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cikova\Desktop\_MČ Ž 8x byt_F_2022_03_21\"/>
    </mc:Choice>
  </mc:AlternateContent>
  <xr:revisionPtr revIDLastSave="0" documentId="13_ncr:1_{79CFEB71-2AA3-418B-A778-3693C89E2231}" xr6:coauthVersionLast="47" xr6:coauthVersionMax="47" xr10:uidLastSave="{00000000-0000-0000-0000-000000000000}"/>
  <bookViews>
    <workbookView xWindow="1125" yWindow="1125" windowWidth="23955" windowHeight="13485" tabRatio="951" activeTab="7" xr2:uid="{00000000-000D-0000-FFFF-FFFF00000000}"/>
  </bookViews>
  <sheets>
    <sheet name="TIT LIST" sheetId="1" r:id="rId1"/>
    <sheet name="REK BYTŮ" sheetId="2" r:id="rId2"/>
    <sheet name="01-BOURACÍ P" sheetId="27" r:id="rId3"/>
    <sheet name="01-STAVEBNÍ P" sheetId="3" r:id="rId4"/>
    <sheet name="01-UT,PLYN,ZTI" sheetId="4" r:id="rId5"/>
    <sheet name="01-E" sheetId="5" r:id="rId6"/>
    <sheet name="02-BOURACÍ P" sheetId="28" r:id="rId7"/>
    <sheet name="02-STAVEBNÍ P" sheetId="6" r:id="rId8"/>
    <sheet name="02-UT,PLYN,ZTI" sheetId="7" r:id="rId9"/>
    <sheet name="02-E" sheetId="8" r:id="rId10"/>
    <sheet name="03-BOURACÍ P" sheetId="29" r:id="rId11"/>
    <sheet name="03-STAVEBNÍ P" sheetId="9" r:id="rId12"/>
    <sheet name="03-UT,PLYN,ZTI" sheetId="10" r:id="rId13"/>
    <sheet name="03-E" sheetId="11" r:id="rId14"/>
    <sheet name="04-BOURACÍ P" sheetId="30" r:id="rId15"/>
    <sheet name="04-STAVEBNÍ P" sheetId="12" r:id="rId16"/>
    <sheet name="04-UT,PLYN,ZTI" sheetId="13" r:id="rId17"/>
    <sheet name="04-E" sheetId="14" r:id="rId18"/>
    <sheet name="05-BOURACÍ P" sheetId="31" r:id="rId19"/>
    <sheet name="05-STAVEBNÍ P" sheetId="15" r:id="rId20"/>
    <sheet name="05-UT,PLYN,ZTI" sheetId="16" r:id="rId21"/>
    <sheet name="05-E" sheetId="17" r:id="rId22"/>
    <sheet name="06-BOURACÍ P" sheetId="32" r:id="rId23"/>
    <sheet name="06-STAVEBNÍ P" sheetId="18" r:id="rId24"/>
    <sheet name="06-UT,PLYN,ZTI" sheetId="19" r:id="rId25"/>
    <sheet name="06-E" sheetId="20" r:id="rId26"/>
    <sheet name="07-BOURACÍ P" sheetId="33" r:id="rId27"/>
    <sheet name="07-STAVEBNÍ P" sheetId="21" r:id="rId28"/>
    <sheet name="07-UT,PLYN,ZTI" sheetId="22" r:id="rId29"/>
    <sheet name="07-E" sheetId="23" r:id="rId30"/>
    <sheet name="08-BOURACÍ P" sheetId="34" r:id="rId31"/>
    <sheet name="08-STAVEBNÍ P" sheetId="24" r:id="rId32"/>
    <sheet name="08-UT,PLYN,ZTI" sheetId="25" r:id="rId33"/>
    <sheet name="08-E" sheetId="26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6" l="1"/>
  <c r="H120" i="3"/>
  <c r="H38" i="24"/>
  <c r="H42" i="19"/>
  <c r="H21" i="19"/>
  <c r="H105" i="19"/>
  <c r="H104" i="19"/>
  <c r="H103" i="19"/>
  <c r="H47" i="4"/>
  <c r="H22" i="34" l="1"/>
  <c r="H43" i="24"/>
  <c r="H89" i="24"/>
  <c r="H91" i="24"/>
  <c r="H90" i="24"/>
  <c r="H80" i="9"/>
  <c r="H79" i="9"/>
  <c r="H78" i="21"/>
  <c r="H77" i="21" s="1"/>
  <c r="H45" i="21"/>
  <c r="H31" i="18"/>
  <c r="H35" i="15"/>
  <c r="H46" i="9"/>
  <c r="H43" i="6"/>
  <c r="H46" i="3"/>
  <c r="H23" i="28"/>
  <c r="H78" i="6"/>
  <c r="H77" i="6"/>
  <c r="H76" i="6" s="1"/>
  <c r="H25" i="6"/>
  <c r="H23" i="6"/>
  <c r="H125" i="3"/>
  <c r="H64" i="9" l="1"/>
  <c r="G8" i="2" l="1"/>
  <c r="G13" i="2"/>
  <c r="G18" i="2"/>
  <c r="G23" i="2"/>
  <c r="G28" i="2"/>
  <c r="G33" i="2"/>
  <c r="G38" i="2"/>
  <c r="G43" i="2"/>
  <c r="G48" i="2" l="1"/>
  <c r="H77" i="3"/>
  <c r="H95" i="21" l="1"/>
  <c r="H124" i="25" l="1"/>
  <c r="H125" i="25"/>
  <c r="H126" i="25"/>
  <c r="H127" i="25"/>
  <c r="H128" i="25"/>
  <c r="H123" i="25"/>
  <c r="H116" i="25"/>
  <c r="H117" i="25"/>
  <c r="H118" i="25"/>
  <c r="H119" i="25"/>
  <c r="H120" i="25"/>
  <c r="H115" i="25"/>
  <c r="H105" i="25"/>
  <c r="H106" i="25"/>
  <c r="H107" i="25"/>
  <c r="H108" i="25"/>
  <c r="H109" i="25"/>
  <c r="H110" i="25"/>
  <c r="H111" i="25"/>
  <c r="H112" i="25"/>
  <c r="H113" i="25"/>
  <c r="H104" i="25"/>
  <c r="H97" i="25"/>
  <c r="H98" i="25"/>
  <c r="H99" i="25"/>
  <c r="H100" i="25"/>
  <c r="H101" i="25"/>
  <c r="H102" i="25"/>
  <c r="H96" i="25"/>
  <c r="H90" i="25"/>
  <c r="H91" i="25"/>
  <c r="H92" i="25"/>
  <c r="H93" i="25"/>
  <c r="H94" i="25"/>
  <c r="H89" i="25"/>
  <c r="H87" i="25"/>
  <c r="H86" i="25"/>
  <c r="H84" i="25"/>
  <c r="H83" i="25"/>
  <c r="H82" i="25" s="1"/>
  <c r="H69" i="25"/>
  <c r="H70" i="25"/>
  <c r="H71" i="25"/>
  <c r="H72" i="25"/>
  <c r="H73" i="25"/>
  <c r="H74" i="25"/>
  <c r="H75" i="25"/>
  <c r="H76" i="25"/>
  <c r="H77" i="25"/>
  <c r="H78" i="25"/>
  <c r="H79" i="25"/>
  <c r="H80" i="25"/>
  <c r="H81" i="25"/>
  <c r="H68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50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36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18" i="25"/>
  <c r="H144" i="24"/>
  <c r="H137" i="24"/>
  <c r="H138" i="24"/>
  <c r="H139" i="24"/>
  <c r="H142" i="24"/>
  <c r="H135" i="24"/>
  <c r="H133" i="24"/>
  <c r="H127" i="24"/>
  <c r="H128" i="24"/>
  <c r="H130" i="24"/>
  <c r="H131" i="24"/>
  <c r="H124" i="24"/>
  <c r="H106" i="24"/>
  <c r="H107" i="24"/>
  <c r="H114" i="24"/>
  <c r="H116" i="24"/>
  <c r="H118" i="24"/>
  <c r="H120" i="24"/>
  <c r="H122" i="24"/>
  <c r="H104" i="24"/>
  <c r="H94" i="24"/>
  <c r="H95" i="24"/>
  <c r="H96" i="24"/>
  <c r="H97" i="24"/>
  <c r="H98" i="24"/>
  <c r="H100" i="24"/>
  <c r="H102" i="24"/>
  <c r="H93" i="24"/>
  <c r="H81" i="24"/>
  <c r="H82" i="24"/>
  <c r="H83" i="24"/>
  <c r="H84" i="24"/>
  <c r="H85" i="24"/>
  <c r="H86" i="24"/>
  <c r="H88" i="24"/>
  <c r="H80" i="24"/>
  <c r="H71" i="24"/>
  <c r="H72" i="24"/>
  <c r="H73" i="24"/>
  <c r="H76" i="24"/>
  <c r="H78" i="24"/>
  <c r="H68" i="24"/>
  <c r="H66" i="24"/>
  <c r="H64" i="24"/>
  <c r="H63" i="24"/>
  <c r="H52" i="24"/>
  <c r="H54" i="24"/>
  <c r="H56" i="24"/>
  <c r="H58" i="24"/>
  <c r="H59" i="24"/>
  <c r="H50" i="24"/>
  <c r="H47" i="24"/>
  <c r="H41" i="24"/>
  <c r="H42" i="24"/>
  <c r="H45" i="24"/>
  <c r="H39" i="24"/>
  <c r="H36" i="24"/>
  <c r="H29" i="24"/>
  <c r="H11" i="24"/>
  <c r="H12" i="24"/>
  <c r="H13" i="24"/>
  <c r="H15" i="24"/>
  <c r="H17" i="24"/>
  <c r="H19" i="24"/>
  <c r="H21" i="24"/>
  <c r="H23" i="24"/>
  <c r="H25" i="24"/>
  <c r="H26" i="24"/>
  <c r="H10" i="24"/>
  <c r="H58" i="34"/>
  <c r="H49" i="34"/>
  <c r="H47" i="34"/>
  <c r="H46" i="34"/>
  <c r="H43" i="34"/>
  <c r="H37" i="34"/>
  <c r="H38" i="34"/>
  <c r="H39" i="34"/>
  <c r="H40" i="34"/>
  <c r="H41" i="34"/>
  <c r="H36" i="34"/>
  <c r="H25" i="34"/>
  <c r="H26" i="34"/>
  <c r="H27" i="34"/>
  <c r="H28" i="34"/>
  <c r="H29" i="34"/>
  <c r="H30" i="34"/>
  <c r="H31" i="34"/>
  <c r="H32" i="34"/>
  <c r="H33" i="34"/>
  <c r="H34" i="34"/>
  <c r="H24" i="34"/>
  <c r="H11" i="34"/>
  <c r="H12" i="34"/>
  <c r="H13" i="34"/>
  <c r="H14" i="34"/>
  <c r="H15" i="34"/>
  <c r="H16" i="34"/>
  <c r="H17" i="34"/>
  <c r="H18" i="34"/>
  <c r="H19" i="34"/>
  <c r="H20" i="34"/>
  <c r="H21" i="34"/>
  <c r="H10" i="34"/>
  <c r="H9" i="34" s="1"/>
  <c r="H127" i="22"/>
  <c r="H128" i="22"/>
  <c r="H129" i="22"/>
  <c r="H130" i="22"/>
  <c r="H131" i="22"/>
  <c r="H126" i="22"/>
  <c r="H119" i="22"/>
  <c r="H120" i="22"/>
  <c r="H121" i="22"/>
  <c r="H122" i="22"/>
  <c r="H123" i="22"/>
  <c r="H118" i="22"/>
  <c r="H108" i="22"/>
  <c r="H109" i="22"/>
  <c r="H110" i="22"/>
  <c r="H111" i="22"/>
  <c r="H112" i="22"/>
  <c r="H113" i="22"/>
  <c r="H114" i="22"/>
  <c r="H115" i="22"/>
  <c r="H116" i="22"/>
  <c r="H107" i="22"/>
  <c r="H100" i="22"/>
  <c r="H101" i="22"/>
  <c r="H102" i="22"/>
  <c r="H103" i="22"/>
  <c r="H104" i="22"/>
  <c r="H105" i="22"/>
  <c r="H99" i="22"/>
  <c r="H93" i="22"/>
  <c r="H94" i="22"/>
  <c r="H95" i="22"/>
  <c r="H96" i="22"/>
  <c r="H97" i="22"/>
  <c r="H92" i="22"/>
  <c r="H90" i="22"/>
  <c r="H89" i="22"/>
  <c r="H84" i="22"/>
  <c r="H85" i="22"/>
  <c r="H86" i="22"/>
  <c r="H87" i="22"/>
  <c r="H83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68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50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36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18" i="22"/>
  <c r="H149" i="21"/>
  <c r="H142" i="21"/>
  <c r="H143" i="21"/>
  <c r="H144" i="21"/>
  <c r="H147" i="21"/>
  <c r="H140" i="21"/>
  <c r="H138" i="21"/>
  <c r="H137" i="21"/>
  <c r="H125" i="21"/>
  <c r="H129" i="21"/>
  <c r="H131" i="21"/>
  <c r="H133" i="21"/>
  <c r="H135" i="21"/>
  <c r="H124" i="21"/>
  <c r="H112" i="21"/>
  <c r="H113" i="21"/>
  <c r="H114" i="21"/>
  <c r="H116" i="21"/>
  <c r="H118" i="21"/>
  <c r="H120" i="21"/>
  <c r="H122" i="21"/>
  <c r="H110" i="21"/>
  <c r="H103" i="21"/>
  <c r="H97" i="21"/>
  <c r="H88" i="21"/>
  <c r="H89" i="21"/>
  <c r="H90" i="21"/>
  <c r="H91" i="21"/>
  <c r="H92" i="21"/>
  <c r="H94" i="21"/>
  <c r="H86" i="21"/>
  <c r="H81" i="21"/>
  <c r="H82" i="21"/>
  <c r="H83" i="21"/>
  <c r="H84" i="21"/>
  <c r="H80" i="21"/>
  <c r="H67" i="21"/>
  <c r="H70" i="21"/>
  <c r="H71" i="21"/>
  <c r="H74" i="21"/>
  <c r="H76" i="21"/>
  <c r="H64" i="21"/>
  <c r="H62" i="21"/>
  <c r="H60" i="21"/>
  <c r="H59" i="21"/>
  <c r="H49" i="21"/>
  <c r="H51" i="21"/>
  <c r="H53" i="21"/>
  <c r="H55" i="21"/>
  <c r="H56" i="21"/>
  <c r="H47" i="21"/>
  <c r="H38" i="21"/>
  <c r="H39" i="21"/>
  <c r="H42" i="21"/>
  <c r="H43" i="21"/>
  <c r="H36" i="21"/>
  <c r="H33" i="21"/>
  <c r="H23" i="21"/>
  <c r="H11" i="21"/>
  <c r="H12" i="21"/>
  <c r="H13" i="21"/>
  <c r="H15" i="21"/>
  <c r="H17" i="21"/>
  <c r="H18" i="21"/>
  <c r="H20" i="21"/>
  <c r="H10" i="21"/>
  <c r="J60" i="33"/>
  <c r="J57" i="33"/>
  <c r="J50" i="33"/>
  <c r="J48" i="33"/>
  <c r="J45" i="33"/>
  <c r="J41" i="33"/>
  <c r="J42" i="33"/>
  <c r="J43" i="33"/>
  <c r="J40" i="33"/>
  <c r="J38" i="33"/>
  <c r="J36" i="33"/>
  <c r="J24" i="33"/>
  <c r="J25" i="33"/>
  <c r="J27" i="33"/>
  <c r="J28" i="33"/>
  <c r="J29" i="33"/>
  <c r="J30" i="33"/>
  <c r="J31" i="33"/>
  <c r="J32" i="33"/>
  <c r="J33" i="33"/>
  <c r="J34" i="33"/>
  <c r="J21" i="33"/>
  <c r="J11" i="33"/>
  <c r="J13" i="33"/>
  <c r="J15" i="33"/>
  <c r="J17" i="33"/>
  <c r="J18" i="33"/>
  <c r="J19" i="33"/>
  <c r="J10" i="33"/>
  <c r="H59" i="19"/>
  <c r="H60" i="19"/>
  <c r="H61" i="19"/>
  <c r="H62" i="19"/>
  <c r="H63" i="19"/>
  <c r="H64" i="19"/>
  <c r="H65" i="19"/>
  <c r="H66" i="19"/>
  <c r="H67" i="19"/>
  <c r="H58" i="19"/>
  <c r="H75" i="19"/>
  <c r="H76" i="19"/>
  <c r="H109" i="19"/>
  <c r="H110" i="19"/>
  <c r="H111" i="19"/>
  <c r="H112" i="19"/>
  <c r="H113" i="19"/>
  <c r="H108" i="19"/>
  <c r="H102" i="19"/>
  <c r="H101" i="19" s="1"/>
  <c r="H94" i="19"/>
  <c r="H95" i="19"/>
  <c r="H96" i="19"/>
  <c r="H97" i="19"/>
  <c r="H98" i="19"/>
  <c r="H99" i="19"/>
  <c r="H100" i="19"/>
  <c r="H93" i="19"/>
  <c r="H86" i="19"/>
  <c r="H87" i="19"/>
  <c r="H88" i="19"/>
  <c r="H89" i="19"/>
  <c r="H90" i="19"/>
  <c r="H91" i="19"/>
  <c r="H85" i="19"/>
  <c r="H79" i="19"/>
  <c r="H80" i="19"/>
  <c r="H81" i="19"/>
  <c r="H82" i="19"/>
  <c r="H83" i="19"/>
  <c r="H78" i="19"/>
  <c r="H70" i="19"/>
  <c r="H71" i="19"/>
  <c r="H72" i="19"/>
  <c r="H73" i="19"/>
  <c r="H69" i="19"/>
  <c r="H48" i="19"/>
  <c r="H49" i="19"/>
  <c r="H50" i="19"/>
  <c r="H51" i="19"/>
  <c r="H52" i="19"/>
  <c r="H53" i="19"/>
  <c r="H54" i="19"/>
  <c r="H55" i="19"/>
  <c r="H56" i="19"/>
  <c r="H47" i="19"/>
  <c r="H34" i="19"/>
  <c r="H35" i="19"/>
  <c r="H36" i="19"/>
  <c r="H37" i="19"/>
  <c r="H38" i="19"/>
  <c r="H39" i="19"/>
  <c r="H40" i="19"/>
  <c r="H41" i="19"/>
  <c r="H43" i="19"/>
  <c r="H44" i="19"/>
  <c r="H45" i="19"/>
  <c r="H33" i="19"/>
  <c r="H19" i="19"/>
  <c r="H20" i="19"/>
  <c r="H22" i="19"/>
  <c r="H23" i="19"/>
  <c r="H24" i="19"/>
  <c r="H25" i="19"/>
  <c r="H26" i="19"/>
  <c r="H27" i="19"/>
  <c r="H28" i="19"/>
  <c r="H29" i="19"/>
  <c r="H30" i="19"/>
  <c r="H31" i="19"/>
  <c r="H18" i="19"/>
  <c r="H120" i="18"/>
  <c r="H114" i="18"/>
  <c r="H115" i="18"/>
  <c r="H116" i="18"/>
  <c r="H118" i="18"/>
  <c r="H112" i="18"/>
  <c r="H107" i="18"/>
  <c r="H108" i="18"/>
  <c r="H110" i="18"/>
  <c r="H105" i="18"/>
  <c r="H91" i="18"/>
  <c r="H92" i="18"/>
  <c r="H95" i="18"/>
  <c r="H97" i="18"/>
  <c r="H99" i="18"/>
  <c r="H101" i="18"/>
  <c r="H103" i="18"/>
  <c r="H88" i="18"/>
  <c r="H77" i="18"/>
  <c r="H78" i="18"/>
  <c r="H79" i="18"/>
  <c r="H80" i="18"/>
  <c r="H81" i="18"/>
  <c r="H82" i="18"/>
  <c r="H83" i="18"/>
  <c r="H85" i="18"/>
  <c r="H86" i="18"/>
  <c r="H75" i="18"/>
  <c r="H72" i="18"/>
  <c r="H73" i="18"/>
  <c r="H71" i="18"/>
  <c r="H65" i="18"/>
  <c r="H66" i="18"/>
  <c r="H67" i="18"/>
  <c r="H68" i="18"/>
  <c r="H69" i="18"/>
  <c r="H64" i="18"/>
  <c r="H62" i="18"/>
  <c r="H57" i="18"/>
  <c r="H59" i="18"/>
  <c r="H60" i="18"/>
  <c r="H55" i="18"/>
  <c r="H47" i="18"/>
  <c r="H48" i="18"/>
  <c r="H50" i="18"/>
  <c r="H51" i="18"/>
  <c r="H53" i="18"/>
  <c r="H45" i="18"/>
  <c r="H43" i="18"/>
  <c r="H41" i="18"/>
  <c r="H38" i="18"/>
  <c r="H35" i="18"/>
  <c r="H33" i="18"/>
  <c r="H27" i="18"/>
  <c r="H28" i="18"/>
  <c r="H30" i="18"/>
  <c r="H25" i="18"/>
  <c r="H22" i="18"/>
  <c r="H16" i="18"/>
  <c r="H12" i="18"/>
  <c r="H13" i="18"/>
  <c r="H14" i="18"/>
  <c r="H10" i="18"/>
  <c r="H54" i="32"/>
  <c r="H52" i="32"/>
  <c r="H49" i="32"/>
  <c r="H46" i="32"/>
  <c r="H47" i="32"/>
  <c r="H45" i="32"/>
  <c r="H42" i="32"/>
  <c r="H39" i="32"/>
  <c r="H40" i="32"/>
  <c r="H38" i="32"/>
  <c r="H28" i="32"/>
  <c r="H29" i="32"/>
  <c r="H30" i="32"/>
  <c r="H31" i="32"/>
  <c r="H32" i="32"/>
  <c r="H33" i="32"/>
  <c r="H34" i="32"/>
  <c r="H35" i="32"/>
  <c r="H36" i="32"/>
  <c r="H26" i="32"/>
  <c r="H12" i="32"/>
  <c r="H13" i="32"/>
  <c r="H15" i="32"/>
  <c r="H17" i="32"/>
  <c r="H19" i="32"/>
  <c r="H20" i="32"/>
  <c r="H21" i="32"/>
  <c r="H22" i="32"/>
  <c r="H23" i="32"/>
  <c r="H10" i="32"/>
  <c r="H19" i="16"/>
  <c r="H20" i="16"/>
  <c r="H21" i="16"/>
  <c r="H22" i="16"/>
  <c r="H23" i="16"/>
  <c r="H18" i="16"/>
  <c r="H25" i="16"/>
  <c r="H24" i="16" s="1"/>
  <c r="H28" i="16"/>
  <c r="H27" i="16"/>
  <c r="H31" i="16"/>
  <c r="H32" i="16"/>
  <c r="H33" i="16"/>
  <c r="H34" i="16"/>
  <c r="H35" i="16"/>
  <c r="H30" i="16"/>
  <c r="H38" i="16"/>
  <c r="H39" i="16"/>
  <c r="H40" i="16"/>
  <c r="H41" i="16"/>
  <c r="H42" i="16"/>
  <c r="H43" i="16"/>
  <c r="H37" i="16"/>
  <c r="H46" i="16"/>
  <c r="H47" i="16"/>
  <c r="H48" i="16"/>
  <c r="H49" i="16"/>
  <c r="H50" i="16"/>
  <c r="H45" i="16"/>
  <c r="H53" i="16"/>
  <c r="H54" i="16"/>
  <c r="H55" i="16"/>
  <c r="H56" i="16"/>
  <c r="H52" i="16"/>
  <c r="H60" i="16"/>
  <c r="H61" i="16"/>
  <c r="H62" i="16"/>
  <c r="H63" i="16"/>
  <c r="H59" i="16"/>
  <c r="H91" i="15"/>
  <c r="H86" i="15"/>
  <c r="H87" i="15"/>
  <c r="H88" i="15"/>
  <c r="H89" i="15"/>
  <c r="H84" i="15"/>
  <c r="H82" i="15"/>
  <c r="H81" i="15"/>
  <c r="H66" i="15"/>
  <c r="H67" i="15"/>
  <c r="H71" i="15"/>
  <c r="H73" i="15"/>
  <c r="H75" i="15"/>
  <c r="H77" i="15"/>
  <c r="H79" i="15"/>
  <c r="H62" i="15"/>
  <c r="H57" i="15"/>
  <c r="H58" i="15"/>
  <c r="H59" i="15"/>
  <c r="H60" i="15"/>
  <c r="H56" i="15"/>
  <c r="H54" i="15"/>
  <c r="H52" i="15"/>
  <c r="H51" i="15"/>
  <c r="H41" i="15"/>
  <c r="H43" i="15"/>
  <c r="H44" i="15"/>
  <c r="H46" i="15"/>
  <c r="H47" i="15"/>
  <c r="H37" i="15"/>
  <c r="H31" i="15"/>
  <c r="H32" i="15"/>
  <c r="H34" i="15"/>
  <c r="H29" i="15"/>
  <c r="H28" i="15" s="1"/>
  <c r="H26" i="15"/>
  <c r="H17" i="15"/>
  <c r="H11" i="15"/>
  <c r="H12" i="15"/>
  <c r="H13" i="15"/>
  <c r="H14" i="15"/>
  <c r="H15" i="15"/>
  <c r="H10" i="15"/>
  <c r="H33" i="31"/>
  <c r="H31" i="31"/>
  <c r="H28" i="31"/>
  <c r="H26" i="31"/>
  <c r="H16" i="31"/>
  <c r="H17" i="31"/>
  <c r="H18" i="31"/>
  <c r="H19" i="31"/>
  <c r="H20" i="31"/>
  <c r="H21" i="31"/>
  <c r="H22" i="31"/>
  <c r="H23" i="31"/>
  <c r="H24" i="31"/>
  <c r="H15" i="31"/>
  <c r="H11" i="31"/>
  <c r="H13" i="31"/>
  <c r="H10" i="31"/>
  <c r="H149" i="12"/>
  <c r="H142" i="12"/>
  <c r="H143" i="12"/>
  <c r="H144" i="12"/>
  <c r="H147" i="12"/>
  <c r="H140" i="12"/>
  <c r="H138" i="12"/>
  <c r="H137" i="12"/>
  <c r="H126" i="12"/>
  <c r="H130" i="12"/>
  <c r="H131" i="12"/>
  <c r="H133" i="12"/>
  <c r="H135" i="12"/>
  <c r="H125" i="12"/>
  <c r="H108" i="12"/>
  <c r="H109" i="12"/>
  <c r="H115" i="12"/>
  <c r="H117" i="12"/>
  <c r="H119" i="12"/>
  <c r="H121" i="12"/>
  <c r="H123" i="12"/>
  <c r="H106" i="12"/>
  <c r="H93" i="12"/>
  <c r="H94" i="12"/>
  <c r="H96" i="12"/>
  <c r="H97" i="12"/>
  <c r="H98" i="12"/>
  <c r="H99" i="12"/>
  <c r="H100" i="12"/>
  <c r="H102" i="12"/>
  <c r="H104" i="12"/>
  <c r="H91" i="12"/>
  <c r="H83" i="12"/>
  <c r="H84" i="12"/>
  <c r="H85" i="12"/>
  <c r="H86" i="12"/>
  <c r="H87" i="12"/>
  <c r="H88" i="12"/>
  <c r="H89" i="12"/>
  <c r="H82" i="12"/>
  <c r="H71" i="12"/>
  <c r="H74" i="12"/>
  <c r="H75" i="12"/>
  <c r="H78" i="12"/>
  <c r="H80" i="12"/>
  <c r="H68" i="12"/>
  <c r="H66" i="12"/>
  <c r="H64" i="12"/>
  <c r="H63" i="12"/>
  <c r="H61" i="12"/>
  <c r="H50" i="12"/>
  <c r="H52" i="12"/>
  <c r="H54" i="12"/>
  <c r="H56" i="12"/>
  <c r="H57" i="12"/>
  <c r="H48" i="12"/>
  <c r="H42" i="12"/>
  <c r="H43" i="12"/>
  <c r="H46" i="12"/>
  <c r="H40" i="12"/>
  <c r="H37" i="12"/>
  <c r="H27" i="12"/>
  <c r="H11" i="12"/>
  <c r="H12" i="12"/>
  <c r="H13" i="12"/>
  <c r="H15" i="12"/>
  <c r="H17" i="12"/>
  <c r="H18" i="12"/>
  <c r="H20" i="12"/>
  <c r="H22" i="12"/>
  <c r="H24" i="12"/>
  <c r="H10" i="12"/>
  <c r="H61" i="30"/>
  <c r="H55" i="30"/>
  <c r="H50" i="30"/>
  <c r="H48" i="30"/>
  <c r="H47" i="30"/>
  <c r="H44" i="30"/>
  <c r="H38" i="30"/>
  <c r="H39" i="30"/>
  <c r="H40" i="30"/>
  <c r="H41" i="30"/>
  <c r="H42" i="30"/>
  <c r="H37" i="30"/>
  <c r="H25" i="30"/>
  <c r="H26" i="30"/>
  <c r="H28" i="30"/>
  <c r="H29" i="30"/>
  <c r="H30" i="30"/>
  <c r="H31" i="30"/>
  <c r="H32" i="30"/>
  <c r="H33" i="30"/>
  <c r="H34" i="30"/>
  <c r="H35" i="30"/>
  <c r="H22" i="30"/>
  <c r="H11" i="30"/>
  <c r="H13" i="30"/>
  <c r="H15" i="30"/>
  <c r="H17" i="30"/>
  <c r="H18" i="30"/>
  <c r="H19" i="30"/>
  <c r="H10" i="30"/>
  <c r="H147" i="9"/>
  <c r="H140" i="9"/>
  <c r="H141" i="9"/>
  <c r="H142" i="9"/>
  <c r="H145" i="9"/>
  <c r="H138" i="9"/>
  <c r="H136" i="9"/>
  <c r="H135" i="9"/>
  <c r="H124" i="9"/>
  <c r="H128" i="9"/>
  <c r="H129" i="9"/>
  <c r="H131" i="9"/>
  <c r="H133" i="9"/>
  <c r="H123" i="9"/>
  <c r="H106" i="9"/>
  <c r="H107" i="9"/>
  <c r="H113" i="9"/>
  <c r="H115" i="9"/>
  <c r="H117" i="9"/>
  <c r="H119" i="9"/>
  <c r="H121" i="9"/>
  <c r="H104" i="9"/>
  <c r="H91" i="9"/>
  <c r="H92" i="9"/>
  <c r="H94" i="9"/>
  <c r="H95" i="9"/>
  <c r="H96" i="9"/>
  <c r="H97" i="9"/>
  <c r="H98" i="9"/>
  <c r="H100" i="9"/>
  <c r="H102" i="9"/>
  <c r="H89" i="9"/>
  <c r="H83" i="9"/>
  <c r="H84" i="9"/>
  <c r="H85" i="9"/>
  <c r="H86" i="9"/>
  <c r="H87" i="9"/>
  <c r="H82" i="9"/>
  <c r="H69" i="9"/>
  <c r="H72" i="9"/>
  <c r="H73" i="9"/>
  <c r="H76" i="9"/>
  <c r="H78" i="9"/>
  <c r="H66" i="9"/>
  <c r="H62" i="9"/>
  <c r="H61" i="9"/>
  <c r="H50" i="9"/>
  <c r="H52" i="9"/>
  <c r="H54" i="9"/>
  <c r="H56" i="9"/>
  <c r="H57" i="9"/>
  <c r="H48" i="9"/>
  <c r="H41" i="9"/>
  <c r="H42" i="9"/>
  <c r="H45" i="9"/>
  <c r="H39" i="9"/>
  <c r="H36" i="9"/>
  <c r="H26" i="9"/>
  <c r="H11" i="9"/>
  <c r="H12" i="9"/>
  <c r="H13" i="9"/>
  <c r="H15" i="9"/>
  <c r="H17" i="9"/>
  <c r="H19" i="9"/>
  <c r="H21" i="9"/>
  <c r="H23" i="9"/>
  <c r="H10" i="9"/>
  <c r="H66" i="29"/>
  <c r="H63" i="29"/>
  <c r="H56" i="29"/>
  <c r="H54" i="29"/>
  <c r="H53" i="29"/>
  <c r="H50" i="29"/>
  <c r="H44" i="29"/>
  <c r="H45" i="29"/>
  <c r="H46" i="29"/>
  <c r="H47" i="29"/>
  <c r="H48" i="29"/>
  <c r="H43" i="29"/>
  <c r="H41" i="29"/>
  <c r="H39" i="29"/>
  <c r="H27" i="29"/>
  <c r="H28" i="29"/>
  <c r="H30" i="29"/>
  <c r="H31" i="29"/>
  <c r="H32" i="29"/>
  <c r="H33" i="29"/>
  <c r="H34" i="29"/>
  <c r="H35" i="29"/>
  <c r="H36" i="29"/>
  <c r="H37" i="29"/>
  <c r="H24" i="29"/>
  <c r="H11" i="29"/>
  <c r="H13" i="29"/>
  <c r="H15" i="29"/>
  <c r="H17" i="29"/>
  <c r="H18" i="29"/>
  <c r="H19" i="29"/>
  <c r="H20" i="29"/>
  <c r="H22" i="29"/>
  <c r="H10" i="29"/>
  <c r="H144" i="6"/>
  <c r="H137" i="6"/>
  <c r="H138" i="6"/>
  <c r="H139" i="6"/>
  <c r="H142" i="6"/>
  <c r="H135" i="6"/>
  <c r="H133" i="6"/>
  <c r="H132" i="6"/>
  <c r="H126" i="6"/>
  <c r="H127" i="6"/>
  <c r="H129" i="6"/>
  <c r="H130" i="6"/>
  <c r="H122" i="6"/>
  <c r="H102" i="6"/>
  <c r="H103" i="6"/>
  <c r="H112" i="6"/>
  <c r="H114" i="6"/>
  <c r="H116" i="6"/>
  <c r="H118" i="6"/>
  <c r="H120" i="6"/>
  <c r="H100" i="6"/>
  <c r="H90" i="6"/>
  <c r="H91" i="6"/>
  <c r="H92" i="6"/>
  <c r="H93" i="6"/>
  <c r="H94" i="6"/>
  <c r="H96" i="6"/>
  <c r="H98" i="6"/>
  <c r="H89" i="6"/>
  <c r="H81" i="6"/>
  <c r="H82" i="6"/>
  <c r="H83" i="6"/>
  <c r="H84" i="6"/>
  <c r="H85" i="6"/>
  <c r="H86" i="6"/>
  <c r="H87" i="6"/>
  <c r="H80" i="6"/>
  <c r="H66" i="6"/>
  <c r="H69" i="6"/>
  <c r="H70" i="6"/>
  <c r="H73" i="6"/>
  <c r="H75" i="6"/>
  <c r="H63" i="6"/>
  <c r="H61" i="6"/>
  <c r="H59" i="6"/>
  <c r="H58" i="6"/>
  <c r="H47" i="6"/>
  <c r="H49" i="6"/>
  <c r="H51" i="6"/>
  <c r="H53" i="6"/>
  <c r="H54" i="6"/>
  <c r="H45" i="6"/>
  <c r="H38" i="6"/>
  <c r="H39" i="6"/>
  <c r="H42" i="6"/>
  <c r="H36" i="6"/>
  <c r="H33" i="6"/>
  <c r="H27" i="6"/>
  <c r="H11" i="6"/>
  <c r="H12" i="6"/>
  <c r="H13" i="6"/>
  <c r="H15" i="6"/>
  <c r="H17" i="6"/>
  <c r="H19" i="6"/>
  <c r="H21" i="6"/>
  <c r="H10" i="6"/>
  <c r="H67" i="28"/>
  <c r="H64" i="28"/>
  <c r="H55" i="28"/>
  <c r="H51" i="28"/>
  <c r="H52" i="28"/>
  <c r="H50" i="28"/>
  <c r="H47" i="28"/>
  <c r="H41" i="28"/>
  <c r="H42" i="28"/>
  <c r="H43" i="28"/>
  <c r="H44" i="28"/>
  <c r="H45" i="28"/>
  <c r="H40" i="28"/>
  <c r="H37" i="28"/>
  <c r="H26" i="28"/>
  <c r="H28" i="28"/>
  <c r="H29" i="28"/>
  <c r="H30" i="28"/>
  <c r="H31" i="28"/>
  <c r="H32" i="28"/>
  <c r="H33" i="28"/>
  <c r="H34" i="28"/>
  <c r="H35" i="28"/>
  <c r="H25" i="28"/>
  <c r="H11" i="28"/>
  <c r="H13" i="28"/>
  <c r="H15" i="28"/>
  <c r="H17" i="28"/>
  <c r="H18" i="28"/>
  <c r="H19" i="28"/>
  <c r="H20" i="28"/>
  <c r="H21" i="28"/>
  <c r="H22" i="28"/>
  <c r="H10" i="28"/>
  <c r="H146" i="3"/>
  <c r="H139" i="3"/>
  <c r="H140" i="3"/>
  <c r="H141" i="3"/>
  <c r="H144" i="3"/>
  <c r="H132" i="3"/>
  <c r="H130" i="3"/>
  <c r="H128" i="3"/>
  <c r="H122" i="3"/>
  <c r="H124" i="3"/>
  <c r="H126" i="3"/>
  <c r="H121" i="3"/>
  <c r="H101" i="3"/>
  <c r="H105" i="3"/>
  <c r="H109" i="3"/>
  <c r="H111" i="3"/>
  <c r="H115" i="3"/>
  <c r="H117" i="3"/>
  <c r="H119" i="3"/>
  <c r="H97" i="3"/>
  <c r="H92" i="3"/>
  <c r="H93" i="3"/>
  <c r="H94" i="3"/>
  <c r="H95" i="3"/>
  <c r="H91" i="3"/>
  <c r="H89" i="3"/>
  <c r="H88" i="3"/>
  <c r="H83" i="3"/>
  <c r="H84" i="3"/>
  <c r="H85" i="3"/>
  <c r="H86" i="3"/>
  <c r="H82" i="3"/>
  <c r="H80" i="3"/>
  <c r="H79" i="3"/>
  <c r="H72" i="3"/>
  <c r="H62" i="3"/>
  <c r="H64" i="3"/>
  <c r="H66" i="3"/>
  <c r="H70" i="3"/>
  <c r="H57" i="3"/>
  <c r="H55" i="3"/>
  <c r="H50" i="3"/>
  <c r="H48" i="3"/>
  <c r="H43" i="3"/>
  <c r="H44" i="3"/>
  <c r="H45" i="3"/>
  <c r="H36" i="3"/>
  <c r="H33" i="3"/>
  <c r="H26" i="3"/>
  <c r="H13" i="3"/>
  <c r="H16" i="3"/>
  <c r="H20" i="3"/>
  <c r="H23" i="3"/>
  <c r="H10" i="3"/>
  <c r="H24" i="18" l="1"/>
  <c r="H82" i="22"/>
  <c r="H9" i="28"/>
  <c r="H35" i="21"/>
  <c r="H35" i="3"/>
  <c r="H38" i="9"/>
  <c r="H17" i="19"/>
  <c r="H35" i="6"/>
  <c r="H49" i="22"/>
  <c r="H35" i="22" s="1"/>
  <c r="H88" i="22"/>
  <c r="H114" i="25"/>
  <c r="H91" i="22"/>
  <c r="H103" i="25"/>
  <c r="H58" i="16"/>
  <c r="H57" i="16" s="1"/>
  <c r="H44" i="16"/>
  <c r="H36" i="16"/>
  <c r="H29" i="16"/>
  <c r="H26" i="16"/>
  <c r="H107" i="19"/>
  <c r="H106" i="19" s="1"/>
  <c r="H68" i="19"/>
  <c r="H125" i="22"/>
  <c r="H124" i="22" s="1"/>
  <c r="H117" i="22"/>
  <c r="H106" i="22"/>
  <c r="H98" i="22"/>
  <c r="H67" i="22"/>
  <c r="H17" i="22"/>
  <c r="H122" i="25"/>
  <c r="H121" i="25" s="1"/>
  <c r="H95" i="25"/>
  <c r="H88" i="25"/>
  <c r="H85" i="25"/>
  <c r="H67" i="25"/>
  <c r="H49" i="25"/>
  <c r="H35" i="25"/>
  <c r="H17" i="25"/>
  <c r="H92" i="19"/>
  <c r="H84" i="19"/>
  <c r="H77" i="19"/>
  <c r="H74" i="19"/>
  <c r="H57" i="19"/>
  <c r="H46" i="19"/>
  <c r="H32" i="19" s="1"/>
  <c r="H17" i="16"/>
  <c r="H51" i="16"/>
  <c r="H51" i="27"/>
  <c r="H47" i="27"/>
  <c r="H44" i="27"/>
  <c r="H45" i="27"/>
  <c r="H43" i="27"/>
  <c r="H40" i="27"/>
  <c r="H37" i="27"/>
  <c r="H38" i="27"/>
  <c r="H36" i="27"/>
  <c r="H26" i="27"/>
  <c r="H27" i="27"/>
  <c r="H28" i="27"/>
  <c r="H29" i="27"/>
  <c r="H30" i="27"/>
  <c r="H31" i="27"/>
  <c r="H32" i="27"/>
  <c r="H33" i="27"/>
  <c r="H34" i="27"/>
  <c r="H24" i="27"/>
  <c r="H13" i="27"/>
  <c r="H15" i="27"/>
  <c r="H17" i="27"/>
  <c r="H18" i="27"/>
  <c r="H19" i="27"/>
  <c r="H20" i="27"/>
  <c r="H10" i="27"/>
  <c r="H125" i="4"/>
  <c r="H126" i="4"/>
  <c r="H127" i="4"/>
  <c r="H128" i="4"/>
  <c r="H129" i="4"/>
  <c r="H124" i="4"/>
  <c r="H117" i="4"/>
  <c r="H118" i="4"/>
  <c r="H119" i="4"/>
  <c r="H120" i="4"/>
  <c r="H121" i="4"/>
  <c r="H116" i="4"/>
  <c r="H108" i="4"/>
  <c r="H109" i="4"/>
  <c r="H110" i="4"/>
  <c r="H111" i="4"/>
  <c r="H112" i="4"/>
  <c r="H113" i="4"/>
  <c r="H114" i="4"/>
  <c r="H107" i="4"/>
  <c r="H96" i="4"/>
  <c r="H97" i="4"/>
  <c r="H98" i="4"/>
  <c r="H99" i="4"/>
  <c r="H100" i="4"/>
  <c r="H101" i="4"/>
  <c r="H102" i="4"/>
  <c r="H103" i="4"/>
  <c r="H104" i="4"/>
  <c r="H105" i="4"/>
  <c r="H95" i="4"/>
  <c r="H89" i="4"/>
  <c r="H90" i="4"/>
  <c r="H91" i="4"/>
  <c r="H92" i="4"/>
  <c r="H93" i="4"/>
  <c r="H88" i="4"/>
  <c r="H84" i="4"/>
  <c r="H85" i="4"/>
  <c r="H86" i="4"/>
  <c r="H83" i="4"/>
  <c r="H73" i="4"/>
  <c r="H74" i="4"/>
  <c r="H75" i="4"/>
  <c r="H76" i="4"/>
  <c r="H77" i="4"/>
  <c r="H78" i="4"/>
  <c r="H79" i="4"/>
  <c r="H80" i="4"/>
  <c r="H81" i="4"/>
  <c r="H72" i="4"/>
  <c r="H70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52" i="4"/>
  <c r="H45" i="4"/>
  <c r="H46" i="4"/>
  <c r="H48" i="4"/>
  <c r="H49" i="4"/>
  <c r="H50" i="4"/>
  <c r="H44" i="4"/>
  <c r="H31" i="4"/>
  <c r="H32" i="4"/>
  <c r="H33" i="4"/>
  <c r="H34" i="4"/>
  <c r="H35" i="4"/>
  <c r="H36" i="4"/>
  <c r="H37" i="4"/>
  <c r="H38" i="4"/>
  <c r="H39" i="4"/>
  <c r="H40" i="4"/>
  <c r="H41" i="4"/>
  <c r="H42" i="4"/>
  <c r="H30" i="4"/>
  <c r="H19" i="4"/>
  <c r="H20" i="4"/>
  <c r="H21" i="4"/>
  <c r="H22" i="4"/>
  <c r="H23" i="4"/>
  <c r="H24" i="4"/>
  <c r="H25" i="4"/>
  <c r="H26" i="4"/>
  <c r="H27" i="4"/>
  <c r="H28" i="4"/>
  <c r="H18" i="4"/>
  <c r="H94" i="7"/>
  <c r="H95" i="7"/>
  <c r="H96" i="7"/>
  <c r="H97" i="7"/>
  <c r="H98" i="7"/>
  <c r="H93" i="7"/>
  <c r="H86" i="7"/>
  <c r="H87" i="7"/>
  <c r="H88" i="7"/>
  <c r="H89" i="7"/>
  <c r="H90" i="7"/>
  <c r="H85" i="7"/>
  <c r="H78" i="7"/>
  <c r="H79" i="7"/>
  <c r="H80" i="7"/>
  <c r="H81" i="7"/>
  <c r="H82" i="7"/>
  <c r="H83" i="7"/>
  <c r="H77" i="7"/>
  <c r="H73" i="7"/>
  <c r="H74" i="7"/>
  <c r="H75" i="7"/>
  <c r="H72" i="7"/>
  <c r="H69" i="7"/>
  <c r="H70" i="7"/>
  <c r="H68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50" i="7"/>
  <c r="H48" i="7"/>
  <c r="H37" i="7"/>
  <c r="H38" i="7"/>
  <c r="H39" i="7"/>
  <c r="H40" i="7"/>
  <c r="H41" i="7"/>
  <c r="H42" i="7"/>
  <c r="H43" i="7"/>
  <c r="H44" i="7"/>
  <c r="H45" i="7"/>
  <c r="H46" i="7"/>
  <c r="H47" i="7"/>
  <c r="H36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18" i="7"/>
  <c r="H127" i="10"/>
  <c r="H128" i="10"/>
  <c r="H129" i="10"/>
  <c r="H130" i="10"/>
  <c r="H131" i="10"/>
  <c r="H126" i="10"/>
  <c r="H119" i="10"/>
  <c r="H120" i="10"/>
  <c r="H121" i="10"/>
  <c r="H122" i="10"/>
  <c r="H123" i="10"/>
  <c r="H118" i="10"/>
  <c r="H108" i="10"/>
  <c r="H109" i="10"/>
  <c r="H110" i="10"/>
  <c r="H111" i="10"/>
  <c r="H112" i="10"/>
  <c r="H113" i="10"/>
  <c r="H114" i="10"/>
  <c r="H115" i="10"/>
  <c r="H116" i="10"/>
  <c r="H107" i="10"/>
  <c r="H100" i="10"/>
  <c r="H101" i="10"/>
  <c r="H102" i="10"/>
  <c r="H103" i="10"/>
  <c r="H104" i="10"/>
  <c r="H105" i="10"/>
  <c r="H99" i="10"/>
  <c r="H93" i="10"/>
  <c r="H94" i="10"/>
  <c r="H95" i="10"/>
  <c r="H96" i="10"/>
  <c r="H97" i="10"/>
  <c r="H92" i="10"/>
  <c r="H90" i="10"/>
  <c r="H89" i="10"/>
  <c r="H88" i="10" s="1"/>
  <c r="H84" i="10"/>
  <c r="H85" i="10"/>
  <c r="H86" i="10"/>
  <c r="H87" i="10"/>
  <c r="H83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68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50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36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18" i="10"/>
  <c r="H112" i="13"/>
  <c r="H113" i="13"/>
  <c r="H114" i="13"/>
  <c r="H115" i="13"/>
  <c r="H116" i="13"/>
  <c r="H117" i="13"/>
  <c r="H118" i="13"/>
  <c r="H119" i="13"/>
  <c r="H111" i="13"/>
  <c r="H105" i="13"/>
  <c r="H106" i="13"/>
  <c r="H107" i="13"/>
  <c r="H108" i="13"/>
  <c r="H104" i="13"/>
  <c r="H98" i="13"/>
  <c r="H99" i="13"/>
  <c r="H100" i="13"/>
  <c r="H101" i="13"/>
  <c r="H102" i="13"/>
  <c r="H97" i="13"/>
  <c r="H88" i="13"/>
  <c r="H89" i="13"/>
  <c r="H90" i="13"/>
  <c r="H91" i="13"/>
  <c r="H92" i="13"/>
  <c r="H93" i="13"/>
  <c r="H94" i="13"/>
  <c r="H95" i="13"/>
  <c r="H87" i="13"/>
  <c r="H80" i="13"/>
  <c r="H81" i="13"/>
  <c r="H82" i="13"/>
  <c r="H83" i="13"/>
  <c r="H84" i="13"/>
  <c r="H85" i="13"/>
  <c r="H79" i="13"/>
  <c r="H73" i="13"/>
  <c r="H74" i="13"/>
  <c r="H75" i="13"/>
  <c r="H76" i="13"/>
  <c r="H77" i="13"/>
  <c r="H72" i="13"/>
  <c r="H70" i="13"/>
  <c r="H69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50" i="13"/>
  <c r="H49" i="13" s="1"/>
  <c r="H37" i="13"/>
  <c r="H38" i="13"/>
  <c r="H39" i="13"/>
  <c r="H40" i="13"/>
  <c r="H41" i="13"/>
  <c r="H42" i="13"/>
  <c r="H43" i="13"/>
  <c r="H44" i="13"/>
  <c r="H45" i="13"/>
  <c r="H46" i="13"/>
  <c r="H47" i="13"/>
  <c r="H48" i="13"/>
  <c r="H36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19" i="13"/>
  <c r="H18" i="13"/>
  <c r="H71" i="7"/>
  <c r="H69" i="4"/>
  <c r="H87" i="4" l="1"/>
  <c r="H51" i="4"/>
  <c r="H82" i="10"/>
  <c r="H49" i="7"/>
  <c r="H43" i="4"/>
  <c r="H82" i="4"/>
  <c r="H123" i="4"/>
  <c r="H122" i="4" s="1"/>
  <c r="H110" i="13"/>
  <c r="H109" i="13" s="1"/>
  <c r="H115" i="4"/>
  <c r="H106" i="4"/>
  <c r="H94" i="4"/>
  <c r="H71" i="4"/>
  <c r="H17" i="4"/>
  <c r="H92" i="7"/>
  <c r="H91" i="7" s="1"/>
  <c r="H84" i="7"/>
  <c r="H76" i="7"/>
  <c r="H67" i="7"/>
  <c r="H125" i="10"/>
  <c r="H124" i="10" s="1"/>
  <c r="H117" i="10"/>
  <c r="H106" i="10"/>
  <c r="H98" i="10"/>
  <c r="H91" i="10"/>
  <c r="H103" i="13"/>
  <c r="H96" i="13"/>
  <c r="H86" i="13"/>
  <c r="H78" i="13"/>
  <c r="H71" i="13"/>
  <c r="H17" i="13"/>
  <c r="H35" i="13"/>
  <c r="H68" i="13"/>
  <c r="H64" i="16"/>
  <c r="H132" i="22"/>
  <c r="H129" i="25"/>
  <c r="H114" i="19"/>
  <c r="H29" i="4"/>
  <c r="H35" i="7"/>
  <c r="H17" i="7"/>
  <c r="H17" i="10"/>
  <c r="H49" i="10"/>
  <c r="H35" i="10" s="1"/>
  <c r="H67" i="10"/>
  <c r="H16" i="25" l="1"/>
  <c r="F46" i="2"/>
  <c r="H16" i="16"/>
  <c r="F31" i="2"/>
  <c r="H16" i="22"/>
  <c r="F41" i="2"/>
  <c r="H16" i="19"/>
  <c r="F36" i="2"/>
  <c r="H130" i="4"/>
  <c r="H132" i="10"/>
  <c r="H120" i="13"/>
  <c r="H99" i="7"/>
  <c r="J112" i="14"/>
  <c r="J111" i="14"/>
  <c r="J110" i="14"/>
  <c r="J109" i="14"/>
  <c r="J108" i="14"/>
  <c r="J107" i="14"/>
  <c r="J106" i="14"/>
  <c r="J105" i="14"/>
  <c r="I100" i="14"/>
  <c r="G94" i="14"/>
  <c r="G93" i="14"/>
  <c r="G92" i="14"/>
  <c r="E91" i="14"/>
  <c r="G91" i="14" s="1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H48" i="14"/>
  <c r="H47" i="14"/>
  <c r="H46" i="14"/>
  <c r="H45" i="14"/>
  <c r="H38" i="14"/>
  <c r="H37" i="14"/>
  <c r="H36" i="14"/>
  <c r="E35" i="14"/>
  <c r="H35" i="14" s="1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9" i="24"/>
  <c r="H28" i="24"/>
  <c r="H46" i="24"/>
  <c r="H49" i="24"/>
  <c r="H62" i="24"/>
  <c r="H65" i="24"/>
  <c r="H67" i="24"/>
  <c r="H79" i="24"/>
  <c r="H92" i="24"/>
  <c r="H103" i="24"/>
  <c r="H123" i="24"/>
  <c r="H132" i="24"/>
  <c r="H134" i="24"/>
  <c r="H143" i="24"/>
  <c r="M45" i="2" s="1"/>
  <c r="H23" i="34"/>
  <c r="I23" i="34" s="1"/>
  <c r="K44" i="2" s="1"/>
  <c r="H35" i="34"/>
  <c r="H42" i="34"/>
  <c r="H45" i="34"/>
  <c r="H48" i="34"/>
  <c r="H9" i="21"/>
  <c r="H22" i="21"/>
  <c r="H46" i="21"/>
  <c r="H58" i="21"/>
  <c r="H61" i="21"/>
  <c r="H63" i="21"/>
  <c r="H79" i="21"/>
  <c r="H85" i="21"/>
  <c r="H96" i="21"/>
  <c r="H109" i="21"/>
  <c r="H123" i="21"/>
  <c r="H136" i="21"/>
  <c r="H139" i="21"/>
  <c r="H148" i="21"/>
  <c r="J9" i="33"/>
  <c r="J20" i="33"/>
  <c r="J35" i="33"/>
  <c r="J39" i="33"/>
  <c r="J44" i="33"/>
  <c r="J47" i="33"/>
  <c r="J49" i="33"/>
  <c r="J56" i="33"/>
  <c r="H119" i="18"/>
  <c r="M35" i="2" s="1"/>
  <c r="H111" i="18"/>
  <c r="H104" i="18"/>
  <c r="H87" i="18"/>
  <c r="H74" i="18"/>
  <c r="H70" i="18"/>
  <c r="H63" i="18"/>
  <c r="H61" i="18"/>
  <c r="H54" i="18"/>
  <c r="H44" i="18"/>
  <c r="H42" i="18"/>
  <c r="H40" i="18"/>
  <c r="H32" i="18"/>
  <c r="H15" i="18"/>
  <c r="H9" i="18"/>
  <c r="H51" i="32"/>
  <c r="H48" i="32"/>
  <c r="H44" i="32"/>
  <c r="H41" i="32"/>
  <c r="H37" i="32"/>
  <c r="H25" i="32"/>
  <c r="I25" i="32" s="1"/>
  <c r="K34" i="2" s="1"/>
  <c r="H9" i="32"/>
  <c r="H9" i="15"/>
  <c r="H16" i="15"/>
  <c r="H36" i="15"/>
  <c r="H50" i="15"/>
  <c r="H53" i="15"/>
  <c r="H55" i="15"/>
  <c r="H61" i="15"/>
  <c r="H80" i="15"/>
  <c r="H83" i="15"/>
  <c r="H90" i="15"/>
  <c r="M30" i="2" s="1"/>
  <c r="H32" i="31"/>
  <c r="H30" i="31"/>
  <c r="H27" i="31"/>
  <c r="H25" i="31"/>
  <c r="H14" i="31"/>
  <c r="H9" i="31"/>
  <c r="H9" i="12"/>
  <c r="H26" i="12"/>
  <c r="H39" i="12"/>
  <c r="H47" i="12"/>
  <c r="H60" i="12"/>
  <c r="H62" i="12"/>
  <c r="H65" i="12"/>
  <c r="H67" i="12"/>
  <c r="H81" i="12"/>
  <c r="H90" i="12"/>
  <c r="H105" i="12"/>
  <c r="H124" i="12"/>
  <c r="H136" i="12"/>
  <c r="H139" i="12"/>
  <c r="H148" i="12"/>
  <c r="H9" i="30"/>
  <c r="H21" i="30"/>
  <c r="I21" i="30" s="1"/>
  <c r="K24" i="2" s="1"/>
  <c r="H36" i="30"/>
  <c r="H43" i="30"/>
  <c r="H46" i="30"/>
  <c r="H49" i="30"/>
  <c r="H54" i="30"/>
  <c r="H146" i="9"/>
  <c r="H137" i="9"/>
  <c r="H134" i="9"/>
  <c r="H122" i="9"/>
  <c r="H103" i="9"/>
  <c r="H88" i="9"/>
  <c r="H81" i="9"/>
  <c r="H65" i="9"/>
  <c r="H63" i="9"/>
  <c r="H60" i="9"/>
  <c r="H47" i="9"/>
  <c r="H25" i="9"/>
  <c r="H9" i="9"/>
  <c r="H62" i="29"/>
  <c r="H55" i="29"/>
  <c r="H52" i="29"/>
  <c r="H49" i="29"/>
  <c r="H42" i="29"/>
  <c r="H38" i="29"/>
  <c r="H23" i="29"/>
  <c r="H9" i="29"/>
  <c r="H143" i="6"/>
  <c r="M15" i="2" s="1"/>
  <c r="H134" i="6"/>
  <c r="H131" i="6"/>
  <c r="H121" i="6"/>
  <c r="H99" i="6"/>
  <c r="H88" i="6"/>
  <c r="H79" i="6"/>
  <c r="H62" i="6"/>
  <c r="H60" i="6"/>
  <c r="H57" i="6"/>
  <c r="H44" i="6"/>
  <c r="H26" i="6"/>
  <c r="I51" i="32" l="1"/>
  <c r="L34" i="2" s="1"/>
  <c r="I53" i="15"/>
  <c r="K30" i="2" s="1"/>
  <c r="I139" i="21"/>
  <c r="I137" i="9"/>
  <c r="I48" i="34"/>
  <c r="L44" i="2" s="1"/>
  <c r="I14" i="31"/>
  <c r="K29" i="2" s="1"/>
  <c r="K28" i="2" s="1"/>
  <c r="I83" i="15"/>
  <c r="L30" i="2" s="1"/>
  <c r="I134" i="24"/>
  <c r="I23" i="29"/>
  <c r="K19" i="2" s="1"/>
  <c r="I60" i="6"/>
  <c r="K15" i="2" s="1"/>
  <c r="I134" i="6"/>
  <c r="L15" i="2" s="1"/>
  <c r="H68" i="30"/>
  <c r="F24" i="2" s="1"/>
  <c r="I54" i="30"/>
  <c r="L24" i="2" s="1"/>
  <c r="I139" i="12"/>
  <c r="L25" i="2" s="1"/>
  <c r="I111" i="18"/>
  <c r="L35" i="2" s="1"/>
  <c r="K20" i="33"/>
  <c r="K39" i="2" s="1"/>
  <c r="H16" i="7"/>
  <c r="F16" i="2"/>
  <c r="L36" i="2"/>
  <c r="H36" i="2"/>
  <c r="I36" i="2" s="1"/>
  <c r="L31" i="2"/>
  <c r="H31" i="2"/>
  <c r="I31" i="2" s="1"/>
  <c r="H70" i="29"/>
  <c r="F19" i="2" s="1"/>
  <c r="H19" i="2" s="1"/>
  <c r="I19" i="2" s="1"/>
  <c r="I62" i="29"/>
  <c r="L19" i="2" s="1"/>
  <c r="L45" i="2"/>
  <c r="H16" i="13"/>
  <c r="F26" i="2"/>
  <c r="L20" i="2"/>
  <c r="J64" i="33"/>
  <c r="F39" i="2" s="1"/>
  <c r="K56" i="33"/>
  <c r="L39" i="2" s="1"/>
  <c r="H151" i="21"/>
  <c r="F40" i="2" s="1"/>
  <c r="M40" i="2"/>
  <c r="H16" i="10"/>
  <c r="F21" i="2"/>
  <c r="H41" i="2"/>
  <c r="I41" i="2" s="1"/>
  <c r="L41" i="2"/>
  <c r="L46" i="2"/>
  <c r="H46" i="2"/>
  <c r="I46" i="2" s="1"/>
  <c r="I63" i="9"/>
  <c r="K20" i="2" s="1"/>
  <c r="K18" i="2" s="1"/>
  <c r="H149" i="9"/>
  <c r="M20" i="2"/>
  <c r="H151" i="12"/>
  <c r="F25" i="2" s="1"/>
  <c r="H25" i="2" s="1"/>
  <c r="I25" i="2" s="1"/>
  <c r="M25" i="2"/>
  <c r="I65" i="12"/>
  <c r="K25" i="2" s="1"/>
  <c r="K23" i="2" s="1"/>
  <c r="I32" i="31"/>
  <c r="L29" i="2" s="1"/>
  <c r="I42" i="18"/>
  <c r="K35" i="2" s="1"/>
  <c r="K33" i="2" s="1"/>
  <c r="L40" i="2"/>
  <c r="I61" i="21"/>
  <c r="K40" i="2" s="1"/>
  <c r="I65" i="24"/>
  <c r="K45" i="2" s="1"/>
  <c r="K43" i="2" s="1"/>
  <c r="H16" i="4"/>
  <c r="F11" i="2"/>
  <c r="G95" i="14"/>
  <c r="G96" i="14" s="1"/>
  <c r="H49" i="14"/>
  <c r="H51" i="14" s="1"/>
  <c r="H60" i="34"/>
  <c r="F44" i="2" s="1"/>
  <c r="H44" i="2" s="1"/>
  <c r="I44" i="2" s="1"/>
  <c r="H145" i="24"/>
  <c r="F45" i="2" s="1"/>
  <c r="H45" i="2" s="1"/>
  <c r="I45" i="2" s="1"/>
  <c r="H121" i="18"/>
  <c r="F35" i="2" s="1"/>
  <c r="H35" i="2" s="1"/>
  <c r="I35" i="2" s="1"/>
  <c r="H56" i="32"/>
  <c r="F34" i="2" s="1"/>
  <c r="H92" i="15"/>
  <c r="F30" i="2" s="1"/>
  <c r="H35" i="31"/>
  <c r="F29" i="2" s="1"/>
  <c r="F20" i="2"/>
  <c r="H145" i="6"/>
  <c r="F15" i="2" s="1"/>
  <c r="H15" i="2" s="1"/>
  <c r="I15" i="2" s="1"/>
  <c r="H39" i="14"/>
  <c r="H41" i="14" s="1"/>
  <c r="I101" i="14"/>
  <c r="J102" i="14" s="1"/>
  <c r="H66" i="28"/>
  <c r="H54" i="28"/>
  <c r="H49" i="28"/>
  <c r="H46" i="28"/>
  <c r="H39" i="28"/>
  <c r="H36" i="28"/>
  <c r="H24" i="28"/>
  <c r="H145" i="3"/>
  <c r="M10" i="2" s="1"/>
  <c r="H131" i="3"/>
  <c r="H127" i="3"/>
  <c r="H96" i="3"/>
  <c r="H90" i="3"/>
  <c r="H87" i="3"/>
  <c r="H81" i="3"/>
  <c r="H78" i="3"/>
  <c r="H71" i="3"/>
  <c r="H56" i="3"/>
  <c r="H54" i="3"/>
  <c r="H49" i="3"/>
  <c r="H47" i="3"/>
  <c r="H25" i="3"/>
  <c r="H9" i="3"/>
  <c r="H46" i="27"/>
  <c r="H42" i="27"/>
  <c r="H39" i="27"/>
  <c r="H35" i="27"/>
  <c r="H23" i="27"/>
  <c r="H9" i="27"/>
  <c r="K116" i="26"/>
  <c r="K115" i="26"/>
  <c r="K114" i="26"/>
  <c r="K113" i="26"/>
  <c r="K112" i="26"/>
  <c r="K111" i="26"/>
  <c r="K110" i="26"/>
  <c r="K109" i="26"/>
  <c r="J104" i="26"/>
  <c r="H98" i="26"/>
  <c r="H97" i="26"/>
  <c r="H96" i="26"/>
  <c r="F95" i="26"/>
  <c r="H95" i="26" s="1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I50" i="26"/>
  <c r="I49" i="26"/>
  <c r="I48" i="26"/>
  <c r="I47" i="26"/>
  <c r="I40" i="26"/>
  <c r="I39" i="26"/>
  <c r="I38" i="26"/>
  <c r="F37" i="26"/>
  <c r="I37" i="26" s="1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K112" i="23"/>
  <c r="K111" i="23"/>
  <c r="K110" i="23"/>
  <c r="K109" i="23"/>
  <c r="K108" i="23"/>
  <c r="K107" i="23"/>
  <c r="K106" i="23"/>
  <c r="K105" i="23"/>
  <c r="J100" i="23"/>
  <c r="H94" i="23"/>
  <c r="H93" i="23"/>
  <c r="H92" i="23"/>
  <c r="F91" i="23"/>
  <c r="H91" i="23" s="1"/>
  <c r="H90" i="23"/>
  <c r="H89" i="23"/>
  <c r="H88" i="23"/>
  <c r="H87" i="23"/>
  <c r="H86" i="23"/>
  <c r="H85" i="23"/>
  <c r="H84" i="23"/>
  <c r="H83" i="23"/>
  <c r="H82" i="23"/>
  <c r="H81" i="23"/>
  <c r="H80" i="23"/>
  <c r="H79" i="23"/>
  <c r="H78" i="23"/>
  <c r="H77" i="23"/>
  <c r="H76" i="23"/>
  <c r="H75" i="23"/>
  <c r="H74" i="23"/>
  <c r="H73" i="23"/>
  <c r="H72" i="23"/>
  <c r="H71" i="23"/>
  <c r="H70" i="23"/>
  <c r="H69" i="23"/>
  <c r="H68" i="23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I48" i="23"/>
  <c r="I47" i="23"/>
  <c r="I46" i="23"/>
  <c r="I45" i="23"/>
  <c r="I38" i="23"/>
  <c r="I37" i="23"/>
  <c r="I36" i="23"/>
  <c r="F35" i="23"/>
  <c r="I35" i="23" s="1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J72" i="20"/>
  <c r="J71" i="20"/>
  <c r="J70" i="20"/>
  <c r="J69" i="20"/>
  <c r="J68" i="20"/>
  <c r="J67" i="20"/>
  <c r="J66" i="20"/>
  <c r="J65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H31" i="20"/>
  <c r="H30" i="20"/>
  <c r="H32" i="20" s="1"/>
  <c r="H34" i="20" s="1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K94" i="17"/>
  <c r="K93" i="17"/>
  <c r="K92" i="17"/>
  <c r="K91" i="17"/>
  <c r="K90" i="17"/>
  <c r="K89" i="17"/>
  <c r="K88" i="17"/>
  <c r="K87" i="17"/>
  <c r="H81" i="17"/>
  <c r="H80" i="17"/>
  <c r="H79" i="17"/>
  <c r="F78" i="17"/>
  <c r="H78" i="17" s="1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I42" i="17"/>
  <c r="I41" i="17"/>
  <c r="I34" i="17"/>
  <c r="I33" i="17"/>
  <c r="I32" i="17"/>
  <c r="F31" i="17"/>
  <c r="I31" i="17" s="1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J112" i="11"/>
  <c r="J111" i="11"/>
  <c r="J110" i="11"/>
  <c r="J109" i="11"/>
  <c r="J108" i="11"/>
  <c r="J107" i="11"/>
  <c r="J106" i="11"/>
  <c r="J105" i="11"/>
  <c r="I100" i="11"/>
  <c r="G94" i="11"/>
  <c r="G93" i="11"/>
  <c r="G92" i="11"/>
  <c r="E91" i="11"/>
  <c r="G91" i="11" s="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H48" i="11"/>
  <c r="H47" i="11"/>
  <c r="H46" i="11"/>
  <c r="H45" i="11"/>
  <c r="H38" i="11"/>
  <c r="H37" i="11"/>
  <c r="H36" i="11"/>
  <c r="E35" i="11"/>
  <c r="H35" i="11" s="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K112" i="8"/>
  <c r="K111" i="8"/>
  <c r="K110" i="8"/>
  <c r="K109" i="8"/>
  <c r="K108" i="8"/>
  <c r="K107" i="8"/>
  <c r="K106" i="8"/>
  <c r="K105" i="8"/>
  <c r="J100" i="8"/>
  <c r="H94" i="8"/>
  <c r="H93" i="8"/>
  <c r="F92" i="8"/>
  <c r="H92" i="8" s="1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I48" i="8"/>
  <c r="I47" i="8"/>
  <c r="I46" i="8"/>
  <c r="I45" i="8"/>
  <c r="I38" i="8"/>
  <c r="I37" i="8"/>
  <c r="F36" i="8"/>
  <c r="I36" i="8" s="1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K104" i="5"/>
  <c r="K103" i="5"/>
  <c r="K102" i="5"/>
  <c r="K101" i="5"/>
  <c r="K100" i="5"/>
  <c r="K99" i="5"/>
  <c r="K98" i="5"/>
  <c r="K97" i="5"/>
  <c r="J92" i="5"/>
  <c r="H86" i="5"/>
  <c r="H85" i="5"/>
  <c r="H84" i="5"/>
  <c r="F83" i="5"/>
  <c r="H83" i="5" s="1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F68" i="5"/>
  <c r="H68" i="5" s="1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I44" i="5"/>
  <c r="I43" i="5"/>
  <c r="I42" i="5"/>
  <c r="I41" i="5"/>
  <c r="I34" i="5"/>
  <c r="I33" i="5"/>
  <c r="I32" i="5"/>
  <c r="F31" i="5"/>
  <c r="I31" i="5" s="1"/>
  <c r="I30" i="5"/>
  <c r="I29" i="5"/>
  <c r="I28" i="5"/>
  <c r="I27" i="5"/>
  <c r="I26" i="5"/>
  <c r="I25" i="5"/>
  <c r="I24" i="5"/>
  <c r="F23" i="5"/>
  <c r="I23" i="5" s="1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23" i="27" l="1"/>
  <c r="K9" i="2" s="1"/>
  <c r="H50" i="14"/>
  <c r="J52" i="14" s="1"/>
  <c r="I54" i="3"/>
  <c r="K10" i="2" s="1"/>
  <c r="I102" i="14"/>
  <c r="G97" i="14"/>
  <c r="J97" i="14"/>
  <c r="G95" i="11"/>
  <c r="H55" i="27"/>
  <c r="F9" i="2" s="1"/>
  <c r="I24" i="28"/>
  <c r="K14" i="2" s="1"/>
  <c r="K13" i="2" s="1"/>
  <c r="H29" i="2"/>
  <c r="L11" i="2"/>
  <c r="H11" i="2"/>
  <c r="I11" i="2" s="1"/>
  <c r="M48" i="2"/>
  <c r="I24" i="1" s="1"/>
  <c r="K38" i="2"/>
  <c r="I51" i="26"/>
  <c r="K8" i="2"/>
  <c r="I46" i="27"/>
  <c r="L9" i="2" s="1"/>
  <c r="I131" i="3"/>
  <c r="L10" i="2" s="1"/>
  <c r="H30" i="2"/>
  <c r="I30" i="2"/>
  <c r="H40" i="2"/>
  <c r="I40" i="2" s="1"/>
  <c r="L26" i="2"/>
  <c r="H26" i="2"/>
  <c r="I26" i="2" s="1"/>
  <c r="H24" i="2"/>
  <c r="H39" i="2"/>
  <c r="I39" i="2" s="1"/>
  <c r="I39" i="8"/>
  <c r="I66" i="28"/>
  <c r="L14" i="2" s="1"/>
  <c r="H34" i="2"/>
  <c r="I34" i="2"/>
  <c r="H21" i="2"/>
  <c r="I21" i="2" s="1"/>
  <c r="L21" i="2"/>
  <c r="L16" i="2"/>
  <c r="H16" i="2"/>
  <c r="I16" i="2" s="1"/>
  <c r="H20" i="2"/>
  <c r="H87" i="5"/>
  <c r="H88" i="5" s="1"/>
  <c r="H89" i="5" s="1"/>
  <c r="I45" i="5"/>
  <c r="I46" i="5" s="1"/>
  <c r="J101" i="8"/>
  <c r="K102" i="8" s="1"/>
  <c r="H95" i="8"/>
  <c r="I49" i="8"/>
  <c r="H39" i="11"/>
  <c r="H49" i="11"/>
  <c r="H50" i="11" s="1"/>
  <c r="H52" i="14"/>
  <c r="H40" i="14"/>
  <c r="H82" i="17"/>
  <c r="H83" i="17" s="1"/>
  <c r="K84" i="17" s="1"/>
  <c r="I43" i="17"/>
  <c r="I45" i="17" s="1"/>
  <c r="I35" i="17"/>
  <c r="G60" i="20"/>
  <c r="G61" i="20" s="1"/>
  <c r="J62" i="20" s="1"/>
  <c r="H24" i="20"/>
  <c r="H26" i="20" s="1"/>
  <c r="J101" i="23"/>
  <c r="K102" i="23" s="1"/>
  <c r="I49" i="23"/>
  <c r="I50" i="23" s="1"/>
  <c r="I39" i="23"/>
  <c r="I41" i="23" s="1"/>
  <c r="I41" i="26"/>
  <c r="I42" i="26" s="1"/>
  <c r="H70" i="28"/>
  <c r="F14" i="2" s="1"/>
  <c r="H147" i="3"/>
  <c r="F10" i="2" s="1"/>
  <c r="H10" i="2" s="1"/>
  <c r="I10" i="2" s="1"/>
  <c r="J42" i="14"/>
  <c r="H42" i="14"/>
  <c r="I52" i="26"/>
  <c r="I53" i="26"/>
  <c r="H99" i="26"/>
  <c r="J105" i="26"/>
  <c r="K106" i="26" s="1"/>
  <c r="I51" i="23"/>
  <c r="H95" i="23"/>
  <c r="H33" i="20"/>
  <c r="J35" i="20" s="1"/>
  <c r="I37" i="17"/>
  <c r="I36" i="17"/>
  <c r="I38" i="17" s="1"/>
  <c r="G96" i="11"/>
  <c r="J97" i="11" s="1"/>
  <c r="H40" i="11"/>
  <c r="H41" i="11"/>
  <c r="I101" i="11"/>
  <c r="J102" i="11" s="1"/>
  <c r="H96" i="8"/>
  <c r="K97" i="8" s="1"/>
  <c r="I51" i="8"/>
  <c r="I50" i="8"/>
  <c r="I41" i="8"/>
  <c r="I40" i="8"/>
  <c r="I42" i="8" s="1"/>
  <c r="I35" i="5"/>
  <c r="J93" i="5"/>
  <c r="K94" i="5" s="1"/>
  <c r="H25" i="20" l="1"/>
  <c r="I47" i="5"/>
  <c r="I102" i="11"/>
  <c r="K38" i="17"/>
  <c r="H51" i="11"/>
  <c r="J52" i="11" s="1"/>
  <c r="J114" i="11" s="1"/>
  <c r="F22" i="2" s="1"/>
  <c r="I40" i="23"/>
  <c r="K42" i="23" s="1"/>
  <c r="J114" i="14"/>
  <c r="F27" i="2" s="1"/>
  <c r="K48" i="2"/>
  <c r="I20" i="1" s="1"/>
  <c r="I44" i="17"/>
  <c r="K46" i="17" s="1"/>
  <c r="K96" i="17" s="1"/>
  <c r="F32" i="2" s="1"/>
  <c r="L27" i="2"/>
  <c r="L23" i="2" s="1"/>
  <c r="H27" i="2"/>
  <c r="I27" i="2" s="1"/>
  <c r="F23" i="2"/>
  <c r="I29" i="2"/>
  <c r="I24" i="2"/>
  <c r="I48" i="5"/>
  <c r="K52" i="8"/>
  <c r="J42" i="11"/>
  <c r="J106" i="26"/>
  <c r="H14" i="2"/>
  <c r="I14" i="2" s="1"/>
  <c r="J102" i="23"/>
  <c r="H9" i="2"/>
  <c r="I9" i="2" s="1"/>
  <c r="I20" i="2"/>
  <c r="K89" i="5"/>
  <c r="K48" i="5"/>
  <c r="J102" i="8"/>
  <c r="H97" i="8"/>
  <c r="I52" i="8"/>
  <c r="K42" i="8"/>
  <c r="K114" i="8" s="1"/>
  <c r="F17" i="2" s="1"/>
  <c r="G62" i="20"/>
  <c r="H35" i="20"/>
  <c r="J27" i="20"/>
  <c r="J74" i="20" s="1"/>
  <c r="F37" i="2" s="1"/>
  <c r="K52" i="23"/>
  <c r="I54" i="26"/>
  <c r="K54" i="26"/>
  <c r="I43" i="26"/>
  <c r="I44" i="26" s="1"/>
  <c r="K44" i="26"/>
  <c r="H100" i="26"/>
  <c r="H101" i="26" s="1"/>
  <c r="I52" i="23"/>
  <c r="H96" i="23"/>
  <c r="K97" i="23" s="1"/>
  <c r="H27" i="20"/>
  <c r="H84" i="17"/>
  <c r="H42" i="11"/>
  <c r="G97" i="11"/>
  <c r="I37" i="5"/>
  <c r="I36" i="5"/>
  <c r="J94" i="5"/>
  <c r="H23" i="2" l="1"/>
  <c r="I23" i="2"/>
  <c r="K114" i="23"/>
  <c r="F42" i="2" s="1"/>
  <c r="H42" i="2" s="1"/>
  <c r="H52" i="11"/>
  <c r="I42" i="23"/>
  <c r="L17" i="2"/>
  <c r="L13" i="2" s="1"/>
  <c r="H17" i="2"/>
  <c r="H13" i="2" s="1"/>
  <c r="I17" i="2"/>
  <c r="I13" i="2" s="1"/>
  <c r="F13" i="2"/>
  <c r="L32" i="2"/>
  <c r="L28" i="2" s="1"/>
  <c r="H32" i="2"/>
  <c r="F28" i="2"/>
  <c r="K38" i="5"/>
  <c r="K106" i="5" s="1"/>
  <c r="F12" i="2" s="1"/>
  <c r="I46" i="17"/>
  <c r="L22" i="2"/>
  <c r="L18" i="2" s="1"/>
  <c r="H22" i="2"/>
  <c r="H18" i="2" s="1"/>
  <c r="F18" i="2"/>
  <c r="H37" i="2"/>
  <c r="L37" i="2"/>
  <c r="L33" i="2" s="1"/>
  <c r="F33" i="2"/>
  <c r="K101" i="26"/>
  <c r="K118" i="26" s="1"/>
  <c r="F47" i="2" s="1"/>
  <c r="H97" i="23"/>
  <c r="I38" i="5"/>
  <c r="F38" i="2" l="1"/>
  <c r="I22" i="2"/>
  <c r="I18" i="2" s="1"/>
  <c r="L42" i="2"/>
  <c r="L38" i="2" s="1"/>
  <c r="I42" i="2"/>
  <c r="I38" i="2" s="1"/>
  <c r="H38" i="2"/>
  <c r="I32" i="2"/>
  <c r="I28" i="2" s="1"/>
  <c r="H28" i="2"/>
  <c r="L12" i="2"/>
  <c r="L8" i="2" s="1"/>
  <c r="H12" i="2"/>
  <c r="H8" i="2" s="1"/>
  <c r="I12" i="2"/>
  <c r="I8" i="2" s="1"/>
  <c r="F8" i="2"/>
  <c r="I37" i="2"/>
  <c r="I33" i="2" s="1"/>
  <c r="H33" i="2"/>
  <c r="H47" i="2"/>
  <c r="F43" i="2"/>
  <c r="L47" i="2"/>
  <c r="L43" i="2" s="1"/>
  <c r="L48" i="2" s="1"/>
  <c r="I21" i="1" s="1"/>
  <c r="I25" i="1" s="1"/>
  <c r="F48" i="2" l="1"/>
  <c r="G27" i="1"/>
  <c r="G32" i="1"/>
  <c r="I47" i="2"/>
  <c r="I43" i="2" s="1"/>
  <c r="I48" i="2" s="1"/>
  <c r="H43" i="2"/>
  <c r="H48" i="2" s="1"/>
  <c r="G28" i="1" s="1"/>
  <c r="G33" i="1" s="1"/>
</calcChain>
</file>

<file path=xl/sharedStrings.xml><?xml version="1.0" encoding="utf-8"?>
<sst xmlns="http://schemas.openxmlformats.org/spreadsheetml/2006/main" count="7737" uniqueCount="1344">
  <si>
    <t>Položkový rozpočet stavby</t>
  </si>
  <si>
    <t>Stavba:</t>
  </si>
  <si>
    <t>Opravy bytových jednotek v Brně-Židenicích</t>
  </si>
  <si>
    <t>Objednatel:</t>
  </si>
  <si>
    <t>Statutární město Brno, městská část Brno-Židenice</t>
  </si>
  <si>
    <t>IČO:</t>
  </si>
  <si>
    <t>Gajdošova 4392/7, 615 00 Brno-Židenice</t>
  </si>
  <si>
    <t>DIČ: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</si>
  <si>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</si>
  <si>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</si>
  <si>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</si>
  <si>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</si>
  <si>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</si>
  <si>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</si>
  <si>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</si>
  <si>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</si>
  <si>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Vedlejší náklady</t>
  </si>
  <si>
    <t>Ostatní náklady</t>
  </si>
  <si>
    <t>Rekapitulace daní</t>
  </si>
  <si>
    <t>Základ pro sníženou DPH</t>
  </si>
  <si>
    <t>%</t>
  </si>
  <si>
    <t>CZK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</si>
  <si>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</si>
  <si>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</si>
  <si>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</si>
  <si>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</si>
  <si>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</si>
  <si>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</si>
  <si>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v</t>
  </si>
  <si>
    <t>dne</t>
  </si>
  <si>
    <t>Za zhotovitele</t>
  </si>
  <si>
    <t>Za objednatele</t>
  </si>
  <si>
    <t>0</t>
  </si>
  <si>
    <t>Rekapitulace dílčích částí</t>
  </si>
  <si>
    <t>Číslo</t>
  </si>
  <si>
    <t>Název</t>
  </si>
  <si>
    <t>DPH celkem</t>
  </si>
  <si>
    <t>Cena celkem</t>
  </si>
  <si>
    <t>Stavba</t>
  </si>
  <si>
    <t/>
  </si>
  <si>
    <t>Ing. Jiří Souček</t>
  </si>
  <si>
    <t>1 - UT,PLYN,ZTI</t>
  </si>
  <si>
    <t>1 - ELEKTROINSTALACE</t>
  </si>
  <si>
    <t>2 - UT,PLYN,ZTI</t>
  </si>
  <si>
    <t>2 - ELEKTROINSTALACE</t>
  </si>
  <si>
    <t>3 - UT,PLYN,ZTI</t>
  </si>
  <si>
    <t>3 - ELEKTROINSTALACE</t>
  </si>
  <si>
    <t>4 - UT,PLYN,ZTI</t>
  </si>
  <si>
    <t>4 - ELEKTROINSTALACE</t>
  </si>
  <si>
    <t>5 - UT,PLYN,ZTI</t>
  </si>
  <si>
    <t>5 - ELEKTROINSTALACE</t>
  </si>
  <si>
    <t>6 - UT,PLYN,ZTI</t>
  </si>
  <si>
    <t>6 - ELEKTROINSTALACE</t>
  </si>
  <si>
    <t>7 - UT,PLYN,ZTI</t>
  </si>
  <si>
    <t>7 - ELEKTROINSTALACE</t>
  </si>
  <si>
    <t>8 - UT,PLYN,ZTI</t>
  </si>
  <si>
    <t>8 - ELEKTROINSTALACE</t>
  </si>
  <si>
    <t>Karáskovo nám.5, čb 8</t>
  </si>
  <si>
    <t>Kosmákova 44, čb 21</t>
  </si>
  <si>
    <t>Krásného 15, čb 23</t>
  </si>
  <si>
    <t>Krásného 15, čb 22</t>
  </si>
  <si>
    <t>Krásného 53, čb 10</t>
  </si>
  <si>
    <t>Kuldova 22, čb 2</t>
  </si>
  <si>
    <t>Marie Kudeříkové 4, čb 25</t>
  </si>
  <si>
    <t>Stará Osada 24, čb 10</t>
  </si>
  <si>
    <t xml:space="preserve">ROZPOČET  </t>
  </si>
  <si>
    <t>Stavba:   2020-ROZPOČTY</t>
  </si>
  <si>
    <t xml:space="preserve">Objekt:   OPRAVA BYTOVÉ JEDNOTKY č.23 v BD Krásného 15 </t>
  </si>
  <si>
    <t xml:space="preserve">Objednatel:   </t>
  </si>
  <si>
    <t xml:space="preserve">Zhotovitel:   </t>
  </si>
  <si>
    <t xml:space="preserve">Zpracoval:   </t>
  </si>
  <si>
    <t xml:space="preserve">Místo:   </t>
  </si>
  <si>
    <t>Datum:   10. 12. 2021</t>
  </si>
  <si>
    <t>Č.</t>
  </si>
  <si>
    <t>Kód položky</t>
  </si>
  <si>
    <t>Popis</t>
  </si>
  <si>
    <t>MJ</t>
  </si>
  <si>
    <t>Množství celkem</t>
  </si>
  <si>
    <t>Cena jednotková</t>
  </si>
  <si>
    <t>Hmotnost celkem</t>
  </si>
  <si>
    <t>1</t>
  </si>
  <si>
    <t>2</t>
  </si>
  <si>
    <t>3</t>
  </si>
  <si>
    <t>4</t>
  </si>
  <si>
    <t>5</t>
  </si>
  <si>
    <t>6</t>
  </si>
  <si>
    <t>7</t>
  </si>
  <si>
    <t>8</t>
  </si>
  <si>
    <t xml:space="preserve">Práce a dodávky PSV   </t>
  </si>
  <si>
    <t>721</t>
  </si>
  <si>
    <t xml:space="preserve">Zdravotechnika - vnitřní kanalizace   </t>
  </si>
  <si>
    <t>72105</t>
  </si>
  <si>
    <t xml:space="preserve">Montáž zápachových uzávěrek   </t>
  </si>
  <si>
    <t>kus</t>
  </si>
  <si>
    <t>72586009</t>
  </si>
  <si>
    <t xml:space="preserve">Sifon umyvadl.40 chromový   </t>
  </si>
  <si>
    <t>72586017</t>
  </si>
  <si>
    <t xml:space="preserve">Sifon  DN 50 samočist.   </t>
  </si>
  <si>
    <t>72586018</t>
  </si>
  <si>
    <t xml:space="preserve">Sifon podomítkový DN 50/32   </t>
  </si>
  <si>
    <t>721170973</t>
  </si>
  <si>
    <t xml:space="preserve">Potrubí z PVC krácení trub DN 100   </t>
  </si>
  <si>
    <t>721171905</t>
  </si>
  <si>
    <t xml:space="preserve">Potrubí z PP vsazení odbočky do hrdla DN 110   </t>
  </si>
  <si>
    <t>721171915</t>
  </si>
  <si>
    <t xml:space="preserve">Potrubí z PP propojení potrubí DN 110   </t>
  </si>
  <si>
    <t>721174043</t>
  </si>
  <si>
    <t xml:space="preserve">Potrubí kanalizační z PP připojovací systém HT DN 50   </t>
  </si>
  <si>
    <t>m</t>
  </si>
  <si>
    <t>721174044</t>
  </si>
  <si>
    <t xml:space="preserve">Potrubí kanalizační z PP připojovací DN 75   </t>
  </si>
  <si>
    <t>721174025</t>
  </si>
  <si>
    <t xml:space="preserve">Potrubí kanalizační z PP odpadní systém HT DN 100   </t>
  </si>
  <si>
    <t>721194104</t>
  </si>
  <si>
    <t xml:space="preserve">Vyvedení a upevnění odpadních výpustek DN 40   </t>
  </si>
  <si>
    <t>721194105</t>
  </si>
  <si>
    <t xml:space="preserve">Vyvedení a upevnění odpadních výpustek DN 50   </t>
  </si>
  <si>
    <t>721194109</t>
  </si>
  <si>
    <t xml:space="preserve">Vyvedení a upevnění odpadních výpustek DN 100   </t>
  </si>
  <si>
    <t>721274103</t>
  </si>
  <si>
    <t xml:space="preserve">Přivzdušňovací ventil venkovní odpadních potrubí DN 50   </t>
  </si>
  <si>
    <t>721290112</t>
  </si>
  <si>
    <t xml:space="preserve">Zkouška kanalizace   </t>
  </si>
  <si>
    <t>721910912</t>
  </si>
  <si>
    <t xml:space="preserve">Pročištění odpadů svislých v jednom podlaží do DN 200   </t>
  </si>
  <si>
    <t>998721201</t>
  </si>
  <si>
    <t xml:space="preserve">Přesun hmot pro vnitřní kanalizace v objektech v do 6 m   </t>
  </si>
  <si>
    <t>722</t>
  </si>
  <si>
    <t xml:space="preserve">Zdravotechnika - vnitřní vodovod   </t>
  </si>
  <si>
    <t>722171913</t>
  </si>
  <si>
    <t xml:space="preserve">Potrubí plastové odříznutí trubky D do 25 mm   </t>
  </si>
  <si>
    <t>722171933</t>
  </si>
  <si>
    <t xml:space="preserve">Potrubí plastové výměna trub nebo tvarovek D do 25 mm   </t>
  </si>
  <si>
    <t>722173913</t>
  </si>
  <si>
    <t xml:space="preserve">Potrubí plastové spoje svar polyfuze D do 25 mm   </t>
  </si>
  <si>
    <t>722174002</t>
  </si>
  <si>
    <t xml:space="preserve">Potrubí vodovodní plastové PPR svar polyfuze PN 16 D 20 x 2,8 mm   </t>
  </si>
  <si>
    <t>722174003</t>
  </si>
  <si>
    <t xml:space="preserve">Potrubí vodovodní plastové PPR svar polyfuze PN 16 D 25 x 3,5 mm   </t>
  </si>
  <si>
    <t>722174913</t>
  </si>
  <si>
    <t xml:space="preserve">Potrubí plastové sestavení rozvodů D do 25 mm   </t>
  </si>
  <si>
    <t>722181231</t>
  </si>
  <si>
    <t xml:space="preserve">Ochrana vodovodního potrubí přilepenými tepelně izolačními trubicemi z PE tl do 15 mm DN do 22 mm   </t>
  </si>
  <si>
    <t>722181232</t>
  </si>
  <si>
    <t xml:space="preserve">Ochrana vodovodního potrubí přilepenými tepelně izolačními trubicemi z PE tl do 15 mm DN do 42 mm   </t>
  </si>
  <si>
    <t>722190901</t>
  </si>
  <si>
    <t xml:space="preserve">Uzavření nebo otevření vodovodního potrubí při opravách   </t>
  </si>
  <si>
    <t>722221135</t>
  </si>
  <si>
    <t xml:space="preserve">Ventil výtokový peačkový G 3/4 s jedním závitem   </t>
  </si>
  <si>
    <t>722290226</t>
  </si>
  <si>
    <t xml:space="preserve">Zkouška těsnosti vodovodního potrubí závitového do DN 50   </t>
  </si>
  <si>
    <t>722290234</t>
  </si>
  <si>
    <t xml:space="preserve">Proplach a dezinfekce vodovodního potrubí do DN 80   </t>
  </si>
  <si>
    <t>998722201</t>
  </si>
  <si>
    <t xml:space="preserve">Přesun hmot pro vnitřní vodovod v objektech v do 6 m   </t>
  </si>
  <si>
    <t>725</t>
  </si>
  <si>
    <t xml:space="preserve">Zdravotechnika - zařizovací předměty-Přesná specifikace dle standardů koncových prvků a přání invest   </t>
  </si>
  <si>
    <t>7250002</t>
  </si>
  <si>
    <t xml:space="preserve">Montáž předstěnového systému   </t>
  </si>
  <si>
    <t>7250003</t>
  </si>
  <si>
    <t xml:space="preserve">Předstěnový systém WC + ovl. tlačítko bílá   </t>
  </si>
  <si>
    <t>soub</t>
  </si>
  <si>
    <t>725113123</t>
  </si>
  <si>
    <t xml:space="preserve">Montáž klozetových mís   </t>
  </si>
  <si>
    <t>7250001</t>
  </si>
  <si>
    <t xml:space="preserve">WC závěsné + sedátko, bílé   </t>
  </si>
  <si>
    <t>725215102</t>
  </si>
  <si>
    <t xml:space="preserve">Montáž umyvadla připevněného na šrouby do zdiva   </t>
  </si>
  <si>
    <t>soubor</t>
  </si>
  <si>
    <t>7251012</t>
  </si>
  <si>
    <t>725311121</t>
  </si>
  <si>
    <t xml:space="preserve">Dřez jednoduchý nerezový se zápachovou uzávěrkou s odkapávací plochou 560x480 mm a miskou   </t>
  </si>
  <si>
    <t>725819401</t>
  </si>
  <si>
    <t xml:space="preserve">Montáž ventilů rohových G 1/2 s připojovací trubičkou   </t>
  </si>
  <si>
    <t>7251001</t>
  </si>
  <si>
    <t xml:space="preserve">Ventil rohový 1/2"  + připojovací thadičky   </t>
  </si>
  <si>
    <t>725821329</t>
  </si>
  <si>
    <t xml:space="preserve">Baterie dřezová stojánková páková s vytahovací sprškou   </t>
  </si>
  <si>
    <t>725822613</t>
  </si>
  <si>
    <t xml:space="preserve">Baterie umyvadlová stojánková páková s výpustí   </t>
  </si>
  <si>
    <t>725822721</t>
  </si>
  <si>
    <t xml:space="preserve">Montáž baterie umyvadlové stojánkové G 1/2   </t>
  </si>
  <si>
    <t>725831313</t>
  </si>
  <si>
    <t xml:space="preserve">Baterie vanová nástěnná páková s příslušenstvím a pohyblivým držákem   </t>
  </si>
  <si>
    <t>725831411</t>
  </si>
  <si>
    <t xml:space="preserve">Montáž baterie vanové/ sprchové   </t>
  </si>
  <si>
    <t>7258414123</t>
  </si>
  <si>
    <t xml:space="preserve">Montáž baterie dřezové   </t>
  </si>
  <si>
    <t>998725201</t>
  </si>
  <si>
    <t xml:space="preserve">Přesun hmot pro zařizovací předměty v objektech v do 6 m   </t>
  </si>
  <si>
    <t>723</t>
  </si>
  <si>
    <t xml:space="preserve">Zdravotechnika - vnitřní plynovod   </t>
  </si>
  <si>
    <t>723150367</t>
  </si>
  <si>
    <t xml:space="preserve">Chránička D 57x2,9 mm   </t>
  </si>
  <si>
    <t>723160204</t>
  </si>
  <si>
    <t xml:space="preserve">Přípojka k plynoměru spojované na závit bez ochozu G 1   </t>
  </si>
  <si>
    <t>723190106</t>
  </si>
  <si>
    <t xml:space="preserve">Přípojka plynovodní nerezová hadice G 1/2"F x G 1/2"F délky 150 cm spojovaná na závit   </t>
  </si>
  <si>
    <t>723190251</t>
  </si>
  <si>
    <t xml:space="preserve">Výpustky plynovodní vedení a upevnění DN 15   </t>
  </si>
  <si>
    <t>723190901</t>
  </si>
  <si>
    <t xml:space="preserve">Uzavření,otevření plynovodního potrubí při opravě   </t>
  </si>
  <si>
    <t>723190907</t>
  </si>
  <si>
    <t xml:space="preserve">Odvzdušnění nebo napuštění plynovodního potrubí   </t>
  </si>
  <si>
    <t>723190909</t>
  </si>
  <si>
    <t xml:space="preserve">Zkouška těsnosti potrubí plynovodního   </t>
  </si>
  <si>
    <t>723190914</t>
  </si>
  <si>
    <t xml:space="preserve">Navaření odbočky na potrubí plynovodní DN 25   </t>
  </si>
  <si>
    <t>723231162</t>
  </si>
  <si>
    <t xml:space="preserve">Kohout kulový přímý G 1/2" PN 42 do 185°C plnoprůtokový vnitřní závit těžká řada   </t>
  </si>
  <si>
    <t>723231164</t>
  </si>
  <si>
    <t xml:space="preserve">Kohout kulový přímý G 1 PN 42 do 185°C plnoprůtokový vnitřní závit těžká řada   </t>
  </si>
  <si>
    <t>723261912</t>
  </si>
  <si>
    <t xml:space="preserve">Montáž plynoměrů G-2, G-4 maximální průtok 6 m3/hod.   </t>
  </si>
  <si>
    <t>998723201</t>
  </si>
  <si>
    <t xml:space="preserve">Přesun hmot pro vnitřní plynovod v objektech v do 6 m   </t>
  </si>
  <si>
    <t>783</t>
  </si>
  <si>
    <t xml:space="preserve">Dokončovací práce - nátěry   </t>
  </si>
  <si>
    <t>783425513</t>
  </si>
  <si>
    <t xml:space="preserve">Nátěry syntetické potrubí PLYNU do DN 100 barva dražší lesklý povrch 2x antikorozní, 1x základní, 1x email   </t>
  </si>
  <si>
    <t>783601305</t>
  </si>
  <si>
    <t xml:space="preserve">Odmaštění žebrových trub vodou ředitelným odmašťovačem před provedením nátěru   </t>
  </si>
  <si>
    <t>m2</t>
  </si>
  <si>
    <t>783601401</t>
  </si>
  <si>
    <t xml:space="preserve">Ometení žebrových trub před provedením nátěru   </t>
  </si>
  <si>
    <t>783617117</t>
  </si>
  <si>
    <t xml:space="preserve">Krycí dvojnásobný syntetický nátěr článkových otopných těles   </t>
  </si>
  <si>
    <t>783617511</t>
  </si>
  <si>
    <t xml:space="preserve">Krycí dvojnásobný syntetický nátěr potrubí DN do 100 mm   </t>
  </si>
  <si>
    <t>732</t>
  </si>
  <si>
    <t xml:space="preserve">Ústřední vytápění - strojovny   </t>
  </si>
  <si>
    <t>713463121</t>
  </si>
  <si>
    <t xml:space="preserve">Montáž izolace tepelné potrubí potrubními pouzdry bez úpravy uchycenými sponami 1x   </t>
  </si>
  <si>
    <t>71301</t>
  </si>
  <si>
    <t xml:space="preserve">Izolace návleková Tubolit tl. 13mm/15   </t>
  </si>
  <si>
    <t>733</t>
  </si>
  <si>
    <t xml:space="preserve">Ústřední vytápění - potrubí   </t>
  </si>
  <si>
    <t>733191913</t>
  </si>
  <si>
    <t xml:space="preserve">Zaslepení potrubí ocelového závitového zavařením a skováním DN 15   </t>
  </si>
  <si>
    <t>733191923</t>
  </si>
  <si>
    <t xml:space="preserve">Navaření odbočky na potrubí ocelové závitové DN 15   </t>
  </si>
  <si>
    <t>733223102</t>
  </si>
  <si>
    <t xml:space="preserve">Potrubí měděné tvrdé spojované měkkým pájením D 15x1   </t>
  </si>
  <si>
    <t>733291101</t>
  </si>
  <si>
    <t xml:space="preserve">Zkouška těsnosti potrubí měděné do D 35x1,5   </t>
  </si>
  <si>
    <t>733291902</t>
  </si>
  <si>
    <t xml:space="preserve">Propojení potrubí měděného při opravě D 15x1 mm   </t>
  </si>
  <si>
    <t>998733201</t>
  </si>
  <si>
    <t xml:space="preserve">Přesun hmot pro rozvody potrubí v objektech v do 6 m   </t>
  </si>
  <si>
    <t>734</t>
  </si>
  <si>
    <t xml:space="preserve">Ústřední vytápění - armatury   </t>
  </si>
  <si>
    <t>7340001</t>
  </si>
  <si>
    <t xml:space="preserve">Montáž termostat. hlavice   </t>
  </si>
  <si>
    <t>73455</t>
  </si>
  <si>
    <t xml:space="preserve">Radiátorová term. hlavice   </t>
  </si>
  <si>
    <t>734209112</t>
  </si>
  <si>
    <t xml:space="preserve">Montáž armatury závitové s dvěma závity G 1/2   </t>
  </si>
  <si>
    <t>73451</t>
  </si>
  <si>
    <t xml:space="preserve">Ventil termostatický rad. př. 1/2"   </t>
  </si>
  <si>
    <t>734690</t>
  </si>
  <si>
    <t xml:space="preserve">Šroubení rad.  př. G 1/2   </t>
  </si>
  <si>
    <t>73409</t>
  </si>
  <si>
    <t xml:space="preserve">Šroubení svěrné + opěrné pouzdro - d 15   </t>
  </si>
  <si>
    <t>998734201</t>
  </si>
  <si>
    <t xml:space="preserve">Přesun hmot pro armatury v objektech v do 6 m   </t>
  </si>
  <si>
    <t>735</t>
  </si>
  <si>
    <t xml:space="preserve">Ústřední vytápění - otopná tělesa   </t>
  </si>
  <si>
    <t>735000912</t>
  </si>
  <si>
    <t xml:space="preserve">Vyregulování ventilu nebo kohoutu dvojregulačního s termostatickým ovládáním   </t>
  </si>
  <si>
    <t>735111810</t>
  </si>
  <si>
    <t xml:space="preserve">Demontáž otopného tělesa litinového článkového, očištění a zpětná montáž   </t>
  </si>
  <si>
    <t>735151471</t>
  </si>
  <si>
    <t xml:space="preserve">Otopné těleso panelové dvoudeskové 1 přídavná přestupní plocha R 21/5,54-100 R (boční připojení s roztečí 500mm, vhodná pro zaměnu za lit. rad.)   </t>
  </si>
  <si>
    <t>73515902</t>
  </si>
  <si>
    <t xml:space="preserve">Tlaková zkouška otopných těles   </t>
  </si>
  <si>
    <t>735161811</t>
  </si>
  <si>
    <t xml:space="preserve">Demontáž otopného tělesa trubkového s hliníkovými lamelami délka do 1500 mm   </t>
  </si>
  <si>
    <t>735164511</t>
  </si>
  <si>
    <t xml:space="preserve">Montáž otopného tělesa trubkového  na stěnu   </t>
  </si>
  <si>
    <t>7352003</t>
  </si>
  <si>
    <t xml:space="preserve">Koupelnový radiátor KLM 1820.600   </t>
  </si>
  <si>
    <t>7352004</t>
  </si>
  <si>
    <t xml:space="preserve">+El.patrona s termosatem 600W DO ZONY 2 + MONTÁŽ   </t>
  </si>
  <si>
    <t>735211813</t>
  </si>
  <si>
    <t xml:space="preserve">Demontáž registru trubkového žebrového 76/156 délka do 3 m třípramenný   </t>
  </si>
  <si>
    <t>998735201</t>
  </si>
  <si>
    <t xml:space="preserve">Přesun hmot pro otopná tělesa v objektech v do 6 m   </t>
  </si>
  <si>
    <t>751</t>
  </si>
  <si>
    <t xml:space="preserve">Vzduchotechnika   </t>
  </si>
  <si>
    <t>051</t>
  </si>
  <si>
    <t xml:space="preserve">Odpojení stávající VĚTRACÍ MŘÍŽKY VZT DN100   </t>
  </si>
  <si>
    <t>751510041</t>
  </si>
  <si>
    <t xml:space="preserve">Vzduchotechnické potrubí pozink kruhové spirálně vinuté D do 100 mm   </t>
  </si>
  <si>
    <t>751572031</t>
  </si>
  <si>
    <t xml:space="preserve">Uchycení potrubí kruhového na konstrukci z nosníků kotvenou do betonu D do 100/125 mm   </t>
  </si>
  <si>
    <t>02222</t>
  </si>
  <si>
    <t xml:space="preserve">VĚTRACÍ MŘÍŽKY VZT DN100  300/300mm, UZAVÍRATELNÉ   </t>
  </si>
  <si>
    <t>02225</t>
  </si>
  <si>
    <t xml:space="preserve">Napojení nové digestoře   </t>
  </si>
  <si>
    <t>05</t>
  </si>
  <si>
    <t>OST</t>
  </si>
  <si>
    <t xml:space="preserve">Ostatní   </t>
  </si>
  <si>
    <t>O01</t>
  </si>
  <si>
    <t>0011</t>
  </si>
  <si>
    <t xml:space="preserve">Stavební výpomoc - vysekání drážek a prostupů   </t>
  </si>
  <si>
    <t>hod</t>
  </si>
  <si>
    <t>0012</t>
  </si>
  <si>
    <t xml:space="preserve">Nepředvídané práce   </t>
  </si>
  <si>
    <t>0013</t>
  </si>
  <si>
    <t xml:space="preserve">Konstrukce pro uchycení rozvodů   </t>
  </si>
  <si>
    <t>kpl</t>
  </si>
  <si>
    <t>0014</t>
  </si>
  <si>
    <t xml:space="preserve">Demontáže, přesun demontovaných hmot a ekologická likvidace   </t>
  </si>
  <si>
    <t>0020</t>
  </si>
  <si>
    <t xml:space="preserve">Požární ucpávky   </t>
  </si>
  <si>
    <t>0025</t>
  </si>
  <si>
    <t xml:space="preserve">Revize plynu a spotřebičů   </t>
  </si>
  <si>
    <t xml:space="preserve">Celkem   </t>
  </si>
  <si>
    <t>Objekt:   OPRAVA BYTOVÉ JEDNOTKY č.2 v BD Kuldova 22</t>
  </si>
  <si>
    <t>721170972</t>
  </si>
  <si>
    <t xml:space="preserve">Potrubí z PVC krácení trub DN 50   </t>
  </si>
  <si>
    <t>721171903</t>
  </si>
  <si>
    <t xml:space="preserve">Potrubí z PP vsazení odbočky do hrdla DN 50   </t>
  </si>
  <si>
    <t>725241213</t>
  </si>
  <si>
    <t xml:space="preserve">Vanička sprchová z litého polymermramoru čtvercová 900x900 mm   </t>
  </si>
  <si>
    <t>725244103</t>
  </si>
  <si>
    <t xml:space="preserve">Dveře sprchové rámové se skleněnou výplní tl. 5 mm otvíravé jednokřídlové do niky na vaničku šířky 900 mm   </t>
  </si>
  <si>
    <t>725841322</t>
  </si>
  <si>
    <t xml:space="preserve">Baterie sprchová nástěnná klasická s roztečí 150 mm + příslušenství   </t>
  </si>
  <si>
    <t xml:space="preserve">Koupelnový radiátor KLM 1820.450   </t>
  </si>
  <si>
    <t>Objekt:   OPRAVA BYTOVÉ JEDNOTKY č.25 v BD Marie Kudeříkové 4</t>
  </si>
  <si>
    <t>Objekt:   OPRAVA BYTOVÉ JEDNOTKY č.8 v BD Karáskovo nám. 5</t>
  </si>
  <si>
    <t>723190110</t>
  </si>
  <si>
    <t xml:space="preserve">Přípojka plynovodní nerezová hadice G 3/4"F x G3/4"M délky 150 cm spojovaná na závit   </t>
  </si>
  <si>
    <t>723190252</t>
  </si>
  <si>
    <t xml:space="preserve">Výpustky plynovodní vedení a upevnění DN 20   </t>
  </si>
  <si>
    <t>723231163</t>
  </si>
  <si>
    <t xml:space="preserve">Kohout kulový přímý G 3/4" PN 42 do 185°C plnoprůtokový vnitřní závit těžká řada   </t>
  </si>
  <si>
    <t>731</t>
  </si>
  <si>
    <t xml:space="preserve">Ústřední vytápění - kotelny   </t>
  </si>
  <si>
    <t>0010</t>
  </si>
  <si>
    <t xml:space="preserve">Topná zkouška   </t>
  </si>
  <si>
    <t>73124101</t>
  </si>
  <si>
    <t xml:space="preserve">Uvedení plyn.kotle do provozu   </t>
  </si>
  <si>
    <t>731242142</t>
  </si>
  <si>
    <t xml:space="preserve">Montáž kotle ocelového nástěnného na plyn kondenzačního provedení turbo do 28 kW   </t>
  </si>
  <si>
    <t>7310001</t>
  </si>
  <si>
    <t xml:space="preserve">PLYNOVÝ KONDENZAČNÍ KOTEL 16kW S INT. OHŘÍVAČEM TV 40l   </t>
  </si>
  <si>
    <t>7313200</t>
  </si>
  <si>
    <t xml:space="preserve">Montáž MaR + kabeláž   </t>
  </si>
  <si>
    <t>7311001</t>
  </si>
  <si>
    <t xml:space="preserve">PROSTOROVÝ Regulátor QAA 75; PRO TOPENÍ   </t>
  </si>
  <si>
    <t>73110021</t>
  </si>
  <si>
    <t xml:space="preserve">Čidlo venkovní teploty QAC34   </t>
  </si>
  <si>
    <t>7313201</t>
  </si>
  <si>
    <t>7312003</t>
  </si>
  <si>
    <t>998731201</t>
  </si>
  <si>
    <t xml:space="preserve">Přesun hmot pro kotelny v objektech v do 6 m   </t>
  </si>
  <si>
    <t>71302</t>
  </si>
  <si>
    <t xml:space="preserve">Izolace návleková Tubolit tl. 13mm/18   </t>
  </si>
  <si>
    <t>71350</t>
  </si>
  <si>
    <t xml:space="preserve">Izolace návleková Tubolit  tl.20mm/22   </t>
  </si>
  <si>
    <t>733223103</t>
  </si>
  <si>
    <t xml:space="preserve">Potrubí měděné tvrdé spojované měkkým pájením D 18x1   </t>
  </si>
  <si>
    <t>733223104</t>
  </si>
  <si>
    <t xml:space="preserve">Potrubí měděné tvrdé spojované měkkým pájením D 22x1   </t>
  </si>
  <si>
    <t>734209103</t>
  </si>
  <si>
    <t xml:space="preserve">Montáž armatury závitové s jedním závitem G 1/2   </t>
  </si>
  <si>
    <t>73404</t>
  </si>
  <si>
    <t xml:space="preserve">Kulový kohout vypouštěcí a napouštěcí G 1/2"   </t>
  </si>
  <si>
    <t>734291243</t>
  </si>
  <si>
    <t xml:space="preserve">Filtr závitový přímý G 3/4 PN 16 do 130°C s vnitřními závity   </t>
  </si>
  <si>
    <t>734292714</t>
  </si>
  <si>
    <t xml:space="preserve">Kohout kulový přímý G 3/4 PN 42 do 185°C vnitřní závit   </t>
  </si>
  <si>
    <t xml:space="preserve">Koupelnový radiátor KLM 1500.450   </t>
  </si>
  <si>
    <t>Objekt:   OPRAVA BYTOVÉ JEDNOTKY č.10 v BD Stará osada 24</t>
  </si>
  <si>
    <t xml:space="preserve">Demontáž otopného tělesa litinového článkového   </t>
  </si>
  <si>
    <t>73515147145</t>
  </si>
  <si>
    <t xml:space="preserve">Otopné těleso panelové dvoudeskové 2 přídavná přestupní plocha R 22/5,54-100 R (boční připojení s roztečí 500mm, vhodná pro zaměnu za lit. rad.)   </t>
  </si>
  <si>
    <t xml:space="preserve">El. topný žebřík ETOT 1740/300 s termosatem 335W DO ZONY 2 + MONTÁŽ   </t>
  </si>
  <si>
    <t>Objekt:   OPRAVA BYTOVÉ JEDNOTKY č.21 v BD Kosmákova 44</t>
  </si>
  <si>
    <t>Objekt:   OPRAVA BYTOVÉ JEDNOTKY č.10 v BD Krásného 53</t>
  </si>
  <si>
    <t>Objekt:   OPRAVA BYTOVÉ JEDNOTKY č.22 v BD Krásného 15</t>
  </si>
  <si>
    <t xml:space="preserve">WC závěsné invalidní + sedátko, bílé   </t>
  </si>
  <si>
    <t xml:space="preserve">Umyvadlo ker.  invalidní   </t>
  </si>
  <si>
    <t>725241218</t>
  </si>
  <si>
    <t xml:space="preserve">Sprchový žlab s nerezovou mřížkou   </t>
  </si>
  <si>
    <t>725244155</t>
  </si>
  <si>
    <t xml:space="preserve">Dveře sprchové polorámové skleněné tl. 6 mm otvíravé dvoukřídlové do niky  šířky 1200 mm   </t>
  </si>
  <si>
    <t xml:space="preserve">Baterie sprchová nástěnná páková s příslušenstvím a pohyblivým držákem   </t>
  </si>
  <si>
    <t xml:space="preserve">očištění+2xnový nátěr registru trubkového žebrového 76/156 délka do 3 m třípramenný   </t>
  </si>
  <si>
    <t>00141</t>
  </si>
  <si>
    <t xml:space="preserve">Madla pro invalidní umyvadlo   </t>
  </si>
  <si>
    <t>set</t>
  </si>
  <si>
    <t>0015</t>
  </si>
  <si>
    <t>0016</t>
  </si>
  <si>
    <t xml:space="preserve">Madla a sedátko pro invalidní sprchu   </t>
  </si>
  <si>
    <t>OPRAVY BYTOVÝCH JEDNOTEK V BRNĚ-ŽIDENICÍCH</t>
  </si>
  <si>
    <t xml:space="preserve">Oprava BJ č.8 Karáskovo nám. 5, 615 00 Brno-Židenice     </t>
  </si>
  <si>
    <t>Elektroinstalace</t>
  </si>
  <si>
    <t>Obor</t>
  </si>
  <si>
    <t xml:space="preserve">Číslo </t>
  </si>
  <si>
    <t>M.J.</t>
  </si>
  <si>
    <t>Množství</t>
  </si>
  <si>
    <t>Cena/M.J.</t>
  </si>
  <si>
    <t>Montáž</t>
  </si>
  <si>
    <t>Materiál</t>
  </si>
  <si>
    <t>Dodávka</t>
  </si>
  <si>
    <t>Součet ceny</t>
  </si>
  <si>
    <t>Materiál el. rozvody</t>
  </si>
  <si>
    <t xml:space="preserve">CY 4 ZZ                                      </t>
  </si>
  <si>
    <t xml:space="preserve">CY 6 ZZ                                      </t>
  </si>
  <si>
    <t xml:space="preserve">CYKY 2A*1.5                                  </t>
  </si>
  <si>
    <t xml:space="preserve">CYKY 3A*1.5                                  </t>
  </si>
  <si>
    <t xml:space="preserve">CYKY 3C*1.5                                  </t>
  </si>
  <si>
    <t xml:space="preserve">CYKY 3C*2.5                                  </t>
  </si>
  <si>
    <t xml:space="preserve">CYKY 5C*1.5                                  </t>
  </si>
  <si>
    <t xml:space="preserve">CYKY 5C*6                                    </t>
  </si>
  <si>
    <t xml:space="preserve">Kabel CB 50F koaxiální                       </t>
  </si>
  <si>
    <t xml:space="preserve">KRAB. 8110 PH bez svork.                     </t>
  </si>
  <si>
    <t>ks</t>
  </si>
  <si>
    <t xml:space="preserve">KRAB. KU 68/1                                </t>
  </si>
  <si>
    <t xml:space="preserve">Krabice KU 68/2 - 1902                       </t>
  </si>
  <si>
    <t xml:space="preserve">Krabice KU 68/2 - 1903                       </t>
  </si>
  <si>
    <t xml:space="preserve">Podlozka lignát 5mm, 1dm2                    </t>
  </si>
  <si>
    <t xml:space="preserve">spinac pod om. IP20 č.01                     </t>
  </si>
  <si>
    <t xml:space="preserve">spinac pod om. IP20 č.05                     </t>
  </si>
  <si>
    <t xml:space="preserve">spinac pod om. IP20 č.06                     </t>
  </si>
  <si>
    <t xml:space="preserve">spinac pod om. IP20 č.91                     </t>
  </si>
  <si>
    <t xml:space="preserve">svorka bernard vc. pásku                     </t>
  </si>
  <si>
    <t xml:space="preserve">SVORKA PE pro vyrov. potenc.                 </t>
  </si>
  <si>
    <t xml:space="preserve">Svorka pružinová do krabic do 4x2,5mm        </t>
  </si>
  <si>
    <t xml:space="preserve">SYKFY 3x2x0,5                                </t>
  </si>
  <si>
    <t xml:space="preserve">Trubka 1416/1 ohebná monof.                  </t>
  </si>
  <si>
    <t xml:space="preserve">Trubka 1423/1 ohebná monof.                  </t>
  </si>
  <si>
    <t xml:space="preserve">Zásuvka anténní průb.,konc.                  </t>
  </si>
  <si>
    <t xml:space="preserve">Zásuvka datová RJxx                          </t>
  </si>
  <si>
    <t xml:space="preserve">zasuvka pod om. dvojitá                      </t>
  </si>
  <si>
    <t xml:space="preserve">zasuvka pod om. jednoduchá                   </t>
  </si>
  <si>
    <t xml:space="preserve">Součet              </t>
  </si>
  <si>
    <t xml:space="preserve">PPV                                                                       6.00 %                  </t>
  </si>
  <si>
    <t>Drobný materiál              3.00 %</t>
  </si>
  <si>
    <t>Součet celkem</t>
  </si>
  <si>
    <t>Materiál svítidla + žár.</t>
  </si>
  <si>
    <t xml:space="preserve">Svít. LED linka 60cm, cca 20W, IP20          </t>
  </si>
  <si>
    <t xml:space="preserve">Svít. LED vest.ploché cca 10W, IP20-bodovka  </t>
  </si>
  <si>
    <t xml:space="preserve">Svítidlo vnitř., 1xE27, IP20                 </t>
  </si>
  <si>
    <t xml:space="preserve">Svítidlo vnitř., 2xE27, IP20                 </t>
  </si>
  <si>
    <t>Montáž A - elektro</t>
  </si>
  <si>
    <t xml:space="preserve">ROZVODNICE RB8                               </t>
  </si>
  <si>
    <t xml:space="preserve">Ukončení celoplast. kabelů 4x10              </t>
  </si>
  <si>
    <t xml:space="preserve">Ukončení vodičů-rozvaděč. zap. 6             </t>
  </si>
  <si>
    <t xml:space="preserve">Ukončení vodičů-rozvaděč. zap.2.5            </t>
  </si>
  <si>
    <t>Doprava a přesun             4.00 %</t>
  </si>
  <si>
    <t>HZS</t>
  </si>
  <si>
    <t xml:space="preserve">Výchozí revize                               </t>
  </si>
  <si>
    <t>Demontáže</t>
  </si>
  <si>
    <t xml:space="preserve">Opravy, přepojení v RE                       </t>
  </si>
  <si>
    <t xml:space="preserve">Bourací a zedn.práce                         </t>
  </si>
  <si>
    <t xml:space="preserve">Přesuny DT, STA,...                          </t>
  </si>
  <si>
    <t>Dozor</t>
  </si>
  <si>
    <t xml:space="preserve">Projekt skutečného stavu                                                       </t>
  </si>
  <si>
    <t xml:space="preserve">Předb.prohlídka a projednání                                                   </t>
  </si>
  <si>
    <t>CELKOVÝ SOUČET VŠECH POLOŽEK</t>
  </si>
  <si>
    <t xml:space="preserve">    Případné další náklady - platba poskytovateli energie:</t>
  </si>
  <si>
    <t xml:space="preserve">    poplatek za navýš. hodnoty jističe před elektroměrem - 1.000,- Kč</t>
  </si>
  <si>
    <t xml:space="preserve">    (stávající jistič 1x20A, požadovaný 1x25A, rozdíl 5Ax200=1.000,-)</t>
  </si>
  <si>
    <t xml:space="preserve">Oprava BJ č.21 Kosmákova 44, 615 00 Brno-Židenice     </t>
  </si>
  <si>
    <t xml:space="preserve">CYKY 5B*1.5                                  </t>
  </si>
  <si>
    <t xml:space="preserve">LISTA LV 17/17                               </t>
  </si>
  <si>
    <t xml:space="preserve">LISTA LV 40*40                               </t>
  </si>
  <si>
    <t xml:space="preserve">spinac pod om. IP20 č.52                     </t>
  </si>
  <si>
    <t xml:space="preserve">Tfd. dom. telefon                            </t>
  </si>
  <si>
    <t xml:space="preserve">ROZVODNICE RB21                               </t>
  </si>
  <si>
    <t>n</t>
  </si>
  <si>
    <t xml:space="preserve"> </t>
  </si>
  <si>
    <t xml:space="preserve">     Případné další náklady - platba poskytovateli energie:</t>
  </si>
  <si>
    <t xml:space="preserve">     poplatek za navýš. hodnoty jističe před elektroměrem - 1.800,- Kč</t>
  </si>
  <si>
    <t xml:space="preserve">     (stávající jistič 1x16A, požadovaný 1x25A, rozdíl 9Ax200=1.800,-,</t>
  </si>
  <si>
    <t xml:space="preserve">     1x16A je předpoklad, hodnota nebyla dohledána)</t>
  </si>
  <si>
    <t xml:space="preserve">Oprava BJ č.23 Krásného 15, 615 00 Brno-Židenice     </t>
  </si>
  <si>
    <t xml:space="preserve">spinac pod om. IP20 č.07                     </t>
  </si>
  <si>
    <t xml:space="preserve">ROZVODNICE RB23                              </t>
  </si>
  <si>
    <t xml:space="preserve">     (stávající jistič 1x16A, požadovaný 1x25A, rozdíl 9Ax200=1.800,-)</t>
  </si>
  <si>
    <t xml:space="preserve">Oprava BJ č.10 Krásného 53, 615 00 Brno-Židenice     </t>
  </si>
  <si>
    <t xml:space="preserve">ROZVODNICE - doplnění                        </t>
  </si>
  <si>
    <t xml:space="preserve">ROZVODNICE doplnění                              </t>
  </si>
  <si>
    <t xml:space="preserve">Oprava BJ č.2 Kuldova 22, 615 00 Brno-Židenice     </t>
  </si>
  <si>
    <t xml:space="preserve">ROZVODNICE doplnění                            </t>
  </si>
  <si>
    <t xml:space="preserve">Oprava BJ č.25 Marie Kudeříkové 4, 615 00 Brno-Židenice     </t>
  </si>
  <si>
    <t xml:space="preserve">ROZVODNICE RB25                              </t>
  </si>
  <si>
    <t xml:space="preserve">Oprava BJ č.10 Stará osada 24, 615 00 Brno-Židenice     </t>
  </si>
  <si>
    <t xml:space="preserve">CYKY 7C*1.5                                  </t>
  </si>
  <si>
    <t xml:space="preserve">ROZVODNICE RB10                              </t>
  </si>
  <si>
    <t>1 - STAVEBNÍ PRÁCE</t>
  </si>
  <si>
    <t>1 - BOURACÍ PRÁCE</t>
  </si>
  <si>
    <t xml:space="preserve">Položkový rozpočet </t>
  </si>
  <si>
    <t>S:</t>
  </si>
  <si>
    <t>Karáskovo nám 5 BJ 8 bourací práce rozpočet</t>
  </si>
  <si>
    <t>O:</t>
  </si>
  <si>
    <t>R:</t>
  </si>
  <si>
    <t>C:</t>
  </si>
  <si>
    <t>P.č.</t>
  </si>
  <si>
    <t>Číslo položky</t>
  </si>
  <si>
    <t>Název položky</t>
  </si>
  <si>
    <t>množství</t>
  </si>
  <si>
    <t>cena / MJ</t>
  </si>
  <si>
    <t>Díl:</t>
  </si>
  <si>
    <t>96</t>
  </si>
  <si>
    <t>Bourání konstrukcí</t>
  </si>
  <si>
    <t>968071112R00</t>
  </si>
  <si>
    <t>Vyvěšení, zavěšení kovových křídel oken pl. 1,5 m2</t>
  </si>
  <si>
    <t>obývák:4</t>
  </si>
  <si>
    <t>kuchyně:1</t>
  </si>
  <si>
    <t>968062356R00</t>
  </si>
  <si>
    <t>Vybourání dřevěných rámů oken dvojitých pl. 4 m2</t>
  </si>
  <si>
    <t>obývák:1,58*1,6</t>
  </si>
  <si>
    <t>968062245R00</t>
  </si>
  <si>
    <t>Vybourání dřevěných rámů oken jednoduch. pl. 2 m2</t>
  </si>
  <si>
    <t>kuchyně:1,2*1,2</t>
  </si>
  <si>
    <t>9601R</t>
  </si>
  <si>
    <t>Demontáž garnýže</t>
  </si>
  <si>
    <t>9602R</t>
  </si>
  <si>
    <t>Demontáž přívodu vzduchu do topidla obvodovou zdí</t>
  </si>
  <si>
    <t>968061125R00</t>
  </si>
  <si>
    <t>Vyvěšení dřevěných dveřních křídel pl. do 2 m2</t>
  </si>
  <si>
    <t>968072455R00</t>
  </si>
  <si>
    <t>Vybourání kovových dveřních zárubní pl. do 2 m2</t>
  </si>
  <si>
    <t>kuchyně:0,8*2</t>
  </si>
  <si>
    <t>chodba:0,8*2</t>
  </si>
  <si>
    <t>97</t>
  </si>
  <si>
    <t>Prorážení otvorů</t>
  </si>
  <si>
    <t>978059531R00</t>
  </si>
  <si>
    <t>Odsekání vnitřních obkladů stěn nad 2 m2</t>
  </si>
  <si>
    <t>kuchyně:(3,08+0,91)*0,6</t>
  </si>
  <si>
    <t>979011211R00</t>
  </si>
  <si>
    <t>Svislá doprava suti a vybour. hmot za 2.NP nošením</t>
  </si>
  <si>
    <t>t</t>
  </si>
  <si>
    <t>979011219R00</t>
  </si>
  <si>
    <t>Přípl.k svislé dopr.suti za každé další NP nošením</t>
  </si>
  <si>
    <t>979082111R00</t>
  </si>
  <si>
    <t>Vnitrostaveništní doprava suti do 10 m</t>
  </si>
  <si>
    <t>979082121R00</t>
  </si>
  <si>
    <t>Příplatek k vnitrost. dopravě suti za dalších 5 m</t>
  </si>
  <si>
    <t>979087213R00</t>
  </si>
  <si>
    <t>Nakládání vybour.hmot na dop.prostředky</t>
  </si>
  <si>
    <t>979081111R00</t>
  </si>
  <si>
    <t>Odvoz suti a vybour. hmot na skládku do 1 km</t>
  </si>
  <si>
    <t>979081121R00</t>
  </si>
  <si>
    <t>Příplatek k odvozu za každý další 1 km</t>
  </si>
  <si>
    <t>979093111R00</t>
  </si>
  <si>
    <t>Uložení suti na skládku bez zhutnění</t>
  </si>
  <si>
    <t>979990107Rxx</t>
  </si>
  <si>
    <t>Poplatek za skládku suti - směsný odpad</t>
  </si>
  <si>
    <t>Zařizovací předměty</t>
  </si>
  <si>
    <t>725610810R00</t>
  </si>
  <si>
    <t>Demontáž plynového sporáku</t>
  </si>
  <si>
    <t>725310823R00</t>
  </si>
  <si>
    <t>Demontáž dřezů 1dílných v kuchyňské sestavě</t>
  </si>
  <si>
    <t>725820803R00</t>
  </si>
  <si>
    <t>Demontáž baterie stojánkové do 2-3 otvorů</t>
  </si>
  <si>
    <t>762</t>
  </si>
  <si>
    <t>Konstrukce tesařské</t>
  </si>
  <si>
    <t>762526811R00</t>
  </si>
  <si>
    <t>Demontáž podlah bez polštářů z dřevotřísky do 2 cm</t>
  </si>
  <si>
    <t>2 dřevotř. desky na sobě:24,3445*2</t>
  </si>
  <si>
    <t>766</t>
  </si>
  <si>
    <t>Konstrukce truhlářské</t>
  </si>
  <si>
    <t>766662811R00</t>
  </si>
  <si>
    <t>Demontáž prahů dveří 1křídlových</t>
  </si>
  <si>
    <t>76601R</t>
  </si>
  <si>
    <t>Demontáž šatní tyče a police</t>
  </si>
  <si>
    <t>766812820R00</t>
  </si>
  <si>
    <t>Demontáž kuchyňských linek do 1,5 m</t>
  </si>
  <si>
    <t>776</t>
  </si>
  <si>
    <t>Podlahy povlakové</t>
  </si>
  <si>
    <t>776401800RT1</t>
  </si>
  <si>
    <t>Demontáž soklíků nebo lišt, pryžových nebo z PVC, odstranění a uložení na hromady</t>
  </si>
  <si>
    <t>obývák:3,27*2+3,59*2-0,89</t>
  </si>
  <si>
    <t>kuchyně:2,54*2+3,08*2-0,89-0,8</t>
  </si>
  <si>
    <t>předsíň:1,2+1,2+1,34+1,34+0,37+1,9</t>
  </si>
  <si>
    <t>776511810RT2</t>
  </si>
  <si>
    <t>Odstranění PVC a koberců lepených bez podložky, z ploch 10 - 20 m2</t>
  </si>
  <si>
    <t>obývák:3,59*3,27</t>
  </si>
  <si>
    <t>kuchyně:2,54*3,08</t>
  </si>
  <si>
    <t>předsíň:2*0,85+2,3*1,34</t>
  </si>
  <si>
    <t>Karáskovo nám 5 BJ 8 stavební práce rozpočet</t>
  </si>
  <si>
    <t>Svislé a kompletní konstrukce</t>
  </si>
  <si>
    <t>310271525R00</t>
  </si>
  <si>
    <t>Zazdívka otvorů do 1 m2, pórobet.tvárnice</t>
  </si>
  <si>
    <t>m3</t>
  </si>
  <si>
    <t>parapet obývák:1,58*0,39*0,15</t>
  </si>
  <si>
    <t>parapet předsíň:1*0,12*0,13</t>
  </si>
  <si>
    <t>310235251R00</t>
  </si>
  <si>
    <t>Zazdívka otvorů pl.0,0225 m2 cihlami, tl.zdi 45 cm</t>
  </si>
  <si>
    <t>přívod topidla:1</t>
  </si>
  <si>
    <t>spíž:2</t>
  </si>
  <si>
    <t>342264051RT1</t>
  </si>
  <si>
    <t>Podhled sádrokartonový na zavěšenou ocel. konstr., desky standard tl. 12,5 mm, bez izolace</t>
  </si>
  <si>
    <t>342264098RT3</t>
  </si>
  <si>
    <t>Příplatek k podhledu sádrokart. za plochu do 10 m2, pro plochy 5 - 10 m2</t>
  </si>
  <si>
    <t>319201311R00</t>
  </si>
  <si>
    <t>Vyrovnání povrchu zdiva maltou tl.do 3 cm</t>
  </si>
  <si>
    <t>pod parapety:1,58*0,2+1*0,1</t>
  </si>
  <si>
    <t>60</t>
  </si>
  <si>
    <t>Úpravy povrchů, omítky</t>
  </si>
  <si>
    <t>602023193Rxx</t>
  </si>
  <si>
    <t>Penetrace stěn pod omítky</t>
  </si>
  <si>
    <t>obývák:(3,59*2+3,27*2)*2,5-1,58*1,05-1,2*1,2-2,2*1+1,58*0,2+1,05*2*0,2</t>
  </si>
  <si>
    <t>kuchyně:(2,6*2+3,08*2)*2,5-1,2*1,2-0,8*2-2,68</t>
  </si>
  <si>
    <t>předsíň:(3,2*2+2,3*2)*2,5-0,8*2-0,9*2-0,6*2*3-19*1,63</t>
  </si>
  <si>
    <t>WC:(0,9*2+1,1*2)*1,2-0,8*0,6</t>
  </si>
  <si>
    <t>koupelna:(1,43+2,17)*0,4+(0,35+0,46+0,2+0,4+0,73+0,25+1,22)*2,4-0,6*2</t>
  </si>
  <si>
    <t>spíž:(1,22*2+0,94*2)*2,4-0,6*2</t>
  </si>
  <si>
    <t>601023193Rxx</t>
  </si>
  <si>
    <t>Penetrace stropů pod omítky</t>
  </si>
  <si>
    <t>WC,koupelna,spíž:1,3+2,6+0,9</t>
  </si>
  <si>
    <t>61</t>
  </si>
  <si>
    <t>Upravy povrchů vnitřní</t>
  </si>
  <si>
    <t>612471411R00</t>
  </si>
  <si>
    <t>Úprava vnitřních stěn aktivovaným štukem</t>
  </si>
  <si>
    <t>611471411R00</t>
  </si>
  <si>
    <t>Úprava stropů aktivovaným štukem tl. 2 - 3 mm</t>
  </si>
  <si>
    <t>612481211R00</t>
  </si>
  <si>
    <t>612403399RT2</t>
  </si>
  <si>
    <t>Hrubá výplň rýh ve stěnách maltou, s použitím suché maltové směsi</t>
  </si>
  <si>
    <t>95</t>
  </si>
  <si>
    <t>Dokončovací kce na pozem.stav.</t>
  </si>
  <si>
    <t>952901111R00</t>
  </si>
  <si>
    <t>Vyčištění budov o výšce podlaží do 4 m</t>
  </si>
  <si>
    <t>965048150Rxx</t>
  </si>
  <si>
    <t>Dočištění povrchu po vybourání PVC</t>
  </si>
  <si>
    <t>99</t>
  </si>
  <si>
    <t>Staveništní přesun hmot</t>
  </si>
  <si>
    <t>999281148R00</t>
  </si>
  <si>
    <t>Přesun hmot pro opravy a údržbu do v. 12 m,nošením</t>
  </si>
  <si>
    <t>713</t>
  </si>
  <si>
    <t>Izolace tepelné</t>
  </si>
  <si>
    <t>713111111RT1</t>
  </si>
  <si>
    <t>Izolace tepelné stropů vrchem kladené volně, 1 vrstva - materiál ve specifikaci</t>
  </si>
  <si>
    <t>6315083954Rx</t>
  </si>
  <si>
    <t>Pás tepelné izolace tl. 120mm. minerální vata , lambda 0,035 , faktor difuzního odporu 1</t>
  </si>
  <si>
    <t>WC,koupelna,spíž:29,1445*1,1</t>
  </si>
  <si>
    <t>765901112RXX</t>
  </si>
  <si>
    <t>Kontaktní difuzní folie</t>
  </si>
  <si>
    <t>na tepelné izolaci:4,8</t>
  </si>
  <si>
    <t>713111211RK6</t>
  </si>
  <si>
    <t>Montáž parozábrany krovů spodem s přelepením spojů, včetně dodání folie</t>
  </si>
  <si>
    <t>998713202R00</t>
  </si>
  <si>
    <t>Přesun hmot pro izolace tepelné, výšky do 12 m</t>
  </si>
  <si>
    <t>762512255RXX</t>
  </si>
  <si>
    <t>Položení podlah pod PVC, lepené spoje, šroubování, včetně dodávky, deska Durelis 2x10mm P+D</t>
  </si>
  <si>
    <t>křížem na sebe kladené</t>
  </si>
  <si>
    <t>998762202R00</t>
  </si>
  <si>
    <t>Přesun hmot pro tesařské konstrukce, výšky do 12 m</t>
  </si>
  <si>
    <t>764</t>
  </si>
  <si>
    <t>Konstrukce klempířské</t>
  </si>
  <si>
    <t>K/01</t>
  </si>
  <si>
    <t>D+M parapetu  venkovn. ,lak. plech tl.1mm, d=1580 , RŠ=280, viz výpis výrobků D04</t>
  </si>
  <si>
    <t>998764202R00</t>
  </si>
  <si>
    <t>Přesun hmot pro klempířské konstr., výšky do 12 m</t>
  </si>
  <si>
    <t>Ti/01</t>
  </si>
  <si>
    <t>D+M vstupních bytových dveří 900x1970, včetně zárubně,EI 30DP3, viz výpis výrobků D04</t>
  </si>
  <si>
    <t>Ti/02</t>
  </si>
  <si>
    <t>D+M bytových dveří jednokřídlých 700x1970, vč.zár., ze 2/3 prosklenné-mléč. sk., viz výpis výrobků D04</t>
  </si>
  <si>
    <t>Ti/03</t>
  </si>
  <si>
    <t>D+M bytových dveří jednokřídlých 600x1970, pouze křídlo vč.kování, viz výpis výrobků D04</t>
  </si>
  <si>
    <t>766810010RAC</t>
  </si>
  <si>
    <t>Kuchyňské linky dodávka a montáž</t>
  </si>
  <si>
    <t>998766202R00</t>
  </si>
  <si>
    <t>Přesun hmot pro truhlářské konstr., výšky do 12 m</t>
  </si>
  <si>
    <t>767</t>
  </si>
  <si>
    <t>Konstrukce zámečnické</t>
  </si>
  <si>
    <t>Z01</t>
  </si>
  <si>
    <t>D+M Ocelového rámu v komaxitu s proskl. 1200x1200, viz výpis výrobků D04</t>
  </si>
  <si>
    <t>998767202R00</t>
  </si>
  <si>
    <t>Přesun hmot pro zámečnické konstr., výšky do 12 m</t>
  </si>
  <si>
    <t>769</t>
  </si>
  <si>
    <t>Otvorove prvky z plastu</t>
  </si>
  <si>
    <t>P/01</t>
  </si>
  <si>
    <t>D+M plastového okna 1580x1050  , izolační trojsklo, viz výpis výrobků D04</t>
  </si>
  <si>
    <t>P/02</t>
  </si>
  <si>
    <t>D+M plastového parapetu,d=1580mm, h=200mm, viz výpis výrobků D04, D+M</t>
  </si>
  <si>
    <t>P/03</t>
  </si>
  <si>
    <t>D+M plastového okna požárního 1000x1630,EW/PB 30, viz výpis výrobků D04</t>
  </si>
  <si>
    <t>P/04</t>
  </si>
  <si>
    <t>D+M plastového parapetu,d=1000mm, h=100mm, viz výpis výrobků D04</t>
  </si>
  <si>
    <t>Přesun hmot pro plastové konstr., výšky do 12 m</t>
  </si>
  <si>
    <t>776101101R00</t>
  </si>
  <si>
    <t>Vysávání podlah prům.vysavačem pod povlak.podlahy</t>
  </si>
  <si>
    <t>776101121R00</t>
  </si>
  <si>
    <t>Provedení penetrace podkladu pod.povlak.podlahy</t>
  </si>
  <si>
    <t>776411000R00</t>
  </si>
  <si>
    <t>Lepení podlahových soklíků pryžových</t>
  </si>
  <si>
    <t>61193670Rx</t>
  </si>
  <si>
    <t xml:space="preserve">Lišta soklová </t>
  </si>
  <si>
    <t>29,73*1,05</t>
  </si>
  <si>
    <t>776521100RT1</t>
  </si>
  <si>
    <t>Lepení povlak.podlah z pásů PVC na disperzní lep., pouze položení - PVC ve specifikaci</t>
  </si>
  <si>
    <t>28412251Rx</t>
  </si>
  <si>
    <t>Podlahovina PVC  tl. 0,8 mm heterogenní, hmotnost 3,18kg/m2</t>
  </si>
  <si>
    <t>24,3445*1,05</t>
  </si>
  <si>
    <t>776981112RT1</t>
  </si>
  <si>
    <t>Lišta hliníková přechod., stejná výška povl.podlah, profil 30/A, samolepicí, šířky 30 mm</t>
  </si>
  <si>
    <t>0,89+0,8+0,6*3</t>
  </si>
  <si>
    <t>998776202R00</t>
  </si>
  <si>
    <t>Přesun hmot pro podlahy povlakové, výšky do 12 m</t>
  </si>
  <si>
    <t>781</t>
  </si>
  <si>
    <t>Obklady keramické</t>
  </si>
  <si>
    <t>781101210R00</t>
  </si>
  <si>
    <t>Penetrace podkladu pod obklady</t>
  </si>
  <si>
    <t>781475112R00</t>
  </si>
  <si>
    <t>Obklad vnitřní stěn keramický, do tmele</t>
  </si>
  <si>
    <t>kuchyně:2*0,5+0,6*1,4+0,6*1,4</t>
  </si>
  <si>
    <t>59781350R</t>
  </si>
  <si>
    <t xml:space="preserve">Obkládačka </t>
  </si>
  <si>
    <t>998781202R00</t>
  </si>
  <si>
    <t>Přesun hmot pro obklady keramické, výšky do 12 m</t>
  </si>
  <si>
    <t>Nátěry</t>
  </si>
  <si>
    <t>783201821R00</t>
  </si>
  <si>
    <t>Odstranění nátěrů z kovových konstrukcí opálením</t>
  </si>
  <si>
    <t>stávající kovové zárubně:0,3*6*2+0,3*0,6*3</t>
  </si>
  <si>
    <t>783222100R00</t>
  </si>
  <si>
    <t>Nátěr syntetický kovových konstrukcí dvojnásobný</t>
  </si>
  <si>
    <t>784</t>
  </si>
  <si>
    <t>Malby</t>
  </si>
  <si>
    <t>784402801R00</t>
  </si>
  <si>
    <t>Odstranění malby oškrábáním v místnosti H do 3,8 m</t>
  </si>
  <si>
    <t>784401801Rxx</t>
  </si>
  <si>
    <t>Zdrsnění povrchu obroušením v místnosti H do 3,8 m</t>
  </si>
  <si>
    <t>784011222RT2</t>
  </si>
  <si>
    <t>Zakrytí podlah, včetně papírové lepenky</t>
  </si>
  <si>
    <t>784191101R00</t>
  </si>
  <si>
    <t>Penetrace podkladu univerzální  1x</t>
  </si>
  <si>
    <t>stropy:28,43</t>
  </si>
  <si>
    <t>stěny:64,339</t>
  </si>
  <si>
    <t>784195212R00</t>
  </si>
  <si>
    <t>Malba  bílá, bez penetrace, 2 x</t>
  </si>
  <si>
    <t>ON</t>
  </si>
  <si>
    <t>01</t>
  </si>
  <si>
    <t>Seřízení všech oken a dveří</t>
  </si>
  <si>
    <t>2 - STAVEBNÍ PRÁCE</t>
  </si>
  <si>
    <t>2 - BOURACÍ PRÁCE</t>
  </si>
  <si>
    <t>3 - BOURACÍ PRÁCE</t>
  </si>
  <si>
    <t>3 - STAVEBNÍ PRÁCE</t>
  </si>
  <si>
    <t>4 - BOURACÍ PRÁCE</t>
  </si>
  <si>
    <t>4 - STAVEBNÍ PRÁCE</t>
  </si>
  <si>
    <t>5 - BOURACÍ PRÁCE</t>
  </si>
  <si>
    <t>5 - STAVEBNÍ PRÁCE</t>
  </si>
  <si>
    <t>6 - BOURACÍ PRÁCE</t>
  </si>
  <si>
    <t>6 - STAVEBNÍ PRÁCE</t>
  </si>
  <si>
    <t>7 - BOURACÍ PRÁCE</t>
  </si>
  <si>
    <t>7 - STAVEBNÍ PRÁCE</t>
  </si>
  <si>
    <t>8 - BOURACÍ PRÁCE</t>
  </si>
  <si>
    <t>8 - STAVEBNÍ PRÁCE</t>
  </si>
  <si>
    <t>Kosmákova 44 BJ 21 bourací práce rozpočet</t>
  </si>
  <si>
    <t>0,8*2*4+0,6*2*4+0,7*2</t>
  </si>
  <si>
    <t>965082933RT1</t>
  </si>
  <si>
    <t>Odstranění násypu tl. do 20 cm, plocha nad 2 m2, tl. násypu 10 - 15 cm, plocha nad 2 m2</t>
  </si>
  <si>
    <t>56*0,12</t>
  </si>
  <si>
    <t>962036112RXX</t>
  </si>
  <si>
    <t>DMTZ umakartové příčky</t>
  </si>
  <si>
    <t>(1,6*3+2,52+0,9)*2,6-0,6*2*3</t>
  </si>
  <si>
    <t>Odstranění spíže v rohu kuchyně</t>
  </si>
  <si>
    <t>Odstranění skříní na chodbě</t>
  </si>
  <si>
    <t>9603R</t>
  </si>
  <si>
    <t>Odstranění polic v komoře</t>
  </si>
  <si>
    <t>9604R</t>
  </si>
  <si>
    <t>Odstranění samolepící folie z oplechování v lodžii</t>
  </si>
  <si>
    <t>9605R</t>
  </si>
  <si>
    <t>Odstranění všech garnýží</t>
  </si>
  <si>
    <t>9606R</t>
  </si>
  <si>
    <t>Demontáž garnýže v kuchyni</t>
  </si>
  <si>
    <t>15*4</t>
  </si>
  <si>
    <t>979990181Rxx</t>
  </si>
  <si>
    <t>Poplatek za skládku suti -škvára</t>
  </si>
  <si>
    <t>713101311R00</t>
  </si>
  <si>
    <t>Odstr.tep.izolace stropů,lepené, EPS tl. do 100 mm</t>
  </si>
  <si>
    <t>obyvák+kuchyně:16,1+12,1</t>
  </si>
  <si>
    <t>725210821R00</t>
  </si>
  <si>
    <t>Demontáž umyvadel bez výtokových armatur</t>
  </si>
  <si>
    <t>725220851R00</t>
  </si>
  <si>
    <t>Demontáž van včetně vybourání obezdezdívky</t>
  </si>
  <si>
    <t>725110811R00</t>
  </si>
  <si>
    <t>Demontáž klozetů splachovacích</t>
  </si>
  <si>
    <t>dvě vrstvy dřevotřísky:56*2</t>
  </si>
  <si>
    <t>766812840R00</t>
  </si>
  <si>
    <t>Demontáž kuchyňských linek do 2,1 m</t>
  </si>
  <si>
    <t>766111820R00</t>
  </si>
  <si>
    <t>Demontáž dřevěných stěn plných</t>
  </si>
  <si>
    <t>1,79*2,6-0,7*2</t>
  </si>
  <si>
    <t>obývák:4,67*2+3,45*2-0,8*2</t>
  </si>
  <si>
    <t>kuchyně:4,83*2+3,45*2-0,7*2-0,6</t>
  </si>
  <si>
    <t>předsíň:3,45*2+1,18*2-0,7*2-0,8-0,6</t>
  </si>
  <si>
    <t>ložnice:4,27*2+3,45*2-0,8*2</t>
  </si>
  <si>
    <t>komora:1,6*2+1,66*2-0,6</t>
  </si>
  <si>
    <t>spíž:0,64*2+0,5*2-0,4</t>
  </si>
  <si>
    <t>koupelna:1,6*2+1,5*2-0,6*2</t>
  </si>
  <si>
    <t>wc:0,97+1,15*2-0,6*2</t>
  </si>
  <si>
    <t>56</t>
  </si>
  <si>
    <t>785</t>
  </si>
  <si>
    <t>Tapety</t>
  </si>
  <si>
    <t>785411800R00</t>
  </si>
  <si>
    <t>Odstranění tapet lepených papírových do 3,8 m</t>
  </si>
  <si>
    <t>ložnice:(4,27*2+3,45*2)*2,6-0,8*2-0,8*2-1,35*1,06</t>
  </si>
  <si>
    <t>obývák:(4,67*2+3,45*2)*2,6-0,8*2*2-2,15*1,6</t>
  </si>
  <si>
    <t>Kosmákova 44 BJ 21 stavební práce rozpočet</t>
  </si>
  <si>
    <t>342264051RT3</t>
  </si>
  <si>
    <t>Podhled sádrokartonový na zavěšenou ocel. konstr., desky standard impreg. tl. 12,5 mm, bez izolace</t>
  </si>
  <si>
    <t>342264098RT1</t>
  </si>
  <si>
    <t>Příplatek k podhledu sádrokart. za plochu do 10 m2, pro plochy do 2 m2</t>
  </si>
  <si>
    <t>342264098RT2</t>
  </si>
  <si>
    <t>Příplatek k podhledu sádrokart. za plochu do 10 m2, pro plochy 2 - 5 m2</t>
  </si>
  <si>
    <t>342256253RT3</t>
  </si>
  <si>
    <t>Příčka z tvárnic pórobetonových  tl. 100 mm</t>
  </si>
  <si>
    <t>342256252R00</t>
  </si>
  <si>
    <t>Příčka z tvárnic pórobetonových  tl.  75 mm</t>
  </si>
  <si>
    <t>(3,45+1,62)*2,75-0,7*2*3</t>
  </si>
  <si>
    <t>342948111R00</t>
  </si>
  <si>
    <t>Ukotvení příček k cihel.konstr. kotvami na hmožd.</t>
  </si>
  <si>
    <t>2,75*4</t>
  </si>
  <si>
    <t>342668111R00</t>
  </si>
  <si>
    <t>Těsnění styku příčky se stáv. konstrukcí PU pěnou</t>
  </si>
  <si>
    <t>3,45+2,59+1,62*2+0,9</t>
  </si>
  <si>
    <t>346244315R00</t>
  </si>
  <si>
    <t>Obezdívky van a WC nádržek z desek  tl.150 mm, pórobeton</t>
  </si>
  <si>
    <t>1,5*0,9</t>
  </si>
  <si>
    <t>346244311R00</t>
  </si>
  <si>
    <t>Obezdívky van a WC nádržek z desek  tl. 50 mm, pórobeton</t>
  </si>
  <si>
    <t>1,62*0,7</t>
  </si>
  <si>
    <t>kuchyně:(4,83*2+3,45*2)*2,6-0,7*2*2-0,8*2-2,15*1,6</t>
  </si>
  <si>
    <t>předsíň:(3,45*2+1,18*2)*2,6-0,7*2*2-0,8*2-0,6*2</t>
  </si>
  <si>
    <t>ložnice:(4,27*2+3,45*2)*2,6-0,8*2*2-0,8*2-1,3*16</t>
  </si>
  <si>
    <t>komora:(1,6*2+1,66*2)*2,6-0,6*2</t>
  </si>
  <si>
    <t>56-3,4</t>
  </si>
  <si>
    <t>119,572</t>
  </si>
  <si>
    <t>Montáž výztužné sítě(perlinky)do stěrky-vnit.stěny</t>
  </si>
  <si>
    <t>na pórobeton:(3,45*2+2,59+0,9*2+1,72+1,62*2+1,51*2+1,1*2)*2,6-0,7*2*6</t>
  </si>
  <si>
    <t>63</t>
  </si>
  <si>
    <t>Podlahy a podlahové konstrukce</t>
  </si>
  <si>
    <t>635011001Rxx</t>
  </si>
  <si>
    <t>D+M sádrovláknitá deska podlahová přitěžovací aku.</t>
  </si>
  <si>
    <t>631591211Rxx</t>
  </si>
  <si>
    <t>Systémový vyrovnávací podsyp</t>
  </si>
  <si>
    <t>(54-2,4-1)*0,025+3,4*0,03</t>
  </si>
  <si>
    <t>762512125R00</t>
  </si>
  <si>
    <t>Položení podlah. desek ve dvou vrstvách šroubovan.</t>
  </si>
  <si>
    <t>607150002Rx</t>
  </si>
  <si>
    <t>Deska dřevovláknitá tl.30mm, pero+drážka</t>
  </si>
  <si>
    <t>56*1,05</t>
  </si>
  <si>
    <t>635111022R00</t>
  </si>
  <si>
    <t>D+M Systémových sádrovláknitých desek tl.2x12,5mm</t>
  </si>
  <si>
    <t>9501R</t>
  </si>
  <si>
    <t>D+M zrcadla 450x600 s fazetou 15mm, lep. na obklad</t>
  </si>
  <si>
    <t>999281151R00</t>
  </si>
  <si>
    <t>Přesun hmot pro opravy a údržbu do v. 25 m,nošením</t>
  </si>
  <si>
    <t>711</t>
  </si>
  <si>
    <t>Izolace proti vodě</t>
  </si>
  <si>
    <t>711212000R00</t>
  </si>
  <si>
    <t>Penetrace podkladu pod hydroizolační nátěr,vč.dod.</t>
  </si>
  <si>
    <t>koupelna:2,4+(1,62*2+1,51*2-0,7)*0,3+(1,62+2*0,7)*1,7</t>
  </si>
  <si>
    <t>wc:1+(1,11*2+0,9*2-0,7)*0,3</t>
  </si>
  <si>
    <t>711212002R00</t>
  </si>
  <si>
    <t>Hydroizolační povlak - nátěr nebo stěrka</t>
  </si>
  <si>
    <t>711212602R00</t>
  </si>
  <si>
    <t>Těsnicí roh vnější, vnitřní do spoje podlaha-stěna</t>
  </si>
  <si>
    <t>711212601R00</t>
  </si>
  <si>
    <t>Těsnicí pás do spoje podlaha - stěna</t>
  </si>
  <si>
    <t>koupelna:1,62*2+1,51*2-0,7</t>
  </si>
  <si>
    <t>wc:1,11*2+0,9*2-0,7</t>
  </si>
  <si>
    <t>711212611R00</t>
  </si>
  <si>
    <t>Těsnicí pás do svislých koutů</t>
  </si>
  <si>
    <t>8*0,3+2*2</t>
  </si>
  <si>
    <t>998711103R00</t>
  </si>
  <si>
    <t>Přesun hmot pro izolace proti vodě, výšky do 60 m</t>
  </si>
  <si>
    <t>D+M vstupních bytových dveří 800x1970, včetně zárubně,EI 30DP3, viz výpis výrobků D04</t>
  </si>
  <si>
    <t>D+M bytových dveří jednokřídlých 700x1970, vč.obložky vč.kování, viz výpis výrobků D04</t>
  </si>
  <si>
    <t>Ti/04</t>
  </si>
  <si>
    <t>D+M bytových dveří jednokřídlých 600x1970, vč.obložky vč.kování, viz výpis výrobků D04</t>
  </si>
  <si>
    <t>Ti/05</t>
  </si>
  <si>
    <t>D+M bytových dveří jednokřídlých 800x1970, vč.obložky vč.kování, viz výpis výrobků D04</t>
  </si>
  <si>
    <t>Ti/06</t>
  </si>
  <si>
    <t>D+M bytových dveří jednokřídlých 800x1970, vč.zár., ze 2/3 prosklenné-mléč. sk., viz výpis výrobků D04</t>
  </si>
  <si>
    <t>998766203R00</t>
  </si>
  <si>
    <t>Přesun hmot pro truhlářské konstr., výšky do 24 m</t>
  </si>
  <si>
    <t>771</t>
  </si>
  <si>
    <t>Podlahy z dlaždic a obklady</t>
  </si>
  <si>
    <t>771101101R00</t>
  </si>
  <si>
    <t>Vysávání podlah prům.vysavačem pro pokládku dlažby</t>
  </si>
  <si>
    <t>771101210R00</t>
  </si>
  <si>
    <t>Penetrace podkladu pod dlažby</t>
  </si>
  <si>
    <t>771575109R00</t>
  </si>
  <si>
    <t>Montáž podlah keram.,hladké, tmel</t>
  </si>
  <si>
    <t>771579791R00</t>
  </si>
  <si>
    <t>Příplatek za plochu podlah keram. do 5 m2 jednotl.</t>
  </si>
  <si>
    <t>771579792R00</t>
  </si>
  <si>
    <t>Příplatek za podlahy keram.v omezeném prostoru</t>
  </si>
  <si>
    <t>597642030R</t>
  </si>
  <si>
    <t xml:space="preserve">Dlažba </t>
  </si>
  <si>
    <t>3,4*1,1</t>
  </si>
  <si>
    <t>771578011R00</t>
  </si>
  <si>
    <t>Spára podlaha - stěna, silikonem</t>
  </si>
  <si>
    <t>1,62*2+0,8*2-0,7+1,5*2+0,9*2-0,7</t>
  </si>
  <si>
    <t>998771203R00</t>
  </si>
  <si>
    <t>Přesun hmot pro podlahy z dlaždic, výšky do 24 m</t>
  </si>
  <si>
    <t>60,37*1,05</t>
  </si>
  <si>
    <t>52,6</t>
  </si>
  <si>
    <t>52,6*1,05</t>
  </si>
  <si>
    <t>0,8*3+0,6+0,7*3</t>
  </si>
  <si>
    <t>998776203R00</t>
  </si>
  <si>
    <t>Přesun hmot pro podlahy povlakové, výšky do 24 m</t>
  </si>
  <si>
    <t>koupelna:(1,62*2+1,51*2)*2,3-0,7*2</t>
  </si>
  <si>
    <t>wc:(1,11*2+0,9*2)*2,3-0,7*2+0,15*0,9</t>
  </si>
  <si>
    <t>23,799*1,1</t>
  </si>
  <si>
    <t>781497121RS2</t>
  </si>
  <si>
    <t>Lišta hliníková rohová k obkladům , profil RB, pro tloušťku obkladu 8 mm</t>
  </si>
  <si>
    <t>998781203R00</t>
  </si>
  <si>
    <t>Přesun hmot pro obklady keramické, výšky do 24 m</t>
  </si>
  <si>
    <t>783108811Rxx</t>
  </si>
  <si>
    <t>Očištění betonové podlahy balkonu</t>
  </si>
  <si>
    <t>783851223Rxx</t>
  </si>
  <si>
    <t>Nátěr epoxidový betonových podlah včetně penetrace</t>
  </si>
  <si>
    <t>119,572+52,6</t>
  </si>
  <si>
    <t>stropy:56</t>
  </si>
  <si>
    <t>stěny:119,572</t>
  </si>
  <si>
    <t>Krásného 15 BJ 23 bourací práce rozpočet</t>
  </si>
  <si>
    <t>0,8*2*5+0,6*2*4</t>
  </si>
  <si>
    <t>65,5*0,12</t>
  </si>
  <si>
    <t>wc:0,9*2,7</t>
  </si>
  <si>
    <t>962031113R00</t>
  </si>
  <si>
    <t>Bourání příček z cihel pálených plných tl. 65 mm</t>
  </si>
  <si>
    <t>vedle spíže:0,65*2,8</t>
  </si>
  <si>
    <t>965081713RT1</t>
  </si>
  <si>
    <t>Bourání dlažeb keramických tl.10 mm, nad 1 m2, ručně, dlaždice keramické</t>
  </si>
  <si>
    <t>koupelna:(2,25*2+1,5*2-0,6*2)*2</t>
  </si>
  <si>
    <t>kuchyně:3*0,6</t>
  </si>
  <si>
    <t>20*4</t>
  </si>
  <si>
    <t>711140101R00</t>
  </si>
  <si>
    <t>Odstr.izolace proti vlhk.vodor. pásy přitav.,1vrst</t>
  </si>
  <si>
    <t>lodžie:2,7</t>
  </si>
  <si>
    <t>71101R</t>
  </si>
  <si>
    <t>Očištění betonového podkladu</t>
  </si>
  <si>
    <t>dvě vrstvy dřevotřísky:65,5*2</t>
  </si>
  <si>
    <t>775</t>
  </si>
  <si>
    <t>Podlahy vlysové a parketové</t>
  </si>
  <si>
    <t>775511800R00</t>
  </si>
  <si>
    <t>Demontáž podlah vlysových lepených včetně lišt</t>
  </si>
  <si>
    <t>obývák:18,2</t>
  </si>
  <si>
    <t>ložnice:10,9</t>
  </si>
  <si>
    <t>dětský pokoj:12,8</t>
  </si>
  <si>
    <t>komora:3</t>
  </si>
  <si>
    <t>předsíň:9,4</t>
  </si>
  <si>
    <t>wc:1,1*2+0,8*2-0,6</t>
  </si>
  <si>
    <t>kuchyně:2,25*2+3,1*2-0,6-0,8-0,7</t>
  </si>
  <si>
    <t>wc:0,9</t>
  </si>
  <si>
    <t>kuchyně:6,9</t>
  </si>
  <si>
    <t>Krásného 15 BJ 23 stavební práce rozpočet</t>
  </si>
  <si>
    <t>0,9*3</t>
  </si>
  <si>
    <t>0,75*2,2</t>
  </si>
  <si>
    <t>2*2,7+2*2</t>
  </si>
  <si>
    <t>0,9</t>
  </si>
  <si>
    <t>1,5*0,7</t>
  </si>
  <si>
    <t>obývák:(5,28*2+3,45*2)*2,8-0,8*2-0,9*2-2,1*1,45</t>
  </si>
  <si>
    <t>kuchyně:(3,08*2+2,25*2)*2,8-0,9*2-2*0,7-1,3*2,55</t>
  </si>
  <si>
    <t>předsíň:(3,45*2+2,105*2+0,15*2+1,37*2+1,5*2)*2,8-0,7*2-0,8*2*4-0,7*2*2</t>
  </si>
  <si>
    <t>ložnice:(3,15*2+3,45*2)*2,8-0,8*2-2,1*1,45</t>
  </si>
  <si>
    <t>šatna:(2*2+1,5*2)*2,8-0,7*2</t>
  </si>
  <si>
    <t>dětský pokoj:(3,45*2+3,7*2)*2,8-0,8*2-2,1*1,45</t>
  </si>
  <si>
    <t>koupelna:(2,25*2+1,4*2)*0,4</t>
  </si>
  <si>
    <t>wc:(0,885*2+0,9*2)*0,4</t>
  </si>
  <si>
    <t>špalety:2,1*3*0,15+1,45*6*0,15</t>
  </si>
  <si>
    <t>61,2</t>
  </si>
  <si>
    <t>195,704</t>
  </si>
  <si>
    <t>bandáže:55</t>
  </si>
  <si>
    <t>na pórobeton:0,9*2,8+0,7*2,05*2</t>
  </si>
  <si>
    <t>65,5</t>
  </si>
  <si>
    <t>(65,5-3,4-0,9)*0,025+4,3*0,03</t>
  </si>
  <si>
    <t>65,5*1,05</t>
  </si>
  <si>
    <t>65,5-3,4-0,9</t>
  </si>
  <si>
    <t>koupelna:3,4+(2,25*2+1,4*2-0,7)*0,3+2,9*1,7</t>
  </si>
  <si>
    <t>wc:0,9+(0,88*2+0,9*2-0,7)*0,3</t>
  </si>
  <si>
    <t>koupelna:2,25*2+1,4*2-0,7</t>
  </si>
  <si>
    <t>wc:0,88*2+0,9*2-0,7</t>
  </si>
  <si>
    <t>6*0,3+2*2</t>
  </si>
  <si>
    <t>998711203R00</t>
  </si>
  <si>
    <t>D+M bytových dveří jednokřídlých 800x1970, vč.zár., ze 2/3 prosklenné(satinato), viz výpis výrobků D04</t>
  </si>
  <si>
    <t>koupelna+WC+kuchyně:3,4+0,9+6,9</t>
  </si>
  <si>
    <t>771475014R00</t>
  </si>
  <si>
    <t>Obklad soklíků keram.rovných, tmel,výška 10 cm</t>
  </si>
  <si>
    <t>3,08*2+2,25*2-1,39-0,8</t>
  </si>
  <si>
    <t>771479001R00</t>
  </si>
  <si>
    <t>Řezání dlaždic keramických pro soklíky</t>
  </si>
  <si>
    <t>11,2*1,1</t>
  </si>
  <si>
    <t>1,4*2+2,25*2-0,7+0,885*2+0,9*2-0,7+8,47</t>
  </si>
  <si>
    <t>65,5-4,3-6,9</t>
  </si>
  <si>
    <t>obývák:5,28*2+3,45*2-0,8-0,9</t>
  </si>
  <si>
    <t>předsíň:3,45*2+21,05*2+0,15*2+1,37*2+1,5*2-0,7-0,8*4-0,7*2</t>
  </si>
  <si>
    <t>ložnice:3,15*2+3,45*2-0,8</t>
  </si>
  <si>
    <t>šatna:2*2+1,5*2-0,7</t>
  </si>
  <si>
    <t>dětský pokoj:3,45*2+3,7*2-0,8</t>
  </si>
  <si>
    <t>97,7*1,05</t>
  </si>
  <si>
    <t>54,3</t>
  </si>
  <si>
    <t>54,3*1,05</t>
  </si>
  <si>
    <t>0,8*4+0,6*3</t>
  </si>
  <si>
    <t>781101111R00</t>
  </si>
  <si>
    <t>Vyrovnání podkladu maltou ze SMS tl. do 7 mm</t>
  </si>
  <si>
    <t>koupelna:(1,4*2+2,25*2)*2,03-0,7*2</t>
  </si>
  <si>
    <t>wc:(0,885*2+0,9*2)*2,03-0,7*2</t>
  </si>
  <si>
    <t>kuchyně:4,5*0,6</t>
  </si>
  <si>
    <t>21,9661*1,1</t>
  </si>
  <si>
    <t>195,704+61,2+2,7+4*2,8</t>
  </si>
  <si>
    <t>stropy:68,2</t>
  </si>
  <si>
    <t>stěny:195,704+4*2,8</t>
  </si>
  <si>
    <t>Závěrečné seřízení všech oken a dveří</t>
  </si>
  <si>
    <t>Krásného 15 BJ 22 - ZTP bourací práce rozpočet</t>
  </si>
  <si>
    <t>předsíň:1,5*2+1,37*2-0,8*2-0,6-1+3,45*2+2,05*2-0,6*2-0,8*2</t>
  </si>
  <si>
    <t>koupelna:2,250*2+1,5*2-0,6*2</t>
  </si>
  <si>
    <t>šatna:2*2+1,5*2-0,6</t>
  </si>
  <si>
    <t>koupelna:3,4</t>
  </si>
  <si>
    <t>šatna:3</t>
  </si>
  <si>
    <t>Krásného 15 BJ 22 - ZTP stavební práce rozpočet</t>
  </si>
  <si>
    <t>(0,9+0,9+0,75)*3</t>
  </si>
  <si>
    <t>301R</t>
  </si>
  <si>
    <t>Překlad z SDK nad Ti/05</t>
  </si>
  <si>
    <t>3*4</t>
  </si>
  <si>
    <t>0,9*2+0,75</t>
  </si>
  <si>
    <t>1,4*0,25</t>
  </si>
  <si>
    <t>na pórobeton:(0,9+0,9+0,75)*2,8+0,7*2,05*2</t>
  </si>
  <si>
    <t>64</t>
  </si>
  <si>
    <t>Výplně otvorů</t>
  </si>
  <si>
    <t>642941111RT2</t>
  </si>
  <si>
    <t>Pouzdro pro posuvné dveře jednostranné, do zdiva, jednostranné pouzdro 700/1970 mm</t>
  </si>
  <si>
    <t>koupelna:3,4+(2,25*2+1,4*2-0,7)*0,3+2,3*1,7</t>
  </si>
  <si>
    <t>D+M dveří posuvných do pouzdra 700x1000, vč. zár., viz výpis výrobků D04</t>
  </si>
  <si>
    <t>D+M dveří posuvných na stěnu 700x1970, vč. závěsu, viz výpis výrobků D04</t>
  </si>
  <si>
    <t>3,08*2+2,25*2-0,9</t>
  </si>
  <si>
    <t>11,2*1,1+9,76*0,1*1,1</t>
  </si>
  <si>
    <t>1,4*2+2,25*2-0,7+0,885*2+0,9*2-0,7+9,76</t>
  </si>
  <si>
    <t>0,8*3+0,7*2</t>
  </si>
  <si>
    <t>0,9+2,75*4</t>
  </si>
  <si>
    <t>Očištění podlahy balkonu</t>
  </si>
  <si>
    <t>195,704+61,2</t>
  </si>
  <si>
    <t>stropy:65,5+2,7</t>
  </si>
  <si>
    <t>Krásného 53 BJ 10 bourací práce rozpočet</t>
  </si>
  <si>
    <t>52,6*0,12</t>
  </si>
  <si>
    <t>dvě vrstvy dřevotřísky:52,6*2</t>
  </si>
  <si>
    <t>18,1+22,2+12,3</t>
  </si>
  <si>
    <t>Krásného 53 BJ 10 stavební práce rozpočet</t>
  </si>
  <si>
    <t>31111R</t>
  </si>
  <si>
    <t>D+M opravy stěn</t>
  </si>
  <si>
    <t>Výměna plastových revizních dvířek 300x300 v koup.</t>
  </si>
  <si>
    <t>302R</t>
  </si>
  <si>
    <t>Oprava SDK v koupelně</t>
  </si>
  <si>
    <t>303R</t>
  </si>
  <si>
    <t>Doplnění boční krytky parapetu v místnosti č.1.03</t>
  </si>
  <si>
    <t>304R</t>
  </si>
  <si>
    <t>Doplnění úchytky u balk. dveří na vnější straně, místnost č.1.03</t>
  </si>
  <si>
    <t>305R</t>
  </si>
  <si>
    <t>Vyčištění kuch. linky a spižní skříně</t>
  </si>
  <si>
    <t>obývák:(3,57*2+3,45*2)*2,7-0,8*2-2,15*1,6</t>
  </si>
  <si>
    <t>kuchyně:(2,87*2+3,7*2)*2,7-2,15*0,6-0,7*2-2*0,5</t>
  </si>
  <si>
    <t>předsíň:(1,07*2+0,15*2+1,52*2+1,52*2+3,45*2)*2,7-0,08*2*2-0,7*2-0,9*2-0,6*2*2-1*2,7</t>
  </si>
  <si>
    <t>ložnice:(5,32*2+3,45*2)*2,7-0,8*2-2,15*1,6</t>
  </si>
  <si>
    <t>spíž:(0,5*2+0,6*2)*2,7-0,4*2</t>
  </si>
  <si>
    <t>dětský pokoj:(3,45*2+7*2)*2,7-0,8*2-2,15*1,6</t>
  </si>
  <si>
    <t>koupelna:(1,39*2+1,51*2)*0,7</t>
  </si>
  <si>
    <t>76,2-4,7</t>
  </si>
  <si>
    <t>202,006</t>
  </si>
  <si>
    <t>obývák:12,3</t>
  </si>
  <si>
    <t>ložnice:18,1</t>
  </si>
  <si>
    <t>dětský pokoj:22,2</t>
  </si>
  <si>
    <t>56,2*0,025</t>
  </si>
  <si>
    <t>D+M repase vstupních dveří jednokřídlých 800x1970, vč. repase zárub. vč.kování, viz výpis výrobků D04</t>
  </si>
  <si>
    <t>D+M bytových dveří jednokřídlých 800x1970, vč. repase zárub. vč.kování, viz výpis výrobků D04</t>
  </si>
  <si>
    <t>D+M bytových dveří jednokřídlých 600x1970, vč.  zárubně vč.kování, viz výpis výrobků D04</t>
  </si>
  <si>
    <t>Repase bytových dveří jednokřídlých 700x1970, viz výpis výrobků D04</t>
  </si>
  <si>
    <t>obývák:3,45*2+3,57*2-0,8</t>
  </si>
  <si>
    <t>ložnice:3,45*2+5,32*2-0,8</t>
  </si>
  <si>
    <t>dětský pokoj:3,45*2+7*2-0,8</t>
  </si>
  <si>
    <t>50,08*1,05</t>
  </si>
  <si>
    <t>0,8*3</t>
  </si>
  <si>
    <t>202,006+76,2+5,6*2,8</t>
  </si>
  <si>
    <t>Kuldova 22 BJ 2 bourací práce rozpočet</t>
  </si>
  <si>
    <t>předsíň:3,9</t>
  </si>
  <si>
    <t>968061112R00</t>
  </si>
  <si>
    <t>Vyvěšení dřevěných okenních křídel pl. do 1,5 m2</t>
  </si>
  <si>
    <t>968062244R00</t>
  </si>
  <si>
    <t>Vybourání dřevěných rámů oken jednoduch. pl. 1 m2</t>
  </si>
  <si>
    <t>0,4*0,65</t>
  </si>
  <si>
    <t>962031116R00</t>
  </si>
  <si>
    <t>Bourání příček z cihel pálených plných tl. 140 mm</t>
  </si>
  <si>
    <t>1,5*3</t>
  </si>
  <si>
    <t>(3,9+0,98*1,5+23)*0,12</t>
  </si>
  <si>
    <t>Odstranění spíže včetně vnitřních a venk. výustek</t>
  </si>
  <si>
    <t>9607R</t>
  </si>
  <si>
    <t>Odstranění obložení stěny s věšáky</t>
  </si>
  <si>
    <t>0,9*2</t>
  </si>
  <si>
    <t>978059521R00</t>
  </si>
  <si>
    <t>Odsekání vnitřních obkladů stěn do 2 m2</t>
  </si>
  <si>
    <t>1,56*1,2</t>
  </si>
  <si>
    <t>dvě vrstvy dřevotřísky:(43,6-2,8)*2</t>
  </si>
  <si>
    <t>775561800R00</t>
  </si>
  <si>
    <t>Demontáž podlah lamelových lepených včetně lišt</t>
  </si>
  <si>
    <t>obyvák:23</t>
  </si>
  <si>
    <t>kuchyň:4,33*2+3,26*2-0,9</t>
  </si>
  <si>
    <t>kuchyně:14,1</t>
  </si>
  <si>
    <t>Kuldova 22 BJ 2 stavební práce rozpočet</t>
  </si>
  <si>
    <t>342261213RS3</t>
  </si>
  <si>
    <t>Příčka sádrokarton. ocel.kce, 2x oplášť. tl.150 mm, desky standard impreg.tl.12,5 mm, minerál tl. 8 cm</t>
  </si>
  <si>
    <t>(1,56+0,9)*3-0,6*2</t>
  </si>
  <si>
    <t>Repase spár obkladu a dlažby na wc 1.03</t>
  </si>
  <si>
    <t>obývák:(5,7*2+4,04*2)*2,9-0,9*2-10,83*1,7</t>
  </si>
  <si>
    <t>kuchyně:(4,33*2+3,26*2)*2,9-0,9*2-0,6*2-1,05*1,69-6,18</t>
  </si>
  <si>
    <t>předsíň:1,8*4*3,3-0,9*2*3-0,6*2</t>
  </si>
  <si>
    <t>wc:(1,8*2+1,5*2)*1-0,45*0,6-0,6*2</t>
  </si>
  <si>
    <t>špalety:(1,83+2*1,69+1,05+1,69*2)*0,35+(0,4+2*0,65)*0,15</t>
  </si>
  <si>
    <t>43,3</t>
  </si>
  <si>
    <t>95,2675</t>
  </si>
  <si>
    <t>Vyrovnávací podklad - písek</t>
  </si>
  <si>
    <t>sprcha+předsíň+obývák:(3,9+1,3+23)*0,05</t>
  </si>
  <si>
    <t>631313711RTx</t>
  </si>
  <si>
    <t>Mazanina betonová tl. 5cm pevnosti 30MPA, vyztužená sklovláknitou mřížovinou 40/40 G120</t>
  </si>
  <si>
    <t>sprcha ,předsíň,obývák:(5,2+23)*0,05</t>
  </si>
  <si>
    <t>S02:5,2+(0,9*2+1,41*2+1,8*2+1,8*2-0,6*2-0,9*3)*0,3+3*1,7</t>
  </si>
  <si>
    <t>S02:0,9*2+1,41*2+1,8*2+1,8*2-0,6*2-0,9*3</t>
  </si>
  <si>
    <t>5*0,3+2*2</t>
  </si>
  <si>
    <t>998711201R00</t>
  </si>
  <si>
    <t>Přesun hmot pro izolace proti vodě, výšky do 6 m</t>
  </si>
  <si>
    <t>713121111RT1</t>
  </si>
  <si>
    <t>Izolace tepelná podlah na sucho, jednovrstvá, materiál ve specifikaci</t>
  </si>
  <si>
    <t>sprcha+předsíň+obývák:3,9+1,3+23</t>
  </si>
  <si>
    <t>28375704R</t>
  </si>
  <si>
    <t>Deska izolační stabilizov. EPS 100  1000 x 500 mm</t>
  </si>
  <si>
    <t>28,2*0,05*1,05</t>
  </si>
  <si>
    <t>713191100RT9</t>
  </si>
  <si>
    <t>Položení separační fólie, včetně dodávky PE fólie</t>
  </si>
  <si>
    <t>998713201R00</t>
  </si>
  <si>
    <t>Přesun hmot pro izolace tepelné, výšky do 6 m</t>
  </si>
  <si>
    <t>Partsapet venkovní lakovaný plech tl.1mm,d=400mm , RŠ=255mm, viz výpis výrobků D04</t>
  </si>
  <si>
    <t>D+M vstupních dveří jednokřídlých 900x1970 bezp., vč.zárub.vč.kování, EI30 DP3 viz výpis výrobků D04</t>
  </si>
  <si>
    <t>Repase bytových dveří jednokřídlých 900x1970, vč. repase zárub. vč.kování, viz výpis výrobků D04</t>
  </si>
  <si>
    <t>D+M bytových dveří jednokřídlých 700x1970, vč.  zárubně vč.kování, viz výpis výrobků D04</t>
  </si>
  <si>
    <t>D+M bytových dveří jednokřídlých 600x1970, repase zárubně,viz výpis výrobků D04</t>
  </si>
  <si>
    <t>766810010Rxx</t>
  </si>
  <si>
    <t>998766201R00</t>
  </si>
  <si>
    <t>Přesun hmot pro truhlářské konstr., výšky do 6 m</t>
  </si>
  <si>
    <t>Plastové okno 400x650, izolační trojsklo, viz výpis výrobků D04</t>
  </si>
  <si>
    <t>Parapet plastový vnitřní bílý d=400mm,h=150mm, viz výpis výrobků D04</t>
  </si>
  <si>
    <t>3,9+0,51*0,9</t>
  </si>
  <si>
    <t>4,359*1,1+4*0,1*1,1</t>
  </si>
  <si>
    <t>998771201R00</t>
  </si>
  <si>
    <t>Přesun hmot pro podlahy z dlaždic, výšky do 6 m</t>
  </si>
  <si>
    <t>obývák:23</t>
  </si>
  <si>
    <t>kuchyň:12,5</t>
  </si>
  <si>
    <t>obývák:5,7*2+4,04*2-0,9</t>
  </si>
  <si>
    <t>kuchyň:3,26*2+4,33*2-0,7-0,9</t>
  </si>
  <si>
    <t>32,16*1,05</t>
  </si>
  <si>
    <t>35,5</t>
  </si>
  <si>
    <t>35,5*1,05</t>
  </si>
  <si>
    <t>998776201R00</t>
  </si>
  <si>
    <t>Přesun hmot pro podlahy povlakové, výšky do 6 m</t>
  </si>
  <si>
    <t>(1,41*2+0,9*2-0,6)*2</t>
  </si>
  <si>
    <t>781475120R00</t>
  </si>
  <si>
    <t>597813740R</t>
  </si>
  <si>
    <t>Obkládačka</t>
  </si>
  <si>
    <t>8,04*1,1</t>
  </si>
  <si>
    <t>998781201R00</t>
  </si>
  <si>
    <t>Přesun hmot pro obklady keramické, výšky do 6 m</t>
  </si>
  <si>
    <t>95,2675+43,3</t>
  </si>
  <si>
    <t>138,5675+(1,41*2+0,9*2)*0,4</t>
  </si>
  <si>
    <t>Marie Kudeříkové 4 BJ 25 bourací práce rozpočet</t>
  </si>
  <si>
    <t>0,8*2*2</t>
  </si>
  <si>
    <t>11,2*0,12</t>
  </si>
  <si>
    <t>5*5</t>
  </si>
  <si>
    <t>dvě vrstvy dřevotřísky:11,2*2</t>
  </si>
  <si>
    <t>775411820R00</t>
  </si>
  <si>
    <t>Demontáž lišt dřevěných, šroubovaných</t>
  </si>
  <si>
    <t>obývák:5,28*2+3,45*2-0,8</t>
  </si>
  <si>
    <t>ložnice:3,15*2+3,45-0,8</t>
  </si>
  <si>
    <t>dětský pokoj:3,7*2+3,45*2-0,8</t>
  </si>
  <si>
    <t>komora:2*2+1,5*2-0,6</t>
  </si>
  <si>
    <t>předsíň:3,6*2+2,05*2+1,37*2+1,5*2-0,6*3-0,8*4</t>
  </si>
  <si>
    <t>kuchyně:2,25*2+3,1*2-0,8</t>
  </si>
  <si>
    <t>Marie Kudeříkové 4 BJ 25 stavební práce rozpočet</t>
  </si>
  <si>
    <t>342254611R00</t>
  </si>
  <si>
    <t>Příčky z desek pórobetonových tl. 100 mm</t>
  </si>
  <si>
    <t>0,8*2,8</t>
  </si>
  <si>
    <t>2,8*2</t>
  </si>
  <si>
    <t>1,5*0,8</t>
  </si>
  <si>
    <t>614471713R00</t>
  </si>
  <si>
    <t>Vyspravení beton. konstrukcí cem. maltou tl. 30 mm</t>
  </si>
  <si>
    <t>(0,9+2*2)*0,3</t>
  </si>
  <si>
    <t>11,2</t>
  </si>
  <si>
    <t>6,9*0,025+4,3*0,03</t>
  </si>
  <si>
    <t>11,2*1,05</t>
  </si>
  <si>
    <t>koupelna:3,4+(2,25*2+1,5*2-0,7)*0,3+2,9*1,7</t>
  </si>
  <si>
    <t>wc:0,9+(0,88*2+1,035*2-0,7)*0,3</t>
  </si>
  <si>
    <t>koupelna:2,25*2+1,5*2-0,7</t>
  </si>
  <si>
    <t>wc:0,88*2+1,035*2-0,7</t>
  </si>
  <si>
    <t>D+M bytových dveří jednokřídlých 600x1970, vč.repase zárub., vč.kování, viz výpis výrobků D04</t>
  </si>
  <si>
    <t>Repase bytových dveří jednokřídlých 800x1970, vč.repase zárubně vč.kování, viz výpis výrobků D04</t>
  </si>
  <si>
    <t>koupelna+WC:4,3</t>
  </si>
  <si>
    <t>4,3*1,1</t>
  </si>
  <si>
    <t>775591900Rxx</t>
  </si>
  <si>
    <t>Repase podlah, broušení vlysů, lakování</t>
  </si>
  <si>
    <t>775413010R00</t>
  </si>
  <si>
    <t>Montáž podlahové lišty ze dřeva, přibíjené</t>
  </si>
  <si>
    <t>6,9</t>
  </si>
  <si>
    <t>8,7*1,05</t>
  </si>
  <si>
    <t>6,9*1,05</t>
  </si>
  <si>
    <t>0,8+0,6*2</t>
  </si>
  <si>
    <t>koupelna:(1,5*2+2,25*2)*2,-0,7*2</t>
  </si>
  <si>
    <t>wc:(0,885*2+1,035*2)*2,-0,7*2</t>
  </si>
  <si>
    <t>kuchyně:4,1*0,6</t>
  </si>
  <si>
    <t>22,34</t>
  </si>
  <si>
    <t>22,34*1,1</t>
  </si>
  <si>
    <t>Stará osada 24 BJ 10 bourací práce rozpočet</t>
  </si>
  <si>
    <t>0,8*2*5+0,6*2*4+0,7*2</t>
  </si>
  <si>
    <t>72*0,12</t>
  </si>
  <si>
    <t>(1,66*3+0,9+2,52+1,79)*2,6-0,7*2-0,6*2*3</t>
  </si>
  <si>
    <t>20*2</t>
  </si>
  <si>
    <t>dvě vrstvy dřevotřísky:72*2</t>
  </si>
  <si>
    <t>obývák:5,94*2+3,45*2-0,8*2</t>
  </si>
  <si>
    <t>kuchyně:4,72*2+3,45*2-0,6-0,7-0,8</t>
  </si>
  <si>
    <t>předsíň:3,45*2+2,34*2-0,8*4-0,7-0,6*2</t>
  </si>
  <si>
    <t>ložnice:4,68*2+3,45*2-0,8</t>
  </si>
  <si>
    <t>dětský pokoj:3,45*2+3,52*2-0,8</t>
  </si>
  <si>
    <t>komora:1,45*2+1,11*2-0,6</t>
  </si>
  <si>
    <t>spíž:0,65*2+0,5*2-0,4</t>
  </si>
  <si>
    <t>77,8-2,4-2,9*2</t>
  </si>
  <si>
    <t>Stará osada 24 BJ 10 stavební práce rozpočet</t>
  </si>
  <si>
    <t>3,45*2+1,64+0,9*2</t>
  </si>
  <si>
    <t>1,64*0,7</t>
  </si>
  <si>
    <t>355R</t>
  </si>
  <si>
    <t>Reprofilace balkonové desky, s odstraněním poškozených vrstev</t>
  </si>
  <si>
    <t>366R</t>
  </si>
  <si>
    <t>Instalace sítí proti ptákům v lodžiích</t>
  </si>
  <si>
    <t>3,5*1,5*2</t>
  </si>
  <si>
    <t>obývák:(5,94*2+3,45*2)*2,7-0,8*2-0,8*2-1,35*2,4</t>
  </si>
  <si>
    <t>kuchyně:(3,96*2+3,45*2)*2,7-0,8*2-2,15*1,6</t>
  </si>
  <si>
    <t>předsíň:(3,45*2+2,4*2)*2,7-0,8*2*4-0,7*2*2-0,6*2</t>
  </si>
  <si>
    <t>ložnice:(4,68*2+3,45*2)*2,7-0,8*2-2,15*1,6</t>
  </si>
  <si>
    <t>dětský pokoj:(3,45*2+3,52*2)*2,7-0,8*2-0,5*2-1,35*2,4</t>
  </si>
  <si>
    <t>komora:(1,45*2+1,11*2)*2,7-0,6*2</t>
  </si>
  <si>
    <t>71,7-3,8</t>
  </si>
  <si>
    <t>183,714</t>
  </si>
  <si>
    <t>62</t>
  </si>
  <si>
    <t>Upravy povrchů vnější</t>
  </si>
  <si>
    <t>622422722R00</t>
  </si>
  <si>
    <t>Oprava vněj. omítek II,do 80%, štuk na 100% plochy</t>
  </si>
  <si>
    <t>balkony:2,8*2+5,2*2,8*2-0,8*2*2-1,25*2,4*2</t>
  </si>
  <si>
    <t>77,5-2*2,9</t>
  </si>
  <si>
    <t>(71,7-2,8-1)*0,025+3,8*0,03</t>
  </si>
  <si>
    <t>71,7</t>
  </si>
  <si>
    <t>71,7*1,05</t>
  </si>
  <si>
    <t>koupelna:2,8+(1,64*2+1,73*2-0,7)*0,3+(1,64+2*0,7)*1,7</t>
  </si>
  <si>
    <t>wc:1+(1,115*2+0,9*2-0,7)*0,3</t>
  </si>
  <si>
    <t>koupelna:1,64*2+1,73*2-0,7</t>
  </si>
  <si>
    <t>wc:1,115*2+0,9*2-0,7</t>
  </si>
  <si>
    <t>998711202R00</t>
  </si>
  <si>
    <t>Přesun hmot pro izolace proti vodě, výšky do 12 m</t>
  </si>
  <si>
    <t>D+M bytových dveří jednokřídlých 800x1970, vč.zár., ze 2/3 prosklenné, viz výpis výrobků D04</t>
  </si>
  <si>
    <t>766690010RAX</t>
  </si>
  <si>
    <t>Desky parapetní plast. dodávka a montáž</t>
  </si>
  <si>
    <t>2,15*2</t>
  </si>
  <si>
    <t>3,8*1,1</t>
  </si>
  <si>
    <t>1,64*2+0,95*2-0,7+1,05*2+0,9*2-0,7</t>
  </si>
  <si>
    <t>998771202R00</t>
  </si>
  <si>
    <t>Přesun hmot pro podlahy z dlaždic, výšky do 12 m</t>
  </si>
  <si>
    <t>72-3,4</t>
  </si>
  <si>
    <t>71,02*1,05</t>
  </si>
  <si>
    <t>68,6</t>
  </si>
  <si>
    <t>68,6*1,05</t>
  </si>
  <si>
    <t>0,8*4+0,6+0,7*2</t>
  </si>
  <si>
    <t>wc:(1,115*2+0,9*2)*2,3-0,7*2</t>
  </si>
  <si>
    <t>183,714+72,6</t>
  </si>
  <si>
    <t>stropy:72,6</t>
  </si>
  <si>
    <t>stěny:183,714+5*2,8*2</t>
  </si>
  <si>
    <t xml:space="preserve">CY 4 ZZ                                </t>
  </si>
  <si>
    <t xml:space="preserve">Oprava BJ č.22 Krásného 15, 615 00 Brno-Židenice     </t>
  </si>
  <si>
    <t>420 739 030 435, stavebniprojekty@gmail.com</t>
  </si>
  <si>
    <t>SOUSEDNÍ BYTOVÁ JEDNOTKA : - odstranění části stávajícho keramického obkladu 4m2, odstranění části přizdívky pod vanou 1m2, zhotovení 4x prostupu panel.stěnou tl.150mm pr.40mm</t>
  </si>
  <si>
    <t>'SOUSEDNÍ BYTOVÁ JEDNOTKA : - odstranění části stávajícho keramického obkladu 4m2, odstranění části přizdívky pod vanou 1m2, zhotovení 4x prostupu panel.stěnou tl.150mm pr.40mm</t>
  </si>
  <si>
    <t>SOUSEDNÍ BYTOVÁ JEDNOTKA : -  utěsnění 4x prostupu panel.stěnou tl.150mm pr.40mm, doplnění části přizdívky pod vanou 1m2 + revizní dviřka 200x200mm, doplnění keramického obkladu 4m2 + ÚKLID + neočekávané výdaje 20%</t>
  </si>
  <si>
    <t>Obkládačka 2,68*1,1</t>
  </si>
  <si>
    <t>46a</t>
  </si>
  <si>
    <t>1,62*2,75</t>
  </si>
  <si>
    <t>9a</t>
  </si>
  <si>
    <t>346275114R00</t>
  </si>
  <si>
    <t>Přizdívky z desek Ytong tl. 125 mm</t>
  </si>
  <si>
    <t>2,68*2,75</t>
  </si>
  <si>
    <t>kuchyně:2*0,5+1,3*1,6</t>
  </si>
  <si>
    <t>9b</t>
  </si>
  <si>
    <t>429727830Rx</t>
  </si>
  <si>
    <t>Mřížka kruhová nerez průměr 75 mm</t>
  </si>
  <si>
    <t>553476547R</t>
  </si>
  <si>
    <t>Dvířka revizní  60x60 cm, nerez</t>
  </si>
  <si>
    <t>10a</t>
  </si>
  <si>
    <t>Odstranění spižního panelu</t>
  </si>
  <si>
    <t>11a</t>
  </si>
  <si>
    <t>611481211R00</t>
  </si>
  <si>
    <t>Montáž výztužné sítě (perlinky) do stěrky-stropy</t>
  </si>
  <si>
    <t>15a</t>
  </si>
  <si>
    <t>(1,5+1,4)*1,1</t>
  </si>
  <si>
    <t>Dvířka vanová na magnety</t>
  </si>
  <si>
    <t>(2,22+0,41+1,83)*2,75</t>
  </si>
  <si>
    <t>(3,45+1,21)*2,75-0,7*2*2</t>
  </si>
  <si>
    <t>koupelna:(1,69*2+2,09*2)*2,3-0,7*2</t>
  </si>
  <si>
    <t>23,857*1,1</t>
  </si>
  <si>
    <t xml:space="preserve">Potrubí měděné tvrdé spojované lisováním D 28x1,5 mm   </t>
  </si>
  <si>
    <t>Potrubí měděné polotvrdé spojované lisováním D 18x1 mm</t>
  </si>
  <si>
    <t xml:space="preserve">Umyvadlo ker. 550mm   </t>
  </si>
  <si>
    <t xml:space="preserve">Umyvadlo ker. 550mm  </t>
  </si>
  <si>
    <t xml:space="preserve">Vana bez armatur výtokových akrylátová se zápachovou uzávěrkou 1600x700 mm   </t>
  </si>
  <si>
    <t xml:space="preserve">Vana bez armatur výtokových akrylátová se zápachovou uzávěrkou 1400x700 mm   </t>
  </si>
  <si>
    <t>NOVÝ EL. ODTAHOVÝ VENT. SE ZK. DN100 A DOBĚHEM</t>
  </si>
  <si>
    <t>Otopné těleso panelové dvoudeskové 2 přídavná přestupní plocha 22/6120 VK</t>
  </si>
  <si>
    <t xml:space="preserve">Šroubení rad.  př. H pro VK G 1/2   </t>
  </si>
  <si>
    <t xml:space="preserve">Ventil výtokový pračkový G 3/4 s jedním závitem   </t>
  </si>
  <si>
    <t>Montáž EL. ODTAHOVÝ VENT. SE ZK. DN100 A DOBĚHEM</t>
  </si>
  <si>
    <t xml:space="preserve">Montáž EL. ODTAHOVÝ VENT. SE ZK. DN100 A DOBĚHEM </t>
  </si>
  <si>
    <t>KUCHYŇSKÁ LINKA - rozpis položek</t>
  </si>
  <si>
    <t>Pracovní deska š. 600mm, tl.36mm, lamino, 
zaoblená hrana</t>
  </si>
  <si>
    <t>3+2x0,83</t>
  </si>
  <si>
    <t>Hrana pracovní desky - lamino</t>
  </si>
  <si>
    <t>Digestoř výsuvná, nerez, s odtahem, š.600mm, 
výkon 225m3, hlučnost max. 58dB</t>
  </si>
  <si>
    <t>Dřez s odkapávací plochou vpravo, nerez, vč. vtoku,
sifonu a odtokové zátky</t>
  </si>
  <si>
    <t>Stojánková baterie</t>
  </si>
  <si>
    <t>LED pásek bílý do hliníkové lišty 45 stupňů</t>
  </si>
  <si>
    <t>Sokl z lamina, výška 100mm, 2x hrana 100mm</t>
  </si>
  <si>
    <t>Rozpis skříněk - dvířka, korpus a police laminovaná dřevotříska tl. 18mm, úprava hran ABS, police stavitelné, záda - oboustranně lakovaný Sololak, KOVÁNÍ DVÍŘEK - STANDARD, MATNÁ, KARTÁČOVANÁ NEREZ, systém tlumeného dovírání:</t>
  </si>
  <si>
    <t>Spodní skříňky, u každé 4ks nohy s rektifikací:</t>
  </si>
  <si>
    <t>Zásuvková skříňka, š. 280mm, 5x zásuvka, průchodka pro připojení dřezu</t>
  </si>
  <si>
    <t>Otevíravá skříňka pro dřez, š. 866mm, dvířka levé + pravé na střed, 1x police</t>
  </si>
  <si>
    <t>Otevíravá skříňka, š. 450mm, dvířka pravá, 1x police</t>
  </si>
  <si>
    <t>Horní skříňky:</t>
  </si>
  <si>
    <t xml:space="preserve">Otevíravá, š. 600mm, výška 313mm, dvířka levá
</t>
  </si>
  <si>
    <t>Otevíravá, š. 600mm, výška 313mm, dvířka pravá</t>
  </si>
  <si>
    <t xml:space="preserve">Otevíravá, š. 600mm, výška 410mm, dvířka levá + pravá na střed
</t>
  </si>
  <si>
    <t>Otevíravá nahoru, š. 600mm, výška 253mm, dvířka 
hliníkový rámeček + mléčné sklo</t>
  </si>
  <si>
    <t>Otevíravá nahoru, š. 600mm, výška 313mm, dvířka 
hliníkový rámeček + mléčné sklo</t>
  </si>
  <si>
    <t>Otevíravá nahoru, š. 600mm, výška 215mm, dvířka 
hliníkový rámeček + mléčné sklo</t>
  </si>
  <si>
    <t xml:space="preserve">Montáž odtahu spalin, l=9m      </t>
  </si>
  <si>
    <t xml:space="preserve">KOAX. ODK. 60/100mm PŘES STÁV. KOM. TĚLESO NADSTŘECHU, l=9m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</si>
</sst>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;\-#,##0.000"/>
    <numFmt numFmtId="165" formatCode="#,##0.00\ [$Kč-405];[Red]\-#,##0.00\ [$Kč-405]"/>
    <numFmt numFmtId="166" formatCode="#,##0.00000"/>
  </numFmts>
  <fonts count="4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10"/>
      <color indexed="12"/>
      <name val="Arial CE"/>
      <charset val="238"/>
    </font>
    <font>
      <b/>
      <sz val="12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name val="Courier New"/>
      <family val="3"/>
      <charset val="238"/>
    </font>
    <font>
      <b/>
      <sz val="9"/>
      <name val="Arial"/>
      <family val="2"/>
      <charset val="238"/>
    </font>
    <font>
      <sz val="10"/>
      <name val="Courier New"/>
      <family val="3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10"/>
      <color theme="1"/>
      <name val="Courier New"/>
      <family val="3"/>
      <charset val="238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auto="1"/>
      </right>
      <top style="hair">
        <color indexed="8"/>
      </top>
      <bottom/>
      <diagonal/>
    </border>
    <border>
      <left style="hair">
        <color indexed="8"/>
      </left>
      <right style="medium">
        <color auto="1"/>
      </right>
      <top/>
      <bottom style="hair">
        <color indexed="8"/>
      </bottom>
      <diagonal/>
    </border>
    <border>
      <left style="medium">
        <color auto="1"/>
      </left>
      <right/>
      <top/>
      <bottom style="hair">
        <color indexed="8"/>
      </bottom>
      <diagonal/>
    </border>
    <border>
      <left style="medium">
        <color auto="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hair">
        <color indexed="8"/>
      </right>
      <top style="hair">
        <color indexed="8"/>
      </top>
      <bottom/>
      <diagonal/>
    </border>
    <border>
      <left style="medium">
        <color auto="1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546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2" fillId="0" borderId="2" xfId="1" applyBorder="1" applyAlignment="1">
      <alignment horizontal="right"/>
    </xf>
    <xf numFmtId="0" fontId="2" fillId="0" borderId="0" xfId="1" applyAlignment="1">
      <alignment horizontal="center"/>
    </xf>
    <xf numFmtId="0" fontId="2" fillId="0" borderId="3" xfId="1" applyBorder="1"/>
    <xf numFmtId="0" fontId="2" fillId="0" borderId="4" xfId="1" applyBorder="1"/>
    <xf numFmtId="0" fontId="2" fillId="0" borderId="5" xfId="1" applyBorder="1" applyAlignment="1">
      <alignment horizontal="right"/>
    </xf>
    <xf numFmtId="0" fontId="2" fillId="0" borderId="0" xfId="1" applyAlignment="1">
      <alignment horizontal="center" vertical="center"/>
    </xf>
    <xf numFmtId="4" fontId="2" fillId="0" borderId="0" xfId="1" applyNumberFormat="1" applyAlignment="1">
      <alignment horizontal="left" vertical="center"/>
    </xf>
    <xf numFmtId="0" fontId="2" fillId="0" borderId="1" xfId="1" applyBorder="1" applyAlignment="1">
      <alignment horizontal="right"/>
    </xf>
    <xf numFmtId="0" fontId="2" fillId="0" borderId="0" xfId="1" applyAlignment="1">
      <alignment horizontal="right" vertical="center"/>
    </xf>
    <xf numFmtId="0" fontId="2" fillId="0" borderId="6" xfId="1" applyBorder="1" applyAlignment="1">
      <alignment horizontal="right" vertical="center"/>
    </xf>
    <xf numFmtId="0" fontId="10" fillId="0" borderId="1" xfId="1" applyFont="1" applyBorder="1"/>
    <xf numFmtId="0" fontId="10" fillId="0" borderId="0" xfId="1" applyFont="1"/>
    <xf numFmtId="0" fontId="10" fillId="0" borderId="0" xfId="1" applyFont="1" applyAlignment="1">
      <alignment horizontal="left" vertical="center"/>
    </xf>
    <xf numFmtId="0" fontId="10" fillId="0" borderId="6" xfId="1" applyFont="1" applyBorder="1" applyAlignment="1">
      <alignment vertical="center"/>
    </xf>
    <xf numFmtId="0" fontId="2" fillId="0" borderId="6" xfId="1" applyBorder="1" applyAlignment="1">
      <alignment vertical="center"/>
    </xf>
    <xf numFmtId="0" fontId="10" fillId="0" borderId="2" xfId="1" applyFont="1" applyBorder="1" applyAlignment="1">
      <alignment horizontal="right"/>
    </xf>
    <xf numFmtId="0" fontId="10" fillId="0" borderId="6" xfId="1" applyFont="1" applyBorder="1" applyAlignment="1">
      <alignment vertical="top"/>
    </xf>
    <xf numFmtId="14" fontId="10" fillId="0" borderId="6" xfId="1" applyNumberFormat="1" applyFont="1" applyBorder="1" applyAlignment="1">
      <alignment horizontal="center" vertical="top"/>
    </xf>
    <xf numFmtId="0" fontId="10" fillId="0" borderId="1" xfId="1" applyFont="1" applyBorder="1" applyAlignment="1">
      <alignment horizontal="left" vertical="center" indent="1"/>
    </xf>
    <xf numFmtId="0" fontId="10" fillId="0" borderId="9" xfId="1" applyFont="1" applyBorder="1" applyAlignment="1">
      <alignment horizontal="left" vertical="center" indent="1"/>
    </xf>
    <xf numFmtId="0" fontId="2" fillId="0" borderId="6" xfId="1" applyBorder="1" applyAlignment="1">
      <alignment horizontal="left" vertical="center" indent="1"/>
    </xf>
    <xf numFmtId="0" fontId="2" fillId="0" borderId="1" xfId="1" applyBorder="1" applyAlignment="1">
      <alignment horizontal="left" vertical="center" indent="1"/>
    </xf>
    <xf numFmtId="0" fontId="2" fillId="0" borderId="9" xfId="1" applyBorder="1" applyAlignment="1">
      <alignment horizontal="left" vertical="center" indent="1"/>
    </xf>
    <xf numFmtId="0" fontId="10" fillId="0" borderId="12" xfId="1" applyFont="1" applyBorder="1" applyAlignment="1">
      <alignment vertical="center"/>
    </xf>
    <xf numFmtId="0" fontId="2" fillId="0" borderId="8" xfId="1" applyBorder="1"/>
    <xf numFmtId="0" fontId="2" fillId="0" borderId="9" xfId="1" applyBorder="1" applyAlignment="1">
      <alignment horizontal="left" indent="1"/>
    </xf>
    <xf numFmtId="0" fontId="2" fillId="0" borderId="14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49" fontId="2" fillId="0" borderId="16" xfId="1" applyNumberFormat="1" applyBorder="1" applyAlignment="1">
      <alignment horizontal="left" vertical="center"/>
    </xf>
    <xf numFmtId="0" fontId="2" fillId="0" borderId="14" xfId="1" applyBorder="1" applyAlignment="1">
      <alignment horizontal="left" indent="1"/>
    </xf>
    <xf numFmtId="0" fontId="2" fillId="0" borderId="17" xfId="1" applyBorder="1" applyAlignment="1">
      <alignment horizontal="left" vertical="top" indent="1"/>
    </xf>
    <xf numFmtId="0" fontId="10" fillId="0" borderId="18" xfId="1" applyFont="1" applyBorder="1" applyAlignment="1">
      <alignment vertical="center"/>
    </xf>
    <xf numFmtId="0" fontId="2" fillId="0" borderId="18" xfId="1" applyBorder="1" applyAlignment="1">
      <alignment horizontal="right" vertical="center"/>
    </xf>
    <xf numFmtId="0" fontId="2" fillId="0" borderId="19" xfId="1" applyBorder="1"/>
    <xf numFmtId="0" fontId="10" fillId="0" borderId="14" xfId="1" applyFont="1" applyBorder="1" applyAlignment="1">
      <alignment horizontal="left" vertical="center" indent="1"/>
    </xf>
    <xf numFmtId="0" fontId="2" fillId="0" borderId="0" xfId="1" applyAlignment="1">
      <alignment wrapText="1"/>
    </xf>
    <xf numFmtId="0" fontId="10" fillId="0" borderId="6" xfId="1" applyFont="1" applyBorder="1" applyAlignment="1">
      <alignment horizontal="left" vertical="center" wrapText="1"/>
    </xf>
    <xf numFmtId="0" fontId="2" fillId="0" borderId="6" xfId="1" applyBorder="1" applyAlignment="1">
      <alignment wrapText="1"/>
    </xf>
    <xf numFmtId="0" fontId="10" fillId="0" borderId="0" xfId="1" applyFont="1" applyAlignment="1">
      <alignment vertical="center" wrapText="1"/>
    </xf>
    <xf numFmtId="0" fontId="10" fillId="0" borderId="6" xfId="1" applyFont="1" applyBorder="1" applyAlignment="1">
      <alignment horizontal="right" vertical="center" wrapText="1"/>
    </xf>
    <xf numFmtId="0" fontId="2" fillId="0" borderId="18" xfId="1" applyBorder="1" applyAlignment="1">
      <alignment vertical="top" wrapText="1"/>
    </xf>
    <xf numFmtId="0" fontId="10" fillId="0" borderId="18" xfId="1" applyFont="1" applyBorder="1" applyAlignment="1">
      <alignment horizontal="left" vertical="top" wrapText="1"/>
    </xf>
    <xf numFmtId="0" fontId="10" fillId="0" borderId="18" xfId="1" applyFont="1" applyBorder="1" applyAlignment="1">
      <alignment vertical="center" wrapText="1"/>
    </xf>
    <xf numFmtId="0" fontId="2" fillId="0" borderId="6" xfId="1" applyBorder="1" applyAlignment="1">
      <alignment horizontal="left" wrapText="1"/>
    </xf>
    <xf numFmtId="0" fontId="2" fillId="0" borderId="12" xfId="1" applyBorder="1" applyAlignment="1">
      <alignment horizontal="left" vertical="center" wrapText="1"/>
    </xf>
    <xf numFmtId="0" fontId="2" fillId="0" borderId="12" xfId="1" applyBorder="1" applyAlignment="1">
      <alignment wrapText="1"/>
    </xf>
    <xf numFmtId="0" fontId="10" fillId="0" borderId="12" xfId="1" applyFont="1" applyBorder="1" applyAlignment="1">
      <alignment horizontal="left" vertical="center" wrapText="1"/>
    </xf>
    <xf numFmtId="0" fontId="10" fillId="0" borderId="12" xfId="1" applyFont="1" applyBorder="1" applyAlignment="1">
      <alignment wrapText="1"/>
    </xf>
    <xf numFmtId="1" fontId="10" fillId="0" borderId="12" xfId="1" applyNumberFormat="1" applyFont="1" applyBorder="1" applyAlignment="1">
      <alignment horizontal="right" vertical="center" wrapText="1"/>
    </xf>
    <xf numFmtId="1" fontId="10" fillId="0" borderId="15" xfId="1" applyNumberFormat="1" applyFont="1" applyBorder="1" applyAlignment="1">
      <alignment horizontal="right" vertical="center" wrapText="1"/>
    </xf>
    <xf numFmtId="0" fontId="2" fillId="0" borderId="6" xfId="1" applyBorder="1" applyAlignment="1">
      <alignment horizontal="left" vertical="center" wrapText="1"/>
    </xf>
    <xf numFmtId="1" fontId="10" fillId="0" borderId="10" xfId="1" applyNumberFormat="1" applyFont="1" applyBorder="1" applyAlignment="1">
      <alignment horizontal="right" vertical="center" wrapText="1"/>
    </xf>
    <xf numFmtId="0" fontId="2" fillId="0" borderId="0" xfId="1" applyAlignment="1">
      <alignment horizontal="left" vertical="center" wrapText="1"/>
    </xf>
    <xf numFmtId="1" fontId="2" fillId="0" borderId="0" xfId="1" applyNumberFormat="1" applyAlignment="1">
      <alignment horizontal="left" vertical="center" wrapText="1"/>
    </xf>
    <xf numFmtId="0" fontId="2" fillId="0" borderId="0" xfId="1" applyAlignment="1">
      <alignment horizontal="center" vertical="center" wrapText="1"/>
    </xf>
    <xf numFmtId="0" fontId="10" fillId="0" borderId="6" xfId="1" applyFont="1" applyBorder="1" applyAlignment="1">
      <alignment vertical="top" wrapText="1"/>
    </xf>
    <xf numFmtId="0" fontId="10" fillId="0" borderId="0" xfId="1" applyFont="1" applyAlignment="1">
      <alignment wrapText="1"/>
    </xf>
    <xf numFmtId="0" fontId="2" fillId="0" borderId="4" xfId="1" applyBorder="1" applyAlignment="1">
      <alignment wrapText="1"/>
    </xf>
    <xf numFmtId="0" fontId="2" fillId="2" borderId="1" xfId="1" applyFill="1" applyBorder="1" applyAlignment="1">
      <alignment horizontal="left" vertical="center" indent="1"/>
    </xf>
    <xf numFmtId="0" fontId="2" fillId="2" borderId="9" xfId="1" applyFill="1" applyBorder="1" applyAlignment="1">
      <alignment horizontal="left" vertical="center" indent="1"/>
    </xf>
    <xf numFmtId="0" fontId="2" fillId="2" borderId="6" xfId="1" applyFill="1" applyBorder="1" applyAlignment="1">
      <alignment wrapText="1"/>
    </xf>
    <xf numFmtId="49" fontId="10" fillId="0" borderId="6" xfId="1" applyNumberFormat="1" applyFont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 indent="1"/>
    </xf>
    <xf numFmtId="0" fontId="7" fillId="2" borderId="7" xfId="1" applyFont="1" applyFill="1" applyBorder="1" applyAlignment="1">
      <alignment horizontal="left" vertical="center" wrapText="1"/>
    </xf>
    <xf numFmtId="0" fontId="2" fillId="2" borderId="7" xfId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left" vertical="center"/>
    </xf>
    <xf numFmtId="0" fontId="2" fillId="2" borderId="7" xfId="1" applyFill="1" applyBorder="1" applyAlignment="1">
      <alignment wrapText="1"/>
    </xf>
    <xf numFmtId="0" fontId="2" fillId="2" borderId="7" xfId="1" applyFill="1" applyBorder="1"/>
    <xf numFmtId="49" fontId="10" fillId="2" borderId="13" xfId="1" applyNumberFormat="1" applyFont="1" applyFill="1" applyBorder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2" fillId="2" borderId="0" xfId="1" applyFill="1" applyAlignment="1">
      <alignment wrapText="1"/>
    </xf>
    <xf numFmtId="49" fontId="10" fillId="0" borderId="0" xfId="1" applyNumberFormat="1" applyFont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right" vertical="center"/>
    </xf>
    <xf numFmtId="0" fontId="2" fillId="0" borderId="1" xfId="1" applyBorder="1" applyAlignment="1">
      <alignment horizontal="right" vertical="center"/>
    </xf>
    <xf numFmtId="49" fontId="10" fillId="0" borderId="2" xfId="1" applyNumberFormat="1" applyFont="1" applyBorder="1" applyAlignment="1">
      <alignment horizontal="left" vertical="center"/>
    </xf>
    <xf numFmtId="0" fontId="6" fillId="0" borderId="0" xfId="7" applyFont="1" applyAlignment="1">
      <alignment horizontal="left" vertical="center"/>
    </xf>
    <xf numFmtId="0" fontId="4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shrinkToFit="1"/>
    </xf>
    <xf numFmtId="0" fontId="4" fillId="0" borderId="0" xfId="7" applyFont="1" applyAlignment="1">
      <alignment horizontal="center" vertical="center"/>
    </xf>
    <xf numFmtId="4" fontId="9" fillId="3" borderId="15" xfId="7" applyNumberFormat="1" applyFont="1" applyFill="1" applyBorder="1" applyAlignment="1">
      <alignment vertical="center"/>
    </xf>
    <xf numFmtId="4" fontId="9" fillId="3" borderId="12" xfId="7" applyNumberFormat="1" applyFont="1" applyFill="1" applyBorder="1" applyAlignment="1">
      <alignment vertical="center" wrapText="1"/>
    </xf>
    <xf numFmtId="4" fontId="12" fillId="3" borderId="20" xfId="7" applyNumberFormat="1" applyFont="1" applyFill="1" applyBorder="1" applyAlignment="1">
      <alignment horizontal="center" vertical="center" wrapText="1" shrinkToFit="1"/>
    </xf>
    <xf numFmtId="4" fontId="9" fillId="3" borderId="20" xfId="7" applyNumberFormat="1" applyFont="1" applyFill="1" applyBorder="1" applyAlignment="1">
      <alignment horizontal="center" vertical="center" wrapText="1" shrinkToFit="1"/>
    </xf>
    <xf numFmtId="3" fontId="9" fillId="3" borderId="20" xfId="7" applyNumberFormat="1" applyFont="1" applyFill="1" applyBorder="1" applyAlignment="1">
      <alignment horizontal="center" vertical="center" wrapText="1"/>
    </xf>
    <xf numFmtId="4" fontId="2" fillId="0" borderId="15" xfId="7" applyNumberFormat="1" applyBorder="1" applyAlignment="1">
      <alignment vertical="center"/>
    </xf>
    <xf numFmtId="4" fontId="5" fillId="0" borderId="20" xfId="7" applyNumberFormat="1" applyFont="1" applyBorder="1" applyAlignment="1">
      <alignment horizontal="right" vertical="center" wrapText="1" shrinkToFit="1"/>
    </xf>
    <xf numFmtId="4" fontId="5" fillId="0" borderId="20" xfId="7" applyNumberFormat="1" applyFont="1" applyBorder="1" applyAlignment="1">
      <alignment horizontal="right" vertical="center" shrinkToFit="1"/>
    </xf>
    <xf numFmtId="4" fontId="2" fillId="0" borderId="20" xfId="7" applyNumberFormat="1" applyBorder="1" applyAlignment="1">
      <alignment vertical="center" shrinkToFit="1"/>
    </xf>
    <xf numFmtId="3" fontId="2" fillId="0" borderId="20" xfId="7" applyNumberFormat="1" applyBorder="1" applyAlignment="1">
      <alignment vertical="center"/>
    </xf>
    <xf numFmtId="3" fontId="10" fillId="0" borderId="20" xfId="7" applyNumberFormat="1" applyFont="1" applyBorder="1" applyAlignment="1">
      <alignment vertical="center"/>
    </xf>
    <xf numFmtId="4" fontId="2" fillId="0" borderId="15" xfId="7" applyNumberFormat="1" applyBorder="1" applyAlignment="1">
      <alignment vertical="center" shrinkToFit="1"/>
    </xf>
    <xf numFmtId="3" fontId="2" fillId="0" borderId="21" xfId="7" applyNumberFormat="1" applyBorder="1" applyAlignment="1">
      <alignment vertical="center"/>
    </xf>
    <xf numFmtId="4" fontId="2" fillId="0" borderId="25" xfId="7" applyNumberFormat="1" applyBorder="1" applyAlignment="1">
      <alignment vertical="center" shrinkToFit="1"/>
    </xf>
    <xf numFmtId="4" fontId="16" fillId="0" borderId="20" xfId="7" applyNumberFormat="1" applyFont="1" applyBorder="1" applyAlignment="1">
      <alignment vertical="center"/>
    </xf>
    <xf numFmtId="1" fontId="10" fillId="0" borderId="15" xfId="7" applyNumberFormat="1" applyFont="1" applyBorder="1" applyAlignment="1">
      <alignment horizontal="center" vertical="center"/>
    </xf>
    <xf numFmtId="1" fontId="2" fillId="0" borderId="15" xfId="7" applyNumberFormat="1" applyBorder="1" applyAlignment="1">
      <alignment horizontal="center" vertical="center"/>
    </xf>
    <xf numFmtId="0" fontId="2" fillId="0" borderId="1" xfId="1" applyFill="1" applyBorder="1" applyAlignment="1">
      <alignment horizontal="right" vertical="center"/>
    </xf>
    <xf numFmtId="0" fontId="2" fillId="0" borderId="0" xfId="1" applyFill="1" applyAlignment="1">
      <alignment horizontal="right" vertical="center"/>
    </xf>
    <xf numFmtId="0" fontId="10" fillId="0" borderId="0" xfId="1" applyFont="1" applyFill="1" applyAlignment="1">
      <alignment horizontal="left" vertical="center"/>
    </xf>
    <xf numFmtId="0" fontId="2" fillId="0" borderId="2" xfId="1" applyFill="1" applyBorder="1"/>
    <xf numFmtId="0" fontId="2" fillId="0" borderId="1" xfId="1" applyFill="1" applyBorder="1"/>
    <xf numFmtId="0" fontId="2" fillId="0" borderId="9" xfId="1" applyFill="1" applyBorder="1" applyAlignment="1">
      <alignment horizontal="left" indent="1"/>
    </xf>
    <xf numFmtId="0" fontId="10" fillId="0" borderId="6" xfId="1" applyFont="1" applyFill="1" applyBorder="1" applyAlignment="1">
      <alignment horizontal="right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2" fillId="0" borderId="6" xfId="1" applyFill="1" applyBorder="1" applyAlignment="1">
      <alignment vertical="center" wrapText="1"/>
    </xf>
    <xf numFmtId="0" fontId="2" fillId="0" borderId="6" xfId="1" applyFill="1" applyBorder="1" applyAlignment="1">
      <alignment vertical="center"/>
    </xf>
    <xf numFmtId="0" fontId="2" fillId="0" borderId="6" xfId="1" applyFill="1" applyBorder="1"/>
    <xf numFmtId="0" fontId="2" fillId="0" borderId="6" xfId="1" applyFill="1" applyBorder="1" applyAlignment="1">
      <alignment horizontal="right"/>
    </xf>
    <xf numFmtId="0" fontId="2" fillId="0" borderId="8" xfId="1" applyFill="1" applyBorder="1"/>
    <xf numFmtId="0" fontId="23" fillId="4" borderId="26" xfId="0" applyFont="1" applyFill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wrapText="1"/>
      <protection locked="0"/>
    </xf>
    <xf numFmtId="164" fontId="22" fillId="0" borderId="26" xfId="0" applyNumberFormat="1" applyFont="1" applyBorder="1" applyAlignment="1" applyProtection="1">
      <alignment horizontal="right"/>
      <protection locked="0"/>
    </xf>
    <xf numFmtId="39" fontId="22" fillId="0" borderId="26" xfId="0" applyNumberFormat="1" applyFont="1" applyBorder="1" applyAlignment="1" applyProtection="1">
      <alignment horizontal="right"/>
      <protection locked="0"/>
    </xf>
    <xf numFmtId="0" fontId="26" fillId="0" borderId="26" xfId="0" applyFont="1" applyBorder="1" applyAlignment="1" applyProtection="1">
      <alignment horizontal="left" wrapText="1"/>
      <protection locked="0"/>
    </xf>
    <xf numFmtId="164" fontId="26" fillId="0" borderId="26" xfId="0" applyNumberFormat="1" applyFont="1" applyBorder="1" applyAlignment="1" applyProtection="1">
      <alignment horizontal="right"/>
      <protection locked="0"/>
    </xf>
    <xf numFmtId="39" fontId="26" fillId="0" borderId="26" xfId="0" applyNumberFormat="1" applyFont="1" applyBorder="1" applyAlignment="1" applyProtection="1">
      <alignment horizontal="right"/>
      <protection locked="0"/>
    </xf>
    <xf numFmtId="0" fontId="20" fillId="0" borderId="1" xfId="0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20" fillId="0" borderId="2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37" fontId="21" fillId="0" borderId="1" xfId="0" applyNumberFormat="1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top" wrapText="1"/>
    </xf>
    <xf numFmtId="0" fontId="21" fillId="0" borderId="0" xfId="0" applyFont="1" applyBorder="1" applyAlignment="1" applyProtection="1">
      <alignment horizontal="left" vertical="top" wrapText="1"/>
    </xf>
    <xf numFmtId="164" fontId="22" fillId="0" borderId="0" xfId="0" applyNumberFormat="1" applyFont="1" applyBorder="1" applyAlignment="1" applyProtection="1">
      <alignment horizontal="right" vertical="top"/>
    </xf>
    <xf numFmtId="39" fontId="12" fillId="0" borderId="0" xfId="0" applyNumberFormat="1" applyFont="1" applyBorder="1" applyAlignment="1" applyProtection="1">
      <alignment horizontal="right" vertical="top"/>
    </xf>
    <xf numFmtId="164" fontId="12" fillId="0" borderId="2" xfId="0" applyNumberFormat="1" applyFont="1" applyBorder="1" applyAlignment="1" applyProtection="1">
      <alignment horizontal="right" vertical="top"/>
    </xf>
    <xf numFmtId="0" fontId="9" fillId="0" borderId="1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2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 vertical="top" wrapText="1"/>
    </xf>
    <xf numFmtId="164" fontId="9" fillId="0" borderId="0" xfId="0" applyNumberFormat="1" applyFont="1" applyBorder="1" applyAlignment="1" applyProtection="1">
      <alignment horizontal="right" vertical="top"/>
    </xf>
    <xf numFmtId="39" fontId="9" fillId="0" borderId="0" xfId="0" applyNumberFormat="1" applyFont="1" applyBorder="1" applyAlignment="1" applyProtection="1">
      <alignment horizontal="right" vertical="top"/>
    </xf>
    <xf numFmtId="164" fontId="9" fillId="0" borderId="2" xfId="0" applyNumberFormat="1" applyFont="1" applyBorder="1" applyAlignment="1" applyProtection="1">
      <alignment horizontal="right" vertical="top"/>
    </xf>
    <xf numFmtId="0" fontId="12" fillId="0" borderId="1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2" fillId="0" borderId="2" xfId="0" applyFont="1" applyBorder="1" applyAlignment="1" applyProtection="1">
      <alignment horizontal="left"/>
    </xf>
    <xf numFmtId="0" fontId="23" fillId="4" borderId="31" xfId="0" applyFont="1" applyFill="1" applyBorder="1" applyAlignment="1" applyProtection="1">
      <alignment horizontal="center" vertical="center" wrapText="1"/>
    </xf>
    <xf numFmtId="0" fontId="23" fillId="4" borderId="32" xfId="0" applyFont="1" applyFill="1" applyBorder="1" applyAlignment="1" applyProtection="1">
      <alignment horizontal="center" vertical="center" wrapText="1"/>
    </xf>
    <xf numFmtId="37" fontId="24" fillId="0" borderId="1" xfId="0" applyNumberFormat="1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left" wrapText="1"/>
      <protection locked="0"/>
    </xf>
    <xf numFmtId="164" fontId="24" fillId="0" borderId="0" xfId="0" applyNumberFormat="1" applyFont="1" applyBorder="1" applyAlignment="1" applyProtection="1">
      <alignment horizontal="right"/>
      <protection locked="0"/>
    </xf>
    <xf numFmtId="39" fontId="24" fillId="0" borderId="0" xfId="0" applyNumberFormat="1" applyFont="1" applyBorder="1" applyAlignment="1" applyProtection="1">
      <alignment horizontal="right"/>
      <protection locked="0"/>
    </xf>
    <xf numFmtId="164" fontId="24" fillId="0" borderId="2" xfId="0" applyNumberFormat="1" applyFont="1" applyBorder="1" applyAlignment="1" applyProtection="1">
      <alignment horizontal="right"/>
      <protection locked="0"/>
    </xf>
    <xf numFmtId="37" fontId="25" fillId="0" borderId="1" xfId="0" applyNumberFormat="1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left" wrapText="1"/>
      <protection locked="0"/>
    </xf>
    <xf numFmtId="164" fontId="25" fillId="0" borderId="0" xfId="0" applyNumberFormat="1" applyFont="1" applyBorder="1" applyAlignment="1" applyProtection="1">
      <alignment horizontal="right"/>
      <protection locked="0"/>
    </xf>
    <xf numFmtId="39" fontId="25" fillId="0" borderId="0" xfId="0" applyNumberFormat="1" applyFont="1" applyBorder="1" applyAlignment="1" applyProtection="1">
      <alignment horizontal="right"/>
      <protection locked="0"/>
    </xf>
    <xf numFmtId="164" fontId="25" fillId="0" borderId="2" xfId="0" applyNumberFormat="1" applyFont="1" applyBorder="1" applyAlignment="1" applyProtection="1">
      <alignment horizontal="right"/>
      <protection locked="0"/>
    </xf>
    <xf numFmtId="37" fontId="22" fillId="0" borderId="31" xfId="0" applyNumberFormat="1" applyFont="1" applyBorder="1" applyAlignment="1" applyProtection="1">
      <alignment horizontal="center"/>
      <protection locked="0"/>
    </xf>
    <xf numFmtId="164" fontId="22" fillId="0" borderId="32" xfId="0" applyNumberFormat="1" applyFont="1" applyBorder="1" applyAlignment="1" applyProtection="1">
      <alignment horizontal="right"/>
      <protection locked="0"/>
    </xf>
    <xf numFmtId="37" fontId="26" fillId="0" borderId="31" xfId="0" applyNumberFormat="1" applyFont="1" applyBorder="1" applyAlignment="1" applyProtection="1">
      <alignment horizontal="center"/>
      <protection locked="0"/>
    </xf>
    <xf numFmtId="164" fontId="26" fillId="0" borderId="32" xfId="0" applyNumberFormat="1" applyFont="1" applyBorder="1" applyAlignment="1" applyProtection="1">
      <alignment horizontal="right"/>
      <protection locked="0"/>
    </xf>
    <xf numFmtId="37" fontId="27" fillId="0" borderId="1" xfId="0" applyNumberFormat="1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left" wrapText="1"/>
      <protection locked="0"/>
    </xf>
    <xf numFmtId="164" fontId="27" fillId="0" borderId="0" xfId="0" applyNumberFormat="1" applyFont="1" applyBorder="1" applyAlignment="1" applyProtection="1">
      <alignment horizontal="right"/>
      <protection locked="0"/>
    </xf>
    <xf numFmtId="39" fontId="27" fillId="0" borderId="0" xfId="0" applyNumberFormat="1" applyFont="1" applyBorder="1" applyAlignment="1" applyProtection="1">
      <alignment horizontal="right"/>
      <protection locked="0"/>
    </xf>
    <xf numFmtId="164" fontId="27" fillId="0" borderId="2" xfId="0" applyNumberFormat="1" applyFont="1" applyBorder="1" applyAlignment="1" applyProtection="1">
      <alignment horizontal="right"/>
      <protection locked="0"/>
    </xf>
    <xf numFmtId="37" fontId="13" fillId="0" borderId="3" xfId="0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 wrapText="1"/>
      <protection locked="0"/>
    </xf>
    <xf numFmtId="164" fontId="13" fillId="0" borderId="4" xfId="0" applyNumberFormat="1" applyFont="1" applyBorder="1" applyAlignment="1" applyProtection="1">
      <alignment horizontal="right"/>
      <protection locked="0"/>
    </xf>
    <xf numFmtId="39" fontId="13" fillId="0" borderId="4" xfId="0" applyNumberFormat="1" applyFont="1" applyBorder="1" applyAlignment="1" applyProtection="1">
      <alignment horizontal="right"/>
      <protection locked="0"/>
    </xf>
    <xf numFmtId="164" fontId="13" fillId="0" borderId="5" xfId="0" applyNumberFormat="1" applyFont="1" applyBorder="1" applyAlignment="1" applyProtection="1">
      <alignment horizontal="right"/>
      <protection locked="0"/>
    </xf>
    <xf numFmtId="37" fontId="1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 wrapText="1"/>
      <protection locked="0"/>
    </xf>
    <xf numFmtId="164" fontId="13" fillId="0" borderId="0" xfId="0" applyNumberFormat="1" applyFont="1" applyBorder="1" applyAlignment="1" applyProtection="1">
      <alignment horizontal="right"/>
      <protection locked="0"/>
    </xf>
    <xf numFmtId="39" fontId="13" fillId="0" borderId="0" xfId="0" applyNumberFormat="1" applyFont="1" applyBorder="1" applyAlignment="1" applyProtection="1">
      <alignment horizontal="right"/>
      <protection locked="0"/>
    </xf>
    <xf numFmtId="164" fontId="13" fillId="0" borderId="2" xfId="0" applyNumberFormat="1" applyFont="1" applyBorder="1" applyAlignment="1" applyProtection="1">
      <alignment horizontal="right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37" fontId="0" fillId="0" borderId="3" xfId="0" applyNumberFormat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164" fontId="0" fillId="0" borderId="4" xfId="0" applyNumberFormat="1" applyBorder="1" applyAlignment="1" applyProtection="1">
      <alignment horizontal="right" vertical="top"/>
      <protection locked="0"/>
    </xf>
    <xf numFmtId="39" fontId="0" fillId="0" borderId="4" xfId="0" applyNumberFormat="1" applyBorder="1" applyAlignment="1" applyProtection="1">
      <alignment horizontal="right" vertical="top"/>
      <protection locked="0"/>
    </xf>
    <xf numFmtId="164" fontId="0" fillId="0" borderId="5" xfId="0" applyNumberFormat="1" applyBorder="1" applyAlignment="1" applyProtection="1">
      <alignment horizontal="right" vertical="top"/>
      <protection locked="0"/>
    </xf>
    <xf numFmtId="0" fontId="18" fillId="0" borderId="0" xfId="0" applyFont="1"/>
    <xf numFmtId="0" fontId="29" fillId="0" borderId="0" xfId="4" applyFont="1"/>
    <xf numFmtId="0" fontId="31" fillId="0" borderId="34" xfId="4" applyFont="1" applyBorder="1" applyAlignment="1">
      <alignment horizontal="right" vertical="center"/>
    </xf>
    <xf numFmtId="0" fontId="31" fillId="0" borderId="34" xfId="4" applyFont="1" applyBorder="1" applyAlignment="1">
      <alignment horizontal="center" vertical="center"/>
    </xf>
    <xf numFmtId="0" fontId="16" fillId="0" borderId="34" xfId="4" applyFont="1" applyBorder="1"/>
    <xf numFmtId="165" fontId="16" fillId="0" borderId="34" xfId="4" applyNumberFormat="1" applyFont="1" applyBorder="1" applyAlignment="1">
      <alignment horizontal="right"/>
    </xf>
    <xf numFmtId="165" fontId="16" fillId="0" borderId="34" xfId="4" applyNumberFormat="1" applyFont="1" applyBorder="1"/>
    <xf numFmtId="0" fontId="16" fillId="0" borderId="34" xfId="4" applyFont="1" applyBorder="1" applyAlignment="1">
      <alignment horizontal="right" indent="1"/>
    </xf>
    <xf numFmtId="0" fontId="31" fillId="0" borderId="34" xfId="4" applyFont="1" applyBorder="1"/>
    <xf numFmtId="165" fontId="31" fillId="0" borderId="34" xfId="4" applyNumberFormat="1" applyFont="1" applyBorder="1" applyAlignment="1">
      <alignment horizontal="right" vertical="center"/>
    </xf>
    <xf numFmtId="0" fontId="16" fillId="0" borderId="35" xfId="4" applyFont="1" applyBorder="1" applyAlignment="1">
      <alignment horizontal="right" indent="1"/>
    </xf>
    <xf numFmtId="0" fontId="16" fillId="0" borderId="35" xfId="4" applyFont="1" applyBorder="1"/>
    <xf numFmtId="165" fontId="16" fillId="0" borderId="35" xfId="4" applyNumberFormat="1" applyFont="1" applyBorder="1" applyAlignment="1">
      <alignment horizontal="right"/>
    </xf>
    <xf numFmtId="165" fontId="16" fillId="0" borderId="35" xfId="4" applyNumberFormat="1" applyFont="1" applyBorder="1"/>
    <xf numFmtId="165" fontId="31" fillId="0" borderId="35" xfId="8" applyNumberFormat="1" applyFont="1" applyBorder="1" applyAlignment="1">
      <alignment horizontal="right" vertical="center"/>
    </xf>
    <xf numFmtId="0" fontId="16" fillId="0" borderId="0" xfId="4" applyFont="1" applyBorder="1" applyAlignment="1">
      <alignment horizontal="right" indent="1"/>
    </xf>
    <xf numFmtId="0" fontId="32" fillId="0" borderId="0" xfId="0" applyFont="1" applyBorder="1"/>
    <xf numFmtId="0" fontId="16" fillId="0" borderId="0" xfId="4" applyFont="1" applyBorder="1"/>
    <xf numFmtId="165" fontId="16" fillId="0" borderId="0" xfId="4" applyNumberFormat="1" applyFont="1" applyBorder="1" applyAlignment="1">
      <alignment horizontal="right"/>
    </xf>
    <xf numFmtId="165" fontId="16" fillId="0" borderId="0" xfId="4" applyNumberFormat="1" applyFont="1" applyBorder="1"/>
    <xf numFmtId="165" fontId="31" fillId="0" borderId="0" xfId="8" applyNumberFormat="1" applyFont="1" applyBorder="1" applyAlignment="1">
      <alignment horizontal="right" vertical="center"/>
    </xf>
    <xf numFmtId="0" fontId="29" fillId="0" borderId="0" xfId="4" applyFont="1" applyBorder="1"/>
    <xf numFmtId="0" fontId="16" fillId="0" borderId="36" xfId="4" applyFont="1" applyBorder="1" applyAlignment="1">
      <alignment horizontal="right" indent="1"/>
    </xf>
    <xf numFmtId="0" fontId="33" fillId="0" borderId="36" xfId="4" applyFont="1" applyBorder="1"/>
    <xf numFmtId="0" fontId="16" fillId="0" borderId="36" xfId="4" applyFont="1" applyBorder="1"/>
    <xf numFmtId="165" fontId="16" fillId="0" borderId="36" xfId="4" applyNumberFormat="1" applyFont="1" applyBorder="1" applyAlignment="1">
      <alignment horizontal="right"/>
    </xf>
    <xf numFmtId="165" fontId="16" fillId="0" borderId="36" xfId="4" applyNumberFormat="1" applyFont="1" applyBorder="1"/>
    <xf numFmtId="165" fontId="33" fillId="0" borderId="36" xfId="4" applyNumberFormat="1" applyFont="1" applyBorder="1" applyAlignment="1">
      <alignment horizontal="right"/>
    </xf>
    <xf numFmtId="165" fontId="31" fillId="0" borderId="34" xfId="4" applyNumberFormat="1" applyFont="1" applyBorder="1" applyAlignment="1">
      <alignment horizontal="center" vertical="center"/>
    </xf>
    <xf numFmtId="165" fontId="33" fillId="0" borderId="37" xfId="4" applyNumberFormat="1" applyFont="1" applyBorder="1" applyAlignment="1">
      <alignment horizontal="right"/>
    </xf>
    <xf numFmtId="165" fontId="33" fillId="0" borderId="38" xfId="4" applyNumberFormat="1" applyFont="1" applyBorder="1" applyAlignment="1">
      <alignment horizontal="right"/>
    </xf>
    <xf numFmtId="165" fontId="16" fillId="0" borderId="39" xfId="4" applyNumberFormat="1" applyFont="1" applyBorder="1"/>
    <xf numFmtId="0" fontId="17" fillId="0" borderId="28" xfId="4" applyBorder="1"/>
    <xf numFmtId="0" fontId="17" fillId="0" borderId="1" xfId="4" applyBorder="1"/>
    <xf numFmtId="0" fontId="28" fillId="0" borderId="0" xfId="4" applyFont="1" applyBorder="1" applyAlignment="1">
      <alignment horizontal="right" vertical="center"/>
    </xf>
    <xf numFmtId="0" fontId="30" fillId="0" borderId="0" xfId="0" applyFont="1" applyBorder="1"/>
    <xf numFmtId="0" fontId="28" fillId="0" borderId="0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165" fontId="16" fillId="0" borderId="40" xfId="4" applyNumberFormat="1" applyFont="1" applyBorder="1"/>
    <xf numFmtId="0" fontId="32" fillId="0" borderId="0" xfId="0" applyFont="1" applyBorder="1" applyAlignment="1">
      <alignment horizontal="right"/>
    </xf>
    <xf numFmtId="165" fontId="16" fillId="0" borderId="41" xfId="4" applyNumberFormat="1" applyFont="1" applyBorder="1"/>
    <xf numFmtId="165" fontId="16" fillId="0" borderId="2" xfId="4" applyNumberFormat="1" applyFont="1" applyBorder="1"/>
    <xf numFmtId="165" fontId="16" fillId="0" borderId="42" xfId="4" applyNumberFormat="1" applyFont="1" applyBorder="1"/>
    <xf numFmtId="165" fontId="29" fillId="0" borderId="0" xfId="4" applyNumberFormat="1" applyFont="1" applyBorder="1"/>
    <xf numFmtId="165" fontId="31" fillId="0" borderId="41" xfId="8" applyNumberFormat="1" applyFont="1" applyBorder="1" applyAlignment="1">
      <alignment horizontal="right" vertical="center"/>
    </xf>
    <xf numFmtId="165" fontId="33" fillId="0" borderId="42" xfId="4" applyNumberFormat="1" applyFont="1" applyBorder="1" applyAlignment="1">
      <alignment horizontal="right"/>
    </xf>
    <xf numFmtId="0" fontId="31" fillId="0" borderId="0" xfId="4" applyFont="1" applyBorder="1" applyAlignment="1">
      <alignment horizontal="right" vertical="center" indent="1"/>
    </xf>
    <xf numFmtId="0" fontId="31" fillId="0" borderId="0" xfId="4" applyFont="1" applyBorder="1" applyAlignment="1">
      <alignment horizontal="center" vertical="center" indent="1"/>
    </xf>
    <xf numFmtId="0" fontId="31" fillId="0" borderId="2" xfId="4" applyFont="1" applyBorder="1" applyAlignment="1">
      <alignment horizontal="center" vertical="center" indent="1"/>
    </xf>
    <xf numFmtId="0" fontId="29" fillId="0" borderId="0" xfId="4" applyFont="1" applyBorder="1" applyAlignment="1">
      <alignment horizontal="right"/>
    </xf>
    <xf numFmtId="165" fontId="29" fillId="0" borderId="0" xfId="4" applyNumberFormat="1" applyFont="1" applyBorder="1" applyAlignment="1">
      <alignment horizontal="right"/>
    </xf>
    <xf numFmtId="165" fontId="29" fillId="0" borderId="2" xfId="4" applyNumberFormat="1" applyFont="1" applyBorder="1"/>
    <xf numFmtId="0" fontId="34" fillId="5" borderId="0" xfId="4" applyFont="1" applyFill="1" applyBorder="1"/>
    <xf numFmtId="0" fontId="29" fillId="5" borderId="0" xfId="4" applyFont="1" applyFill="1" applyBorder="1"/>
    <xf numFmtId="165" fontId="29" fillId="5" borderId="0" xfId="4" applyNumberFormat="1" applyFont="1" applyFill="1" applyBorder="1" applyAlignment="1">
      <alignment horizontal="right"/>
    </xf>
    <xf numFmtId="165" fontId="29" fillId="5" borderId="0" xfId="4" applyNumberFormat="1" applyFont="1" applyFill="1" applyBorder="1"/>
    <xf numFmtId="165" fontId="29" fillId="5" borderId="2" xfId="4" applyNumberFormat="1" applyFont="1" applyFill="1" applyBorder="1"/>
    <xf numFmtId="0" fontId="32" fillId="0" borderId="0" xfId="0" applyFont="1" applyBorder="1" applyAlignment="1">
      <alignment vertical="center"/>
    </xf>
    <xf numFmtId="0" fontId="17" fillId="0" borderId="3" xfId="4" applyBorder="1"/>
    <xf numFmtId="0" fontId="29" fillId="0" borderId="4" xfId="4" applyFont="1" applyBorder="1" applyAlignment="1">
      <alignment horizontal="right"/>
    </xf>
    <xf numFmtId="0" fontId="29" fillId="0" borderId="4" xfId="4" applyFont="1" applyBorder="1"/>
    <xf numFmtId="165" fontId="29" fillId="0" borderId="4" xfId="4" applyNumberFormat="1" applyFont="1" applyBorder="1" applyAlignment="1">
      <alignment horizontal="right"/>
    </xf>
    <xf numFmtId="165" fontId="29" fillId="0" borderId="4" xfId="4" applyNumberFormat="1" applyFont="1" applyBorder="1"/>
    <xf numFmtId="165" fontId="29" fillId="0" borderId="5" xfId="4" applyNumberFormat="1" applyFont="1" applyBorder="1"/>
    <xf numFmtId="165" fontId="33" fillId="0" borderId="43" xfId="4" applyNumberFormat="1" applyFont="1" applyBorder="1" applyAlignment="1">
      <alignment horizontal="right"/>
    </xf>
    <xf numFmtId="165" fontId="31" fillId="0" borderId="35" xfId="4" applyNumberFormat="1" applyFont="1" applyBorder="1" applyAlignment="1">
      <alignment horizontal="right" vertical="center"/>
    </xf>
    <xf numFmtId="0" fontId="17" fillId="0" borderId="1" xfId="4" applyBorder="1" applyAlignment="1">
      <alignment horizontal="right"/>
    </xf>
    <xf numFmtId="0" fontId="28" fillId="0" borderId="1" xfId="4" applyFont="1" applyBorder="1" applyAlignment="1">
      <alignment horizontal="right" vertical="center"/>
    </xf>
    <xf numFmtId="0" fontId="31" fillId="0" borderId="44" xfId="4" applyFont="1" applyBorder="1" applyAlignment="1">
      <alignment horizontal="right" vertical="center"/>
    </xf>
    <xf numFmtId="0" fontId="32" fillId="0" borderId="1" xfId="0" applyFont="1" applyBorder="1" applyAlignment="1">
      <alignment horizontal="right"/>
    </xf>
    <xf numFmtId="0" fontId="16" fillId="0" borderId="44" xfId="4" applyFont="1" applyBorder="1" applyAlignment="1">
      <alignment horizontal="right" indent="1"/>
    </xf>
    <xf numFmtId="0" fontId="16" fillId="0" borderId="45" xfId="4" applyFont="1" applyBorder="1" applyAlignment="1">
      <alignment horizontal="right" indent="1"/>
    </xf>
    <xf numFmtId="0" fontId="16" fillId="0" borderId="1" xfId="4" applyFont="1" applyBorder="1" applyAlignment="1">
      <alignment horizontal="right" indent="1"/>
    </xf>
    <xf numFmtId="0" fontId="16" fillId="0" borderId="46" xfId="4" applyFont="1" applyBorder="1" applyAlignment="1">
      <alignment horizontal="right" indent="1"/>
    </xf>
    <xf numFmtId="0" fontId="31" fillId="0" borderId="1" xfId="4" applyFont="1" applyBorder="1" applyAlignment="1">
      <alignment horizontal="right" vertical="center" indent="1"/>
    </xf>
    <xf numFmtId="0" fontId="29" fillId="0" borderId="1" xfId="4" applyFont="1" applyBorder="1" applyAlignment="1">
      <alignment horizontal="right"/>
    </xf>
    <xf numFmtId="0" fontId="29" fillId="0" borderId="3" xfId="4" applyFont="1" applyBorder="1" applyAlignment="1">
      <alignment horizontal="right"/>
    </xf>
    <xf numFmtId="0" fontId="32" fillId="0" borderId="4" xfId="0" applyFont="1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49" fontId="0" fillId="0" borderId="12" xfId="0" applyNumberFormat="1" applyBorder="1" applyAlignment="1">
      <alignment vertical="center"/>
    </xf>
    <xf numFmtId="49" fontId="0" fillId="7" borderId="12" xfId="0" applyNumberFormat="1" applyFill="1" applyBorder="1" applyAlignment="1"/>
    <xf numFmtId="49" fontId="0" fillId="7" borderId="12" xfId="0" applyNumberFormat="1" applyFill="1" applyBorder="1"/>
    <xf numFmtId="0" fontId="0" fillId="7" borderId="12" xfId="0" applyFill="1" applyBorder="1"/>
    <xf numFmtId="0" fontId="0" fillId="7" borderId="25" xfId="0" applyFill="1" applyBorder="1"/>
    <xf numFmtId="49" fontId="0" fillId="7" borderId="25" xfId="0" applyNumberFormat="1" applyFill="1" applyBorder="1"/>
    <xf numFmtId="0" fontId="0" fillId="7" borderId="47" xfId="0" applyFill="1" applyBorder="1"/>
    <xf numFmtId="49" fontId="0" fillId="7" borderId="15" xfId="0" applyNumberFormat="1" applyFill="1" applyBorder="1" applyAlignment="1">
      <alignment vertical="top"/>
    </xf>
    <xf numFmtId="49" fontId="0" fillId="7" borderId="20" xfId="0" applyNumberFormat="1" applyFill="1" applyBorder="1" applyAlignment="1">
      <alignment vertical="top"/>
    </xf>
    <xf numFmtId="0" fontId="0" fillId="7" borderId="21" xfId="0" applyFill="1" applyBorder="1" applyAlignment="1">
      <alignment vertical="top"/>
    </xf>
    <xf numFmtId="166" fontId="0" fillId="7" borderId="20" xfId="0" applyNumberFormat="1" applyFill="1" applyBorder="1" applyAlignment="1">
      <alignment vertical="top"/>
    </xf>
    <xf numFmtId="4" fontId="0" fillId="7" borderId="20" xfId="0" applyNumberFormat="1" applyFill="1" applyBorder="1" applyAlignment="1">
      <alignment vertical="top"/>
    </xf>
    <xf numFmtId="0" fontId="22" fillId="0" borderId="48" xfId="0" applyNumberFormat="1" applyFont="1" applyBorder="1" applyAlignment="1">
      <alignment vertical="top"/>
    </xf>
    <xf numFmtId="0" fontId="22" fillId="0" borderId="49" xfId="0" applyNumberFormat="1" applyFont="1" applyBorder="1" applyAlignment="1">
      <alignment horizontal="left" vertical="top" wrapText="1"/>
    </xf>
    <xf numFmtId="0" fontId="22" fillId="0" borderId="33" xfId="0" applyFont="1" applyBorder="1" applyAlignment="1">
      <alignment vertical="top" shrinkToFit="1"/>
    </xf>
    <xf numFmtId="166" fontId="22" fillId="0" borderId="49" xfId="0" applyNumberFormat="1" applyFont="1" applyBorder="1" applyAlignment="1">
      <alignment vertical="top" shrinkToFit="1"/>
    </xf>
    <xf numFmtId="4" fontId="22" fillId="0" borderId="49" xfId="0" applyNumberFormat="1" applyFont="1" applyBorder="1" applyAlignment="1">
      <alignment vertical="top" shrinkToFit="1"/>
    </xf>
    <xf numFmtId="0" fontId="35" fillId="0" borderId="49" xfId="0" quotePrefix="1" applyNumberFormat="1" applyFont="1" applyBorder="1" applyAlignment="1">
      <alignment horizontal="left" vertical="top" wrapText="1"/>
    </xf>
    <xf numFmtId="0" fontId="35" fillId="0" borderId="33" xfId="0" applyNumberFormat="1" applyFont="1" applyBorder="1" applyAlignment="1">
      <alignment vertical="top" wrapText="1" shrinkToFit="1"/>
    </xf>
    <xf numFmtId="166" fontId="35" fillId="0" borderId="49" xfId="0" applyNumberFormat="1" applyFont="1" applyBorder="1" applyAlignment="1">
      <alignment vertical="top" wrapText="1" shrinkToFit="1"/>
    </xf>
    <xf numFmtId="0" fontId="0" fillId="7" borderId="10" xfId="0" applyNumberFormat="1" applyFill="1" applyBorder="1" applyAlignment="1">
      <alignment vertical="top"/>
    </xf>
    <xf numFmtId="0" fontId="0" fillId="7" borderId="50" xfId="0" applyNumberFormat="1" applyFill="1" applyBorder="1" applyAlignment="1">
      <alignment horizontal="left" vertical="top" wrapText="1"/>
    </xf>
    <xf numFmtId="0" fontId="0" fillId="7" borderId="51" xfId="0" applyFill="1" applyBorder="1" applyAlignment="1">
      <alignment vertical="top" shrinkToFit="1"/>
    </xf>
    <xf numFmtId="166" fontId="0" fillId="7" borderId="50" xfId="0" applyNumberFormat="1" applyFill="1" applyBorder="1" applyAlignment="1">
      <alignment vertical="top" shrinkToFit="1"/>
    </xf>
    <xf numFmtId="4" fontId="0" fillId="7" borderId="50" xfId="0" applyNumberFormat="1" applyFill="1" applyBorder="1" applyAlignment="1">
      <alignment vertical="top" shrinkToFit="1"/>
    </xf>
    <xf numFmtId="0" fontId="0" fillId="0" borderId="52" xfId="0" applyFont="1" applyBorder="1" applyAlignment="1">
      <alignment vertical="center"/>
    </xf>
    <xf numFmtId="0" fontId="0" fillId="7" borderId="52" xfId="0" applyFill="1" applyBorder="1"/>
    <xf numFmtId="0" fontId="0" fillId="7" borderId="16" xfId="0" applyFill="1" applyBorder="1"/>
    <xf numFmtId="0" fontId="0" fillId="0" borderId="1" xfId="0" applyBorder="1"/>
    <xf numFmtId="49" fontId="0" fillId="0" borderId="0" xfId="0" applyNumberFormat="1" applyBorder="1"/>
    <xf numFmtId="0" fontId="0" fillId="0" borderId="0" xfId="0" applyBorder="1"/>
    <xf numFmtId="0" fontId="0" fillId="0" borderId="2" xfId="0" applyBorder="1"/>
    <xf numFmtId="0" fontId="0" fillId="7" borderId="53" xfId="0" applyFill="1" applyBorder="1"/>
    <xf numFmtId="0" fontId="0" fillId="7" borderId="54" xfId="0" applyFill="1" applyBorder="1"/>
    <xf numFmtId="0" fontId="0" fillId="7" borderId="14" xfId="0" applyFill="1" applyBorder="1" applyAlignment="1">
      <alignment vertical="top"/>
    </xf>
    <xf numFmtId="4" fontId="0" fillId="7" borderId="55" xfId="0" applyNumberFormat="1" applyFill="1" applyBorder="1" applyAlignment="1">
      <alignment vertical="top"/>
    </xf>
    <xf numFmtId="0" fontId="22" fillId="0" borderId="1" xfId="0" applyFont="1" applyBorder="1" applyAlignment="1">
      <alignment vertical="top"/>
    </xf>
    <xf numFmtId="4" fontId="22" fillId="0" borderId="56" xfId="0" applyNumberFormat="1" applyFont="1" applyBorder="1" applyAlignment="1">
      <alignment vertical="top" shrinkToFit="1"/>
    </xf>
    <xf numFmtId="0" fontId="0" fillId="7" borderId="9" xfId="0" applyFill="1" applyBorder="1" applyAlignment="1">
      <alignment vertical="top"/>
    </xf>
    <xf numFmtId="4" fontId="0" fillId="7" borderId="57" xfId="0" applyNumberFormat="1" applyFill="1" applyBorder="1" applyAlignment="1">
      <alignment vertical="top" shrinkToFit="1"/>
    </xf>
    <xf numFmtId="0" fontId="22" fillId="0" borderId="3" xfId="0" applyFont="1" applyBorder="1" applyAlignment="1">
      <alignment vertical="top"/>
    </xf>
    <xf numFmtId="0" fontId="22" fillId="0" borderId="58" xfId="0" applyNumberFormat="1" applyFont="1" applyBorder="1" applyAlignment="1">
      <alignment vertical="top"/>
    </xf>
    <xf numFmtId="0" fontId="35" fillId="0" borderId="59" xfId="0" quotePrefix="1" applyNumberFormat="1" applyFont="1" applyBorder="1" applyAlignment="1">
      <alignment horizontal="left" vertical="top" wrapText="1"/>
    </xf>
    <xf numFmtId="0" fontId="35" fillId="0" borderId="60" xfId="0" applyNumberFormat="1" applyFont="1" applyBorder="1" applyAlignment="1">
      <alignment vertical="top" wrapText="1" shrinkToFit="1"/>
    </xf>
    <xf numFmtId="166" fontId="35" fillId="0" borderId="59" xfId="0" applyNumberFormat="1" applyFont="1" applyBorder="1" applyAlignment="1">
      <alignment vertical="top" wrapText="1" shrinkToFit="1"/>
    </xf>
    <xf numFmtId="4" fontId="22" fillId="0" borderId="59" xfId="0" applyNumberFormat="1" applyFont="1" applyBorder="1" applyAlignment="1">
      <alignment vertical="top" shrinkToFit="1"/>
    </xf>
    <xf numFmtId="4" fontId="22" fillId="0" borderId="61" xfId="0" applyNumberFormat="1" applyFont="1" applyBorder="1" applyAlignment="1">
      <alignment vertical="top" shrinkToFit="1"/>
    </xf>
    <xf numFmtId="0" fontId="0" fillId="7" borderId="20" xfId="0" applyFill="1" applyBorder="1" applyAlignment="1">
      <alignment vertical="top"/>
    </xf>
    <xf numFmtId="0" fontId="22" fillId="0" borderId="49" xfId="0" applyFont="1" applyBorder="1" applyAlignment="1">
      <alignment vertical="top" shrinkToFit="1"/>
    </xf>
    <xf numFmtId="0" fontId="35" fillId="0" borderId="49" xfId="0" applyNumberFormat="1" applyFont="1" applyBorder="1" applyAlignment="1">
      <alignment vertical="top" wrapText="1" shrinkToFit="1"/>
    </xf>
    <xf numFmtId="0" fontId="0" fillId="7" borderId="50" xfId="0" applyFill="1" applyBorder="1" applyAlignment="1">
      <alignment vertical="top" shrinkToFit="1"/>
    </xf>
    <xf numFmtId="0" fontId="22" fillId="0" borderId="59" xfId="0" applyNumberFormat="1" applyFont="1" applyBorder="1" applyAlignment="1">
      <alignment horizontal="left" vertical="top" wrapText="1"/>
    </xf>
    <xf numFmtId="0" fontId="22" fillId="0" borderId="59" xfId="0" applyFont="1" applyBorder="1" applyAlignment="1">
      <alignment vertical="top" shrinkToFit="1"/>
    </xf>
    <xf numFmtId="166" fontId="22" fillId="0" borderId="59" xfId="0" applyNumberFormat="1" applyFont="1" applyBorder="1" applyAlignment="1">
      <alignment vertical="top" shrinkToFit="1"/>
    </xf>
    <xf numFmtId="3" fontId="2" fillId="0" borderId="25" xfId="7" applyNumberFormat="1" applyBorder="1" applyAlignment="1">
      <alignment vertical="center"/>
    </xf>
    <xf numFmtId="0" fontId="29" fillId="0" borderId="0" xfId="4" applyFont="1" applyFill="1"/>
    <xf numFmtId="0" fontId="28" fillId="0" borderId="1" xfId="4" applyFont="1" applyFill="1" applyBorder="1" applyAlignment="1">
      <alignment horizontal="right" vertical="center"/>
    </xf>
    <xf numFmtId="0" fontId="30" fillId="0" borderId="0" xfId="0" applyFont="1" applyFill="1" applyBorder="1"/>
    <xf numFmtId="0" fontId="28" fillId="0" borderId="0" xfId="4" applyFont="1" applyFill="1" applyBorder="1" applyAlignment="1">
      <alignment horizontal="center" vertical="center"/>
    </xf>
    <xf numFmtId="0" fontId="28" fillId="0" borderId="2" xfId="4" applyFont="1" applyFill="1" applyBorder="1" applyAlignment="1">
      <alignment horizontal="center" vertical="center"/>
    </xf>
    <xf numFmtId="0" fontId="31" fillId="0" borderId="44" xfId="4" applyFont="1" applyFill="1" applyBorder="1" applyAlignment="1">
      <alignment horizontal="right" vertical="center"/>
    </xf>
    <xf numFmtId="0" fontId="31" fillId="0" borderId="34" xfId="4" applyFont="1" applyFill="1" applyBorder="1" applyAlignment="1">
      <alignment horizontal="center" vertical="center"/>
    </xf>
    <xf numFmtId="0" fontId="16" fillId="0" borderId="34" xfId="4" applyFont="1" applyFill="1" applyBorder="1"/>
    <xf numFmtId="165" fontId="16" fillId="0" borderId="34" xfId="4" applyNumberFormat="1" applyFont="1" applyFill="1" applyBorder="1" applyAlignment="1">
      <alignment horizontal="right"/>
    </xf>
    <xf numFmtId="165" fontId="16" fillId="0" borderId="34" xfId="4" applyNumberFormat="1" applyFont="1" applyFill="1" applyBorder="1"/>
    <xf numFmtId="165" fontId="16" fillId="0" borderId="40" xfId="4" applyNumberFormat="1" applyFont="1" applyFill="1" applyBorder="1"/>
    <xf numFmtId="0" fontId="32" fillId="0" borderId="1" xfId="0" applyFont="1" applyFill="1" applyBorder="1" applyAlignment="1">
      <alignment horizontal="right"/>
    </xf>
    <xf numFmtId="0" fontId="32" fillId="0" borderId="0" xfId="0" applyFont="1" applyFill="1" applyBorder="1"/>
    <xf numFmtId="3" fontId="37" fillId="0" borderId="1" xfId="0" applyNumberFormat="1" applyFont="1" applyBorder="1"/>
    <xf numFmtId="3" fontId="32" fillId="0" borderId="1" xfId="0" applyNumberFormat="1" applyFont="1" applyFill="1" applyBorder="1" applyAlignment="1">
      <alignment horizontal="right"/>
    </xf>
    <xf numFmtId="3" fontId="29" fillId="0" borderId="0" xfId="4" applyNumberFormat="1" applyFont="1" applyFill="1"/>
    <xf numFmtId="0" fontId="0" fillId="0" borderId="0" xfId="0" applyFill="1"/>
    <xf numFmtId="0" fontId="16" fillId="0" borderId="44" xfId="4" applyFont="1" applyFill="1" applyBorder="1" applyAlignment="1">
      <alignment horizontal="right" indent="1"/>
    </xf>
    <xf numFmtId="0" fontId="31" fillId="0" borderId="34" xfId="4" applyFont="1" applyFill="1" applyBorder="1"/>
    <xf numFmtId="165" fontId="31" fillId="0" borderId="34" xfId="4" applyNumberFormat="1" applyFont="1" applyFill="1" applyBorder="1" applyAlignment="1">
      <alignment horizontal="right" vertical="center"/>
    </xf>
    <xf numFmtId="0" fontId="16" fillId="0" borderId="45" xfId="4" applyFont="1" applyFill="1" applyBorder="1" applyAlignment="1">
      <alignment horizontal="right" indent="1"/>
    </xf>
    <xf numFmtId="0" fontId="16" fillId="0" borderId="35" xfId="4" applyFont="1" applyFill="1" applyBorder="1"/>
    <xf numFmtId="165" fontId="16" fillId="0" borderId="35" xfId="4" applyNumberFormat="1" applyFont="1" applyFill="1" applyBorder="1" applyAlignment="1">
      <alignment horizontal="right"/>
    </xf>
    <xf numFmtId="165" fontId="16" fillId="0" borderId="35" xfId="4" applyNumberFormat="1" applyFont="1" applyFill="1" applyBorder="1"/>
    <xf numFmtId="165" fontId="31" fillId="0" borderId="35" xfId="8" applyNumberFormat="1" applyFont="1" applyFill="1" applyBorder="1" applyAlignment="1">
      <alignment horizontal="right" vertical="center"/>
    </xf>
    <xf numFmtId="165" fontId="16" fillId="0" borderId="41" xfId="4" applyNumberFormat="1" applyFont="1" applyFill="1" applyBorder="1"/>
    <xf numFmtId="0" fontId="16" fillId="0" borderId="1" xfId="4" applyFont="1" applyFill="1" applyBorder="1" applyAlignment="1">
      <alignment horizontal="right" indent="1"/>
    </xf>
    <xf numFmtId="0" fontId="16" fillId="0" borderId="0" xfId="4" applyFont="1" applyFill="1" applyBorder="1"/>
    <xf numFmtId="165" fontId="16" fillId="0" borderId="0" xfId="4" applyNumberFormat="1" applyFont="1" applyFill="1" applyBorder="1" applyAlignment="1">
      <alignment horizontal="right"/>
    </xf>
    <xf numFmtId="165" fontId="16" fillId="0" borderId="0" xfId="4" applyNumberFormat="1" applyFont="1" applyFill="1" applyBorder="1"/>
    <xf numFmtId="165" fontId="31" fillId="0" borderId="0" xfId="8" applyNumberFormat="1" applyFont="1" applyFill="1" applyBorder="1" applyAlignment="1">
      <alignment horizontal="right" vertical="center"/>
    </xf>
    <xf numFmtId="165" fontId="16" fillId="0" borderId="2" xfId="4" applyNumberFormat="1" applyFont="1" applyFill="1" applyBorder="1"/>
    <xf numFmtId="0" fontId="29" fillId="0" borderId="0" xfId="4" applyFont="1" applyFill="1" applyBorder="1"/>
    <xf numFmtId="0" fontId="16" fillId="0" borderId="46" xfId="4" applyFont="1" applyFill="1" applyBorder="1" applyAlignment="1">
      <alignment horizontal="right" indent="1"/>
    </xf>
    <xf numFmtId="0" fontId="33" fillId="0" borderId="36" xfId="4" applyFont="1" applyFill="1" applyBorder="1"/>
    <xf numFmtId="0" fontId="16" fillId="0" borderId="36" xfId="4" applyFont="1" applyFill="1" applyBorder="1"/>
    <xf numFmtId="165" fontId="16" fillId="0" borderId="36" xfId="4" applyNumberFormat="1" applyFont="1" applyFill="1" applyBorder="1" applyAlignment="1">
      <alignment horizontal="right"/>
    </xf>
    <xf numFmtId="165" fontId="16" fillId="0" borderId="36" xfId="4" applyNumberFormat="1" applyFont="1" applyFill="1" applyBorder="1"/>
    <xf numFmtId="165" fontId="33" fillId="0" borderId="36" xfId="4" applyNumberFormat="1" applyFont="1" applyFill="1" applyBorder="1" applyAlignment="1">
      <alignment horizontal="right"/>
    </xf>
    <xf numFmtId="165" fontId="16" fillId="0" borderId="42" xfId="4" applyNumberFormat="1" applyFont="1" applyFill="1" applyBorder="1"/>
    <xf numFmtId="165" fontId="33" fillId="0" borderId="37" xfId="4" applyNumberFormat="1" applyFont="1" applyFill="1" applyBorder="1" applyAlignment="1">
      <alignment horizontal="right"/>
    </xf>
    <xf numFmtId="3" fontId="37" fillId="0" borderId="63" xfId="0" applyNumberFormat="1" applyFont="1" applyBorder="1"/>
    <xf numFmtId="3" fontId="32" fillId="0" borderId="63" xfId="0" applyNumberFormat="1" applyFont="1" applyFill="1" applyBorder="1" applyAlignment="1">
      <alignment horizontal="right"/>
    </xf>
    <xf numFmtId="3" fontId="32" fillId="0" borderId="62" xfId="0" applyNumberFormat="1" applyFont="1" applyFill="1" applyBorder="1" applyAlignment="1">
      <alignment horizontal="right"/>
    </xf>
    <xf numFmtId="3" fontId="37" fillId="0" borderId="62" xfId="0" applyNumberFormat="1" applyFont="1" applyBorder="1"/>
    <xf numFmtId="165" fontId="31" fillId="0" borderId="34" xfId="4" applyNumberFormat="1" applyFont="1" applyFill="1" applyBorder="1" applyAlignment="1">
      <alignment horizontal="center" vertical="center"/>
    </xf>
    <xf numFmtId="165" fontId="29" fillId="0" borderId="0" xfId="4" applyNumberFormat="1" applyFont="1" applyFill="1" applyBorder="1"/>
    <xf numFmtId="165" fontId="31" fillId="0" borderId="41" xfId="8" applyNumberFormat="1" applyFont="1" applyFill="1" applyBorder="1" applyAlignment="1">
      <alignment horizontal="right" vertical="center"/>
    </xf>
    <xf numFmtId="165" fontId="33" fillId="0" borderId="42" xfId="4" applyNumberFormat="1" applyFont="1" applyFill="1" applyBorder="1" applyAlignment="1">
      <alignment horizontal="right"/>
    </xf>
    <xf numFmtId="165" fontId="33" fillId="0" borderId="38" xfId="4" applyNumberFormat="1" applyFont="1" applyFill="1" applyBorder="1" applyAlignment="1">
      <alignment horizontal="right"/>
    </xf>
    <xf numFmtId="0" fontId="31" fillId="0" borderId="1" xfId="4" applyFont="1" applyFill="1" applyBorder="1" applyAlignment="1">
      <alignment horizontal="right" vertical="center" indent="1"/>
    </xf>
    <xf numFmtId="0" fontId="31" fillId="0" borderId="0" xfId="4" applyFont="1" applyFill="1" applyBorder="1" applyAlignment="1">
      <alignment horizontal="center" vertical="center" indent="1"/>
    </xf>
    <xf numFmtId="0" fontId="31" fillId="0" borderId="2" xfId="4" applyFont="1" applyFill="1" applyBorder="1" applyAlignment="1">
      <alignment horizontal="center" vertical="center" indent="1"/>
    </xf>
    <xf numFmtId="165" fontId="16" fillId="0" borderId="39" xfId="4" applyNumberFormat="1" applyFont="1" applyFill="1" applyBorder="1"/>
    <xf numFmtId="0" fontId="29" fillId="0" borderId="1" xfId="4" applyFont="1" applyFill="1" applyBorder="1" applyAlignment="1">
      <alignment horizontal="right"/>
    </xf>
    <xf numFmtId="165" fontId="29" fillId="0" borderId="0" xfId="4" applyNumberFormat="1" applyFont="1" applyFill="1" applyBorder="1" applyAlignment="1">
      <alignment horizontal="right"/>
    </xf>
    <xf numFmtId="165" fontId="29" fillId="0" borderId="2" xfId="4" applyNumberFormat="1" applyFont="1" applyFill="1" applyBorder="1"/>
    <xf numFmtId="0" fontId="34" fillId="0" borderId="0" xfId="4" applyFont="1" applyFill="1" applyBorder="1"/>
    <xf numFmtId="0" fontId="32" fillId="0" borderId="0" xfId="0" applyFont="1" applyFill="1" applyBorder="1" applyAlignment="1">
      <alignment vertical="center"/>
    </xf>
    <xf numFmtId="0" fontId="29" fillId="0" borderId="3" xfId="4" applyFont="1" applyFill="1" applyBorder="1" applyAlignment="1">
      <alignment horizontal="right"/>
    </xf>
    <xf numFmtId="0" fontId="32" fillId="0" borderId="4" xfId="0" applyFont="1" applyFill="1" applyBorder="1" applyAlignment="1">
      <alignment vertical="center"/>
    </xf>
    <xf numFmtId="0" fontId="29" fillId="0" borderId="4" xfId="4" applyFont="1" applyFill="1" applyBorder="1"/>
    <xf numFmtId="165" fontId="29" fillId="0" borderId="4" xfId="4" applyNumberFormat="1" applyFont="1" applyFill="1" applyBorder="1" applyAlignment="1">
      <alignment horizontal="right"/>
    </xf>
    <xf numFmtId="165" fontId="29" fillId="0" borderId="4" xfId="4" applyNumberFormat="1" applyFont="1" applyFill="1" applyBorder="1"/>
    <xf numFmtId="165" fontId="29" fillId="0" borderId="5" xfId="4" applyNumberFormat="1" applyFont="1" applyFill="1" applyBorder="1"/>
    <xf numFmtId="1" fontId="10" fillId="8" borderId="15" xfId="7" applyNumberFormat="1" applyFont="1" applyFill="1" applyBorder="1" applyAlignment="1">
      <alignment horizontal="center" vertical="center"/>
    </xf>
    <xf numFmtId="4" fontId="10" fillId="8" borderId="20" xfId="7" applyNumberFormat="1" applyFont="1" applyFill="1" applyBorder="1" applyAlignment="1">
      <alignment vertical="center" wrapText="1" shrinkToFit="1"/>
    </xf>
    <xf numFmtId="4" fontId="10" fillId="8" borderId="20" xfId="7" applyNumberFormat="1" applyFont="1" applyFill="1" applyBorder="1" applyAlignment="1">
      <alignment vertical="center" shrinkToFit="1"/>
    </xf>
    <xf numFmtId="3" fontId="10" fillId="8" borderId="20" xfId="7" applyNumberFormat="1" applyFont="1" applyFill="1" applyBorder="1" applyAlignment="1">
      <alignment vertical="center"/>
    </xf>
    <xf numFmtId="4" fontId="0" fillId="6" borderId="27" xfId="0" applyNumberFormat="1" applyFill="1" applyBorder="1"/>
    <xf numFmtId="39" fontId="13" fillId="0" borderId="0" xfId="0" applyNumberFormat="1" applyFont="1" applyFill="1" applyBorder="1" applyAlignment="1" applyProtection="1">
      <alignment horizontal="right"/>
      <protection locked="0"/>
    </xf>
    <xf numFmtId="39" fontId="13" fillId="6" borderId="64" xfId="0" applyNumberFormat="1" applyFont="1" applyFill="1" applyBorder="1" applyAlignment="1" applyProtection="1">
      <alignment horizontal="right"/>
      <protection locked="0"/>
    </xf>
    <xf numFmtId="39" fontId="25" fillId="0" borderId="0" xfId="0" applyNumberFormat="1" applyFont="1" applyFill="1" applyBorder="1" applyAlignment="1" applyProtection="1">
      <alignment horizontal="right"/>
      <protection locked="0"/>
    </xf>
    <xf numFmtId="39" fontId="24" fillId="0" borderId="0" xfId="0" applyNumberFormat="1" applyFont="1" applyFill="1" applyBorder="1" applyAlignment="1" applyProtection="1">
      <alignment horizontal="right"/>
      <protection locked="0"/>
    </xf>
    <xf numFmtId="39" fontId="22" fillId="0" borderId="65" xfId="0" applyNumberFormat="1" applyFont="1" applyBorder="1" applyAlignment="1" applyProtection="1">
      <alignment horizontal="right"/>
      <protection locked="0"/>
    </xf>
    <xf numFmtId="165" fontId="33" fillId="6" borderId="66" xfId="4" applyNumberFormat="1" applyFont="1" applyFill="1" applyBorder="1" applyAlignment="1">
      <alignment horizontal="right"/>
    </xf>
    <xf numFmtId="4" fontId="0" fillId="9" borderId="67" xfId="0" applyNumberFormat="1" applyFill="1" applyBorder="1"/>
    <xf numFmtId="4" fontId="0" fillId="9" borderId="7" xfId="0" applyNumberFormat="1" applyFill="1" applyBorder="1"/>
    <xf numFmtId="4" fontId="2" fillId="0" borderId="69" xfId="7" applyNumberFormat="1" applyBorder="1" applyAlignment="1">
      <alignment vertical="center" shrinkToFit="1"/>
    </xf>
    <xf numFmtId="0" fontId="0" fillId="9" borderId="13" xfId="0" applyFill="1" applyBorder="1"/>
    <xf numFmtId="4" fontId="16" fillId="0" borderId="68" xfId="7" applyNumberFormat="1" applyFont="1" applyBorder="1" applyAlignment="1">
      <alignment vertical="center"/>
    </xf>
    <xf numFmtId="4" fontId="0" fillId="0" borderId="66" xfId="0" applyNumberFormat="1" applyBorder="1"/>
    <xf numFmtId="0" fontId="0" fillId="0" borderId="66" xfId="0" applyBorder="1" applyAlignment="1">
      <alignment horizontal="center"/>
    </xf>
    <xf numFmtId="4" fontId="2" fillId="0" borderId="20" xfId="7" applyNumberFormat="1" applyFill="1" applyBorder="1" applyAlignment="1">
      <alignment vertical="center" shrinkToFit="1"/>
    </xf>
    <xf numFmtId="4" fontId="2" fillId="0" borderId="20" xfId="7" applyNumberFormat="1" applyFill="1" applyBorder="1" applyAlignment="1">
      <alignment vertical="center" wrapText="1" shrinkToFit="1"/>
    </xf>
    <xf numFmtId="4" fontId="2" fillId="0" borderId="68" xfId="7" applyNumberFormat="1" applyFill="1" applyBorder="1" applyAlignment="1">
      <alignment vertical="center" wrapText="1" shrinkToFit="1"/>
    </xf>
    <xf numFmtId="4" fontId="39" fillId="8" borderId="15" xfId="0" applyNumberFormat="1" applyFont="1" applyFill="1" applyBorder="1"/>
    <xf numFmtId="4" fontId="39" fillId="0" borderId="15" xfId="0" applyNumberFormat="1" applyFont="1" applyFill="1" applyBorder="1"/>
    <xf numFmtId="4" fontId="39" fillId="0" borderId="20" xfId="0" applyNumberFormat="1" applyFont="1" applyFill="1" applyBorder="1"/>
    <xf numFmtId="4" fontId="39" fillId="8" borderId="20" xfId="0" applyNumberFormat="1" applyFont="1" applyFill="1" applyBorder="1"/>
    <xf numFmtId="0" fontId="38" fillId="0" borderId="0" xfId="0" applyFont="1" applyFill="1"/>
    <xf numFmtId="49" fontId="10" fillId="0" borderId="2" xfId="1" applyNumberFormat="1" applyFont="1" applyFill="1" applyBorder="1" applyAlignment="1">
      <alignment horizontal="left" vertical="center"/>
    </xf>
    <xf numFmtId="0" fontId="40" fillId="10" borderId="15" xfId="0" applyFont="1" applyFill="1" applyBorder="1" applyAlignment="1">
      <alignment horizontal="center"/>
    </xf>
    <xf numFmtId="0" fontId="40" fillId="10" borderId="20" xfId="0" applyFont="1" applyFill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0" fontId="40" fillId="0" borderId="20" xfId="0" applyFont="1" applyBorder="1"/>
    <xf numFmtId="0" fontId="40" fillId="0" borderId="71" xfId="0" applyFont="1" applyBorder="1"/>
    <xf numFmtId="4" fontId="40" fillId="8" borderId="20" xfId="0" applyNumberFormat="1" applyFont="1" applyFill="1" applyBorder="1"/>
    <xf numFmtId="0" fontId="39" fillId="0" borderId="0" xfId="0" applyFont="1" applyFill="1"/>
    <xf numFmtId="0" fontId="40" fillId="0" borderId="0" xfId="0" applyFont="1"/>
    <xf numFmtId="4" fontId="40" fillId="0" borderId="20" xfId="0" applyNumberFormat="1" applyFont="1" applyBorder="1"/>
    <xf numFmtId="0" fontId="39" fillId="0" borderId="48" xfId="0" applyFont="1" applyFill="1" applyBorder="1"/>
    <xf numFmtId="0" fontId="39" fillId="0" borderId="10" xfId="0" applyFont="1" applyFill="1" applyBorder="1"/>
    <xf numFmtId="0" fontId="40" fillId="0" borderId="0" xfId="0" applyFont="1" applyFill="1"/>
    <xf numFmtId="4" fontId="41" fillId="0" borderId="20" xfId="0" applyNumberFormat="1" applyFont="1" applyFill="1" applyBorder="1"/>
    <xf numFmtId="4" fontId="41" fillId="0" borderId="70" xfId="0" applyNumberFormat="1" applyFont="1" applyFill="1" applyBorder="1"/>
    <xf numFmtId="4" fontId="40" fillId="9" borderId="67" xfId="0" applyNumberFormat="1" applyFont="1" applyFill="1" applyBorder="1"/>
    <xf numFmtId="4" fontId="0" fillId="6" borderId="72" xfId="0" applyNumberFormat="1" applyFill="1" applyBorder="1"/>
    <xf numFmtId="0" fontId="22" fillId="0" borderId="73" xfId="0" quotePrefix="1" applyNumberFormat="1" applyFont="1" applyBorder="1" applyAlignment="1">
      <alignment horizontal="left" vertical="top" wrapText="1"/>
    </xf>
    <xf numFmtId="0" fontId="22" fillId="0" borderId="73" xfId="0" applyFont="1" applyBorder="1" applyAlignment="1">
      <alignment vertical="top" shrinkToFit="1"/>
    </xf>
    <xf numFmtId="166" fontId="22" fillId="0" borderId="73" xfId="0" applyNumberFormat="1" applyFont="1" applyBorder="1" applyAlignment="1">
      <alignment vertical="top" shrinkToFit="1"/>
    </xf>
    <xf numFmtId="4" fontId="22" fillId="0" borderId="74" xfId="0" applyNumberFormat="1" applyFont="1" applyBorder="1" applyAlignment="1">
      <alignment vertical="top" shrinkToFit="1"/>
    </xf>
    <xf numFmtId="0" fontId="22" fillId="0" borderId="75" xfId="0" applyFont="1" applyBorder="1" applyAlignment="1">
      <alignment vertical="top"/>
    </xf>
    <xf numFmtId="0" fontId="22" fillId="0" borderId="76" xfId="0" applyNumberFormat="1" applyFont="1" applyBorder="1" applyAlignment="1">
      <alignment vertical="top"/>
    </xf>
    <xf numFmtId="4" fontId="22" fillId="0" borderId="76" xfId="0" applyNumberFormat="1" applyFont="1" applyBorder="1" applyAlignment="1">
      <alignment vertical="top" shrinkToFit="1"/>
    </xf>
    <xf numFmtId="0" fontId="22" fillId="0" borderId="73" xfId="0" applyNumberFormat="1" applyFont="1" applyBorder="1" applyAlignment="1">
      <alignment vertical="top" wrapText="1" shrinkToFit="1"/>
    </xf>
    <xf numFmtId="166" fontId="22" fillId="0" borderId="73" xfId="0" applyNumberFormat="1" applyFont="1" applyBorder="1" applyAlignment="1">
      <alignment vertical="top" wrapText="1" shrinkToFit="1"/>
    </xf>
    <xf numFmtId="0" fontId="22" fillId="0" borderId="1" xfId="0" applyFont="1" applyBorder="1" applyAlignment="1">
      <alignment horizontal="right" vertical="top"/>
    </xf>
    <xf numFmtId="0" fontId="0" fillId="7" borderId="10" xfId="0" applyFill="1" applyBorder="1" applyAlignment="1">
      <alignment vertical="top"/>
    </xf>
    <xf numFmtId="0" fontId="22" fillId="0" borderId="48" xfId="0" applyFont="1" applyBorder="1" applyAlignment="1">
      <alignment vertical="top"/>
    </xf>
    <xf numFmtId="166" fontId="22" fillId="0" borderId="49" xfId="0" applyNumberFormat="1" applyFont="1" applyBorder="1" applyAlignment="1">
      <alignment vertical="top" wrapText="1" shrinkToFit="1"/>
    </xf>
    <xf numFmtId="0" fontId="22" fillId="0" borderId="77" xfId="0" applyFont="1" applyBorder="1" applyAlignment="1" applyProtection="1">
      <alignment horizontal="left" wrapText="1"/>
      <protection locked="0"/>
    </xf>
    <xf numFmtId="0" fontId="42" fillId="0" borderId="0" xfId="0" applyFont="1"/>
    <xf numFmtId="0" fontId="43" fillId="0" borderId="0" xfId="0" applyFont="1"/>
    <xf numFmtId="37" fontId="26" fillId="0" borderId="78" xfId="0" applyNumberFormat="1" applyFont="1" applyBorder="1" applyAlignment="1" applyProtection="1">
      <alignment horizontal="center"/>
      <protection locked="0"/>
    </xf>
    <xf numFmtId="0" fontId="26" fillId="0" borderId="77" xfId="0" applyFont="1" applyBorder="1" applyAlignment="1" applyProtection="1">
      <alignment horizontal="left" wrapText="1"/>
      <protection locked="0"/>
    </xf>
    <xf numFmtId="164" fontId="26" fillId="0" borderId="77" xfId="0" applyNumberFormat="1" applyFont="1" applyBorder="1" applyAlignment="1" applyProtection="1">
      <alignment horizontal="right"/>
      <protection locked="0"/>
    </xf>
    <xf numFmtId="39" fontId="22" fillId="0" borderId="77" xfId="0" applyNumberFormat="1" applyFont="1" applyBorder="1" applyAlignment="1" applyProtection="1">
      <alignment horizontal="right"/>
      <protection locked="0"/>
    </xf>
    <xf numFmtId="164" fontId="26" fillId="0" borderId="79" xfId="0" applyNumberFormat="1" applyFont="1" applyBorder="1" applyAlignment="1" applyProtection="1">
      <alignment horizontal="right"/>
      <protection locked="0"/>
    </xf>
    <xf numFmtId="37" fontId="22" fillId="0" borderId="78" xfId="0" applyNumberFormat="1" applyFont="1" applyBorder="1" applyAlignment="1" applyProtection="1">
      <alignment horizontal="center"/>
      <protection locked="0"/>
    </xf>
    <xf numFmtId="164" fontId="22" fillId="0" borderId="77" xfId="0" applyNumberFormat="1" applyFont="1" applyBorder="1" applyAlignment="1" applyProtection="1">
      <alignment horizontal="right"/>
      <protection locked="0"/>
    </xf>
    <xf numFmtId="164" fontId="22" fillId="0" borderId="79" xfId="0" applyNumberFormat="1" applyFont="1" applyBorder="1" applyAlignment="1" applyProtection="1">
      <alignment horizontal="right"/>
      <protection locked="0"/>
    </xf>
    <xf numFmtId="37" fontId="26" fillId="0" borderId="80" xfId="0" applyNumberFormat="1" applyFont="1" applyBorder="1" applyAlignment="1" applyProtection="1">
      <alignment horizontal="center"/>
      <protection locked="0"/>
    </xf>
    <xf numFmtId="0" fontId="26" fillId="0" borderId="81" xfId="0" applyFont="1" applyBorder="1" applyAlignment="1" applyProtection="1">
      <alignment horizontal="left" wrapText="1"/>
      <protection locked="0"/>
    </xf>
    <xf numFmtId="0" fontId="43" fillId="0" borderId="81" xfId="0" applyFont="1" applyBorder="1"/>
    <xf numFmtId="164" fontId="26" fillId="0" borderId="81" xfId="0" applyNumberFormat="1" applyFont="1" applyBorder="1" applyAlignment="1" applyProtection="1">
      <alignment horizontal="right"/>
      <protection locked="0"/>
    </xf>
    <xf numFmtId="39" fontId="26" fillId="0" borderId="81" xfId="0" applyNumberFormat="1" applyFont="1" applyBorder="1" applyAlignment="1" applyProtection="1">
      <alignment horizontal="right"/>
      <protection locked="0"/>
    </xf>
    <xf numFmtId="164" fontId="26" fillId="0" borderId="82" xfId="0" applyNumberFormat="1" applyFont="1" applyBorder="1" applyAlignment="1" applyProtection="1">
      <alignment horizontal="right"/>
      <protection locked="0"/>
    </xf>
    <xf numFmtId="37" fontId="26" fillId="0" borderId="83" xfId="0" applyNumberFormat="1" applyFont="1" applyBorder="1" applyAlignment="1" applyProtection="1">
      <alignment horizontal="center"/>
      <protection locked="0"/>
    </xf>
    <xf numFmtId="0" fontId="26" fillId="0" borderId="84" xfId="0" applyFont="1" applyBorder="1" applyAlignment="1" applyProtection="1">
      <alignment horizontal="left" wrapText="1"/>
      <protection locked="0"/>
    </xf>
    <xf numFmtId="0" fontId="42" fillId="0" borderId="84" xfId="0" applyFont="1" applyBorder="1"/>
    <xf numFmtId="164" fontId="26" fillId="0" borderId="84" xfId="0" applyNumberFormat="1" applyFont="1" applyBorder="1" applyAlignment="1" applyProtection="1">
      <alignment horizontal="right"/>
      <protection locked="0"/>
    </xf>
    <xf numFmtId="39" fontId="26" fillId="0" borderId="84" xfId="0" applyNumberFormat="1" applyFont="1" applyBorder="1" applyAlignment="1" applyProtection="1">
      <alignment horizontal="right"/>
      <protection locked="0"/>
    </xf>
    <xf numFmtId="164" fontId="26" fillId="0" borderId="85" xfId="0" applyNumberFormat="1" applyFont="1" applyBorder="1" applyAlignment="1" applyProtection="1">
      <alignment horizontal="right"/>
      <protection locked="0"/>
    </xf>
    <xf numFmtId="0" fontId="43" fillId="0" borderId="84" xfId="0" applyFont="1" applyBorder="1"/>
    <xf numFmtId="0" fontId="18" fillId="0" borderId="6" xfId="0" applyFont="1" applyFill="1" applyBorder="1"/>
    <xf numFmtId="0" fontId="0" fillId="0" borderId="0" xfId="0" applyFill="1" applyAlignment="1">
      <alignment wrapText="1"/>
    </xf>
    <xf numFmtId="0" fontId="44" fillId="0" borderId="0" xfId="0" applyFont="1" applyFill="1" applyAlignment="1">
      <alignment wrapText="1"/>
    </xf>
    <xf numFmtId="0" fontId="45" fillId="0" borderId="0" xfId="0" applyFont="1" applyFill="1"/>
    <xf numFmtId="0" fontId="0" fillId="0" borderId="0" xfId="0" applyFill="1" applyAlignment="1">
      <alignment vertical="top"/>
    </xf>
    <xf numFmtId="0" fontId="0" fillId="0" borderId="0" xfId="0" applyFill="1" applyAlignment="1">
      <alignment vertical="center"/>
    </xf>
    <xf numFmtId="1" fontId="14" fillId="2" borderId="7" xfId="1" applyNumberFormat="1" applyFont="1" applyFill="1" applyBorder="1" applyAlignment="1">
      <alignment horizontal="right" vertical="center"/>
    </xf>
    <xf numFmtId="0" fontId="10" fillId="0" borderId="6" xfId="1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18" xfId="1" applyBorder="1" applyAlignment="1">
      <alignment horizontal="center" wrapText="1"/>
    </xf>
    <xf numFmtId="4" fontId="13" fillId="0" borderId="15" xfId="1" applyNumberFormat="1" applyFont="1" applyBorder="1" applyAlignment="1">
      <alignment vertical="center"/>
    </xf>
    <xf numFmtId="4" fontId="13" fillId="0" borderId="12" xfId="1" applyNumberFormat="1" applyFont="1" applyBorder="1" applyAlignment="1">
      <alignment vertical="center"/>
    </xf>
    <xf numFmtId="4" fontId="13" fillId="0" borderId="15" xfId="1" applyNumberFormat="1" applyFont="1" applyFill="1" applyBorder="1" applyAlignment="1">
      <alignment horizontal="right" vertical="center"/>
    </xf>
    <xf numFmtId="4" fontId="13" fillId="0" borderId="12" xfId="1" applyNumberFormat="1" applyFont="1" applyFill="1" applyBorder="1" applyAlignment="1">
      <alignment horizontal="right" vertical="center"/>
    </xf>
    <xf numFmtId="4" fontId="13" fillId="0" borderId="10" xfId="1" applyNumberFormat="1" applyFont="1" applyBorder="1" applyAlignment="1">
      <alignment horizontal="right" vertical="center"/>
    </xf>
    <xf numFmtId="4" fontId="13" fillId="0" borderId="6" xfId="1" applyNumberFormat="1" applyFont="1" applyBorder="1" applyAlignment="1">
      <alignment horizontal="right" vertical="center"/>
    </xf>
    <xf numFmtId="4" fontId="13" fillId="0" borderId="18" xfId="1" applyNumberFormat="1" applyFont="1" applyBorder="1" applyAlignment="1">
      <alignment horizontal="right" vertical="center"/>
    </xf>
    <xf numFmtId="4" fontId="15" fillId="0" borderId="15" xfId="1" applyNumberFormat="1" applyFont="1" applyBorder="1" applyAlignment="1">
      <alignment horizontal="right" vertical="center" indent="1"/>
    </xf>
    <xf numFmtId="4" fontId="15" fillId="0" borderId="21" xfId="1" applyNumberFormat="1" applyFont="1" applyBorder="1" applyAlignment="1">
      <alignment horizontal="right" vertical="center" indent="1"/>
    </xf>
    <xf numFmtId="4" fontId="15" fillId="0" borderId="16" xfId="1" applyNumberFormat="1" applyFont="1" applyBorder="1" applyAlignment="1">
      <alignment horizontal="right" vertical="center" indent="1"/>
    </xf>
    <xf numFmtId="4" fontId="13" fillId="0" borderId="15" xfId="1" applyNumberFormat="1" applyFont="1" applyBorder="1" applyAlignment="1">
      <alignment horizontal="right" vertical="center" indent="1"/>
    </xf>
    <xf numFmtId="4" fontId="13" fillId="0" borderId="21" xfId="1" applyNumberFormat="1" applyFont="1" applyBorder="1" applyAlignment="1">
      <alignment horizontal="right" vertical="center" indent="1"/>
    </xf>
    <xf numFmtId="4" fontId="13" fillId="0" borderId="15" xfId="1" applyNumberFormat="1" applyFont="1" applyFill="1" applyBorder="1" applyAlignment="1">
      <alignment horizontal="right" vertical="center" indent="1"/>
    </xf>
    <xf numFmtId="4" fontId="13" fillId="0" borderId="16" xfId="1" applyNumberFormat="1" applyFont="1" applyFill="1" applyBorder="1" applyAlignment="1">
      <alignment horizontal="right" vertical="center" indent="1"/>
    </xf>
    <xf numFmtId="1" fontId="2" fillId="0" borderId="6" xfId="1" applyNumberFormat="1" applyBorder="1" applyAlignment="1">
      <alignment horizontal="right" indent="1"/>
    </xf>
    <xf numFmtId="0" fontId="2" fillId="0" borderId="6" xfId="1" applyBorder="1" applyAlignment="1">
      <alignment horizontal="right" indent="1"/>
    </xf>
    <xf numFmtId="0" fontId="2" fillId="0" borderId="18" xfId="1" applyFill="1" applyBorder="1" applyAlignment="1">
      <alignment horizontal="center" wrapText="1"/>
    </xf>
    <xf numFmtId="0" fontId="2" fillId="0" borderId="0" xfId="1" applyFill="1" applyAlignment="1">
      <alignment horizontal="center" wrapText="1"/>
    </xf>
    <xf numFmtId="0" fontId="2" fillId="0" borderId="8" xfId="1" applyBorder="1" applyAlignment="1">
      <alignment horizontal="right" indent="1"/>
    </xf>
    <xf numFmtId="0" fontId="10" fillId="0" borderId="0" xfId="1" applyFont="1" applyAlignment="1">
      <alignment horizontal="center" vertical="center" wrapText="1"/>
    </xf>
    <xf numFmtId="0" fontId="10" fillId="0" borderId="6" xfId="1" applyFont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49" fontId="10" fillId="0" borderId="18" xfId="1" applyNumberFormat="1" applyFont="1" applyBorder="1" applyAlignment="1">
      <alignment horizontal="left" vertical="center"/>
    </xf>
    <xf numFmtId="49" fontId="10" fillId="0" borderId="0" xfId="1" applyNumberFormat="1" applyFont="1" applyAlignment="1">
      <alignment horizontal="left" vertical="center"/>
    </xf>
    <xf numFmtId="49" fontId="10" fillId="0" borderId="6" xfId="1" applyNumberFormat="1" applyFont="1" applyBorder="1" applyAlignment="1">
      <alignment horizontal="left" vertical="center"/>
    </xf>
    <xf numFmtId="49" fontId="2" fillId="0" borderId="6" xfId="1" applyNumberFormat="1" applyBorder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  <xf numFmtId="0" fontId="2" fillId="2" borderId="0" xfId="1" applyFill="1" applyAlignment="1">
      <alignment wrapText="1"/>
    </xf>
    <xf numFmtId="0" fontId="2" fillId="2" borderId="2" xfId="1" applyFill="1" applyBorder="1" applyAlignment="1">
      <alignment wrapText="1"/>
    </xf>
    <xf numFmtId="0" fontId="10" fillId="2" borderId="6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49" fontId="8" fillId="2" borderId="18" xfId="1" applyNumberFormat="1" applyFont="1" applyFill="1" applyBorder="1" applyAlignment="1">
      <alignment horizontal="center" vertical="center" wrapText="1"/>
    </xf>
    <xf numFmtId="49" fontId="8" fillId="2" borderId="19" xfId="1" applyNumberFormat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4" fontId="10" fillId="8" borderId="12" xfId="7" applyNumberFormat="1" applyFont="1" applyFill="1" applyBorder="1" applyAlignment="1">
      <alignment vertical="center" wrapText="1"/>
    </xf>
    <xf numFmtId="4" fontId="10" fillId="8" borderId="21" xfId="7" applyNumberFormat="1" applyFont="1" applyFill="1" applyBorder="1" applyAlignment="1">
      <alignment vertical="center" wrapText="1"/>
    </xf>
    <xf numFmtId="4" fontId="2" fillId="0" borderId="12" xfId="7" applyNumberFormat="1" applyBorder="1" applyAlignment="1">
      <alignment vertical="center" wrapText="1"/>
    </xf>
    <xf numFmtId="4" fontId="2" fillId="0" borderId="21" xfId="7" applyNumberFormat="1" applyBorder="1" applyAlignment="1">
      <alignment vertical="center" wrapText="1"/>
    </xf>
    <xf numFmtId="4" fontId="2" fillId="0" borderId="12" xfId="7" applyNumberFormat="1" applyBorder="1" applyAlignment="1">
      <alignment horizontal="left" vertical="center" wrapText="1"/>
    </xf>
    <xf numFmtId="4" fontId="2" fillId="0" borderId="21" xfId="7" applyNumberFormat="1" applyBorder="1" applyAlignment="1">
      <alignment horizontal="left" vertical="center" wrapText="1"/>
    </xf>
    <xf numFmtId="4" fontId="2" fillId="0" borderId="12" xfId="7" applyNumberFormat="1" applyFont="1" applyBorder="1" applyAlignment="1">
      <alignment vertical="center" wrapText="1"/>
    </xf>
    <xf numFmtId="4" fontId="2" fillId="0" borderId="21" xfId="7" applyNumberFormat="1" applyFont="1" applyBorder="1" applyAlignment="1">
      <alignment vertical="center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36" fillId="0" borderId="48" xfId="0" applyNumberFormat="1" applyFont="1" applyBorder="1" applyAlignment="1">
      <alignment horizontal="left" vertical="top" wrapText="1"/>
    </xf>
    <xf numFmtId="0" fontId="36" fillId="0" borderId="0" xfId="0" applyNumberFormat="1" applyFont="1" applyBorder="1" applyAlignment="1">
      <alignment vertical="top" wrapText="1" shrinkToFit="1"/>
    </xf>
    <xf numFmtId="166" fontId="36" fillId="0" borderId="0" xfId="0" applyNumberFormat="1" applyFont="1" applyBorder="1" applyAlignment="1">
      <alignment vertical="top" wrapText="1" shrinkToFit="1"/>
    </xf>
    <xf numFmtId="4" fontId="36" fillId="0" borderId="0" xfId="0" applyNumberFormat="1" applyFont="1" applyBorder="1" applyAlignment="1">
      <alignment vertical="top" wrapText="1" shrinkToFit="1"/>
    </xf>
    <xf numFmtId="4" fontId="36" fillId="0" borderId="2" xfId="0" applyNumberFormat="1" applyFont="1" applyBorder="1" applyAlignment="1">
      <alignment vertical="top" wrapText="1" shrinkToFit="1"/>
    </xf>
    <xf numFmtId="0" fontId="19" fillId="0" borderId="28" xfId="0" applyFont="1" applyBorder="1" applyAlignment="1" applyProtection="1">
      <alignment horizontal="center" vertical="center"/>
    </xf>
    <xf numFmtId="0" fontId="19" fillId="0" borderId="29" xfId="0" applyFont="1" applyBorder="1" applyAlignment="1" applyProtection="1">
      <alignment horizontal="center" vertical="center"/>
    </xf>
    <xf numFmtId="0" fontId="19" fillId="0" borderId="30" xfId="0" applyFont="1" applyBorder="1" applyAlignment="1" applyProtection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/>
    </xf>
    <xf numFmtId="0" fontId="28" fillId="0" borderId="0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vertical="center"/>
    </xf>
    <xf numFmtId="0" fontId="28" fillId="0" borderId="28" xfId="4" applyFont="1" applyFill="1" applyBorder="1" applyAlignment="1">
      <alignment horizontal="center" vertical="center"/>
    </xf>
    <xf numFmtId="0" fontId="28" fillId="0" borderId="29" xfId="4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/>
    </xf>
    <xf numFmtId="0" fontId="28" fillId="0" borderId="1" xfId="4" applyFont="1" applyFill="1" applyBorder="1" applyAlignment="1">
      <alignment horizontal="center" vertical="center"/>
    </xf>
    <xf numFmtId="0" fontId="28" fillId="0" borderId="0" xfId="4" applyFont="1" applyFill="1" applyBorder="1" applyAlignment="1">
      <alignment horizontal="center" vertical="center"/>
    </xf>
    <xf numFmtId="0" fontId="28" fillId="0" borderId="2" xfId="4" applyFont="1" applyFill="1" applyBorder="1" applyAlignment="1">
      <alignment horizontal="center" vertical="center"/>
    </xf>
  </cellXfs>
  <cellStyles count="9">
    <cellStyle name="Normální" xfId="0" builtinId="0"/>
    <cellStyle name="normální 2" xfId="2" xr:uid="{00000000-0005-0000-0000-000001000000}"/>
    <cellStyle name="Normální 2 2" xfId="5" xr:uid="{00000000-0005-0000-0000-000002000000}"/>
    <cellStyle name="Normální 3" xfId="3" xr:uid="{00000000-0005-0000-0000-000003000000}"/>
    <cellStyle name="Normální 3 2" xfId="6" xr:uid="{00000000-0005-0000-0000-000004000000}"/>
    <cellStyle name="Normální 4" xfId="4" xr:uid="{00000000-0005-0000-0000-000005000000}"/>
    <cellStyle name="Normální 5" xfId="1" xr:uid="{00000000-0005-0000-0000-000006000000}"/>
    <cellStyle name="Normální 6" xfId="7" xr:uid="{00000000-0005-0000-0000-000007000000}"/>
    <cellStyle name="Procenta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40"/>
  <sheetViews>
    <sheetView zoomScale="130" zoomScaleNormal="130" workbookViewId="0">
      <selection activeCell="N29" sqref="N29"/>
    </sheetView>
  </sheetViews>
  <sheetFormatPr defaultRowHeight="15"/>
  <cols>
    <col min="2" max="2" width="11.28515625" customWidth="1"/>
    <col min="9" max="9" width="8.7109375" customWidth="1"/>
  </cols>
  <sheetData>
    <row r="4" spans="2:10" ht="15.75" thickBot="1"/>
    <row r="5" spans="2:10" ht="18">
      <c r="B5" s="501" t="s">
        <v>0</v>
      </c>
      <c r="C5" s="502"/>
      <c r="D5" s="502"/>
      <c r="E5" s="502"/>
      <c r="F5" s="502"/>
      <c r="G5" s="502"/>
      <c r="H5" s="502"/>
      <c r="I5" s="502"/>
      <c r="J5" s="503"/>
    </row>
    <row r="6" spans="2:10" ht="15.75">
      <c r="B6" s="77" t="s">
        <v>1</v>
      </c>
      <c r="C6" s="509" t="s">
        <v>2</v>
      </c>
      <c r="D6" s="509"/>
      <c r="E6" s="509"/>
      <c r="F6" s="509"/>
      <c r="G6" s="509"/>
      <c r="H6" s="509"/>
      <c r="I6" s="509"/>
      <c r="J6" s="510"/>
    </row>
    <row r="7" spans="2:10">
      <c r="B7" s="62"/>
      <c r="C7" s="74"/>
      <c r="D7" s="73"/>
      <c r="E7" s="504"/>
      <c r="F7" s="505"/>
      <c r="G7" s="505"/>
      <c r="H7" s="505"/>
      <c r="I7" s="505"/>
      <c r="J7" s="506"/>
    </row>
    <row r="8" spans="2:10">
      <c r="B8" s="63"/>
      <c r="C8" s="64"/>
      <c r="D8" s="76"/>
      <c r="E8" s="507"/>
      <c r="F8" s="507"/>
      <c r="G8" s="507"/>
      <c r="H8" s="507"/>
      <c r="I8" s="507"/>
      <c r="J8" s="508"/>
    </row>
    <row r="9" spans="2:10" ht="25.5" customHeight="1">
      <c r="B9" s="25" t="s">
        <v>3</v>
      </c>
      <c r="C9" s="511" t="s">
        <v>4</v>
      </c>
      <c r="D9" s="511"/>
      <c r="E9" s="511"/>
      <c r="F9" s="511"/>
      <c r="G9" s="511"/>
      <c r="H9" s="12" t="s">
        <v>5</v>
      </c>
      <c r="I9" s="16"/>
      <c r="J9" s="3"/>
    </row>
    <row r="10" spans="2:10">
      <c r="B10" s="22"/>
      <c r="C10" s="494" t="s">
        <v>6</v>
      </c>
      <c r="D10" s="494"/>
      <c r="E10" s="494"/>
      <c r="F10" s="494"/>
      <c r="G10" s="494"/>
      <c r="H10" s="12" t="s">
        <v>7</v>
      </c>
      <c r="I10" s="16"/>
      <c r="J10" s="3"/>
    </row>
    <row r="11" spans="2:10">
      <c r="B11" s="23"/>
      <c r="C11" s="43"/>
      <c r="D11" s="40"/>
      <c r="E11" s="495"/>
      <c r="F11" s="496"/>
      <c r="G11" s="496"/>
      <c r="H11" s="18"/>
      <c r="I11" s="17"/>
      <c r="J11" s="28"/>
    </row>
    <row r="12" spans="2:10">
      <c r="B12" s="101" t="s">
        <v>8</v>
      </c>
      <c r="C12" s="491" t="s">
        <v>40</v>
      </c>
      <c r="D12" s="491"/>
      <c r="E12" s="491"/>
      <c r="F12" s="491"/>
      <c r="G12" s="491"/>
      <c r="H12" s="102" t="s">
        <v>5</v>
      </c>
      <c r="I12" s="103">
        <v>87902613</v>
      </c>
      <c r="J12" s="104"/>
    </row>
    <row r="13" spans="2:10">
      <c r="B13" s="105"/>
      <c r="C13" s="492" t="s">
        <v>1280</v>
      </c>
      <c r="D13" s="492"/>
      <c r="E13" s="492"/>
      <c r="F13" s="492"/>
      <c r="G13" s="492"/>
      <c r="H13" s="102" t="s">
        <v>7</v>
      </c>
      <c r="I13" s="103"/>
      <c r="J13" s="104"/>
    </row>
    <row r="14" spans="2:10">
      <c r="B14" s="106"/>
      <c r="C14" s="107"/>
      <c r="D14" s="108"/>
      <c r="E14" s="109"/>
      <c r="F14" s="110"/>
      <c r="G14" s="111"/>
      <c r="H14" s="111"/>
      <c r="I14" s="112"/>
      <c r="J14" s="113"/>
    </row>
    <row r="15" spans="2:10">
      <c r="B15" s="78" t="s">
        <v>9</v>
      </c>
      <c r="C15" s="39"/>
      <c r="D15" s="497" t="s">
        <v>32</v>
      </c>
      <c r="E15" s="497"/>
      <c r="F15" s="497"/>
      <c r="G15" s="497"/>
      <c r="H15" s="12"/>
      <c r="I15" s="75" t="s">
        <v>32</v>
      </c>
      <c r="J15" s="3"/>
    </row>
    <row r="16" spans="2:10">
      <c r="B16" s="22"/>
      <c r="C16" s="42"/>
      <c r="D16" s="498" t="s">
        <v>32</v>
      </c>
      <c r="E16" s="498"/>
      <c r="F16" s="498"/>
      <c r="G16" s="498"/>
      <c r="H16" s="12" t="s">
        <v>7</v>
      </c>
      <c r="I16" s="75" t="s">
        <v>32</v>
      </c>
      <c r="J16" s="3"/>
    </row>
    <row r="17" spans="2:12">
      <c r="B17" s="23"/>
      <c r="C17" s="43"/>
      <c r="D17" s="65" t="s">
        <v>32</v>
      </c>
      <c r="E17" s="499" t="s">
        <v>32</v>
      </c>
      <c r="F17" s="500"/>
      <c r="G17" s="500"/>
      <c r="H17" s="13"/>
      <c r="I17" s="17"/>
      <c r="J17" s="28"/>
    </row>
    <row r="18" spans="2:12">
      <c r="B18" s="34" t="s">
        <v>10</v>
      </c>
      <c r="C18" s="44"/>
      <c r="D18" s="45"/>
      <c r="E18" s="46"/>
      <c r="F18" s="35"/>
      <c r="G18" s="35"/>
      <c r="H18" s="36"/>
      <c r="I18" s="35"/>
      <c r="J18" s="37"/>
    </row>
    <row r="19" spans="2:12">
      <c r="B19" s="29" t="s">
        <v>11</v>
      </c>
      <c r="C19" s="47"/>
      <c r="D19" s="41"/>
      <c r="E19" s="489"/>
      <c r="F19" s="489"/>
      <c r="G19" s="490"/>
      <c r="H19" s="490"/>
      <c r="I19" s="490" t="s">
        <v>12</v>
      </c>
      <c r="J19" s="493"/>
    </row>
    <row r="20" spans="2:12">
      <c r="B20" s="30" t="s">
        <v>13</v>
      </c>
      <c r="C20" s="48"/>
      <c r="D20" s="49"/>
      <c r="E20" s="482"/>
      <c r="F20" s="483"/>
      <c r="G20" s="482"/>
      <c r="H20" s="483"/>
      <c r="I20" s="482">
        <f>'REK BYTŮ'!K48</f>
        <v>0</v>
      </c>
      <c r="J20" s="484"/>
    </row>
    <row r="21" spans="2:12">
      <c r="B21" s="30" t="s">
        <v>14</v>
      </c>
      <c r="C21" s="48"/>
      <c r="D21" s="49"/>
      <c r="E21" s="482"/>
      <c r="F21" s="483"/>
      <c r="G21" s="482"/>
      <c r="H21" s="483"/>
      <c r="I21" s="482">
        <f>'REK BYTŮ'!L48</f>
        <v>0</v>
      </c>
      <c r="J21" s="484"/>
    </row>
    <row r="22" spans="2:12">
      <c r="B22" s="30" t="s">
        <v>15</v>
      </c>
      <c r="C22" s="48"/>
      <c r="D22" s="49"/>
      <c r="E22" s="482"/>
      <c r="F22" s="483"/>
      <c r="G22" s="482"/>
      <c r="H22" s="483"/>
      <c r="I22" s="482">
        <v>0</v>
      </c>
      <c r="J22" s="484"/>
    </row>
    <row r="23" spans="2:12">
      <c r="B23" s="30" t="s">
        <v>16</v>
      </c>
      <c r="C23" s="48"/>
      <c r="D23" s="49"/>
      <c r="E23" s="482"/>
      <c r="F23" s="483"/>
      <c r="G23" s="482"/>
      <c r="H23" s="483"/>
      <c r="I23" s="482">
        <v>0</v>
      </c>
      <c r="J23" s="484"/>
    </row>
    <row r="24" spans="2:12">
      <c r="B24" s="30" t="s">
        <v>17</v>
      </c>
      <c r="C24" s="48"/>
      <c r="D24" s="49"/>
      <c r="E24" s="482"/>
      <c r="F24" s="483"/>
      <c r="G24" s="482"/>
      <c r="H24" s="483"/>
      <c r="I24" s="482">
        <f>'REK BYTŮ'!M48</f>
        <v>0</v>
      </c>
      <c r="J24" s="484"/>
    </row>
    <row r="25" spans="2:12">
      <c r="B25" s="38" t="s">
        <v>12</v>
      </c>
      <c r="C25" s="50"/>
      <c r="D25" s="51"/>
      <c r="E25" s="485"/>
      <c r="F25" s="486"/>
      <c r="G25" s="485"/>
      <c r="H25" s="486"/>
      <c r="I25" s="487">
        <f>I20+I21+I24</f>
        <v>0</v>
      </c>
      <c r="J25" s="488"/>
      <c r="K25" s="333"/>
      <c r="L25" s="407"/>
    </row>
    <row r="26" spans="2:12">
      <c r="B26" s="33" t="s">
        <v>18</v>
      </c>
      <c r="C26" s="48"/>
      <c r="D26" s="49"/>
      <c r="E26" s="52"/>
      <c r="F26" s="31"/>
      <c r="G26" s="27"/>
      <c r="H26" s="27"/>
      <c r="I26" s="27"/>
      <c r="J26" s="32"/>
    </row>
    <row r="27" spans="2:12">
      <c r="B27" s="30" t="s">
        <v>19</v>
      </c>
      <c r="C27" s="48"/>
      <c r="D27" s="49"/>
      <c r="E27" s="53">
        <v>15</v>
      </c>
      <c r="F27" s="31" t="s">
        <v>20</v>
      </c>
      <c r="G27" s="475">
        <f>I25</f>
        <v>0</v>
      </c>
      <c r="H27" s="476"/>
      <c r="I27" s="476"/>
      <c r="J27" s="79" t="s">
        <v>21</v>
      </c>
    </row>
    <row r="28" spans="2:12">
      <c r="B28" s="30" t="s">
        <v>22</v>
      </c>
      <c r="C28" s="48"/>
      <c r="D28" s="49"/>
      <c r="E28" s="53">
        <v>15</v>
      </c>
      <c r="F28" s="31" t="s">
        <v>20</v>
      </c>
      <c r="G28" s="477">
        <f>'REK BYTŮ'!H48</f>
        <v>0</v>
      </c>
      <c r="H28" s="478"/>
      <c r="I28" s="478"/>
      <c r="J28" s="408" t="s">
        <v>21</v>
      </c>
      <c r="K28" s="333"/>
      <c r="L28" s="407"/>
    </row>
    <row r="29" spans="2:12">
      <c r="B29" s="30" t="s">
        <v>23</v>
      </c>
      <c r="C29" s="48"/>
      <c r="D29" s="49"/>
      <c r="E29" s="53">
        <v>21</v>
      </c>
      <c r="F29" s="31" t="s">
        <v>20</v>
      </c>
      <c r="G29" s="475">
        <v>0</v>
      </c>
      <c r="H29" s="476"/>
      <c r="I29" s="476"/>
      <c r="J29" s="79" t="s">
        <v>21</v>
      </c>
    </row>
    <row r="30" spans="2:12">
      <c r="B30" s="26" t="s">
        <v>24</v>
      </c>
      <c r="C30" s="54"/>
      <c r="D30" s="41"/>
      <c r="E30" s="55">
        <v>21</v>
      </c>
      <c r="F30" s="24" t="s">
        <v>20</v>
      </c>
      <c r="G30" s="479">
        <v>0</v>
      </c>
      <c r="H30" s="480"/>
      <c r="I30" s="480"/>
      <c r="J30" s="79" t="s">
        <v>21</v>
      </c>
    </row>
    <row r="31" spans="2:12" ht="15.75" thickBot="1">
      <c r="B31" s="25" t="s">
        <v>25</v>
      </c>
      <c r="C31" s="56"/>
      <c r="D31" s="57"/>
      <c r="E31" s="56"/>
      <c r="F31" s="10"/>
      <c r="G31" s="481">
        <v>0.5</v>
      </c>
      <c r="H31" s="481"/>
      <c r="I31" s="481"/>
      <c r="J31" s="79" t="s">
        <v>21</v>
      </c>
    </row>
    <row r="32" spans="2:12" ht="17.25" thickBot="1">
      <c r="B32" s="66" t="s">
        <v>26</v>
      </c>
      <c r="C32" s="67"/>
      <c r="D32" s="67"/>
      <c r="E32" s="68"/>
      <c r="F32" s="69"/>
      <c r="G32" s="469">
        <f>I25</f>
        <v>0</v>
      </c>
      <c r="H32" s="469"/>
      <c r="I32" s="469"/>
      <c r="J32" s="72" t="s">
        <v>21</v>
      </c>
    </row>
    <row r="33" spans="2:10" ht="17.25" thickBot="1">
      <c r="B33" s="66" t="s">
        <v>27</v>
      </c>
      <c r="C33" s="70"/>
      <c r="D33" s="70"/>
      <c r="E33" s="70"/>
      <c r="F33" s="71"/>
      <c r="G33" s="469">
        <f>I25+G28</f>
        <v>0</v>
      </c>
      <c r="H33" s="469"/>
      <c r="I33" s="469"/>
      <c r="J33" s="72" t="s">
        <v>21</v>
      </c>
    </row>
    <row r="34" spans="2:10">
      <c r="B34" s="2"/>
      <c r="C34" s="39"/>
      <c r="D34" s="39"/>
      <c r="E34" s="39"/>
      <c r="F34" s="1"/>
      <c r="G34" s="1"/>
      <c r="H34" s="1"/>
      <c r="I34" s="1"/>
      <c r="J34" s="4"/>
    </row>
    <row r="35" spans="2:10">
      <c r="B35" s="2"/>
      <c r="C35" s="39"/>
      <c r="D35" s="39"/>
      <c r="E35" s="39"/>
      <c r="F35" s="1"/>
      <c r="G35" s="1"/>
      <c r="H35" s="1"/>
      <c r="I35" s="1"/>
      <c r="J35" s="4"/>
    </row>
    <row r="36" spans="2:10">
      <c r="B36" s="11"/>
      <c r="C36" s="58" t="s">
        <v>28</v>
      </c>
      <c r="D36" s="59"/>
      <c r="E36" s="59"/>
      <c r="F36" s="9" t="s">
        <v>29</v>
      </c>
      <c r="G36" s="20"/>
      <c r="H36" s="21"/>
      <c r="I36" s="20"/>
      <c r="J36" s="4"/>
    </row>
    <row r="37" spans="2:10">
      <c r="B37" s="2"/>
      <c r="C37" s="39"/>
      <c r="D37" s="39"/>
      <c r="E37" s="39"/>
      <c r="F37" s="1"/>
      <c r="G37" s="1"/>
      <c r="H37" s="1"/>
      <c r="I37" s="1"/>
      <c r="J37" s="4"/>
    </row>
    <row r="38" spans="2:10">
      <c r="B38" s="14"/>
      <c r="C38" s="60"/>
      <c r="D38" s="470"/>
      <c r="E38" s="471"/>
      <c r="F38" s="15"/>
      <c r="G38" s="472"/>
      <c r="H38" s="473"/>
      <c r="I38" s="473"/>
      <c r="J38" s="19"/>
    </row>
    <row r="39" spans="2:10">
      <c r="B39" s="2"/>
      <c r="C39" s="39"/>
      <c r="D39" s="474" t="s">
        <v>30</v>
      </c>
      <c r="E39" s="474"/>
      <c r="F39" s="1"/>
      <c r="G39" s="1"/>
      <c r="H39" s="5" t="s">
        <v>31</v>
      </c>
      <c r="I39" s="1"/>
      <c r="J39" s="4"/>
    </row>
    <row r="40" spans="2:10" ht="15.75" thickBot="1">
      <c r="B40" s="6"/>
      <c r="C40" s="61"/>
      <c r="D40" s="61"/>
      <c r="E40" s="61"/>
      <c r="F40" s="7"/>
      <c r="G40" s="7"/>
      <c r="H40" s="7"/>
      <c r="I40" s="7"/>
      <c r="J40" s="8"/>
    </row>
  </sheetData>
  <mergeCells count="43">
    <mergeCell ref="B5:J5"/>
    <mergeCell ref="E7:J7"/>
    <mergeCell ref="E8:J8"/>
    <mergeCell ref="C6:J6"/>
    <mergeCell ref="C9:G9"/>
    <mergeCell ref="C10:G10"/>
    <mergeCell ref="E11:G11"/>
    <mergeCell ref="D15:G15"/>
    <mergeCell ref="D16:G16"/>
    <mergeCell ref="E17:G17"/>
    <mergeCell ref="E19:F19"/>
    <mergeCell ref="G19:H19"/>
    <mergeCell ref="C12:G12"/>
    <mergeCell ref="C13:G13"/>
    <mergeCell ref="I19:J19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G33:I33"/>
    <mergeCell ref="D38:E38"/>
    <mergeCell ref="G38:I38"/>
    <mergeCell ref="D39:E39"/>
    <mergeCell ref="G27:I27"/>
    <mergeCell ref="G28:I28"/>
    <mergeCell ref="G29:I29"/>
    <mergeCell ref="G30:I30"/>
    <mergeCell ref="G31:I31"/>
    <mergeCell ref="G32:I3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1:K121"/>
  <sheetViews>
    <sheetView zoomScaleNormal="100" workbookViewId="0">
      <pane ySplit="5" topLeftCell="A81" activePane="bottomLeft" state="frozen"/>
      <selection pane="bottomLeft" activeCell="Q116" sqref="Q116"/>
    </sheetView>
  </sheetViews>
  <sheetFormatPr defaultRowHeight="15"/>
  <cols>
    <col min="4" max="4" width="50.140625" customWidth="1"/>
    <col min="7" max="7" width="15.140625" customWidth="1"/>
    <col min="8" max="8" width="14.7109375" customWidth="1"/>
    <col min="9" max="9" width="15.85546875" customWidth="1"/>
    <col min="10" max="10" width="15.28515625" customWidth="1"/>
    <col min="11" max="11" width="13.5703125" customWidth="1"/>
  </cols>
  <sheetData>
    <row r="1" spans="2:11" ht="15.75" thickBot="1"/>
    <row r="2" spans="2:11" ht="15.75">
      <c r="B2" s="213"/>
      <c r="C2" s="534" t="s">
        <v>397</v>
      </c>
      <c r="D2" s="534"/>
      <c r="E2" s="534"/>
      <c r="F2" s="534"/>
      <c r="G2" s="534"/>
      <c r="H2" s="534"/>
      <c r="I2" s="534"/>
      <c r="J2" s="535"/>
      <c r="K2" s="182"/>
    </row>
    <row r="3" spans="2:11" ht="16.5">
      <c r="B3" s="214"/>
      <c r="C3" s="215"/>
      <c r="D3" s="216" t="s">
        <v>467</v>
      </c>
      <c r="E3" s="217"/>
      <c r="F3" s="217"/>
      <c r="G3" s="217"/>
      <c r="H3" s="217"/>
      <c r="I3" s="217"/>
      <c r="J3" s="218"/>
      <c r="K3" s="182"/>
    </row>
    <row r="4" spans="2:11" ht="15.75">
      <c r="B4" s="214"/>
      <c r="C4" s="536" t="s">
        <v>399</v>
      </c>
      <c r="D4" s="536"/>
      <c r="E4" s="536"/>
      <c r="F4" s="536"/>
      <c r="G4" s="536"/>
      <c r="H4" s="536"/>
      <c r="I4" s="536"/>
      <c r="J4" s="537"/>
      <c r="K4" s="182"/>
    </row>
    <row r="5" spans="2:11">
      <c r="B5" s="214" t="s">
        <v>400</v>
      </c>
      <c r="C5" s="183" t="s">
        <v>401</v>
      </c>
      <c r="D5" s="184" t="s">
        <v>75</v>
      </c>
      <c r="E5" s="185" t="s">
        <v>402</v>
      </c>
      <c r="F5" s="185" t="s">
        <v>403</v>
      </c>
      <c r="G5" s="186" t="s">
        <v>404</v>
      </c>
      <c r="H5" s="187" t="s">
        <v>405</v>
      </c>
      <c r="I5" s="187" t="s">
        <v>406</v>
      </c>
      <c r="J5" s="219" t="s">
        <v>407</v>
      </c>
      <c r="K5" s="182" t="s">
        <v>408</v>
      </c>
    </row>
    <row r="6" spans="2:11" ht="16.5">
      <c r="B6" s="214"/>
      <c r="C6" s="220"/>
      <c r="D6" s="216" t="s">
        <v>409</v>
      </c>
      <c r="E6" s="185"/>
      <c r="F6" s="185"/>
      <c r="G6" s="186"/>
      <c r="H6" s="187"/>
      <c r="I6" s="187"/>
      <c r="J6" s="219"/>
      <c r="K6" s="182"/>
    </row>
    <row r="7" spans="2:11">
      <c r="B7" s="214">
        <v>341</v>
      </c>
      <c r="C7" s="220">
        <v>176</v>
      </c>
      <c r="D7" s="197" t="s">
        <v>410</v>
      </c>
      <c r="E7" s="185" t="s">
        <v>108</v>
      </c>
      <c r="F7" s="185">
        <v>15</v>
      </c>
      <c r="G7" s="186">
        <v>0</v>
      </c>
      <c r="H7" s="187"/>
      <c r="I7" s="187">
        <f>G7*F7</f>
        <v>0</v>
      </c>
      <c r="J7" s="219"/>
      <c r="K7" s="182"/>
    </row>
    <row r="8" spans="2:11">
      <c r="B8" s="214">
        <v>341</v>
      </c>
      <c r="C8" s="220">
        <v>46</v>
      </c>
      <c r="D8" s="197" t="s">
        <v>411</v>
      </c>
      <c r="E8" s="185" t="s">
        <v>108</v>
      </c>
      <c r="F8" s="185">
        <v>12</v>
      </c>
      <c r="G8" s="186">
        <v>0</v>
      </c>
      <c r="H8" s="187"/>
      <c r="I8" s="187">
        <f t="shared" ref="I8:I38" si="0">G8*F8</f>
        <v>0</v>
      </c>
      <c r="J8" s="219"/>
      <c r="K8" s="182"/>
    </row>
    <row r="9" spans="2:11">
      <c r="B9" s="214">
        <v>341</v>
      </c>
      <c r="C9" s="220">
        <v>23</v>
      </c>
      <c r="D9" s="197" t="s">
        <v>412</v>
      </c>
      <c r="E9" s="185" t="s">
        <v>108</v>
      </c>
      <c r="F9" s="185">
        <v>16</v>
      </c>
      <c r="G9" s="186">
        <v>0</v>
      </c>
      <c r="H9" s="187"/>
      <c r="I9" s="187">
        <f t="shared" si="0"/>
        <v>0</v>
      </c>
      <c r="J9" s="219"/>
      <c r="K9" s="182"/>
    </row>
    <row r="10" spans="2:11">
      <c r="B10" s="214">
        <v>341</v>
      </c>
      <c r="C10" s="220">
        <v>24</v>
      </c>
      <c r="D10" s="197" t="s">
        <v>413</v>
      </c>
      <c r="E10" s="185" t="s">
        <v>108</v>
      </c>
      <c r="F10" s="185">
        <v>40</v>
      </c>
      <c r="G10" s="186">
        <v>0</v>
      </c>
      <c r="H10" s="187"/>
      <c r="I10" s="187">
        <f t="shared" si="0"/>
        <v>0</v>
      </c>
      <c r="J10" s="219"/>
      <c r="K10" s="182"/>
    </row>
    <row r="11" spans="2:11">
      <c r="B11" s="214">
        <v>341</v>
      </c>
      <c r="C11" s="220">
        <v>26</v>
      </c>
      <c r="D11" s="197" t="s">
        <v>414</v>
      </c>
      <c r="E11" s="185" t="s">
        <v>108</v>
      </c>
      <c r="F11" s="185">
        <v>95</v>
      </c>
      <c r="G11" s="186">
        <v>0</v>
      </c>
      <c r="H11" s="187"/>
      <c r="I11" s="187">
        <f t="shared" si="0"/>
        <v>0</v>
      </c>
      <c r="J11" s="219"/>
      <c r="K11" s="182"/>
    </row>
    <row r="12" spans="2:11">
      <c r="B12" s="214">
        <v>341</v>
      </c>
      <c r="C12" s="220">
        <v>27</v>
      </c>
      <c r="D12" s="197" t="s">
        <v>415</v>
      </c>
      <c r="E12" s="185" t="s">
        <v>108</v>
      </c>
      <c r="F12" s="185">
        <v>175</v>
      </c>
      <c r="G12" s="186">
        <v>0</v>
      </c>
      <c r="H12" s="187"/>
      <c r="I12" s="187">
        <f t="shared" si="0"/>
        <v>0</v>
      </c>
      <c r="J12" s="219"/>
      <c r="K12" s="182"/>
    </row>
    <row r="13" spans="2:11">
      <c r="B13" s="214">
        <v>341</v>
      </c>
      <c r="C13" s="220">
        <v>57</v>
      </c>
      <c r="D13" s="197" t="s">
        <v>468</v>
      </c>
      <c r="E13" s="185" t="s">
        <v>108</v>
      </c>
      <c r="F13" s="185">
        <v>5</v>
      </c>
      <c r="G13" s="186">
        <v>0</v>
      </c>
      <c r="H13" s="187"/>
      <c r="I13" s="187">
        <f t="shared" si="0"/>
        <v>0</v>
      </c>
      <c r="J13" s="219"/>
      <c r="K13" s="182"/>
    </row>
    <row r="14" spans="2:11">
      <c r="B14" s="214">
        <v>341</v>
      </c>
      <c r="C14" s="220">
        <v>31</v>
      </c>
      <c r="D14" s="197" t="s">
        <v>416</v>
      </c>
      <c r="E14" s="185" t="s">
        <v>108</v>
      </c>
      <c r="F14" s="185">
        <v>40</v>
      </c>
      <c r="G14" s="186">
        <v>0</v>
      </c>
      <c r="H14" s="187"/>
      <c r="I14" s="187">
        <f t="shared" si="0"/>
        <v>0</v>
      </c>
      <c r="J14" s="219"/>
      <c r="K14" s="182"/>
    </row>
    <row r="15" spans="2:11">
      <c r="B15" s="214">
        <v>341</v>
      </c>
      <c r="C15" s="220">
        <v>34</v>
      </c>
      <c r="D15" s="197" t="s">
        <v>417</v>
      </c>
      <c r="E15" s="185" t="s">
        <v>108</v>
      </c>
      <c r="F15" s="185">
        <v>12</v>
      </c>
      <c r="G15" s="186">
        <v>0</v>
      </c>
      <c r="H15" s="187"/>
      <c r="I15" s="187">
        <f t="shared" si="0"/>
        <v>0</v>
      </c>
      <c r="J15" s="219"/>
      <c r="K15" s="182"/>
    </row>
    <row r="16" spans="2:11">
      <c r="B16" s="214">
        <v>341</v>
      </c>
      <c r="C16" s="220">
        <v>6</v>
      </c>
      <c r="D16" s="197" t="s">
        <v>418</v>
      </c>
      <c r="E16" s="185" t="s">
        <v>108</v>
      </c>
      <c r="F16" s="185">
        <v>30</v>
      </c>
      <c r="G16" s="186">
        <v>0</v>
      </c>
      <c r="H16" s="187"/>
      <c r="I16" s="187">
        <f t="shared" si="0"/>
        <v>0</v>
      </c>
      <c r="J16" s="219"/>
      <c r="K16" s="182"/>
    </row>
    <row r="17" spans="2:11">
      <c r="B17" s="214">
        <v>345</v>
      </c>
      <c r="C17" s="220">
        <v>383</v>
      </c>
      <c r="D17" s="197" t="s">
        <v>419</v>
      </c>
      <c r="E17" s="185" t="s">
        <v>420</v>
      </c>
      <c r="F17" s="185">
        <v>5</v>
      </c>
      <c r="G17" s="186">
        <v>0</v>
      </c>
      <c r="H17" s="187"/>
      <c r="I17" s="187">
        <f t="shared" si="0"/>
        <v>0</v>
      </c>
      <c r="J17" s="219"/>
      <c r="K17" s="182"/>
    </row>
    <row r="18" spans="2:11">
      <c r="B18" s="214">
        <v>345</v>
      </c>
      <c r="C18" s="220">
        <v>325</v>
      </c>
      <c r="D18" s="197" t="s">
        <v>421</v>
      </c>
      <c r="E18" s="185" t="s">
        <v>420</v>
      </c>
      <c r="F18" s="185">
        <v>54</v>
      </c>
      <c r="G18" s="186">
        <v>0</v>
      </c>
      <c r="H18" s="187"/>
      <c r="I18" s="187">
        <f t="shared" si="0"/>
        <v>0</v>
      </c>
      <c r="J18" s="219"/>
      <c r="K18" s="182"/>
    </row>
    <row r="19" spans="2:11">
      <c r="B19" s="214">
        <v>345</v>
      </c>
      <c r="C19" s="220">
        <v>6</v>
      </c>
      <c r="D19" s="197" t="s">
        <v>422</v>
      </c>
      <c r="E19" s="185" t="s">
        <v>420</v>
      </c>
      <c r="F19" s="185">
        <v>5</v>
      </c>
      <c r="G19" s="186">
        <v>0</v>
      </c>
      <c r="H19" s="187"/>
      <c r="I19" s="187">
        <f t="shared" si="0"/>
        <v>0</v>
      </c>
      <c r="J19" s="219"/>
      <c r="K19" s="182"/>
    </row>
    <row r="20" spans="2:11">
      <c r="B20" s="214">
        <v>345</v>
      </c>
      <c r="C20" s="220">
        <v>7</v>
      </c>
      <c r="D20" s="197" t="s">
        <v>423</v>
      </c>
      <c r="E20" s="185" t="s">
        <v>420</v>
      </c>
      <c r="F20" s="185">
        <v>13</v>
      </c>
      <c r="G20" s="186">
        <v>0</v>
      </c>
      <c r="H20" s="187"/>
      <c r="I20" s="187">
        <f t="shared" si="0"/>
        <v>0</v>
      </c>
      <c r="J20" s="219"/>
      <c r="K20" s="182"/>
    </row>
    <row r="21" spans="2:11">
      <c r="B21" s="214">
        <v>341</v>
      </c>
      <c r="C21" s="220">
        <v>61</v>
      </c>
      <c r="D21" s="197" t="s">
        <v>469</v>
      </c>
      <c r="E21" s="185" t="s">
        <v>108</v>
      </c>
      <c r="F21" s="185">
        <v>26</v>
      </c>
      <c r="G21" s="186">
        <v>0</v>
      </c>
      <c r="H21" s="187"/>
      <c r="I21" s="187">
        <f t="shared" si="0"/>
        <v>0</v>
      </c>
      <c r="J21" s="219"/>
      <c r="K21" s="182"/>
    </row>
    <row r="22" spans="2:11">
      <c r="B22" s="214">
        <v>341</v>
      </c>
      <c r="C22" s="220">
        <v>54</v>
      </c>
      <c r="D22" s="197" t="s">
        <v>470</v>
      </c>
      <c r="E22" s="185" t="s">
        <v>108</v>
      </c>
      <c r="F22" s="185">
        <v>6</v>
      </c>
      <c r="G22" s="186">
        <v>0</v>
      </c>
      <c r="H22" s="187"/>
      <c r="I22" s="187">
        <f t="shared" si="0"/>
        <v>0</v>
      </c>
      <c r="J22" s="219"/>
      <c r="K22" s="182"/>
    </row>
    <row r="23" spans="2:11">
      <c r="B23" s="214">
        <v>278</v>
      </c>
      <c r="C23" s="220">
        <v>2</v>
      </c>
      <c r="D23" s="197" t="s">
        <v>424</v>
      </c>
      <c r="E23" s="185" t="s">
        <v>420</v>
      </c>
      <c r="F23" s="185">
        <v>2</v>
      </c>
      <c r="G23" s="186">
        <v>0</v>
      </c>
      <c r="H23" s="187"/>
      <c r="I23" s="187">
        <f t="shared" si="0"/>
        <v>0</v>
      </c>
      <c r="J23" s="219"/>
      <c r="K23" s="182"/>
    </row>
    <row r="24" spans="2:11">
      <c r="B24" s="214">
        <v>358</v>
      </c>
      <c r="C24" s="220">
        <v>504</v>
      </c>
      <c r="D24" s="197" t="s">
        <v>425</v>
      </c>
      <c r="E24" s="185" t="s">
        <v>420</v>
      </c>
      <c r="F24" s="185">
        <v>3</v>
      </c>
      <c r="G24" s="186">
        <v>0</v>
      </c>
      <c r="H24" s="187"/>
      <c r="I24" s="187">
        <f t="shared" si="0"/>
        <v>0</v>
      </c>
      <c r="J24" s="219"/>
      <c r="K24" s="182"/>
    </row>
    <row r="25" spans="2:11">
      <c r="B25" s="214">
        <v>358</v>
      </c>
      <c r="C25" s="220">
        <v>505</v>
      </c>
      <c r="D25" s="197" t="s">
        <v>426</v>
      </c>
      <c r="E25" s="185" t="s">
        <v>420</v>
      </c>
      <c r="F25" s="185">
        <v>2</v>
      </c>
      <c r="G25" s="186">
        <v>0</v>
      </c>
      <c r="H25" s="187"/>
      <c r="I25" s="187">
        <f t="shared" si="0"/>
        <v>0</v>
      </c>
      <c r="J25" s="219"/>
      <c r="K25" s="182"/>
    </row>
    <row r="26" spans="2:11">
      <c r="B26" s="214">
        <v>358</v>
      </c>
      <c r="C26" s="220">
        <v>506</v>
      </c>
      <c r="D26" s="197" t="s">
        <v>427</v>
      </c>
      <c r="E26" s="185" t="s">
        <v>420</v>
      </c>
      <c r="F26" s="185">
        <v>4</v>
      </c>
      <c r="G26" s="186">
        <v>0</v>
      </c>
      <c r="H26" s="187"/>
      <c r="I26" s="187">
        <f t="shared" si="0"/>
        <v>0</v>
      </c>
      <c r="J26" s="219"/>
      <c r="K26" s="182"/>
    </row>
    <row r="27" spans="2:11">
      <c r="B27" s="214">
        <v>358</v>
      </c>
      <c r="C27" s="220">
        <v>508</v>
      </c>
      <c r="D27" s="197" t="s">
        <v>471</v>
      </c>
      <c r="E27" s="185" t="s">
        <v>420</v>
      </c>
      <c r="F27" s="185">
        <v>2</v>
      </c>
      <c r="G27" s="186">
        <v>0</v>
      </c>
      <c r="H27" s="187"/>
      <c r="I27" s="187">
        <f t="shared" si="0"/>
        <v>0</v>
      </c>
      <c r="J27" s="219"/>
      <c r="K27" s="182"/>
    </row>
    <row r="28" spans="2:11">
      <c r="B28" s="214">
        <v>358</v>
      </c>
      <c r="C28" s="220">
        <v>509</v>
      </c>
      <c r="D28" s="197" t="s">
        <v>428</v>
      </c>
      <c r="E28" s="185" t="s">
        <v>420</v>
      </c>
      <c r="F28" s="185">
        <v>1</v>
      </c>
      <c r="G28" s="186">
        <v>0</v>
      </c>
      <c r="H28" s="187"/>
      <c r="I28" s="187">
        <f t="shared" si="0"/>
        <v>0</v>
      </c>
      <c r="J28" s="219"/>
      <c r="K28" s="182"/>
    </row>
    <row r="29" spans="2:11">
      <c r="B29" s="214">
        <v>345</v>
      </c>
      <c r="C29" s="220">
        <v>22</v>
      </c>
      <c r="D29" s="197" t="s">
        <v>429</v>
      </c>
      <c r="E29" s="185" t="s">
        <v>420</v>
      </c>
      <c r="F29" s="185">
        <v>4</v>
      </c>
      <c r="G29" s="186">
        <v>0</v>
      </c>
      <c r="H29" s="187"/>
      <c r="I29" s="187">
        <f t="shared" si="0"/>
        <v>0</v>
      </c>
      <c r="J29" s="219"/>
      <c r="K29" s="182"/>
    </row>
    <row r="30" spans="2:11">
      <c r="B30" s="214">
        <v>345</v>
      </c>
      <c r="C30" s="220">
        <v>327</v>
      </c>
      <c r="D30" s="197" t="s">
        <v>430</v>
      </c>
      <c r="E30" s="185" t="s">
        <v>420</v>
      </c>
      <c r="F30" s="185">
        <v>1</v>
      </c>
      <c r="G30" s="186">
        <v>0</v>
      </c>
      <c r="H30" s="187"/>
      <c r="I30" s="187">
        <f t="shared" si="0"/>
        <v>0</v>
      </c>
      <c r="J30" s="219"/>
      <c r="K30" s="182"/>
    </row>
    <row r="31" spans="2:11">
      <c r="B31" s="214">
        <v>345</v>
      </c>
      <c r="C31" s="220">
        <v>710</v>
      </c>
      <c r="D31" s="197" t="s">
        <v>431</v>
      </c>
      <c r="E31" s="185" t="s">
        <v>420</v>
      </c>
      <c r="F31" s="185">
        <v>80</v>
      </c>
      <c r="G31" s="186">
        <v>0</v>
      </c>
      <c r="H31" s="187"/>
      <c r="I31" s="187">
        <f t="shared" si="0"/>
        <v>0</v>
      </c>
      <c r="J31" s="219"/>
      <c r="K31" s="182"/>
    </row>
    <row r="32" spans="2:11">
      <c r="B32" s="214">
        <v>341</v>
      </c>
      <c r="C32" s="220">
        <v>119</v>
      </c>
      <c r="D32" s="197" t="s">
        <v>432</v>
      </c>
      <c r="E32" s="185" t="s">
        <v>108</v>
      </c>
      <c r="F32" s="185">
        <v>8</v>
      </c>
      <c r="G32" s="186">
        <v>0</v>
      </c>
      <c r="H32" s="187"/>
      <c r="I32" s="187">
        <f t="shared" si="0"/>
        <v>0</v>
      </c>
      <c r="J32" s="219"/>
      <c r="K32" s="182"/>
    </row>
    <row r="33" spans="2:11">
      <c r="B33" s="214">
        <v>382</v>
      </c>
      <c r="C33" s="220">
        <v>58</v>
      </c>
      <c r="D33" s="197" t="s">
        <v>472</v>
      </c>
      <c r="E33" s="185" t="s">
        <v>420</v>
      </c>
      <c r="F33" s="185">
        <v>1</v>
      </c>
      <c r="G33" s="186">
        <v>0</v>
      </c>
      <c r="H33" s="187"/>
      <c r="I33" s="187">
        <f t="shared" si="0"/>
        <v>0</v>
      </c>
      <c r="J33" s="219"/>
      <c r="K33" s="182"/>
    </row>
    <row r="34" spans="2:11">
      <c r="B34" s="214">
        <v>345</v>
      </c>
      <c r="C34" s="220">
        <v>300</v>
      </c>
      <c r="D34" s="197" t="s">
        <v>433</v>
      </c>
      <c r="E34" s="185" t="s">
        <v>108</v>
      </c>
      <c r="F34" s="185">
        <v>32</v>
      </c>
      <c r="G34" s="186">
        <v>0</v>
      </c>
      <c r="H34" s="187"/>
      <c r="I34" s="187">
        <f t="shared" si="0"/>
        <v>0</v>
      </c>
      <c r="J34" s="219"/>
      <c r="K34" s="182"/>
    </row>
    <row r="35" spans="2:11">
      <c r="B35" s="214">
        <v>345</v>
      </c>
      <c r="C35" s="220">
        <v>246</v>
      </c>
      <c r="D35" s="197" t="s">
        <v>434</v>
      </c>
      <c r="E35" s="185" t="s">
        <v>108</v>
      </c>
      <c r="F35" s="185">
        <v>2</v>
      </c>
      <c r="G35" s="186">
        <v>0</v>
      </c>
      <c r="H35" s="187"/>
      <c r="I35" s="187">
        <f t="shared" si="0"/>
        <v>0</v>
      </c>
      <c r="J35" s="219"/>
      <c r="K35" s="182"/>
    </row>
    <row r="36" spans="2:11">
      <c r="B36" s="214">
        <v>358</v>
      </c>
      <c r="C36" s="220">
        <v>330</v>
      </c>
      <c r="D36" s="197" t="s">
        <v>435</v>
      </c>
      <c r="E36" s="185" t="s">
        <v>420</v>
      </c>
      <c r="F36" s="185">
        <f t="shared" ref="F36" si="1">F35</f>
        <v>2</v>
      </c>
      <c r="G36" s="186">
        <v>0</v>
      </c>
      <c r="H36" s="187"/>
      <c r="I36" s="187">
        <f t="shared" si="0"/>
        <v>0</v>
      </c>
      <c r="J36" s="219"/>
      <c r="K36" s="182"/>
    </row>
    <row r="37" spans="2:11">
      <c r="B37" s="214">
        <v>358</v>
      </c>
      <c r="C37" s="220">
        <v>511</v>
      </c>
      <c r="D37" s="197" t="s">
        <v>436</v>
      </c>
      <c r="E37" s="185" t="s">
        <v>420</v>
      </c>
      <c r="F37" s="185">
        <v>1</v>
      </c>
      <c r="G37" s="186">
        <v>0</v>
      </c>
      <c r="H37" s="187"/>
      <c r="I37" s="187">
        <f t="shared" si="0"/>
        <v>0</v>
      </c>
      <c r="J37" s="219"/>
      <c r="K37" s="182"/>
    </row>
    <row r="38" spans="2:11">
      <c r="B38" s="214">
        <v>358</v>
      </c>
      <c r="C38" s="220">
        <v>502</v>
      </c>
      <c r="D38" s="197" t="s">
        <v>437</v>
      </c>
      <c r="E38" s="185" t="s">
        <v>420</v>
      </c>
      <c r="F38" s="185">
        <v>33</v>
      </c>
      <c r="G38" s="186">
        <v>0</v>
      </c>
      <c r="H38" s="187"/>
      <c r="I38" s="187">
        <f t="shared" si="0"/>
        <v>0</v>
      </c>
      <c r="J38" s="219"/>
      <c r="K38" s="182"/>
    </row>
    <row r="39" spans="2:11">
      <c r="B39" s="214"/>
      <c r="C39" s="188"/>
      <c r="D39" s="189" t="s">
        <v>439</v>
      </c>
      <c r="E39" s="185"/>
      <c r="F39" s="185"/>
      <c r="G39" s="186"/>
      <c r="H39" s="187"/>
      <c r="I39" s="190">
        <f>SUM(I7:I38)</f>
        <v>0</v>
      </c>
      <c r="J39" s="219"/>
      <c r="K39" s="182"/>
    </row>
    <row r="40" spans="2:11">
      <c r="B40" s="214"/>
      <c r="C40" s="191"/>
      <c r="D40" s="192" t="s">
        <v>440</v>
      </c>
      <c r="E40" s="192"/>
      <c r="F40" s="192"/>
      <c r="G40" s="193"/>
      <c r="H40" s="194"/>
      <c r="I40" s="195">
        <f>I39*0.06</f>
        <v>0</v>
      </c>
      <c r="J40" s="221"/>
      <c r="K40" s="182"/>
    </row>
    <row r="41" spans="2:11">
      <c r="B41" s="214"/>
      <c r="C41" s="196"/>
      <c r="D41" s="197" t="s">
        <v>441</v>
      </c>
      <c r="E41" s="198"/>
      <c r="F41" s="198"/>
      <c r="G41" s="199"/>
      <c r="H41" s="200"/>
      <c r="I41" s="201">
        <f>I39*0.03</f>
        <v>0</v>
      </c>
      <c r="J41" s="222"/>
      <c r="K41" s="202"/>
    </row>
    <row r="42" spans="2:11">
      <c r="B42" s="214"/>
      <c r="C42" s="203"/>
      <c r="D42" s="204" t="s">
        <v>442</v>
      </c>
      <c r="E42" s="205"/>
      <c r="F42" s="205"/>
      <c r="G42" s="206"/>
      <c r="H42" s="207"/>
      <c r="I42" s="208">
        <f>SUM(I39:I41)</f>
        <v>0</v>
      </c>
      <c r="J42" s="223"/>
      <c r="K42" s="210">
        <f>SUM(I39:I41)</f>
        <v>0</v>
      </c>
    </row>
    <row r="43" spans="2:11">
      <c r="B43" s="214"/>
      <c r="C43" s="220"/>
      <c r="D43" s="197"/>
      <c r="E43" s="185"/>
      <c r="F43" s="185"/>
      <c r="G43" s="186"/>
      <c r="H43" s="187"/>
      <c r="I43" s="187"/>
      <c r="J43" s="219"/>
      <c r="K43" s="182"/>
    </row>
    <row r="44" spans="2:11" ht="16.5">
      <c r="B44" s="214"/>
      <c r="C44" s="220"/>
      <c r="D44" s="216" t="s">
        <v>443</v>
      </c>
      <c r="E44" s="185"/>
      <c r="F44" s="185"/>
      <c r="G44" s="186"/>
      <c r="H44" s="187"/>
      <c r="I44" s="187"/>
      <c r="J44" s="219"/>
      <c r="K44" s="182"/>
    </row>
    <row r="45" spans="2:11">
      <c r="B45" s="214">
        <v>348</v>
      </c>
      <c r="C45" s="220">
        <v>673</v>
      </c>
      <c r="D45" s="197" t="s">
        <v>444</v>
      </c>
      <c r="E45" s="185" t="s">
        <v>420</v>
      </c>
      <c r="F45" s="185">
        <v>1</v>
      </c>
      <c r="G45" s="186">
        <v>0</v>
      </c>
      <c r="H45" s="187"/>
      <c r="I45" s="187">
        <f t="shared" ref="I45:I48" si="2">G45*F45</f>
        <v>0</v>
      </c>
      <c r="J45" s="219"/>
      <c r="K45" s="182"/>
    </row>
    <row r="46" spans="2:11">
      <c r="B46" s="214">
        <v>348</v>
      </c>
      <c r="C46" s="220">
        <v>679</v>
      </c>
      <c r="D46" s="197" t="s">
        <v>445</v>
      </c>
      <c r="E46" s="185" t="s">
        <v>420</v>
      </c>
      <c r="F46" s="185">
        <v>4</v>
      </c>
      <c r="G46" s="186">
        <v>0</v>
      </c>
      <c r="H46" s="187"/>
      <c r="I46" s="187">
        <f t="shared" si="2"/>
        <v>0</v>
      </c>
      <c r="J46" s="219"/>
      <c r="K46" s="182"/>
    </row>
    <row r="47" spans="2:11">
      <c r="B47" s="214">
        <v>348</v>
      </c>
      <c r="C47" s="220">
        <v>586</v>
      </c>
      <c r="D47" s="197" t="s">
        <v>446</v>
      </c>
      <c r="E47" s="185" t="s">
        <v>420</v>
      </c>
      <c r="F47" s="185">
        <v>6</v>
      </c>
      <c r="G47" s="186">
        <v>0</v>
      </c>
      <c r="H47" s="187"/>
      <c r="I47" s="187">
        <f t="shared" si="2"/>
        <v>0</v>
      </c>
      <c r="J47" s="219"/>
      <c r="K47" s="182"/>
    </row>
    <row r="48" spans="2:11">
      <c r="B48" s="214">
        <v>348</v>
      </c>
      <c r="C48" s="220">
        <v>595</v>
      </c>
      <c r="D48" s="197" t="s">
        <v>447</v>
      </c>
      <c r="E48" s="185" t="s">
        <v>420</v>
      </c>
      <c r="F48" s="185">
        <v>2</v>
      </c>
      <c r="G48" s="186">
        <v>0</v>
      </c>
      <c r="H48" s="187"/>
      <c r="I48" s="187">
        <f t="shared" si="2"/>
        <v>0</v>
      </c>
      <c r="J48" s="219"/>
      <c r="K48" s="182"/>
    </row>
    <row r="49" spans="2:11">
      <c r="B49" s="214"/>
      <c r="C49" s="188"/>
      <c r="D49" s="189" t="s">
        <v>439</v>
      </c>
      <c r="E49" s="185"/>
      <c r="F49" s="185"/>
      <c r="G49" s="186"/>
      <c r="H49" s="187"/>
      <c r="I49" s="190">
        <f>SUM(I45:I48)</f>
        <v>0</v>
      </c>
      <c r="J49" s="219"/>
      <c r="K49" s="182"/>
    </row>
    <row r="50" spans="2:11">
      <c r="B50" s="214"/>
      <c r="C50" s="191"/>
      <c r="D50" s="192" t="s">
        <v>440</v>
      </c>
      <c r="E50" s="192"/>
      <c r="F50" s="192"/>
      <c r="G50" s="193"/>
      <c r="H50" s="194"/>
      <c r="I50" s="195">
        <f>I49*0.06</f>
        <v>0</v>
      </c>
      <c r="J50" s="219"/>
      <c r="K50" s="182"/>
    </row>
    <row r="51" spans="2:11">
      <c r="B51" s="214"/>
      <c r="C51" s="196"/>
      <c r="D51" s="197" t="s">
        <v>441</v>
      </c>
      <c r="E51" s="198"/>
      <c r="F51" s="198"/>
      <c r="G51" s="199"/>
      <c r="H51" s="200"/>
      <c r="I51" s="201">
        <f>I49*0.03</f>
        <v>0</v>
      </c>
      <c r="J51" s="219"/>
      <c r="K51" s="182"/>
    </row>
    <row r="52" spans="2:11">
      <c r="B52" s="214"/>
      <c r="C52" s="203"/>
      <c r="D52" s="204" t="s">
        <v>442</v>
      </c>
      <c r="E52" s="205"/>
      <c r="F52" s="205"/>
      <c r="G52" s="206"/>
      <c r="H52" s="207"/>
      <c r="I52" s="208">
        <f>SUM(I49:I51)</f>
        <v>0</v>
      </c>
      <c r="J52" s="219"/>
      <c r="K52" s="210">
        <f>SUM(I49:I51)</f>
        <v>0</v>
      </c>
    </row>
    <row r="53" spans="2:11">
      <c r="B53" s="214"/>
      <c r="C53" s="220"/>
      <c r="D53" s="197"/>
      <c r="E53" s="185"/>
      <c r="F53" s="185"/>
      <c r="G53" s="186"/>
      <c r="H53" s="187"/>
      <c r="I53" s="187"/>
      <c r="J53" s="219"/>
      <c r="K53" s="182"/>
    </row>
    <row r="54" spans="2:11" ht="16.5">
      <c r="B54" s="214"/>
      <c r="C54" s="220"/>
      <c r="D54" s="216" t="s">
        <v>448</v>
      </c>
      <c r="E54" s="185"/>
      <c r="F54" s="185"/>
      <c r="G54" s="186"/>
      <c r="H54" s="187"/>
      <c r="I54" s="187"/>
      <c r="J54" s="219"/>
      <c r="K54" s="182"/>
    </row>
    <row r="55" spans="2:11">
      <c r="B55" s="214">
        <v>210</v>
      </c>
      <c r="C55" s="188">
        <v>800645</v>
      </c>
      <c r="D55" s="197" t="s">
        <v>410</v>
      </c>
      <c r="E55" s="185" t="s">
        <v>108</v>
      </c>
      <c r="F55" s="185">
        <v>15</v>
      </c>
      <c r="G55" s="186">
        <v>0</v>
      </c>
      <c r="H55" s="187">
        <f t="shared" ref="H55:H94" si="3">G55*F55</f>
        <v>0</v>
      </c>
      <c r="I55" s="187"/>
      <c r="J55" s="219"/>
      <c r="K55" s="182"/>
    </row>
    <row r="56" spans="2:11">
      <c r="B56" s="214">
        <v>210</v>
      </c>
      <c r="C56" s="188">
        <v>800646</v>
      </c>
      <c r="D56" s="197" t="s">
        <v>411</v>
      </c>
      <c r="E56" s="185" t="s">
        <v>108</v>
      </c>
      <c r="F56" s="185">
        <v>12</v>
      </c>
      <c r="G56" s="186">
        <v>0</v>
      </c>
      <c r="H56" s="187">
        <f t="shared" si="3"/>
        <v>0</v>
      </c>
      <c r="I56" s="187"/>
      <c r="J56" s="219"/>
      <c r="K56" s="182"/>
    </row>
    <row r="57" spans="2:11">
      <c r="B57" s="214">
        <v>210</v>
      </c>
      <c r="C57" s="188">
        <v>810041</v>
      </c>
      <c r="D57" s="197" t="s">
        <v>412</v>
      </c>
      <c r="E57" s="185" t="s">
        <v>108</v>
      </c>
      <c r="F57" s="185">
        <v>16</v>
      </c>
      <c r="G57" s="186">
        <v>0</v>
      </c>
      <c r="H57" s="187">
        <f t="shared" si="3"/>
        <v>0</v>
      </c>
      <c r="I57" s="187"/>
      <c r="J57" s="219"/>
      <c r="K57" s="182"/>
    </row>
    <row r="58" spans="2:11">
      <c r="B58" s="214">
        <v>210</v>
      </c>
      <c r="C58" s="188">
        <v>810045</v>
      </c>
      <c r="D58" s="197" t="s">
        <v>413</v>
      </c>
      <c r="E58" s="185" t="s">
        <v>108</v>
      </c>
      <c r="F58" s="185">
        <v>40</v>
      </c>
      <c r="G58" s="186">
        <v>0</v>
      </c>
      <c r="H58" s="187">
        <f t="shared" si="3"/>
        <v>0</v>
      </c>
      <c r="I58" s="187"/>
      <c r="J58" s="219"/>
      <c r="K58" s="182"/>
    </row>
    <row r="59" spans="2:11">
      <c r="B59" s="214">
        <v>210</v>
      </c>
      <c r="C59" s="188">
        <v>810045</v>
      </c>
      <c r="D59" s="197" t="s">
        <v>414</v>
      </c>
      <c r="E59" s="185" t="s">
        <v>108</v>
      </c>
      <c r="F59" s="185">
        <v>95</v>
      </c>
      <c r="G59" s="186">
        <v>0</v>
      </c>
      <c r="H59" s="187">
        <f t="shared" si="3"/>
        <v>0</v>
      </c>
      <c r="I59" s="187"/>
      <c r="J59" s="219"/>
      <c r="K59" s="182"/>
    </row>
    <row r="60" spans="2:11">
      <c r="B60" s="214">
        <v>210</v>
      </c>
      <c r="C60" s="188">
        <v>810046</v>
      </c>
      <c r="D60" s="197" t="s">
        <v>415</v>
      </c>
      <c r="E60" s="185" t="s">
        <v>108</v>
      </c>
      <c r="F60" s="185">
        <v>175</v>
      </c>
      <c r="G60" s="186">
        <v>0</v>
      </c>
      <c r="H60" s="187">
        <f t="shared" si="3"/>
        <v>0</v>
      </c>
      <c r="I60" s="187"/>
      <c r="J60" s="219"/>
      <c r="K60" s="182"/>
    </row>
    <row r="61" spans="2:11">
      <c r="B61" s="214">
        <v>210</v>
      </c>
      <c r="C61" s="188">
        <v>810055</v>
      </c>
      <c r="D61" s="197" t="s">
        <v>468</v>
      </c>
      <c r="E61" s="185" t="s">
        <v>108</v>
      </c>
      <c r="F61" s="185">
        <v>5</v>
      </c>
      <c r="G61" s="186">
        <v>0</v>
      </c>
      <c r="H61" s="187">
        <f t="shared" si="3"/>
        <v>0</v>
      </c>
      <c r="I61" s="187"/>
      <c r="J61" s="219"/>
      <c r="K61" s="182"/>
    </row>
    <row r="62" spans="2:11">
      <c r="B62" s="214">
        <v>210</v>
      </c>
      <c r="C62" s="188">
        <v>810055</v>
      </c>
      <c r="D62" s="197" t="s">
        <v>416</v>
      </c>
      <c r="E62" s="185" t="s">
        <v>108</v>
      </c>
      <c r="F62" s="185">
        <v>40</v>
      </c>
      <c r="G62" s="186">
        <v>0</v>
      </c>
      <c r="H62" s="187">
        <f>G62*F62</f>
        <v>0</v>
      </c>
      <c r="I62" s="187"/>
      <c r="J62" s="219"/>
      <c r="K62" s="182"/>
    </row>
    <row r="63" spans="2:11">
      <c r="B63" s="214">
        <v>210</v>
      </c>
      <c r="C63" s="188">
        <v>810059</v>
      </c>
      <c r="D63" s="197" t="s">
        <v>417</v>
      </c>
      <c r="E63" s="185" t="s">
        <v>108</v>
      </c>
      <c r="F63" s="185">
        <v>12</v>
      </c>
      <c r="G63" s="186">
        <v>0</v>
      </c>
      <c r="H63" s="187">
        <f t="shared" si="3"/>
        <v>0</v>
      </c>
      <c r="I63" s="187"/>
      <c r="J63" s="219"/>
      <c r="K63" s="182"/>
    </row>
    <row r="64" spans="2:11">
      <c r="B64" s="214">
        <v>210</v>
      </c>
      <c r="C64" s="188">
        <v>802202</v>
      </c>
      <c r="D64" s="197" t="s">
        <v>418</v>
      </c>
      <c r="E64" s="185" t="s">
        <v>108</v>
      </c>
      <c r="F64" s="185">
        <v>30</v>
      </c>
      <c r="G64" s="186">
        <v>0</v>
      </c>
      <c r="H64" s="187">
        <f t="shared" si="3"/>
        <v>0</v>
      </c>
      <c r="I64" s="187"/>
      <c r="J64" s="219"/>
      <c r="K64" s="182"/>
    </row>
    <row r="65" spans="2:11">
      <c r="B65" s="214">
        <v>210</v>
      </c>
      <c r="C65" s="188">
        <v>10413</v>
      </c>
      <c r="D65" s="197" t="s">
        <v>419</v>
      </c>
      <c r="E65" s="185" t="s">
        <v>420</v>
      </c>
      <c r="F65" s="185">
        <v>5</v>
      </c>
      <c r="G65" s="186">
        <v>0</v>
      </c>
      <c r="H65" s="187">
        <f t="shared" si="3"/>
        <v>0</v>
      </c>
      <c r="I65" s="187"/>
      <c r="J65" s="219"/>
      <c r="K65" s="182"/>
    </row>
    <row r="66" spans="2:11">
      <c r="B66" s="214">
        <v>210</v>
      </c>
      <c r="C66" s="188">
        <v>10301</v>
      </c>
      <c r="D66" s="197" t="s">
        <v>421</v>
      </c>
      <c r="E66" s="185" t="s">
        <v>420</v>
      </c>
      <c r="F66" s="185">
        <v>54</v>
      </c>
      <c r="G66" s="186">
        <v>0</v>
      </c>
      <c r="H66" s="187">
        <f t="shared" si="3"/>
        <v>0</v>
      </c>
      <c r="I66" s="187"/>
      <c r="J66" s="219"/>
      <c r="K66" s="182"/>
    </row>
    <row r="67" spans="2:11">
      <c r="B67" s="214">
        <v>210</v>
      </c>
      <c r="C67" s="188">
        <v>10311</v>
      </c>
      <c r="D67" s="197" t="s">
        <v>422</v>
      </c>
      <c r="E67" s="185" t="s">
        <v>420</v>
      </c>
      <c r="F67" s="185">
        <v>5</v>
      </c>
      <c r="G67" s="186">
        <v>0</v>
      </c>
      <c r="H67" s="187">
        <f t="shared" si="3"/>
        <v>0</v>
      </c>
      <c r="I67" s="187"/>
      <c r="J67" s="219"/>
      <c r="K67" s="182"/>
    </row>
    <row r="68" spans="2:11">
      <c r="B68" s="214">
        <v>210</v>
      </c>
      <c r="C68" s="188">
        <v>10321</v>
      </c>
      <c r="D68" s="197" t="s">
        <v>423</v>
      </c>
      <c r="E68" s="185" t="s">
        <v>420</v>
      </c>
      <c r="F68" s="185">
        <v>13</v>
      </c>
      <c r="G68" s="186">
        <v>0</v>
      </c>
      <c r="H68" s="187">
        <f t="shared" si="3"/>
        <v>0</v>
      </c>
      <c r="I68" s="187"/>
      <c r="J68" s="219"/>
      <c r="K68" s="182"/>
    </row>
    <row r="69" spans="2:11">
      <c r="B69" s="214">
        <v>210</v>
      </c>
      <c r="C69" s="188">
        <v>10101</v>
      </c>
      <c r="D69" s="197" t="s">
        <v>469</v>
      </c>
      <c r="E69" s="185" t="s">
        <v>108</v>
      </c>
      <c r="F69" s="185">
        <v>26</v>
      </c>
      <c r="G69" s="186">
        <v>0</v>
      </c>
      <c r="H69" s="187">
        <f t="shared" si="3"/>
        <v>0</v>
      </c>
      <c r="I69" s="187"/>
      <c r="J69" s="219"/>
      <c r="K69" s="182"/>
    </row>
    <row r="70" spans="2:11">
      <c r="B70" s="214">
        <v>210</v>
      </c>
      <c r="C70" s="188">
        <v>20122</v>
      </c>
      <c r="D70" s="197" t="s">
        <v>470</v>
      </c>
      <c r="E70" s="185" t="s">
        <v>420</v>
      </c>
      <c r="F70" s="185">
        <v>6</v>
      </c>
      <c r="G70" s="186">
        <v>0</v>
      </c>
      <c r="H70" s="187">
        <f t="shared" si="3"/>
        <v>0</v>
      </c>
      <c r="I70" s="187"/>
      <c r="J70" s="219"/>
      <c r="K70" s="182"/>
    </row>
    <row r="71" spans="2:11">
      <c r="B71" s="214">
        <v>210</v>
      </c>
      <c r="C71" s="188">
        <v>20572</v>
      </c>
      <c r="D71" s="197" t="s">
        <v>424</v>
      </c>
      <c r="E71" s="185" t="s">
        <v>420</v>
      </c>
      <c r="F71" s="185">
        <v>2</v>
      </c>
      <c r="G71" s="186">
        <v>0</v>
      </c>
      <c r="H71" s="187">
        <f t="shared" si="3"/>
        <v>0</v>
      </c>
      <c r="I71" s="187"/>
      <c r="J71" s="219"/>
      <c r="K71" s="182"/>
    </row>
    <row r="72" spans="2:11">
      <c r="B72" s="214">
        <v>210</v>
      </c>
      <c r="C72" s="188">
        <v>190001</v>
      </c>
      <c r="D72" s="197" t="s">
        <v>473</v>
      </c>
      <c r="E72" s="185" t="s">
        <v>420</v>
      </c>
      <c r="F72" s="185">
        <v>1</v>
      </c>
      <c r="G72" s="186">
        <v>0</v>
      </c>
      <c r="H72" s="187">
        <f t="shared" si="3"/>
        <v>0</v>
      </c>
      <c r="I72" s="187"/>
      <c r="J72" s="219"/>
      <c r="K72" s="182"/>
    </row>
    <row r="73" spans="2:11">
      <c r="B73" s="214">
        <v>210</v>
      </c>
      <c r="C73" s="188">
        <v>110001</v>
      </c>
      <c r="D73" s="197" t="s">
        <v>425</v>
      </c>
      <c r="E73" s="185" t="s">
        <v>420</v>
      </c>
      <c r="F73" s="185">
        <v>3</v>
      </c>
      <c r="G73" s="186">
        <v>0</v>
      </c>
      <c r="H73" s="187">
        <f t="shared" si="3"/>
        <v>0</v>
      </c>
      <c r="I73" s="187"/>
      <c r="J73" s="219"/>
      <c r="K73" s="182"/>
    </row>
    <row r="74" spans="2:11">
      <c r="B74" s="214">
        <v>210</v>
      </c>
      <c r="C74" s="188">
        <v>110003</v>
      </c>
      <c r="D74" s="197" t="s">
        <v>426</v>
      </c>
      <c r="E74" s="185" t="s">
        <v>420</v>
      </c>
      <c r="F74" s="185">
        <v>2</v>
      </c>
      <c r="G74" s="186">
        <v>0</v>
      </c>
      <c r="H74" s="187">
        <f t="shared" si="3"/>
        <v>0</v>
      </c>
      <c r="I74" s="187"/>
      <c r="J74" s="219"/>
      <c r="K74" s="182"/>
    </row>
    <row r="75" spans="2:11">
      <c r="B75" s="214">
        <v>210</v>
      </c>
      <c r="C75" s="188">
        <v>110004</v>
      </c>
      <c r="D75" s="197" t="s">
        <v>427</v>
      </c>
      <c r="E75" s="185" t="s">
        <v>420</v>
      </c>
      <c r="F75" s="185">
        <v>4</v>
      </c>
      <c r="G75" s="186">
        <v>0</v>
      </c>
      <c r="H75" s="187">
        <f t="shared" si="3"/>
        <v>0</v>
      </c>
      <c r="I75" s="187"/>
      <c r="J75" s="219"/>
      <c r="K75" s="182"/>
    </row>
    <row r="76" spans="2:11">
      <c r="B76" s="214">
        <v>210</v>
      </c>
      <c r="C76" s="188">
        <v>110004</v>
      </c>
      <c r="D76" s="197" t="s">
        <v>471</v>
      </c>
      <c r="E76" s="185" t="s">
        <v>420</v>
      </c>
      <c r="F76" s="185">
        <v>2</v>
      </c>
      <c r="G76" s="186">
        <v>0</v>
      </c>
      <c r="H76" s="187">
        <f t="shared" si="3"/>
        <v>0</v>
      </c>
      <c r="I76" s="187"/>
      <c r="J76" s="219"/>
      <c r="K76" s="182"/>
    </row>
    <row r="77" spans="2:11">
      <c r="B77" s="214">
        <v>210</v>
      </c>
      <c r="C77" s="188">
        <v>110044</v>
      </c>
      <c r="D77" s="197" t="s">
        <v>428</v>
      </c>
      <c r="E77" s="185" t="s">
        <v>420</v>
      </c>
      <c r="F77" s="185">
        <v>1</v>
      </c>
      <c r="G77" s="186">
        <v>0</v>
      </c>
      <c r="H77" s="187">
        <f t="shared" si="3"/>
        <v>0</v>
      </c>
      <c r="I77" s="187"/>
      <c r="J77" s="219"/>
      <c r="K77" s="182"/>
    </row>
    <row r="78" spans="2:11">
      <c r="B78" s="214">
        <v>210</v>
      </c>
      <c r="C78" s="188">
        <v>201005</v>
      </c>
      <c r="D78" s="197" t="s">
        <v>444</v>
      </c>
      <c r="E78" s="185" t="s">
        <v>420</v>
      </c>
      <c r="F78" s="185">
        <v>1</v>
      </c>
      <c r="G78" s="186">
        <v>0</v>
      </c>
      <c r="H78" s="187">
        <f t="shared" si="3"/>
        <v>0</v>
      </c>
      <c r="I78" s="187"/>
      <c r="J78" s="221"/>
      <c r="K78" s="182"/>
    </row>
    <row r="79" spans="2:11">
      <c r="B79" s="214">
        <v>210</v>
      </c>
      <c r="C79" s="188">
        <v>200053</v>
      </c>
      <c r="D79" s="197" t="s">
        <v>445</v>
      </c>
      <c r="E79" s="185" t="s">
        <v>420</v>
      </c>
      <c r="F79" s="185">
        <v>4</v>
      </c>
      <c r="G79" s="186">
        <v>0</v>
      </c>
      <c r="H79" s="187">
        <f t="shared" si="3"/>
        <v>0</v>
      </c>
      <c r="I79" s="187"/>
      <c r="J79" s="221"/>
      <c r="K79" s="182"/>
    </row>
    <row r="80" spans="2:11">
      <c r="B80" s="214">
        <v>210</v>
      </c>
      <c r="C80" s="188">
        <v>200008</v>
      </c>
      <c r="D80" s="197" t="s">
        <v>446</v>
      </c>
      <c r="E80" s="185" t="s">
        <v>420</v>
      </c>
      <c r="F80" s="185">
        <v>6</v>
      </c>
      <c r="G80" s="186">
        <v>0</v>
      </c>
      <c r="H80" s="187">
        <f t="shared" si="3"/>
        <v>0</v>
      </c>
      <c r="I80" s="187"/>
      <c r="J80" s="221"/>
      <c r="K80" s="182"/>
    </row>
    <row r="81" spans="2:11">
      <c r="B81" s="214">
        <v>210</v>
      </c>
      <c r="C81" s="188">
        <v>200008</v>
      </c>
      <c r="D81" s="197" t="s">
        <v>447</v>
      </c>
      <c r="E81" s="185" t="s">
        <v>420</v>
      </c>
      <c r="F81" s="185">
        <v>2</v>
      </c>
      <c r="G81" s="186">
        <v>0</v>
      </c>
      <c r="H81" s="187">
        <f t="shared" si="3"/>
        <v>0</v>
      </c>
      <c r="I81" s="187"/>
      <c r="J81" s="221"/>
      <c r="K81" s="182"/>
    </row>
    <row r="82" spans="2:11">
      <c r="B82" s="214">
        <v>210</v>
      </c>
      <c r="C82" s="188">
        <v>220321</v>
      </c>
      <c r="D82" s="197" t="s">
        <v>429</v>
      </c>
      <c r="E82" s="185" t="s">
        <v>420</v>
      </c>
      <c r="F82" s="185">
        <v>4</v>
      </c>
      <c r="G82" s="186">
        <v>0</v>
      </c>
      <c r="H82" s="187">
        <f t="shared" si="3"/>
        <v>0</v>
      </c>
      <c r="I82" s="187"/>
      <c r="J82" s="221"/>
      <c r="K82" s="182"/>
    </row>
    <row r="83" spans="2:11">
      <c r="B83" s="214">
        <v>210</v>
      </c>
      <c r="C83" s="188">
        <v>220453</v>
      </c>
      <c r="D83" s="197" t="s">
        <v>430</v>
      </c>
      <c r="E83" s="185" t="s">
        <v>420</v>
      </c>
      <c r="F83" s="185">
        <v>1</v>
      </c>
      <c r="G83" s="186">
        <v>0</v>
      </c>
      <c r="H83" s="187">
        <f t="shared" si="3"/>
        <v>0</v>
      </c>
      <c r="I83" s="187"/>
      <c r="J83" s="222"/>
      <c r="K83" s="182"/>
    </row>
    <row r="84" spans="2:11">
      <c r="B84" s="214">
        <v>210</v>
      </c>
      <c r="C84" s="220">
        <v>10501</v>
      </c>
      <c r="D84" s="197" t="s">
        <v>431</v>
      </c>
      <c r="E84" s="185" t="s">
        <v>420</v>
      </c>
      <c r="F84" s="185">
        <v>80</v>
      </c>
      <c r="G84" s="186">
        <v>0</v>
      </c>
      <c r="H84" s="187">
        <f t="shared" si="3"/>
        <v>0</v>
      </c>
      <c r="I84" s="209"/>
      <c r="J84" s="223"/>
      <c r="K84" s="182"/>
    </row>
    <row r="85" spans="2:11">
      <c r="B85" s="214">
        <v>220</v>
      </c>
      <c r="C85" s="188">
        <v>280221</v>
      </c>
      <c r="D85" s="197" t="s">
        <v>432</v>
      </c>
      <c r="E85" s="185" t="s">
        <v>108</v>
      </c>
      <c r="F85" s="185">
        <v>8</v>
      </c>
      <c r="G85" s="186">
        <v>0</v>
      </c>
      <c r="H85" s="187">
        <f t="shared" si="3"/>
        <v>0</v>
      </c>
      <c r="I85" s="190"/>
      <c r="J85" s="219"/>
      <c r="K85" s="182"/>
    </row>
    <row r="86" spans="2:11">
      <c r="B86" s="247" t="s">
        <v>474</v>
      </c>
      <c r="C86" s="220" t="s">
        <v>475</v>
      </c>
      <c r="D86" s="197" t="s">
        <v>472</v>
      </c>
      <c r="E86" s="185" t="s">
        <v>420</v>
      </c>
      <c r="F86" s="185">
        <v>1</v>
      </c>
      <c r="G86" s="186">
        <v>0</v>
      </c>
      <c r="H86" s="187">
        <f t="shared" si="3"/>
        <v>0</v>
      </c>
      <c r="I86" s="246"/>
      <c r="J86" s="219"/>
      <c r="K86" s="182"/>
    </row>
    <row r="87" spans="2:11">
      <c r="B87" s="214">
        <v>210</v>
      </c>
      <c r="C87" s="191">
        <v>10002</v>
      </c>
      <c r="D87" s="197" t="s">
        <v>433</v>
      </c>
      <c r="E87" s="185" t="s">
        <v>108</v>
      </c>
      <c r="F87" s="185">
        <v>32</v>
      </c>
      <c r="G87" s="186">
        <v>0</v>
      </c>
      <c r="H87" s="187">
        <f t="shared" si="3"/>
        <v>0</v>
      </c>
      <c r="I87" s="195"/>
      <c r="J87" s="219"/>
      <c r="K87" s="182"/>
    </row>
    <row r="88" spans="2:11">
      <c r="B88" s="214">
        <v>210</v>
      </c>
      <c r="C88" s="196">
        <v>10003</v>
      </c>
      <c r="D88" s="197" t="s">
        <v>434</v>
      </c>
      <c r="E88" s="185" t="s">
        <v>108</v>
      </c>
      <c r="F88" s="185">
        <v>2</v>
      </c>
      <c r="G88" s="186">
        <v>0</v>
      </c>
      <c r="H88" s="187">
        <f t="shared" si="3"/>
        <v>0</v>
      </c>
      <c r="I88" s="201"/>
      <c r="J88" s="219"/>
      <c r="K88" s="182"/>
    </row>
    <row r="89" spans="2:11">
      <c r="B89" s="214">
        <v>210</v>
      </c>
      <c r="C89" s="196">
        <v>100251</v>
      </c>
      <c r="D89" s="197" t="s">
        <v>450</v>
      </c>
      <c r="E89" s="185" t="s">
        <v>420</v>
      </c>
      <c r="F89" s="185">
        <v>11</v>
      </c>
      <c r="G89" s="186">
        <v>0</v>
      </c>
      <c r="H89" s="187">
        <f t="shared" si="3"/>
        <v>0</v>
      </c>
      <c r="I89" s="201"/>
      <c r="J89" s="219"/>
      <c r="K89" s="182"/>
    </row>
    <row r="90" spans="2:11">
      <c r="B90" s="214">
        <v>210</v>
      </c>
      <c r="C90" s="196">
        <v>100002</v>
      </c>
      <c r="D90" s="197" t="s">
        <v>451</v>
      </c>
      <c r="E90" s="185" t="s">
        <v>420</v>
      </c>
      <c r="F90" s="185">
        <v>10</v>
      </c>
      <c r="G90" s="186">
        <v>0</v>
      </c>
      <c r="H90" s="187">
        <f t="shared" si="3"/>
        <v>0</v>
      </c>
      <c r="I90" s="201"/>
      <c r="J90" s="219"/>
      <c r="K90" s="182"/>
    </row>
    <row r="91" spans="2:11">
      <c r="B91" s="214">
        <v>210</v>
      </c>
      <c r="C91" s="196">
        <v>100001</v>
      </c>
      <c r="D91" s="197" t="s">
        <v>452</v>
      </c>
      <c r="E91" s="185" t="s">
        <v>420</v>
      </c>
      <c r="F91" s="185">
        <v>27</v>
      </c>
      <c r="G91" s="186">
        <v>0</v>
      </c>
      <c r="H91" s="187">
        <f t="shared" si="3"/>
        <v>0</v>
      </c>
      <c r="I91" s="201"/>
      <c r="J91" s="219"/>
      <c r="K91" s="182"/>
    </row>
    <row r="92" spans="2:11">
      <c r="B92" s="214">
        <v>210</v>
      </c>
      <c r="C92" s="203">
        <v>111043</v>
      </c>
      <c r="D92" s="197" t="s">
        <v>435</v>
      </c>
      <c r="E92" s="185" t="s">
        <v>420</v>
      </c>
      <c r="F92" s="185">
        <f>F88</f>
        <v>2</v>
      </c>
      <c r="G92" s="186">
        <v>0</v>
      </c>
      <c r="H92" s="187">
        <f t="shared" si="3"/>
        <v>0</v>
      </c>
      <c r="I92" s="208"/>
      <c r="J92" s="219"/>
      <c r="K92" s="182"/>
    </row>
    <row r="93" spans="2:11">
      <c r="B93" s="214">
        <v>210</v>
      </c>
      <c r="C93" s="188">
        <v>111042</v>
      </c>
      <c r="D93" s="197" t="s">
        <v>436</v>
      </c>
      <c r="E93" s="185" t="s">
        <v>420</v>
      </c>
      <c r="F93" s="185">
        <v>1</v>
      </c>
      <c r="G93" s="186">
        <v>0</v>
      </c>
      <c r="H93" s="187">
        <f t="shared" si="3"/>
        <v>0</v>
      </c>
      <c r="I93" s="187"/>
      <c r="J93" s="222"/>
      <c r="K93" s="182"/>
    </row>
    <row r="94" spans="2:11">
      <c r="B94" s="214">
        <v>210</v>
      </c>
      <c r="C94" s="188">
        <v>111012</v>
      </c>
      <c r="D94" s="197" t="s">
        <v>437</v>
      </c>
      <c r="E94" s="185" t="s">
        <v>420</v>
      </c>
      <c r="F94" s="185">
        <v>33</v>
      </c>
      <c r="G94" s="186">
        <v>0</v>
      </c>
      <c r="H94" s="187">
        <f t="shared" si="3"/>
        <v>0</v>
      </c>
      <c r="I94" s="187"/>
      <c r="J94" s="222"/>
      <c r="K94" s="182"/>
    </row>
    <row r="95" spans="2:11">
      <c r="B95" s="214"/>
      <c r="C95" s="188"/>
      <c r="D95" s="189" t="s">
        <v>439</v>
      </c>
      <c r="E95" s="185"/>
      <c r="F95" s="185"/>
      <c r="G95" s="186"/>
      <c r="H95" s="190">
        <f>SUM(H55:H94)</f>
        <v>0</v>
      </c>
      <c r="I95" s="187"/>
      <c r="J95" s="222"/>
      <c r="K95" s="182"/>
    </row>
    <row r="96" spans="2:11">
      <c r="B96" s="214"/>
      <c r="C96" s="188"/>
      <c r="D96" s="192" t="s">
        <v>440</v>
      </c>
      <c r="E96" s="185"/>
      <c r="F96" s="185"/>
      <c r="G96" s="186"/>
      <c r="H96" s="195">
        <f>H95*0.06</f>
        <v>0</v>
      </c>
      <c r="I96" s="187"/>
      <c r="J96" s="222"/>
      <c r="K96" s="182"/>
    </row>
    <row r="97" spans="2:11">
      <c r="B97" s="214"/>
      <c r="C97" s="188"/>
      <c r="D97" s="204" t="s">
        <v>442</v>
      </c>
      <c r="E97" s="185"/>
      <c r="F97" s="185"/>
      <c r="G97" s="186"/>
      <c r="H97" s="208">
        <f>SUM(H95:H96)</f>
        <v>0</v>
      </c>
      <c r="I97" s="187"/>
      <c r="J97" s="222"/>
      <c r="K97" s="210">
        <f>SUM(H95:H96)</f>
        <v>0</v>
      </c>
    </row>
    <row r="98" spans="2:11">
      <c r="B98" s="214"/>
      <c r="C98" s="188"/>
      <c r="D98" s="198"/>
      <c r="E98" s="185"/>
      <c r="F98" s="185"/>
      <c r="G98" s="186"/>
      <c r="H98" s="187"/>
      <c r="I98" s="187"/>
      <c r="J98" s="222"/>
      <c r="K98" s="182"/>
    </row>
    <row r="99" spans="2:11" ht="16.5">
      <c r="B99" s="214"/>
      <c r="C99" s="188"/>
      <c r="D99" s="216" t="s">
        <v>407</v>
      </c>
      <c r="E99" s="185"/>
      <c r="F99" s="185"/>
      <c r="G99" s="186"/>
      <c r="H99" s="187"/>
      <c r="I99" s="187"/>
      <c r="J99" s="222"/>
      <c r="K99" s="182"/>
    </row>
    <row r="100" spans="2:11">
      <c r="B100" s="214">
        <v>357</v>
      </c>
      <c r="C100" s="188">
        <v>411</v>
      </c>
      <c r="D100" s="197" t="s">
        <v>473</v>
      </c>
      <c r="E100" s="185" t="s">
        <v>420</v>
      </c>
      <c r="F100" s="185">
        <v>1</v>
      </c>
      <c r="G100" s="186">
        <v>0</v>
      </c>
      <c r="H100" s="224"/>
      <c r="I100" s="187"/>
      <c r="J100" s="219">
        <f>G100*F100</f>
        <v>0</v>
      </c>
      <c r="K100" s="182"/>
    </row>
    <row r="101" spans="2:11">
      <c r="B101" s="214"/>
      <c r="C101" s="188"/>
      <c r="D101" s="197" t="s">
        <v>453</v>
      </c>
      <c r="E101" s="185"/>
      <c r="F101" s="185"/>
      <c r="G101" s="186"/>
      <c r="H101" s="187"/>
      <c r="I101" s="187"/>
      <c r="J101" s="225">
        <f>J100*0.04</f>
        <v>0</v>
      </c>
      <c r="K101" s="182"/>
    </row>
    <row r="102" spans="2:11">
      <c r="B102" s="214"/>
      <c r="C102" s="188"/>
      <c r="D102" s="204" t="s">
        <v>442</v>
      </c>
      <c r="E102" s="185"/>
      <c r="F102" s="185"/>
      <c r="G102" s="186"/>
      <c r="H102" s="187"/>
      <c r="I102" s="187"/>
      <c r="J102" s="226">
        <f>SUM(J100:J101)</f>
        <v>0</v>
      </c>
      <c r="K102" s="245">
        <f>SUM(J100:J101)</f>
        <v>0</v>
      </c>
    </row>
    <row r="103" spans="2:11">
      <c r="B103" s="214"/>
      <c r="C103" s="196"/>
      <c r="D103" s="198"/>
      <c r="E103" s="198"/>
      <c r="F103" s="198"/>
      <c r="G103" s="199"/>
      <c r="H103" s="200"/>
      <c r="I103" s="200"/>
      <c r="J103" s="222"/>
      <c r="K103" s="182"/>
    </row>
    <row r="104" spans="2:11">
      <c r="B104" s="214"/>
      <c r="C104" s="227"/>
      <c r="D104" s="228"/>
      <c r="E104" s="228"/>
      <c r="F104" s="228"/>
      <c r="G104" s="228"/>
      <c r="H104" s="228"/>
      <c r="I104" s="228"/>
      <c r="J104" s="229"/>
      <c r="K104" s="182"/>
    </row>
    <row r="105" spans="2:11">
      <c r="B105" s="214"/>
      <c r="C105" s="196" t="s">
        <v>454</v>
      </c>
      <c r="D105" s="197" t="s">
        <v>455</v>
      </c>
      <c r="E105" s="198" t="s">
        <v>305</v>
      </c>
      <c r="F105" s="185">
        <v>10</v>
      </c>
      <c r="G105" s="186">
        <v>0</v>
      </c>
      <c r="H105" s="200"/>
      <c r="I105" s="200"/>
      <c r="J105" s="222"/>
      <c r="K105" s="212">
        <f>G105*F105</f>
        <v>0</v>
      </c>
    </row>
    <row r="106" spans="2:11">
      <c r="B106" s="214"/>
      <c r="C106" s="196" t="s">
        <v>454</v>
      </c>
      <c r="D106" s="197" t="s">
        <v>456</v>
      </c>
      <c r="E106" s="198" t="s">
        <v>305</v>
      </c>
      <c r="F106" s="185">
        <v>10</v>
      </c>
      <c r="G106" s="186">
        <v>0</v>
      </c>
      <c r="H106" s="200"/>
      <c r="I106" s="200"/>
      <c r="J106" s="222"/>
      <c r="K106" s="212">
        <f t="shared" ref="K106:K112" si="4">G106*F106</f>
        <v>0</v>
      </c>
    </row>
    <row r="107" spans="2:11">
      <c r="B107" s="214"/>
      <c r="C107" s="196" t="s">
        <v>454</v>
      </c>
      <c r="D107" s="197" t="s">
        <v>457</v>
      </c>
      <c r="E107" s="198" t="s">
        <v>305</v>
      </c>
      <c r="F107" s="185">
        <v>10</v>
      </c>
      <c r="G107" s="186">
        <v>0</v>
      </c>
      <c r="H107" s="200"/>
      <c r="I107" s="200"/>
      <c r="J107" s="222"/>
      <c r="K107" s="212">
        <f t="shared" si="4"/>
        <v>0</v>
      </c>
    </row>
    <row r="108" spans="2:11">
      <c r="B108" s="214"/>
      <c r="C108" s="196" t="s">
        <v>454</v>
      </c>
      <c r="D108" s="197" t="s">
        <v>458</v>
      </c>
      <c r="E108" s="198" t="s">
        <v>305</v>
      </c>
      <c r="F108" s="185">
        <v>20</v>
      </c>
      <c r="G108" s="186">
        <v>0</v>
      </c>
      <c r="H108" s="200"/>
      <c r="I108" s="200"/>
      <c r="J108" s="222"/>
      <c r="K108" s="212">
        <f t="shared" si="4"/>
        <v>0</v>
      </c>
    </row>
    <row r="109" spans="2:11">
      <c r="B109" s="214"/>
      <c r="C109" s="196" t="s">
        <v>454</v>
      </c>
      <c r="D109" s="197" t="s">
        <v>459</v>
      </c>
      <c r="E109" s="198" t="s">
        <v>305</v>
      </c>
      <c r="F109" s="185">
        <v>10</v>
      </c>
      <c r="G109" s="186">
        <v>0</v>
      </c>
      <c r="H109" s="200"/>
      <c r="I109" s="200"/>
      <c r="J109" s="222"/>
      <c r="K109" s="212">
        <f t="shared" si="4"/>
        <v>0</v>
      </c>
    </row>
    <row r="110" spans="2:11">
      <c r="B110" s="214"/>
      <c r="C110" s="196" t="s">
        <v>454</v>
      </c>
      <c r="D110" s="197" t="s">
        <v>460</v>
      </c>
      <c r="E110" s="198" t="s">
        <v>305</v>
      </c>
      <c r="F110" s="185">
        <v>10</v>
      </c>
      <c r="G110" s="186">
        <v>0</v>
      </c>
      <c r="H110" s="200"/>
      <c r="I110" s="200"/>
      <c r="J110" s="222"/>
      <c r="K110" s="212">
        <f t="shared" si="4"/>
        <v>0</v>
      </c>
    </row>
    <row r="111" spans="2:11">
      <c r="B111" s="214"/>
      <c r="C111" s="196"/>
      <c r="D111" s="197" t="s">
        <v>461</v>
      </c>
      <c r="E111" s="198" t="s">
        <v>420</v>
      </c>
      <c r="F111" s="185">
        <v>1</v>
      </c>
      <c r="G111" s="186">
        <v>0</v>
      </c>
      <c r="H111" s="200"/>
      <c r="I111" s="200"/>
      <c r="J111" s="222"/>
      <c r="K111" s="212">
        <f t="shared" si="4"/>
        <v>0</v>
      </c>
    </row>
    <row r="112" spans="2:11">
      <c r="B112" s="214"/>
      <c r="C112" s="196"/>
      <c r="D112" s="197" t="s">
        <v>462</v>
      </c>
      <c r="E112" s="198" t="s">
        <v>420</v>
      </c>
      <c r="F112" s="185">
        <v>1</v>
      </c>
      <c r="G112" s="186">
        <v>0</v>
      </c>
      <c r="H112" s="200"/>
      <c r="I112" s="200"/>
      <c r="J112" s="222"/>
      <c r="K112" s="212">
        <f t="shared" si="4"/>
        <v>0</v>
      </c>
    </row>
    <row r="113" spans="2:11" ht="15.75" thickBot="1">
      <c r="B113" s="214"/>
      <c r="C113" s="230"/>
      <c r="D113" s="202"/>
      <c r="E113" s="202"/>
      <c r="F113" s="202"/>
      <c r="G113" s="231"/>
      <c r="H113" s="224"/>
      <c r="I113" s="224"/>
      <c r="J113" s="232"/>
      <c r="K113" s="182"/>
    </row>
    <row r="114" spans="2:11" ht="16.5" thickBot="1">
      <c r="B114" s="214"/>
      <c r="C114" s="230"/>
      <c r="D114" s="233" t="s">
        <v>463</v>
      </c>
      <c r="E114" s="234"/>
      <c r="F114" s="234"/>
      <c r="G114" s="235"/>
      <c r="H114" s="236"/>
      <c r="I114" s="236"/>
      <c r="J114" s="237"/>
      <c r="K114" s="392">
        <f>SUM(K7:K113)</f>
        <v>0</v>
      </c>
    </row>
    <row r="115" spans="2:11">
      <c r="B115" s="214"/>
      <c r="C115" s="230"/>
      <c r="D115" s="202"/>
      <c r="E115" s="202"/>
      <c r="F115" s="202"/>
      <c r="G115" s="231"/>
      <c r="H115" s="224"/>
      <c r="I115" s="224"/>
      <c r="J115" s="232"/>
      <c r="K115" s="182"/>
    </row>
    <row r="116" spans="2:11">
      <c r="B116" s="214"/>
      <c r="C116" s="230"/>
      <c r="D116" s="202"/>
      <c r="E116" s="202"/>
      <c r="F116" s="202"/>
      <c r="G116" s="231"/>
      <c r="H116" s="224"/>
      <c r="I116" s="224"/>
      <c r="J116" s="232"/>
      <c r="K116" s="182"/>
    </row>
    <row r="117" spans="2:11">
      <c r="B117" s="214"/>
      <c r="C117" s="230"/>
      <c r="D117" s="238" t="s">
        <v>476</v>
      </c>
      <c r="E117" s="202"/>
      <c r="F117" s="202"/>
      <c r="G117" s="231"/>
      <c r="H117" s="224"/>
      <c r="I117" s="224"/>
      <c r="J117" s="232"/>
      <c r="K117" s="182"/>
    </row>
    <row r="118" spans="2:11">
      <c r="B118" s="214"/>
      <c r="C118" s="230"/>
      <c r="D118" s="238" t="s">
        <v>477</v>
      </c>
      <c r="E118" s="202"/>
      <c r="F118" s="202"/>
      <c r="G118" s="231"/>
      <c r="H118" s="224"/>
      <c r="I118" s="224"/>
      <c r="J118" s="232"/>
      <c r="K118" s="182"/>
    </row>
    <row r="119" spans="2:11">
      <c r="B119" s="214"/>
      <c r="C119" s="230"/>
      <c r="D119" s="238" t="s">
        <v>478</v>
      </c>
      <c r="E119" s="202"/>
      <c r="F119" s="202"/>
      <c r="G119" s="231"/>
      <c r="H119" s="224"/>
      <c r="I119" s="224"/>
      <c r="J119" s="232"/>
      <c r="K119" s="182"/>
    </row>
    <row r="120" spans="2:11">
      <c r="B120" s="214"/>
      <c r="C120" s="230"/>
      <c r="D120" s="238" t="s">
        <v>479</v>
      </c>
      <c r="E120" s="202"/>
      <c r="F120" s="202"/>
      <c r="G120" s="231"/>
      <c r="H120" s="224"/>
      <c r="I120" s="224"/>
      <c r="J120" s="232"/>
      <c r="K120" s="182"/>
    </row>
    <row r="121" spans="2:11" ht="15.75" thickBot="1">
      <c r="B121" s="239"/>
      <c r="C121" s="240"/>
      <c r="D121" s="241"/>
      <c r="E121" s="241"/>
      <c r="F121" s="241"/>
      <c r="G121" s="242"/>
      <c r="H121" s="243"/>
      <c r="I121" s="243"/>
      <c r="J121" s="244"/>
      <c r="K121" s="182"/>
    </row>
  </sheetData>
  <mergeCells count="2">
    <mergeCell ref="C2:J2"/>
    <mergeCell ref="C4:J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B1:J70"/>
  <sheetViews>
    <sheetView topLeftCell="A38" zoomScale="130" zoomScaleNormal="130" workbookViewId="0">
      <selection activeCell="N73" sqref="N73"/>
    </sheetView>
  </sheetViews>
  <sheetFormatPr defaultRowHeight="15"/>
  <cols>
    <col min="4" max="4" width="59" customWidth="1"/>
    <col min="8" max="8" width="13" customWidth="1"/>
    <col min="9" max="9" width="1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925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508</v>
      </c>
      <c r="D9" s="270" t="s">
        <v>509</v>
      </c>
      <c r="E9" s="271"/>
      <c r="F9" s="272"/>
      <c r="G9" s="273"/>
      <c r="H9" s="297">
        <f>H10+H11+H13+H15+H17+H18+H19+H20+H22</f>
        <v>0</v>
      </c>
    </row>
    <row r="10" spans="2:8" ht="13.5" customHeight="1">
      <c r="B10" s="298">
        <v>1</v>
      </c>
      <c r="C10" s="274" t="s">
        <v>524</v>
      </c>
      <c r="D10" s="275" t="s">
        <v>525</v>
      </c>
      <c r="E10" s="276" t="s">
        <v>93</v>
      </c>
      <c r="F10" s="277">
        <v>10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526</v>
      </c>
      <c r="D11" s="275" t="s">
        <v>527</v>
      </c>
      <c r="E11" s="276" t="s">
        <v>222</v>
      </c>
      <c r="F11" s="277">
        <v>12.8</v>
      </c>
      <c r="G11" s="278">
        <v>0</v>
      </c>
      <c r="H11" s="299">
        <f t="shared" ref="H11:H22" si="0">F11*G11</f>
        <v>0</v>
      </c>
    </row>
    <row r="12" spans="2:8" ht="13.5" customHeight="1">
      <c r="B12" s="298"/>
      <c r="C12" s="274"/>
      <c r="D12" s="279" t="s">
        <v>926</v>
      </c>
      <c r="E12" s="280"/>
      <c r="F12" s="281">
        <v>12.8</v>
      </c>
      <c r="G12" s="278"/>
      <c r="H12" s="299"/>
    </row>
    <row r="13" spans="2:8" ht="13.5" customHeight="1">
      <c r="B13" s="298">
        <v>3</v>
      </c>
      <c r="C13" s="274" t="s">
        <v>757</v>
      </c>
      <c r="D13" s="275" t="s">
        <v>758</v>
      </c>
      <c r="E13" s="276" t="s">
        <v>590</v>
      </c>
      <c r="F13" s="277">
        <v>7.86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927</v>
      </c>
      <c r="E14" s="280"/>
      <c r="F14" s="281">
        <v>7.86</v>
      </c>
      <c r="G14" s="278"/>
      <c r="H14" s="299"/>
    </row>
    <row r="15" spans="2:8" ht="13.5" customHeight="1">
      <c r="B15" s="298">
        <v>4</v>
      </c>
      <c r="C15" s="274" t="s">
        <v>760</v>
      </c>
      <c r="D15" s="275" t="s">
        <v>761</v>
      </c>
      <c r="E15" s="276" t="s">
        <v>222</v>
      </c>
      <c r="F15" s="277">
        <v>2.4300000000000002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928</v>
      </c>
      <c r="E16" s="280"/>
      <c r="F16" s="281">
        <v>2.4300000000000002</v>
      </c>
      <c r="G16" s="278"/>
      <c r="H16" s="299"/>
    </row>
    <row r="17" spans="2:10" ht="13.5" customHeight="1">
      <c r="B17" s="298">
        <v>5</v>
      </c>
      <c r="C17" s="274" t="s">
        <v>520</v>
      </c>
      <c r="D17" s="275" t="s">
        <v>763</v>
      </c>
      <c r="E17" s="276" t="s">
        <v>310</v>
      </c>
      <c r="F17" s="277">
        <v>1</v>
      </c>
      <c r="G17" s="278">
        <v>0</v>
      </c>
      <c r="H17" s="299">
        <f t="shared" si="0"/>
        <v>0</v>
      </c>
    </row>
    <row r="18" spans="2:10" ht="13.5" customHeight="1">
      <c r="B18" s="298">
        <v>6</v>
      </c>
      <c r="C18" s="274" t="s">
        <v>769</v>
      </c>
      <c r="D18" s="275" t="s">
        <v>770</v>
      </c>
      <c r="E18" s="276" t="s">
        <v>310</v>
      </c>
      <c r="F18" s="277">
        <v>1</v>
      </c>
      <c r="G18" s="278">
        <v>0</v>
      </c>
      <c r="H18" s="299">
        <f t="shared" si="0"/>
        <v>0</v>
      </c>
    </row>
    <row r="19" spans="2:10" ht="13.5" customHeight="1">
      <c r="B19" s="298">
        <v>7</v>
      </c>
      <c r="C19" s="274" t="s">
        <v>771</v>
      </c>
      <c r="D19" s="275" t="s">
        <v>766</v>
      </c>
      <c r="E19" s="276" t="s">
        <v>310</v>
      </c>
      <c r="F19" s="277">
        <v>1</v>
      </c>
      <c r="G19" s="278">
        <v>0</v>
      </c>
      <c r="H19" s="299">
        <f t="shared" si="0"/>
        <v>0</v>
      </c>
    </row>
    <row r="20" spans="2:10" ht="13.5" customHeight="1">
      <c r="B20" s="298">
        <v>8</v>
      </c>
      <c r="C20" s="274" t="s">
        <v>929</v>
      </c>
      <c r="D20" s="275" t="s">
        <v>930</v>
      </c>
      <c r="E20" s="276" t="s">
        <v>222</v>
      </c>
      <c r="F20" s="277">
        <v>1.82</v>
      </c>
      <c r="G20" s="278">
        <v>0</v>
      </c>
      <c r="H20" s="299">
        <f t="shared" si="0"/>
        <v>0</v>
      </c>
    </row>
    <row r="21" spans="2:10" ht="13.5" customHeight="1">
      <c r="B21" s="298"/>
      <c r="C21" s="274"/>
      <c r="D21" s="279" t="s">
        <v>931</v>
      </c>
      <c r="E21" s="280"/>
      <c r="F21" s="281">
        <v>1.82</v>
      </c>
      <c r="G21" s="278"/>
      <c r="H21" s="299"/>
    </row>
    <row r="22" spans="2:10" ht="13.5" customHeight="1" thickBot="1">
      <c r="B22" s="298">
        <v>9</v>
      </c>
      <c r="C22" s="274" t="s">
        <v>932</v>
      </c>
      <c r="D22" s="275" t="s">
        <v>933</v>
      </c>
      <c r="E22" s="276" t="s">
        <v>222</v>
      </c>
      <c r="F22" s="277">
        <v>3.4</v>
      </c>
      <c r="G22" s="278">
        <v>0</v>
      </c>
      <c r="H22" s="299">
        <f t="shared" si="0"/>
        <v>0</v>
      </c>
    </row>
    <row r="23" spans="2:10" ht="13.5" customHeight="1" thickBot="1">
      <c r="B23" s="300" t="s">
        <v>507</v>
      </c>
      <c r="C23" s="282" t="s">
        <v>530</v>
      </c>
      <c r="D23" s="283" t="s">
        <v>531</v>
      </c>
      <c r="E23" s="284"/>
      <c r="F23" s="285"/>
      <c r="G23" s="286"/>
      <c r="H23" s="301">
        <f>H24+H27+H28+H30+H31+H32+H33+H34+H35+H36+H37</f>
        <v>0</v>
      </c>
      <c r="I23" s="398">
        <f>H23+H9+H69</f>
        <v>0</v>
      </c>
      <c r="J23" s="399" t="s">
        <v>13</v>
      </c>
    </row>
    <row r="24" spans="2:10" ht="13.5" customHeight="1">
      <c r="B24" s="298">
        <v>10</v>
      </c>
      <c r="C24" s="274" t="s">
        <v>532</v>
      </c>
      <c r="D24" s="275" t="s">
        <v>533</v>
      </c>
      <c r="E24" s="276" t="s">
        <v>222</v>
      </c>
      <c r="F24" s="277">
        <v>14.4</v>
      </c>
      <c r="G24" s="278">
        <v>0</v>
      </c>
      <c r="H24" s="299">
        <f>F24*G24</f>
        <v>0</v>
      </c>
    </row>
    <row r="25" spans="2:10" ht="13.5" customHeight="1">
      <c r="B25" s="298"/>
      <c r="C25" s="274"/>
      <c r="D25" s="279" t="s">
        <v>934</v>
      </c>
      <c r="E25" s="280"/>
      <c r="F25" s="281">
        <v>12.6</v>
      </c>
      <c r="G25" s="278"/>
      <c r="H25" s="299"/>
    </row>
    <row r="26" spans="2:10" ht="13.5" customHeight="1">
      <c r="B26" s="298"/>
      <c r="C26" s="274"/>
      <c r="D26" s="279" t="s">
        <v>935</v>
      </c>
      <c r="E26" s="280"/>
      <c r="F26" s="281">
        <v>1.8</v>
      </c>
      <c r="G26" s="278"/>
      <c r="H26" s="299"/>
    </row>
    <row r="27" spans="2:10" ht="13.5" customHeight="1">
      <c r="B27" s="298">
        <v>11</v>
      </c>
      <c r="C27" s="274" t="s">
        <v>535</v>
      </c>
      <c r="D27" s="275" t="s">
        <v>536</v>
      </c>
      <c r="E27" s="276" t="s">
        <v>537</v>
      </c>
      <c r="F27" s="277">
        <v>20</v>
      </c>
      <c r="G27" s="278">
        <v>0</v>
      </c>
      <c r="H27" s="299">
        <f t="shared" ref="H27:H37" si="1">F27*G27</f>
        <v>0</v>
      </c>
    </row>
    <row r="28" spans="2:10" ht="13.5" customHeight="1">
      <c r="B28" s="298">
        <v>12</v>
      </c>
      <c r="C28" s="274" t="s">
        <v>538</v>
      </c>
      <c r="D28" s="275" t="s">
        <v>539</v>
      </c>
      <c r="E28" s="276" t="s">
        <v>537</v>
      </c>
      <c r="F28" s="277">
        <v>80</v>
      </c>
      <c r="G28" s="278">
        <v>0</v>
      </c>
      <c r="H28" s="299">
        <f t="shared" si="1"/>
        <v>0</v>
      </c>
    </row>
    <row r="29" spans="2:10" ht="13.5" customHeight="1">
      <c r="B29" s="298"/>
      <c r="C29" s="274"/>
      <c r="D29" s="279" t="s">
        <v>936</v>
      </c>
      <c r="E29" s="280"/>
      <c r="F29" s="281">
        <v>80</v>
      </c>
      <c r="G29" s="278"/>
      <c r="H29" s="299"/>
    </row>
    <row r="30" spans="2:10" ht="13.5" customHeight="1">
      <c r="B30" s="298">
        <v>13</v>
      </c>
      <c r="C30" s="274" t="s">
        <v>540</v>
      </c>
      <c r="D30" s="275" t="s">
        <v>541</v>
      </c>
      <c r="E30" s="276" t="s">
        <v>537</v>
      </c>
      <c r="F30" s="277">
        <v>20</v>
      </c>
      <c r="G30" s="278">
        <v>0</v>
      </c>
      <c r="H30" s="299">
        <f t="shared" si="1"/>
        <v>0</v>
      </c>
    </row>
    <row r="31" spans="2:10" ht="13.5" customHeight="1">
      <c r="B31" s="298">
        <v>14</v>
      </c>
      <c r="C31" s="274" t="s">
        <v>542</v>
      </c>
      <c r="D31" s="275" t="s">
        <v>543</v>
      </c>
      <c r="E31" s="276" t="s">
        <v>537</v>
      </c>
      <c r="F31" s="277">
        <v>40</v>
      </c>
      <c r="G31" s="278">
        <v>0</v>
      </c>
      <c r="H31" s="299">
        <f t="shared" si="1"/>
        <v>0</v>
      </c>
    </row>
    <row r="32" spans="2:10" ht="13.5" customHeight="1">
      <c r="B32" s="298">
        <v>15</v>
      </c>
      <c r="C32" s="274" t="s">
        <v>544</v>
      </c>
      <c r="D32" s="275" t="s">
        <v>545</v>
      </c>
      <c r="E32" s="276" t="s">
        <v>537</v>
      </c>
      <c r="F32" s="277">
        <v>20</v>
      </c>
      <c r="G32" s="278">
        <v>0</v>
      </c>
      <c r="H32" s="299">
        <f t="shared" si="1"/>
        <v>0</v>
      </c>
    </row>
    <row r="33" spans="2:8" ht="13.5" customHeight="1">
      <c r="B33" s="298">
        <v>16</v>
      </c>
      <c r="C33" s="274" t="s">
        <v>546</v>
      </c>
      <c r="D33" s="275" t="s">
        <v>547</v>
      </c>
      <c r="E33" s="276" t="s">
        <v>537</v>
      </c>
      <c r="F33" s="277">
        <v>20</v>
      </c>
      <c r="G33" s="278">
        <v>0</v>
      </c>
      <c r="H33" s="299">
        <f t="shared" si="1"/>
        <v>0</v>
      </c>
    </row>
    <row r="34" spans="2:8" ht="13.5" customHeight="1">
      <c r="B34" s="298">
        <v>17</v>
      </c>
      <c r="C34" s="274" t="s">
        <v>548</v>
      </c>
      <c r="D34" s="275" t="s">
        <v>549</v>
      </c>
      <c r="E34" s="276" t="s">
        <v>537</v>
      </c>
      <c r="F34" s="277">
        <v>200</v>
      </c>
      <c r="G34" s="278">
        <v>0</v>
      </c>
      <c r="H34" s="299">
        <f t="shared" si="1"/>
        <v>0</v>
      </c>
    </row>
    <row r="35" spans="2:8" ht="13.5" customHeight="1">
      <c r="B35" s="298">
        <v>18</v>
      </c>
      <c r="C35" s="274" t="s">
        <v>550</v>
      </c>
      <c r="D35" s="275" t="s">
        <v>551</v>
      </c>
      <c r="E35" s="276" t="s">
        <v>537</v>
      </c>
      <c r="F35" s="277">
        <v>20</v>
      </c>
      <c r="G35" s="278">
        <v>0</v>
      </c>
      <c r="H35" s="299">
        <f t="shared" si="1"/>
        <v>0</v>
      </c>
    </row>
    <row r="36" spans="2:8" ht="13.5" customHeight="1">
      <c r="B36" s="298">
        <v>19</v>
      </c>
      <c r="C36" s="274" t="s">
        <v>552</v>
      </c>
      <c r="D36" s="275" t="s">
        <v>553</v>
      </c>
      <c r="E36" s="276" t="s">
        <v>537</v>
      </c>
      <c r="F36" s="277">
        <v>9</v>
      </c>
      <c r="G36" s="278">
        <v>0</v>
      </c>
      <c r="H36" s="299">
        <f t="shared" si="1"/>
        <v>0</v>
      </c>
    </row>
    <row r="37" spans="2:8" ht="13.5" customHeight="1">
      <c r="B37" s="298">
        <v>20</v>
      </c>
      <c r="C37" s="274" t="s">
        <v>774</v>
      </c>
      <c r="D37" s="275" t="s">
        <v>775</v>
      </c>
      <c r="E37" s="276" t="s">
        <v>537</v>
      </c>
      <c r="F37" s="277">
        <v>11</v>
      </c>
      <c r="G37" s="278">
        <v>0</v>
      </c>
      <c r="H37" s="299">
        <f t="shared" si="1"/>
        <v>0</v>
      </c>
    </row>
    <row r="38" spans="2:8" ht="13.5" customHeight="1">
      <c r="B38" s="300" t="s">
        <v>507</v>
      </c>
      <c r="C38" s="282" t="s">
        <v>856</v>
      </c>
      <c r="D38" s="283" t="s">
        <v>857</v>
      </c>
      <c r="E38" s="284"/>
      <c r="F38" s="285"/>
      <c r="G38" s="286"/>
      <c r="H38" s="301">
        <f>H39+H41</f>
        <v>0</v>
      </c>
    </row>
    <row r="39" spans="2:8" ht="13.5" customHeight="1">
      <c r="B39" s="298">
        <v>21</v>
      </c>
      <c r="C39" s="274" t="s">
        <v>937</v>
      </c>
      <c r="D39" s="275" t="s">
        <v>938</v>
      </c>
      <c r="E39" s="276" t="s">
        <v>222</v>
      </c>
      <c r="F39" s="277">
        <v>2.7</v>
      </c>
      <c r="G39" s="278">
        <v>0</v>
      </c>
      <c r="H39" s="299">
        <f>F39*G39</f>
        <v>0</v>
      </c>
    </row>
    <row r="40" spans="2:8" ht="13.5" customHeight="1">
      <c r="B40" s="298"/>
      <c r="C40" s="274"/>
      <c r="D40" s="279" t="s">
        <v>939</v>
      </c>
      <c r="E40" s="280"/>
      <c r="F40" s="281">
        <v>2.7</v>
      </c>
      <c r="G40" s="278"/>
      <c r="H40" s="299"/>
    </row>
    <row r="41" spans="2:8" ht="13.5" customHeight="1">
      <c r="B41" s="298">
        <v>22</v>
      </c>
      <c r="C41" s="274" t="s">
        <v>940</v>
      </c>
      <c r="D41" s="275" t="s">
        <v>941</v>
      </c>
      <c r="E41" s="276" t="s">
        <v>222</v>
      </c>
      <c r="F41" s="277">
        <v>2.7</v>
      </c>
      <c r="G41" s="278">
        <v>0</v>
      </c>
      <c r="H41" s="299">
        <f t="shared" ref="H41" si="2">F41*G41</f>
        <v>0</v>
      </c>
    </row>
    <row r="42" spans="2:8" ht="13.5" customHeight="1">
      <c r="B42" s="300" t="s">
        <v>507</v>
      </c>
      <c r="C42" s="282" t="s">
        <v>155</v>
      </c>
      <c r="D42" s="283" t="s">
        <v>554</v>
      </c>
      <c r="E42" s="284"/>
      <c r="F42" s="285"/>
      <c r="G42" s="286"/>
      <c r="H42" s="301">
        <f>H43+H44+H45+H46+H47+H48</f>
        <v>0</v>
      </c>
    </row>
    <row r="43" spans="2:8" ht="13.5" customHeight="1">
      <c r="B43" s="298">
        <v>23</v>
      </c>
      <c r="C43" s="274" t="s">
        <v>559</v>
      </c>
      <c r="D43" s="275" t="s">
        <v>560</v>
      </c>
      <c r="E43" s="276" t="s">
        <v>168</v>
      </c>
      <c r="F43" s="277">
        <v>3</v>
      </c>
      <c r="G43" s="278">
        <v>0</v>
      </c>
      <c r="H43" s="299">
        <f>F43*G43</f>
        <v>0</v>
      </c>
    </row>
    <row r="44" spans="2:8" ht="13.5" customHeight="1">
      <c r="B44" s="298">
        <v>24</v>
      </c>
      <c r="C44" s="274" t="s">
        <v>555</v>
      </c>
      <c r="D44" s="275" t="s">
        <v>556</v>
      </c>
      <c r="E44" s="276" t="s">
        <v>168</v>
      </c>
      <c r="F44" s="277">
        <v>1</v>
      </c>
      <c r="G44" s="278">
        <v>0</v>
      </c>
      <c r="H44" s="299">
        <f t="shared" ref="H44:H48" si="3">F44*G44</f>
        <v>0</v>
      </c>
    </row>
    <row r="45" spans="2:8" ht="13.5" customHeight="1">
      <c r="B45" s="298">
        <v>25</v>
      </c>
      <c r="C45" s="274" t="s">
        <v>781</v>
      </c>
      <c r="D45" s="275" t="s">
        <v>782</v>
      </c>
      <c r="E45" s="276" t="s">
        <v>168</v>
      </c>
      <c r="F45" s="277">
        <v>1</v>
      </c>
      <c r="G45" s="278">
        <v>0</v>
      </c>
      <c r="H45" s="299">
        <f t="shared" si="3"/>
        <v>0</v>
      </c>
    </row>
    <row r="46" spans="2:8" ht="13.5" customHeight="1">
      <c r="B46" s="298">
        <v>26</v>
      </c>
      <c r="C46" s="274" t="s">
        <v>783</v>
      </c>
      <c r="D46" s="275" t="s">
        <v>784</v>
      </c>
      <c r="E46" s="276" t="s">
        <v>168</v>
      </c>
      <c r="F46" s="277">
        <v>1</v>
      </c>
      <c r="G46" s="278">
        <v>0</v>
      </c>
      <c r="H46" s="299">
        <f t="shared" si="3"/>
        <v>0</v>
      </c>
    </row>
    <row r="47" spans="2:8" ht="13.5" customHeight="1">
      <c r="B47" s="298">
        <v>27</v>
      </c>
      <c r="C47" s="274" t="s">
        <v>779</v>
      </c>
      <c r="D47" s="275" t="s">
        <v>780</v>
      </c>
      <c r="E47" s="276" t="s">
        <v>168</v>
      </c>
      <c r="F47" s="277">
        <v>1</v>
      </c>
      <c r="G47" s="278">
        <v>0</v>
      </c>
      <c r="H47" s="299">
        <f t="shared" si="3"/>
        <v>0</v>
      </c>
    </row>
    <row r="48" spans="2:8" ht="13.5" customHeight="1">
      <c r="B48" s="298">
        <v>28</v>
      </c>
      <c r="C48" s="274" t="s">
        <v>557</v>
      </c>
      <c r="D48" s="275" t="s">
        <v>558</v>
      </c>
      <c r="E48" s="276" t="s">
        <v>168</v>
      </c>
      <c r="F48" s="277">
        <v>1</v>
      </c>
      <c r="G48" s="278">
        <v>0</v>
      </c>
      <c r="H48" s="299">
        <f t="shared" si="3"/>
        <v>0</v>
      </c>
    </row>
    <row r="49" spans="2:10" ht="13.5" customHeight="1">
      <c r="B49" s="300" t="s">
        <v>507</v>
      </c>
      <c r="C49" s="282" t="s">
        <v>561</v>
      </c>
      <c r="D49" s="283" t="s">
        <v>562</v>
      </c>
      <c r="E49" s="284"/>
      <c r="F49" s="285"/>
      <c r="G49" s="286"/>
      <c r="H49" s="301">
        <f>H50</f>
        <v>0</v>
      </c>
    </row>
    <row r="50" spans="2:10" ht="13.5" customHeight="1">
      <c r="B50" s="298">
        <v>29</v>
      </c>
      <c r="C50" s="274" t="s">
        <v>563</v>
      </c>
      <c r="D50" s="275" t="s">
        <v>564</v>
      </c>
      <c r="E50" s="276" t="s">
        <v>222</v>
      </c>
      <c r="F50" s="277">
        <v>131</v>
      </c>
      <c r="G50" s="278">
        <v>0</v>
      </c>
      <c r="H50" s="299">
        <f>F50*G50</f>
        <v>0</v>
      </c>
    </row>
    <row r="51" spans="2:10" ht="13.5" customHeight="1">
      <c r="B51" s="298"/>
      <c r="C51" s="274"/>
      <c r="D51" s="279" t="s">
        <v>942</v>
      </c>
      <c r="E51" s="280"/>
      <c r="F51" s="281">
        <v>131</v>
      </c>
      <c r="G51" s="278"/>
      <c r="H51" s="299"/>
    </row>
    <row r="52" spans="2:10" ht="13.5" customHeight="1">
      <c r="B52" s="300" t="s">
        <v>507</v>
      </c>
      <c r="C52" s="282" t="s">
        <v>566</v>
      </c>
      <c r="D52" s="283" t="s">
        <v>567</v>
      </c>
      <c r="E52" s="284"/>
      <c r="F52" s="285"/>
      <c r="G52" s="286"/>
      <c r="H52" s="301">
        <f>H53+H54</f>
        <v>0</v>
      </c>
    </row>
    <row r="53" spans="2:10" ht="13.5" customHeight="1">
      <c r="B53" s="298">
        <v>30</v>
      </c>
      <c r="C53" s="274" t="s">
        <v>568</v>
      </c>
      <c r="D53" s="275" t="s">
        <v>569</v>
      </c>
      <c r="E53" s="276" t="s">
        <v>93</v>
      </c>
      <c r="F53" s="277">
        <v>4</v>
      </c>
      <c r="G53" s="278">
        <v>0</v>
      </c>
      <c r="H53" s="299">
        <f>F53*G53</f>
        <v>0</v>
      </c>
    </row>
    <row r="54" spans="2:10" ht="13.5" customHeight="1">
      <c r="B54" s="298">
        <v>31</v>
      </c>
      <c r="C54" s="274" t="s">
        <v>786</v>
      </c>
      <c r="D54" s="275" t="s">
        <v>787</v>
      </c>
      <c r="E54" s="276" t="s">
        <v>93</v>
      </c>
      <c r="F54" s="277">
        <v>1</v>
      </c>
      <c r="G54" s="278">
        <v>0</v>
      </c>
      <c r="H54" s="299">
        <f>F54*G54</f>
        <v>0</v>
      </c>
    </row>
    <row r="55" spans="2:10" ht="13.5" customHeight="1">
      <c r="B55" s="300" t="s">
        <v>507</v>
      </c>
      <c r="C55" s="282" t="s">
        <v>943</v>
      </c>
      <c r="D55" s="283" t="s">
        <v>944</v>
      </c>
      <c r="E55" s="284"/>
      <c r="F55" s="285"/>
      <c r="G55" s="286"/>
      <c r="H55" s="301">
        <f>H56</f>
        <v>0</v>
      </c>
    </row>
    <row r="56" spans="2:10" ht="13.5" customHeight="1">
      <c r="B56" s="298">
        <v>32</v>
      </c>
      <c r="C56" s="274" t="s">
        <v>945</v>
      </c>
      <c r="D56" s="275" t="s">
        <v>946</v>
      </c>
      <c r="E56" s="276" t="s">
        <v>222</v>
      </c>
      <c r="F56" s="277">
        <v>54.3</v>
      </c>
      <c r="G56" s="278">
        <v>0</v>
      </c>
      <c r="H56" s="299">
        <f>F56*G56</f>
        <v>0</v>
      </c>
    </row>
    <row r="57" spans="2:10" ht="13.5" customHeight="1">
      <c r="B57" s="298"/>
      <c r="C57" s="274"/>
      <c r="D57" s="279" t="s">
        <v>947</v>
      </c>
      <c r="E57" s="280"/>
      <c r="F57" s="281">
        <v>18.2</v>
      </c>
      <c r="G57" s="278"/>
      <c r="H57" s="299"/>
    </row>
    <row r="58" spans="2:10" ht="13.5" customHeight="1">
      <c r="B58" s="298"/>
      <c r="C58" s="274"/>
      <c r="D58" s="279" t="s">
        <v>948</v>
      </c>
      <c r="E58" s="280"/>
      <c r="F58" s="281">
        <v>10.9</v>
      </c>
      <c r="G58" s="278"/>
      <c r="H58" s="299"/>
    </row>
    <row r="59" spans="2:10" ht="13.5" customHeight="1">
      <c r="B59" s="298"/>
      <c r="C59" s="274"/>
      <c r="D59" s="279" t="s">
        <v>949</v>
      </c>
      <c r="E59" s="280"/>
      <c r="F59" s="281">
        <v>12.8</v>
      </c>
      <c r="G59" s="278"/>
      <c r="H59" s="299"/>
    </row>
    <row r="60" spans="2:10" ht="13.5" customHeight="1">
      <c r="B60" s="298"/>
      <c r="C60" s="274"/>
      <c r="D60" s="279" t="s">
        <v>950</v>
      </c>
      <c r="E60" s="280"/>
      <c r="F60" s="281">
        <v>3</v>
      </c>
      <c r="G60" s="278"/>
      <c r="H60" s="299"/>
    </row>
    <row r="61" spans="2:10" ht="13.5" customHeight="1" thickBot="1">
      <c r="B61" s="298"/>
      <c r="C61" s="274"/>
      <c r="D61" s="279" t="s">
        <v>951</v>
      </c>
      <c r="E61" s="280"/>
      <c r="F61" s="281">
        <v>9.4</v>
      </c>
      <c r="G61" s="278"/>
      <c r="H61" s="299"/>
    </row>
    <row r="62" spans="2:10" ht="13.5" customHeight="1" thickBot="1">
      <c r="B62" s="300" t="s">
        <v>507</v>
      </c>
      <c r="C62" s="282" t="s">
        <v>574</v>
      </c>
      <c r="D62" s="283" t="s">
        <v>575</v>
      </c>
      <c r="E62" s="284"/>
      <c r="F62" s="285"/>
      <c r="G62" s="286"/>
      <c r="H62" s="301">
        <f>H63+H66</f>
        <v>0</v>
      </c>
      <c r="I62" s="398">
        <f>H62+H55+H52+H49+H42+H38</f>
        <v>0</v>
      </c>
      <c r="J62" s="399" t="s">
        <v>14</v>
      </c>
    </row>
    <row r="63" spans="2:10" ht="13.5" customHeight="1">
      <c r="B63" s="298">
        <v>33</v>
      </c>
      <c r="C63" s="274" t="s">
        <v>576</v>
      </c>
      <c r="D63" s="275" t="s">
        <v>577</v>
      </c>
      <c r="E63" s="276" t="s">
        <v>108</v>
      </c>
      <c r="F63" s="277">
        <v>11.8</v>
      </c>
      <c r="G63" s="278">
        <v>0</v>
      </c>
      <c r="H63" s="299">
        <f>F63*G63</f>
        <v>0</v>
      </c>
    </row>
    <row r="64" spans="2:10" ht="13.5" customHeight="1">
      <c r="B64" s="298"/>
      <c r="C64" s="274"/>
      <c r="D64" s="279" t="s">
        <v>952</v>
      </c>
      <c r="E64" s="280"/>
      <c r="F64" s="281">
        <v>3.2</v>
      </c>
      <c r="G64" s="278"/>
      <c r="H64" s="299"/>
    </row>
    <row r="65" spans="2:8" ht="13.5" customHeight="1">
      <c r="B65" s="298"/>
      <c r="C65" s="274"/>
      <c r="D65" s="279" t="s">
        <v>953</v>
      </c>
      <c r="E65" s="280"/>
      <c r="F65" s="281">
        <v>8.6</v>
      </c>
      <c r="G65" s="278"/>
      <c r="H65" s="299"/>
    </row>
    <row r="66" spans="2:8" ht="13.5" customHeight="1">
      <c r="B66" s="298">
        <v>34</v>
      </c>
      <c r="C66" s="274" t="s">
        <v>581</v>
      </c>
      <c r="D66" s="275" t="s">
        <v>582</v>
      </c>
      <c r="E66" s="276" t="s">
        <v>222</v>
      </c>
      <c r="F66" s="277">
        <v>7.8</v>
      </c>
      <c r="G66" s="278">
        <v>0</v>
      </c>
      <c r="H66" s="299">
        <f t="shared" ref="H66" si="4">F66*G66</f>
        <v>0</v>
      </c>
    </row>
    <row r="67" spans="2:8" ht="13.5" customHeight="1">
      <c r="B67" s="298"/>
      <c r="C67" s="274"/>
      <c r="D67" s="279" t="s">
        <v>954</v>
      </c>
      <c r="E67" s="280"/>
      <c r="F67" s="281">
        <v>0.9</v>
      </c>
      <c r="G67" s="278"/>
      <c r="H67" s="299"/>
    </row>
    <row r="68" spans="2:8" ht="13.5" customHeight="1" thickBot="1">
      <c r="B68" s="302"/>
      <c r="C68" s="303"/>
      <c r="D68" s="304" t="s">
        <v>955</v>
      </c>
      <c r="E68" s="305"/>
      <c r="F68" s="306">
        <v>6.9</v>
      </c>
      <c r="G68" s="307"/>
      <c r="H68" s="308"/>
    </row>
    <row r="69" spans="2:8" ht="44.25" customHeight="1" thickBot="1">
      <c r="B69" s="430"/>
      <c r="C69" s="431"/>
      <c r="D69" s="426" t="s">
        <v>1281</v>
      </c>
      <c r="E69" s="433" t="s">
        <v>420</v>
      </c>
      <c r="F69" s="434">
        <v>1</v>
      </c>
      <c r="G69" s="432"/>
      <c r="H69" s="429">
        <v>0</v>
      </c>
    </row>
    <row r="70" spans="2:8" ht="15.75" thickBot="1">
      <c r="H70" s="425">
        <f>H62+H55+H52+H49+H42+H38+H23+H9+H69</f>
        <v>0</v>
      </c>
    </row>
  </sheetData>
  <mergeCells count="4">
    <mergeCell ref="B2:H2"/>
    <mergeCell ref="D3:H3"/>
    <mergeCell ref="D4:H4"/>
    <mergeCell ref="D5:H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B1:J149"/>
  <sheetViews>
    <sheetView topLeftCell="A121" zoomScale="140" zoomScaleNormal="140" workbookViewId="0">
      <selection activeCell="I138" sqref="I138"/>
    </sheetView>
  </sheetViews>
  <sheetFormatPr defaultRowHeight="15"/>
  <cols>
    <col min="4" max="4" width="56.42578125" customWidth="1"/>
    <col min="8" max="8" width="13.42578125" customWidth="1"/>
    <col min="9" max="9" width="14.710937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956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82</v>
      </c>
      <c r="D9" s="270" t="s">
        <v>587</v>
      </c>
      <c r="E9" s="309"/>
      <c r="F9" s="272"/>
      <c r="G9" s="273"/>
      <c r="H9" s="297">
        <f>H10+H11+H12+H13+H15+H17+H19+H21+H23</f>
        <v>0</v>
      </c>
    </row>
    <row r="10" spans="2:8" ht="13.5" customHeight="1">
      <c r="B10" s="298">
        <v>1</v>
      </c>
      <c r="C10" s="274" t="s">
        <v>807</v>
      </c>
      <c r="D10" s="275" t="s">
        <v>808</v>
      </c>
      <c r="E10" s="310" t="s">
        <v>222</v>
      </c>
      <c r="F10" s="277">
        <v>4.3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809</v>
      </c>
      <c r="D11" s="275" t="s">
        <v>810</v>
      </c>
      <c r="E11" s="310" t="s">
        <v>222</v>
      </c>
      <c r="F11" s="277">
        <v>0.9</v>
      </c>
      <c r="G11" s="278">
        <v>0</v>
      </c>
      <c r="H11" s="299">
        <f t="shared" ref="H11:H23" si="0">F11*G11</f>
        <v>0</v>
      </c>
    </row>
    <row r="12" spans="2:8" ht="13.5" customHeight="1">
      <c r="B12" s="298">
        <v>3</v>
      </c>
      <c r="C12" s="274" t="s">
        <v>811</v>
      </c>
      <c r="D12" s="275" t="s">
        <v>812</v>
      </c>
      <c r="E12" s="310" t="s">
        <v>222</v>
      </c>
      <c r="F12" s="277">
        <v>3.4</v>
      </c>
      <c r="G12" s="278">
        <v>0</v>
      </c>
      <c r="H12" s="299">
        <f t="shared" si="0"/>
        <v>0</v>
      </c>
    </row>
    <row r="13" spans="2:8" ht="13.5" customHeight="1">
      <c r="B13" s="298">
        <v>4</v>
      </c>
      <c r="C13" s="274" t="s">
        <v>813</v>
      </c>
      <c r="D13" s="275" t="s">
        <v>814</v>
      </c>
      <c r="E13" s="310" t="s">
        <v>222</v>
      </c>
      <c r="F13" s="277">
        <v>2.7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957</v>
      </c>
      <c r="E14" s="311"/>
      <c r="F14" s="281">
        <v>2.7</v>
      </c>
      <c r="G14" s="278"/>
      <c r="H14" s="299"/>
    </row>
    <row r="15" spans="2:8" ht="13.5" customHeight="1">
      <c r="B15" s="298">
        <v>5</v>
      </c>
      <c r="C15" s="274" t="s">
        <v>815</v>
      </c>
      <c r="D15" s="275" t="s">
        <v>816</v>
      </c>
      <c r="E15" s="310" t="s">
        <v>222</v>
      </c>
      <c r="F15" s="277">
        <v>1.65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958</v>
      </c>
      <c r="E16" s="311"/>
      <c r="F16" s="281">
        <v>1.65</v>
      </c>
      <c r="G16" s="278"/>
      <c r="H16" s="299"/>
    </row>
    <row r="17" spans="2:8" ht="13.5" customHeight="1">
      <c r="B17" s="298">
        <v>6</v>
      </c>
      <c r="C17" s="274" t="s">
        <v>818</v>
      </c>
      <c r="D17" s="275" t="s">
        <v>819</v>
      </c>
      <c r="E17" s="310" t="s">
        <v>108</v>
      </c>
      <c r="F17" s="277">
        <v>9.4</v>
      </c>
      <c r="G17" s="278">
        <v>0</v>
      </c>
      <c r="H17" s="299">
        <f t="shared" si="0"/>
        <v>0</v>
      </c>
    </row>
    <row r="18" spans="2:8" ht="13.5" customHeight="1">
      <c r="B18" s="298"/>
      <c r="C18" s="274"/>
      <c r="D18" s="279" t="s">
        <v>959</v>
      </c>
      <c r="E18" s="311"/>
      <c r="F18" s="281">
        <v>9.4</v>
      </c>
      <c r="G18" s="278"/>
      <c r="H18" s="299"/>
    </row>
    <row r="19" spans="2:8" ht="13.5" customHeight="1">
      <c r="B19" s="298">
        <v>7</v>
      </c>
      <c r="C19" s="274" t="s">
        <v>821</v>
      </c>
      <c r="D19" s="275" t="s">
        <v>822</v>
      </c>
      <c r="E19" s="310" t="s">
        <v>108</v>
      </c>
      <c r="F19" s="277">
        <v>0.9</v>
      </c>
      <c r="G19" s="278">
        <v>0</v>
      </c>
      <c r="H19" s="299">
        <f t="shared" si="0"/>
        <v>0</v>
      </c>
    </row>
    <row r="20" spans="2:8" ht="13.5" customHeight="1">
      <c r="B20" s="298"/>
      <c r="C20" s="274"/>
      <c r="D20" s="279" t="s">
        <v>960</v>
      </c>
      <c r="E20" s="311"/>
      <c r="F20" s="281">
        <v>0.9</v>
      </c>
      <c r="G20" s="278"/>
      <c r="H20" s="299"/>
    </row>
    <row r="21" spans="2:8" ht="13.5" customHeight="1">
      <c r="B21" s="298">
        <v>8</v>
      </c>
      <c r="C21" s="274" t="s">
        <v>824</v>
      </c>
      <c r="D21" s="275" t="s">
        <v>825</v>
      </c>
      <c r="E21" s="310" t="s">
        <v>222</v>
      </c>
      <c r="F21" s="277">
        <v>3.19</v>
      </c>
      <c r="G21" s="278">
        <v>0</v>
      </c>
      <c r="H21" s="299">
        <f t="shared" si="0"/>
        <v>0</v>
      </c>
    </row>
    <row r="22" spans="2:8" ht="13.5" customHeight="1">
      <c r="B22" s="298"/>
      <c r="C22" s="274"/>
      <c r="D22" s="279" t="s">
        <v>1303</v>
      </c>
      <c r="E22" s="311"/>
      <c r="F22" s="281">
        <v>3.19</v>
      </c>
      <c r="G22" s="278"/>
      <c r="H22" s="299"/>
    </row>
    <row r="23" spans="2:8" ht="13.5" customHeight="1">
      <c r="B23" s="298">
        <v>9</v>
      </c>
      <c r="C23" s="274" t="s">
        <v>827</v>
      </c>
      <c r="D23" s="275" t="s">
        <v>828</v>
      </c>
      <c r="E23" s="310" t="s">
        <v>222</v>
      </c>
      <c r="F23" s="277">
        <v>1.05</v>
      </c>
      <c r="G23" s="278">
        <v>0</v>
      </c>
      <c r="H23" s="299">
        <f t="shared" si="0"/>
        <v>0</v>
      </c>
    </row>
    <row r="24" spans="2:8" ht="13.5" customHeight="1">
      <c r="B24" s="298"/>
      <c r="C24" s="274"/>
      <c r="D24" s="279" t="s">
        <v>961</v>
      </c>
      <c r="E24" s="311"/>
      <c r="F24" s="281">
        <v>1.05</v>
      </c>
      <c r="G24" s="278"/>
      <c r="H24" s="299"/>
    </row>
    <row r="25" spans="2:8" ht="13.5" customHeight="1">
      <c r="B25" s="300" t="s">
        <v>507</v>
      </c>
      <c r="C25" s="282" t="s">
        <v>604</v>
      </c>
      <c r="D25" s="283" t="s">
        <v>605</v>
      </c>
      <c r="E25" s="312"/>
      <c r="F25" s="285"/>
      <c r="G25" s="286"/>
      <c r="H25" s="301">
        <f>H26+H36</f>
        <v>0</v>
      </c>
    </row>
    <row r="26" spans="2:8" ht="13.5" customHeight="1">
      <c r="B26" s="298">
        <v>10</v>
      </c>
      <c r="C26" s="274" t="s">
        <v>606</v>
      </c>
      <c r="D26" s="275" t="s">
        <v>607</v>
      </c>
      <c r="E26" s="310" t="s">
        <v>222</v>
      </c>
      <c r="F26" s="277">
        <v>195.70400000000001</v>
      </c>
      <c r="G26" s="278">
        <v>0</v>
      </c>
      <c r="H26" s="299">
        <f>F26*G26</f>
        <v>0</v>
      </c>
    </row>
    <row r="27" spans="2:8" ht="13.5" customHeight="1">
      <c r="B27" s="298"/>
      <c r="C27" s="274"/>
      <c r="D27" s="279" t="s">
        <v>962</v>
      </c>
      <c r="E27" s="311"/>
      <c r="F27" s="281">
        <v>42.442999999999998</v>
      </c>
      <c r="G27" s="278"/>
      <c r="H27" s="299"/>
    </row>
    <row r="28" spans="2:8" ht="13.5" customHeight="1">
      <c r="B28" s="298"/>
      <c r="C28" s="274"/>
      <c r="D28" s="279" t="s">
        <v>963</v>
      </c>
      <c r="E28" s="311"/>
      <c r="F28" s="281">
        <v>23.332999999999998</v>
      </c>
      <c r="G28" s="278"/>
      <c r="H28" s="299"/>
    </row>
    <row r="29" spans="2:8" ht="13.5" customHeight="1">
      <c r="B29" s="298"/>
      <c r="C29" s="274"/>
      <c r="D29" s="279" t="s">
        <v>964</v>
      </c>
      <c r="E29" s="311"/>
      <c r="F29" s="281">
        <v>37.42</v>
      </c>
      <c r="G29" s="278"/>
      <c r="H29" s="299"/>
    </row>
    <row r="30" spans="2:8" ht="13.5" customHeight="1">
      <c r="B30" s="298"/>
      <c r="C30" s="274"/>
      <c r="D30" s="279" t="s">
        <v>965</v>
      </c>
      <c r="E30" s="311"/>
      <c r="F30" s="281">
        <v>32.314999999999998</v>
      </c>
      <c r="G30" s="278"/>
      <c r="H30" s="299"/>
    </row>
    <row r="31" spans="2:8" ht="13.5" customHeight="1">
      <c r="B31" s="298"/>
      <c r="C31" s="274"/>
      <c r="D31" s="279" t="s">
        <v>966</v>
      </c>
      <c r="E31" s="311"/>
      <c r="F31" s="281">
        <v>18.2</v>
      </c>
      <c r="G31" s="278"/>
      <c r="H31" s="299"/>
    </row>
    <row r="32" spans="2:8" ht="13.5" customHeight="1">
      <c r="B32" s="298"/>
      <c r="C32" s="274"/>
      <c r="D32" s="279" t="s">
        <v>967</v>
      </c>
      <c r="E32" s="311"/>
      <c r="F32" s="281">
        <v>35.395000000000003</v>
      </c>
      <c r="G32" s="278"/>
      <c r="H32" s="299"/>
    </row>
    <row r="33" spans="2:8" ht="13.5" customHeight="1">
      <c r="B33" s="298"/>
      <c r="C33" s="274"/>
      <c r="D33" s="279" t="s">
        <v>968</v>
      </c>
      <c r="E33" s="311"/>
      <c r="F33" s="281">
        <v>2.92</v>
      </c>
      <c r="G33" s="278"/>
      <c r="H33" s="299"/>
    </row>
    <row r="34" spans="2:8" ht="13.5" customHeight="1">
      <c r="B34" s="298"/>
      <c r="C34" s="274"/>
      <c r="D34" s="279" t="s">
        <v>969</v>
      </c>
      <c r="E34" s="311"/>
      <c r="F34" s="281">
        <v>1.4279999999999999</v>
      </c>
      <c r="G34" s="278"/>
      <c r="H34" s="299"/>
    </row>
    <row r="35" spans="2:8" ht="13.5" customHeight="1">
      <c r="B35" s="298"/>
      <c r="C35" s="274"/>
      <c r="D35" s="279" t="s">
        <v>970</v>
      </c>
      <c r="E35" s="311"/>
      <c r="F35" s="281">
        <v>2.25</v>
      </c>
      <c r="G35" s="278"/>
      <c r="H35" s="299"/>
    </row>
    <row r="36" spans="2:8" ht="13.5" customHeight="1">
      <c r="B36" s="298">
        <v>11</v>
      </c>
      <c r="C36" s="274" t="s">
        <v>614</v>
      </c>
      <c r="D36" s="275" t="s">
        <v>615</v>
      </c>
      <c r="E36" s="310" t="s">
        <v>222</v>
      </c>
      <c r="F36" s="277">
        <v>61.2</v>
      </c>
      <c r="G36" s="278">
        <v>0</v>
      </c>
      <c r="H36" s="299">
        <f t="shared" ref="H36" si="1">F36*G36</f>
        <v>0</v>
      </c>
    </row>
    <row r="37" spans="2:8" ht="13.5" customHeight="1">
      <c r="B37" s="298"/>
      <c r="C37" s="274"/>
      <c r="D37" s="279" t="s">
        <v>971</v>
      </c>
      <c r="E37" s="311"/>
      <c r="F37" s="281">
        <v>61.2</v>
      </c>
      <c r="G37" s="278"/>
      <c r="H37" s="299"/>
    </row>
    <row r="38" spans="2:8" ht="13.5" customHeight="1">
      <c r="B38" s="300" t="s">
        <v>507</v>
      </c>
      <c r="C38" s="282" t="s">
        <v>617</v>
      </c>
      <c r="D38" s="283" t="s">
        <v>618</v>
      </c>
      <c r="E38" s="312"/>
      <c r="F38" s="285"/>
      <c r="G38" s="286"/>
      <c r="H38" s="301">
        <f>H39+H41+H42+H45+H46</f>
        <v>0</v>
      </c>
    </row>
    <row r="39" spans="2:8" ht="13.5" customHeight="1">
      <c r="B39" s="298">
        <v>12</v>
      </c>
      <c r="C39" s="274" t="s">
        <v>619</v>
      </c>
      <c r="D39" s="275" t="s">
        <v>620</v>
      </c>
      <c r="E39" s="310" t="s">
        <v>222</v>
      </c>
      <c r="F39" s="277">
        <v>195.70400000000001</v>
      </c>
      <c r="G39" s="278">
        <v>0</v>
      </c>
      <c r="H39" s="299">
        <f>F39*G39</f>
        <v>0</v>
      </c>
    </row>
    <row r="40" spans="2:8" ht="13.5" customHeight="1">
      <c r="B40" s="298"/>
      <c r="C40" s="274"/>
      <c r="D40" s="279" t="s">
        <v>972</v>
      </c>
      <c r="E40" s="311"/>
      <c r="F40" s="281">
        <v>195.70400000000001</v>
      </c>
      <c r="G40" s="278"/>
      <c r="H40" s="299"/>
    </row>
    <row r="41" spans="2:8" ht="13.5" customHeight="1">
      <c r="B41" s="298">
        <v>13</v>
      </c>
      <c r="C41" s="274" t="s">
        <v>621</v>
      </c>
      <c r="D41" s="275" t="s">
        <v>622</v>
      </c>
      <c r="E41" s="310" t="s">
        <v>222</v>
      </c>
      <c r="F41" s="277">
        <v>61.2</v>
      </c>
      <c r="G41" s="278">
        <v>0</v>
      </c>
      <c r="H41" s="299">
        <f t="shared" ref="H41:H46" si="2">F41*G41</f>
        <v>0</v>
      </c>
    </row>
    <row r="42" spans="2:8" ht="13.5" customHeight="1">
      <c r="B42" s="298">
        <v>14</v>
      </c>
      <c r="C42" s="274" t="s">
        <v>623</v>
      </c>
      <c r="D42" s="275" t="s">
        <v>836</v>
      </c>
      <c r="E42" s="310" t="s">
        <v>222</v>
      </c>
      <c r="F42" s="277">
        <v>201.09399999999999</v>
      </c>
      <c r="G42" s="278">
        <v>0</v>
      </c>
      <c r="H42" s="299">
        <f t="shared" si="2"/>
        <v>0</v>
      </c>
    </row>
    <row r="43" spans="2:8" ht="13.5" customHeight="1">
      <c r="B43" s="298"/>
      <c r="C43" s="274"/>
      <c r="D43" s="279" t="s">
        <v>972</v>
      </c>
      <c r="E43" s="311"/>
      <c r="F43" s="281">
        <v>195.70400000000001</v>
      </c>
      <c r="G43" s="278"/>
      <c r="H43" s="299"/>
    </row>
    <row r="44" spans="2:8" ht="13.5" customHeight="1">
      <c r="B44" s="298"/>
      <c r="C44" s="274"/>
      <c r="D44" s="279" t="s">
        <v>974</v>
      </c>
      <c r="E44" s="311"/>
      <c r="F44" s="281">
        <v>5.39</v>
      </c>
      <c r="G44" s="278"/>
      <c r="H44" s="299"/>
    </row>
    <row r="45" spans="2:8" ht="13.5" customHeight="1">
      <c r="B45" s="298">
        <v>15</v>
      </c>
      <c r="C45" s="274" t="s">
        <v>624</v>
      </c>
      <c r="D45" s="275" t="s">
        <v>625</v>
      </c>
      <c r="E45" s="310" t="s">
        <v>222</v>
      </c>
      <c r="F45" s="277">
        <v>15</v>
      </c>
      <c r="G45" s="278">
        <v>0</v>
      </c>
      <c r="H45" s="299">
        <f t="shared" si="2"/>
        <v>0</v>
      </c>
    </row>
    <row r="46" spans="2:8" ht="13.5" customHeight="1">
      <c r="B46" s="298"/>
      <c r="C46" s="274" t="s">
        <v>1300</v>
      </c>
      <c r="D46" s="275" t="s">
        <v>1301</v>
      </c>
      <c r="E46" s="276" t="s">
        <v>222</v>
      </c>
      <c r="F46" s="277">
        <v>61.2</v>
      </c>
      <c r="G46" s="278">
        <v>0</v>
      </c>
      <c r="H46" s="299">
        <f t="shared" si="2"/>
        <v>0</v>
      </c>
    </row>
    <row r="47" spans="2:8" ht="13.5" customHeight="1">
      <c r="B47" s="300" t="s">
        <v>507</v>
      </c>
      <c r="C47" s="282" t="s">
        <v>838</v>
      </c>
      <c r="D47" s="283" t="s">
        <v>839</v>
      </c>
      <c r="E47" s="312"/>
      <c r="F47" s="285"/>
      <c r="G47" s="286"/>
      <c r="H47" s="301">
        <f>H48+H50+H52+H54+H56+H57</f>
        <v>0</v>
      </c>
    </row>
    <row r="48" spans="2:8" ht="13.5" customHeight="1">
      <c r="B48" s="298">
        <v>16</v>
      </c>
      <c r="C48" s="274" t="s">
        <v>840</v>
      </c>
      <c r="D48" s="275" t="s">
        <v>841</v>
      </c>
      <c r="E48" s="310" t="s">
        <v>222</v>
      </c>
      <c r="F48" s="277">
        <v>65.5</v>
      </c>
      <c r="G48" s="278">
        <v>0</v>
      </c>
      <c r="H48" s="299">
        <f>F48*G48</f>
        <v>0</v>
      </c>
    </row>
    <row r="49" spans="2:10" ht="13.5" customHeight="1">
      <c r="B49" s="298"/>
      <c r="C49" s="274"/>
      <c r="D49" s="279" t="s">
        <v>975</v>
      </c>
      <c r="E49" s="311"/>
      <c r="F49" s="281">
        <v>65.5</v>
      </c>
      <c r="G49" s="278"/>
      <c r="H49" s="299"/>
    </row>
    <row r="50" spans="2:10" ht="13.5" customHeight="1">
      <c r="B50" s="298">
        <v>17</v>
      </c>
      <c r="C50" s="274" t="s">
        <v>842</v>
      </c>
      <c r="D50" s="275" t="s">
        <v>843</v>
      </c>
      <c r="E50" s="310" t="s">
        <v>590</v>
      </c>
      <c r="F50" s="277">
        <v>1.659</v>
      </c>
      <c r="G50" s="278">
        <v>0</v>
      </c>
      <c r="H50" s="299">
        <f t="shared" ref="H50:H57" si="3">F50*G50</f>
        <v>0</v>
      </c>
    </row>
    <row r="51" spans="2:10" ht="13.5" customHeight="1">
      <c r="B51" s="298"/>
      <c r="C51" s="274"/>
      <c r="D51" s="279" t="s">
        <v>976</v>
      </c>
      <c r="E51" s="311"/>
      <c r="F51" s="281">
        <v>1.659</v>
      </c>
      <c r="G51" s="278"/>
      <c r="H51" s="299"/>
    </row>
    <row r="52" spans="2:10" ht="13.5" customHeight="1">
      <c r="B52" s="298">
        <v>18</v>
      </c>
      <c r="C52" s="274" t="s">
        <v>845</v>
      </c>
      <c r="D52" s="275" t="s">
        <v>846</v>
      </c>
      <c r="E52" s="310" t="s">
        <v>222</v>
      </c>
      <c r="F52" s="277">
        <v>65.5</v>
      </c>
      <c r="G52" s="278">
        <v>0</v>
      </c>
      <c r="H52" s="299">
        <f t="shared" si="3"/>
        <v>0</v>
      </c>
    </row>
    <row r="53" spans="2:10" ht="13.5" customHeight="1">
      <c r="B53" s="298"/>
      <c r="C53" s="274"/>
      <c r="D53" s="279" t="s">
        <v>975</v>
      </c>
      <c r="E53" s="311"/>
      <c r="F53" s="281">
        <v>65.5</v>
      </c>
      <c r="G53" s="278"/>
      <c r="H53" s="299"/>
    </row>
    <row r="54" spans="2:10" ht="13.5" customHeight="1">
      <c r="B54" s="298">
        <v>19</v>
      </c>
      <c r="C54" s="274" t="s">
        <v>847</v>
      </c>
      <c r="D54" s="275" t="s">
        <v>848</v>
      </c>
      <c r="E54" s="310" t="s">
        <v>222</v>
      </c>
      <c r="F54" s="277">
        <v>68.775000000000006</v>
      </c>
      <c r="G54" s="278">
        <v>0</v>
      </c>
      <c r="H54" s="299">
        <f t="shared" si="3"/>
        <v>0</v>
      </c>
    </row>
    <row r="55" spans="2:10" ht="13.5" customHeight="1">
      <c r="B55" s="298"/>
      <c r="C55" s="274"/>
      <c r="D55" s="279" t="s">
        <v>977</v>
      </c>
      <c r="E55" s="311"/>
      <c r="F55" s="281">
        <v>68.775000000000006</v>
      </c>
      <c r="G55" s="278"/>
      <c r="H55" s="299"/>
    </row>
    <row r="56" spans="2:10" ht="13.5" customHeight="1">
      <c r="B56" s="298">
        <v>20</v>
      </c>
      <c r="C56" s="274" t="s">
        <v>850</v>
      </c>
      <c r="D56" s="275" t="s">
        <v>851</v>
      </c>
      <c r="E56" s="310" t="s">
        <v>222</v>
      </c>
      <c r="F56" s="277">
        <v>65.5</v>
      </c>
      <c r="G56" s="278">
        <v>0</v>
      </c>
      <c r="H56" s="299">
        <f t="shared" si="3"/>
        <v>0</v>
      </c>
    </row>
    <row r="57" spans="2:10" ht="13.5" customHeight="1">
      <c r="B57" s="298">
        <v>21</v>
      </c>
      <c r="C57" s="274" t="s">
        <v>650</v>
      </c>
      <c r="D57" s="275" t="s">
        <v>651</v>
      </c>
      <c r="E57" s="310" t="s">
        <v>222</v>
      </c>
      <c r="F57" s="277">
        <v>61.2</v>
      </c>
      <c r="G57" s="278">
        <v>0</v>
      </c>
      <c r="H57" s="299">
        <f t="shared" si="3"/>
        <v>0</v>
      </c>
    </row>
    <row r="58" spans="2:10" ht="13.5" customHeight="1">
      <c r="B58" s="298"/>
      <c r="C58" s="274"/>
      <c r="D58" s="526" t="s">
        <v>652</v>
      </c>
      <c r="E58" s="527"/>
      <c r="F58" s="528"/>
      <c r="G58" s="529"/>
      <c r="H58" s="530"/>
    </row>
    <row r="59" spans="2:10" ht="13.5" customHeight="1">
      <c r="B59" s="298"/>
      <c r="C59" s="274"/>
      <c r="D59" s="279" t="s">
        <v>978</v>
      </c>
      <c r="E59" s="311"/>
      <c r="F59" s="281">
        <v>61.2</v>
      </c>
      <c r="G59" s="278"/>
      <c r="H59" s="299"/>
    </row>
    <row r="60" spans="2:10" ht="13.5" customHeight="1">
      <c r="B60" s="300" t="s">
        <v>507</v>
      </c>
      <c r="C60" s="282" t="s">
        <v>626</v>
      </c>
      <c r="D60" s="283" t="s">
        <v>627</v>
      </c>
      <c r="E60" s="312"/>
      <c r="F60" s="285"/>
      <c r="G60" s="286"/>
      <c r="H60" s="301">
        <f>H61+H62</f>
        <v>0</v>
      </c>
    </row>
    <row r="61" spans="2:10" ht="13.5" customHeight="1">
      <c r="B61" s="298">
        <v>22</v>
      </c>
      <c r="C61" s="274" t="s">
        <v>628</v>
      </c>
      <c r="D61" s="275" t="s">
        <v>629</v>
      </c>
      <c r="E61" s="310" t="s">
        <v>222</v>
      </c>
      <c r="F61" s="277">
        <v>68.2</v>
      </c>
      <c r="G61" s="278">
        <v>0</v>
      </c>
      <c r="H61" s="299">
        <f>F61*G61</f>
        <v>0</v>
      </c>
    </row>
    <row r="62" spans="2:10" ht="13.5" customHeight="1" thickBot="1">
      <c r="B62" s="298">
        <v>23</v>
      </c>
      <c r="C62" s="274" t="s">
        <v>852</v>
      </c>
      <c r="D62" s="275" t="s">
        <v>853</v>
      </c>
      <c r="E62" s="310" t="s">
        <v>420</v>
      </c>
      <c r="F62" s="277">
        <v>1</v>
      </c>
      <c r="G62" s="278">
        <v>0</v>
      </c>
      <c r="H62" s="299">
        <f>F62*G62</f>
        <v>0</v>
      </c>
    </row>
    <row r="63" spans="2:10" ht="13.5" customHeight="1" thickBot="1">
      <c r="B63" s="300" t="s">
        <v>507</v>
      </c>
      <c r="C63" s="282" t="s">
        <v>632</v>
      </c>
      <c r="D63" s="283" t="s">
        <v>633</v>
      </c>
      <c r="E63" s="312"/>
      <c r="F63" s="285"/>
      <c r="G63" s="286"/>
      <c r="H63" s="301">
        <f>H64</f>
        <v>0</v>
      </c>
      <c r="I63" s="398">
        <f>H63+H60+H47+H38+H25+H9+H148</f>
        <v>0</v>
      </c>
      <c r="J63" s="399" t="s">
        <v>13</v>
      </c>
    </row>
    <row r="64" spans="2:10" ht="13.5" customHeight="1">
      <c r="B64" s="298">
        <v>24</v>
      </c>
      <c r="C64" s="274" t="s">
        <v>854</v>
      </c>
      <c r="D64" s="275" t="s">
        <v>855</v>
      </c>
      <c r="E64" s="310" t="s">
        <v>537</v>
      </c>
      <c r="F64" s="277">
        <v>11</v>
      </c>
      <c r="G64" s="278">
        <v>0</v>
      </c>
      <c r="H64" s="299">
        <f>F64*G64</f>
        <v>0</v>
      </c>
    </row>
    <row r="65" spans="2:8" ht="13.5" customHeight="1">
      <c r="B65" s="300" t="s">
        <v>507</v>
      </c>
      <c r="C65" s="282" t="s">
        <v>856</v>
      </c>
      <c r="D65" s="283" t="s">
        <v>857</v>
      </c>
      <c r="E65" s="312"/>
      <c r="F65" s="285"/>
      <c r="G65" s="286"/>
      <c r="H65" s="301">
        <f>H66+H69+H72+H73+H76+H78</f>
        <v>0</v>
      </c>
    </row>
    <row r="66" spans="2:8" ht="13.5" customHeight="1">
      <c r="B66" s="298">
        <v>25</v>
      </c>
      <c r="C66" s="274" t="s">
        <v>858</v>
      </c>
      <c r="D66" s="275" t="s">
        <v>859</v>
      </c>
      <c r="E66" s="310" t="s">
        <v>222</v>
      </c>
      <c r="F66" s="277">
        <v>12.068</v>
      </c>
      <c r="G66" s="278">
        <v>0</v>
      </c>
      <c r="H66" s="299">
        <f>F66*G66</f>
        <v>0</v>
      </c>
    </row>
    <row r="67" spans="2:8" ht="13.5" customHeight="1">
      <c r="B67" s="298"/>
      <c r="C67" s="274"/>
      <c r="D67" s="279" t="s">
        <v>979</v>
      </c>
      <c r="E67" s="311"/>
      <c r="F67" s="281">
        <v>10.31</v>
      </c>
      <c r="G67" s="278"/>
      <c r="H67" s="299"/>
    </row>
    <row r="68" spans="2:8" ht="13.5" customHeight="1">
      <c r="B68" s="298"/>
      <c r="C68" s="274"/>
      <c r="D68" s="279" t="s">
        <v>980</v>
      </c>
      <c r="E68" s="311"/>
      <c r="F68" s="281">
        <v>1.758</v>
      </c>
      <c r="G68" s="278"/>
      <c r="H68" s="299"/>
    </row>
    <row r="69" spans="2:8" ht="13.5" customHeight="1">
      <c r="B69" s="298">
        <v>26</v>
      </c>
      <c r="C69" s="274" t="s">
        <v>862</v>
      </c>
      <c r="D69" s="275" t="s">
        <v>863</v>
      </c>
      <c r="E69" s="310" t="s">
        <v>222</v>
      </c>
      <c r="F69" s="277">
        <v>12.068</v>
      </c>
      <c r="G69" s="278">
        <v>0</v>
      </c>
      <c r="H69" s="299">
        <f t="shared" ref="H69:H78" si="4">F69*G69</f>
        <v>0</v>
      </c>
    </row>
    <row r="70" spans="2:8" ht="13.5" customHeight="1">
      <c r="B70" s="298"/>
      <c r="C70" s="274"/>
      <c r="D70" s="279" t="s">
        <v>979</v>
      </c>
      <c r="E70" s="311"/>
      <c r="F70" s="281">
        <v>10.31</v>
      </c>
      <c r="G70" s="278"/>
      <c r="H70" s="299"/>
    </row>
    <row r="71" spans="2:8" ht="13.5" customHeight="1">
      <c r="B71" s="298"/>
      <c r="C71" s="274"/>
      <c r="D71" s="279" t="s">
        <v>980</v>
      </c>
      <c r="E71" s="311"/>
      <c r="F71" s="281">
        <v>1.758</v>
      </c>
      <c r="G71" s="278"/>
      <c r="H71" s="299"/>
    </row>
    <row r="72" spans="2:8" ht="13.5" customHeight="1">
      <c r="B72" s="298">
        <v>27</v>
      </c>
      <c r="C72" s="274" t="s">
        <v>864</v>
      </c>
      <c r="D72" s="275" t="s">
        <v>865</v>
      </c>
      <c r="E72" s="310" t="s">
        <v>93</v>
      </c>
      <c r="F72" s="277">
        <v>8</v>
      </c>
      <c r="G72" s="278">
        <v>0</v>
      </c>
      <c r="H72" s="299">
        <f t="shared" si="4"/>
        <v>0</v>
      </c>
    </row>
    <row r="73" spans="2:8" ht="13.5" customHeight="1">
      <c r="B73" s="298">
        <v>28</v>
      </c>
      <c r="C73" s="274" t="s">
        <v>866</v>
      </c>
      <c r="D73" s="275" t="s">
        <v>867</v>
      </c>
      <c r="E73" s="310" t="s">
        <v>108</v>
      </c>
      <c r="F73" s="277">
        <v>9.4600000000000009</v>
      </c>
      <c r="G73" s="278">
        <v>0</v>
      </c>
      <c r="H73" s="299">
        <f t="shared" si="4"/>
        <v>0</v>
      </c>
    </row>
    <row r="74" spans="2:8" ht="13.5" customHeight="1">
      <c r="B74" s="298"/>
      <c r="C74" s="274"/>
      <c r="D74" s="279" t="s">
        <v>981</v>
      </c>
      <c r="E74" s="311"/>
      <c r="F74" s="281">
        <v>6.6</v>
      </c>
      <c r="G74" s="278"/>
      <c r="H74" s="299"/>
    </row>
    <row r="75" spans="2:8" ht="13.5" customHeight="1">
      <c r="B75" s="298"/>
      <c r="C75" s="274"/>
      <c r="D75" s="279" t="s">
        <v>982</v>
      </c>
      <c r="E75" s="311"/>
      <c r="F75" s="281">
        <v>2.86</v>
      </c>
      <c r="G75" s="278"/>
      <c r="H75" s="299"/>
    </row>
    <row r="76" spans="2:8" ht="13.5" customHeight="1">
      <c r="B76" s="298">
        <v>29</v>
      </c>
      <c r="C76" s="274" t="s">
        <v>870</v>
      </c>
      <c r="D76" s="275" t="s">
        <v>871</v>
      </c>
      <c r="E76" s="310" t="s">
        <v>108</v>
      </c>
      <c r="F76" s="277">
        <v>5.8</v>
      </c>
      <c r="G76" s="278">
        <v>0</v>
      </c>
      <c r="H76" s="299">
        <f t="shared" si="4"/>
        <v>0</v>
      </c>
    </row>
    <row r="77" spans="2:8" ht="13.5" customHeight="1">
      <c r="B77" s="298"/>
      <c r="C77" s="274"/>
      <c r="D77" s="279" t="s">
        <v>983</v>
      </c>
      <c r="E77" s="311"/>
      <c r="F77" s="281">
        <v>5.8</v>
      </c>
      <c r="G77" s="278"/>
      <c r="H77" s="299"/>
    </row>
    <row r="78" spans="2:8" ht="13.5" customHeight="1">
      <c r="B78" s="298">
        <v>30</v>
      </c>
      <c r="C78" s="274" t="s">
        <v>984</v>
      </c>
      <c r="D78" s="275" t="s">
        <v>874</v>
      </c>
      <c r="E78" s="310" t="s">
        <v>20</v>
      </c>
      <c r="F78" s="277">
        <v>106.9211</v>
      </c>
      <c r="G78" s="278">
        <v>0</v>
      </c>
      <c r="H78" s="299">
        <f t="shared" si="4"/>
        <v>0</v>
      </c>
    </row>
    <row r="79" spans="2:8" ht="13.5" customHeight="1">
      <c r="B79" s="436" t="s">
        <v>507</v>
      </c>
      <c r="C79" s="282" t="s">
        <v>155</v>
      </c>
      <c r="D79" s="283" t="s">
        <v>554</v>
      </c>
      <c r="E79" s="284"/>
      <c r="F79" s="285"/>
      <c r="G79" s="286"/>
      <c r="H79" s="301">
        <f>H80</f>
        <v>0</v>
      </c>
    </row>
    <row r="80" spans="2:8" ht="13.5" customHeight="1">
      <c r="B80" s="437"/>
      <c r="C80" s="274"/>
      <c r="D80" s="275" t="s">
        <v>1304</v>
      </c>
      <c r="E80" s="276" t="s">
        <v>93</v>
      </c>
      <c r="F80" s="277">
        <v>1</v>
      </c>
      <c r="G80" s="278">
        <v>0</v>
      </c>
      <c r="H80" s="299">
        <f>F80*G80</f>
        <v>0</v>
      </c>
    </row>
    <row r="81" spans="2:8" ht="13.5" customHeight="1">
      <c r="B81" s="300" t="s">
        <v>507</v>
      </c>
      <c r="C81" s="282" t="s">
        <v>566</v>
      </c>
      <c r="D81" s="283" t="s">
        <v>567</v>
      </c>
      <c r="E81" s="312"/>
      <c r="F81" s="285"/>
      <c r="G81" s="286"/>
      <c r="H81" s="301">
        <f>H82+H83+H84+H85+H86+H87</f>
        <v>0</v>
      </c>
    </row>
    <row r="82" spans="2:8" ht="13.5" customHeight="1">
      <c r="B82" s="298">
        <v>31</v>
      </c>
      <c r="C82" s="274" t="s">
        <v>661</v>
      </c>
      <c r="D82" s="275" t="s">
        <v>875</v>
      </c>
      <c r="E82" s="310" t="s">
        <v>310</v>
      </c>
      <c r="F82" s="277">
        <v>1</v>
      </c>
      <c r="G82" s="278">
        <v>0</v>
      </c>
      <c r="H82" s="299">
        <f>F82*G82</f>
        <v>0</v>
      </c>
    </row>
    <row r="83" spans="2:8" ht="13.5" customHeight="1">
      <c r="B83" s="298">
        <v>32</v>
      </c>
      <c r="C83" s="274" t="s">
        <v>663</v>
      </c>
      <c r="D83" s="275" t="s">
        <v>878</v>
      </c>
      <c r="E83" s="310" t="s">
        <v>310</v>
      </c>
      <c r="F83" s="277">
        <v>3</v>
      </c>
      <c r="G83" s="278">
        <v>0</v>
      </c>
      <c r="H83" s="299">
        <f t="shared" ref="H83:H87" si="5">F83*G83</f>
        <v>0</v>
      </c>
    </row>
    <row r="84" spans="2:8" ht="13.5" customHeight="1">
      <c r="B84" s="298">
        <v>33</v>
      </c>
      <c r="C84" s="274" t="s">
        <v>665</v>
      </c>
      <c r="D84" s="275" t="s">
        <v>880</v>
      </c>
      <c r="E84" s="310" t="s">
        <v>310</v>
      </c>
      <c r="F84" s="277">
        <v>2</v>
      </c>
      <c r="G84" s="278">
        <v>0</v>
      </c>
      <c r="H84" s="299">
        <f t="shared" si="5"/>
        <v>0</v>
      </c>
    </row>
    <row r="85" spans="2:8" ht="13.5" customHeight="1">
      <c r="B85" s="298">
        <v>34</v>
      </c>
      <c r="C85" s="274" t="s">
        <v>877</v>
      </c>
      <c r="D85" s="275" t="s">
        <v>985</v>
      </c>
      <c r="E85" s="310" t="s">
        <v>310</v>
      </c>
      <c r="F85" s="277">
        <v>1</v>
      </c>
      <c r="G85" s="278">
        <v>0</v>
      </c>
      <c r="H85" s="299">
        <f t="shared" si="5"/>
        <v>0</v>
      </c>
    </row>
    <row r="86" spans="2:8" ht="13.5" customHeight="1">
      <c r="B86" s="298">
        <v>35</v>
      </c>
      <c r="C86" s="274" t="s">
        <v>667</v>
      </c>
      <c r="D86" s="275" t="s">
        <v>668</v>
      </c>
      <c r="E86" s="310" t="s">
        <v>310</v>
      </c>
      <c r="F86" s="277">
        <v>1</v>
      </c>
      <c r="G86" s="278">
        <v>0</v>
      </c>
      <c r="H86" s="299">
        <f t="shared" si="5"/>
        <v>0</v>
      </c>
    </row>
    <row r="87" spans="2:8" ht="13.5" customHeight="1">
      <c r="B87" s="298">
        <v>36</v>
      </c>
      <c r="C87" s="274" t="s">
        <v>883</v>
      </c>
      <c r="D87" s="275" t="s">
        <v>884</v>
      </c>
      <c r="E87" s="310" t="s">
        <v>20</v>
      </c>
      <c r="F87" s="277">
        <v>1529</v>
      </c>
      <c r="G87" s="278">
        <v>0</v>
      </c>
      <c r="H87" s="299">
        <f t="shared" si="5"/>
        <v>0</v>
      </c>
    </row>
    <row r="88" spans="2:8" ht="13.5" customHeight="1">
      <c r="B88" s="300" t="s">
        <v>507</v>
      </c>
      <c r="C88" s="282" t="s">
        <v>885</v>
      </c>
      <c r="D88" s="283" t="s">
        <v>886</v>
      </c>
      <c r="E88" s="312"/>
      <c r="F88" s="285"/>
      <c r="G88" s="286"/>
      <c r="H88" s="301">
        <f>H89+H91+H92+H94+H95+H96+H97+H98+H100+H102</f>
        <v>0</v>
      </c>
    </row>
    <row r="89" spans="2:8" ht="13.5" customHeight="1">
      <c r="B89" s="298">
        <v>37</v>
      </c>
      <c r="C89" s="274" t="s">
        <v>887</v>
      </c>
      <c r="D89" s="275" t="s">
        <v>888</v>
      </c>
      <c r="E89" s="310" t="s">
        <v>222</v>
      </c>
      <c r="F89" s="277">
        <v>11.2</v>
      </c>
      <c r="G89" s="278">
        <v>0</v>
      </c>
      <c r="H89" s="299">
        <f>F89*G89</f>
        <v>0</v>
      </c>
    </row>
    <row r="90" spans="2:8" ht="13.5" customHeight="1">
      <c r="B90" s="298"/>
      <c r="C90" s="274"/>
      <c r="D90" s="279" t="s">
        <v>986</v>
      </c>
      <c r="E90" s="311"/>
      <c r="F90" s="281">
        <v>11.2</v>
      </c>
      <c r="G90" s="278"/>
      <c r="H90" s="299"/>
    </row>
    <row r="91" spans="2:8" ht="13.5" customHeight="1">
      <c r="B91" s="298">
        <v>38</v>
      </c>
      <c r="C91" s="274" t="s">
        <v>889</v>
      </c>
      <c r="D91" s="275" t="s">
        <v>890</v>
      </c>
      <c r="E91" s="310" t="s">
        <v>222</v>
      </c>
      <c r="F91" s="277">
        <v>11.2</v>
      </c>
      <c r="G91" s="278">
        <v>0</v>
      </c>
      <c r="H91" s="299">
        <f t="shared" ref="H91:H102" si="6">F91*G91</f>
        <v>0</v>
      </c>
    </row>
    <row r="92" spans="2:8" ht="13.5" customHeight="1">
      <c r="B92" s="298">
        <v>39</v>
      </c>
      <c r="C92" s="274" t="s">
        <v>987</v>
      </c>
      <c r="D92" s="275" t="s">
        <v>988</v>
      </c>
      <c r="E92" s="310" t="s">
        <v>108</v>
      </c>
      <c r="F92" s="277">
        <v>8.4700000000000006</v>
      </c>
      <c r="G92" s="278">
        <v>0</v>
      </c>
      <c r="H92" s="299">
        <f t="shared" si="6"/>
        <v>0</v>
      </c>
    </row>
    <row r="93" spans="2:8" ht="13.5" customHeight="1">
      <c r="B93" s="298"/>
      <c r="C93" s="274"/>
      <c r="D93" s="279" t="s">
        <v>989</v>
      </c>
      <c r="E93" s="311"/>
      <c r="F93" s="281">
        <v>8.4700000000000006</v>
      </c>
      <c r="G93" s="278"/>
      <c r="H93" s="299"/>
    </row>
    <row r="94" spans="2:8" ht="13.5" customHeight="1">
      <c r="B94" s="298">
        <v>40</v>
      </c>
      <c r="C94" s="274" t="s">
        <v>990</v>
      </c>
      <c r="D94" s="275" t="s">
        <v>991</v>
      </c>
      <c r="E94" s="310" t="s">
        <v>108</v>
      </c>
      <c r="F94" s="277">
        <v>8.4700000000000006</v>
      </c>
      <c r="G94" s="278">
        <v>0</v>
      </c>
      <c r="H94" s="299">
        <f t="shared" si="6"/>
        <v>0</v>
      </c>
    </row>
    <row r="95" spans="2:8" ht="13.5" customHeight="1">
      <c r="B95" s="298">
        <v>41</v>
      </c>
      <c r="C95" s="274" t="s">
        <v>891</v>
      </c>
      <c r="D95" s="275" t="s">
        <v>892</v>
      </c>
      <c r="E95" s="310" t="s">
        <v>222</v>
      </c>
      <c r="F95" s="277">
        <v>11.2</v>
      </c>
      <c r="G95" s="278">
        <v>0</v>
      </c>
      <c r="H95" s="299">
        <f t="shared" si="6"/>
        <v>0</v>
      </c>
    </row>
    <row r="96" spans="2:8" ht="13.5" customHeight="1">
      <c r="B96" s="298">
        <v>42</v>
      </c>
      <c r="C96" s="274" t="s">
        <v>893</v>
      </c>
      <c r="D96" s="275" t="s">
        <v>894</v>
      </c>
      <c r="E96" s="310" t="s">
        <v>222</v>
      </c>
      <c r="F96" s="277">
        <v>4.3</v>
      </c>
      <c r="G96" s="278">
        <v>0</v>
      </c>
      <c r="H96" s="299">
        <f t="shared" si="6"/>
        <v>0</v>
      </c>
    </row>
    <row r="97" spans="2:8" ht="13.5" customHeight="1">
      <c r="B97" s="298">
        <v>43</v>
      </c>
      <c r="C97" s="274" t="s">
        <v>895</v>
      </c>
      <c r="D97" s="275" t="s">
        <v>896</v>
      </c>
      <c r="E97" s="310" t="s">
        <v>222</v>
      </c>
      <c r="F97" s="277">
        <v>4.3</v>
      </c>
      <c r="G97" s="278">
        <v>0</v>
      </c>
      <c r="H97" s="299">
        <f t="shared" si="6"/>
        <v>0</v>
      </c>
    </row>
    <row r="98" spans="2:8" ht="13.5" customHeight="1">
      <c r="B98" s="298">
        <v>44</v>
      </c>
      <c r="C98" s="274" t="s">
        <v>897</v>
      </c>
      <c r="D98" s="275" t="s">
        <v>898</v>
      </c>
      <c r="E98" s="310" t="s">
        <v>222</v>
      </c>
      <c r="F98" s="277">
        <v>12.32</v>
      </c>
      <c r="G98" s="278">
        <v>0</v>
      </c>
      <c r="H98" s="299">
        <f t="shared" si="6"/>
        <v>0</v>
      </c>
    </row>
    <row r="99" spans="2:8" ht="13.5" customHeight="1">
      <c r="B99" s="298"/>
      <c r="C99" s="274"/>
      <c r="D99" s="279" t="s">
        <v>992</v>
      </c>
      <c r="E99" s="311"/>
      <c r="F99" s="281">
        <v>12.32</v>
      </c>
      <c r="G99" s="278"/>
      <c r="H99" s="299"/>
    </row>
    <row r="100" spans="2:8" ht="13.5" customHeight="1">
      <c r="B100" s="298">
        <v>45</v>
      </c>
      <c r="C100" s="274" t="s">
        <v>900</v>
      </c>
      <c r="D100" s="275" t="s">
        <v>901</v>
      </c>
      <c r="E100" s="310" t="s">
        <v>108</v>
      </c>
      <c r="F100" s="277">
        <v>17.940000000000001</v>
      </c>
      <c r="G100" s="278">
        <v>0</v>
      </c>
      <c r="H100" s="299">
        <f t="shared" si="6"/>
        <v>0</v>
      </c>
    </row>
    <row r="101" spans="2:8" ht="13.5" customHeight="1">
      <c r="B101" s="298"/>
      <c r="C101" s="274"/>
      <c r="D101" s="279" t="s">
        <v>993</v>
      </c>
      <c r="E101" s="311"/>
      <c r="F101" s="281">
        <v>17.940000000000001</v>
      </c>
      <c r="G101" s="278"/>
      <c r="H101" s="299"/>
    </row>
    <row r="102" spans="2:8" ht="13.5" customHeight="1">
      <c r="B102" s="298">
        <v>46</v>
      </c>
      <c r="C102" s="274" t="s">
        <v>903</v>
      </c>
      <c r="D102" s="275" t="s">
        <v>904</v>
      </c>
      <c r="E102" s="310" t="s">
        <v>20</v>
      </c>
      <c r="F102" s="277">
        <v>170.1421</v>
      </c>
      <c r="G102" s="278">
        <v>0</v>
      </c>
      <c r="H102" s="299">
        <f t="shared" si="6"/>
        <v>0</v>
      </c>
    </row>
    <row r="103" spans="2:8" ht="13.5" customHeight="1">
      <c r="B103" s="300" t="s">
        <v>507</v>
      </c>
      <c r="C103" s="282" t="s">
        <v>574</v>
      </c>
      <c r="D103" s="283" t="s">
        <v>575</v>
      </c>
      <c r="E103" s="312"/>
      <c r="F103" s="285"/>
      <c r="G103" s="286"/>
      <c r="H103" s="301">
        <f>H104+H106+H107+H113+H115+H117+H119+H121</f>
        <v>0</v>
      </c>
    </row>
    <row r="104" spans="2:8" ht="13.5" customHeight="1">
      <c r="B104" s="298">
        <v>47</v>
      </c>
      <c r="C104" s="274" t="s">
        <v>688</v>
      </c>
      <c r="D104" s="275" t="s">
        <v>689</v>
      </c>
      <c r="E104" s="310" t="s">
        <v>222</v>
      </c>
      <c r="F104" s="277">
        <v>54.3</v>
      </c>
      <c r="G104" s="278">
        <v>0</v>
      </c>
      <c r="H104" s="299">
        <f>F104*G104</f>
        <v>0</v>
      </c>
    </row>
    <row r="105" spans="2:8" ht="13.5" customHeight="1">
      <c r="B105" s="298"/>
      <c r="C105" s="274"/>
      <c r="D105" s="279" t="s">
        <v>994</v>
      </c>
      <c r="E105" s="311"/>
      <c r="F105" s="281">
        <v>54.3</v>
      </c>
      <c r="G105" s="278"/>
      <c r="H105" s="299"/>
    </row>
    <row r="106" spans="2:8" ht="13.5" customHeight="1">
      <c r="B106" s="298">
        <v>48</v>
      </c>
      <c r="C106" s="274" t="s">
        <v>690</v>
      </c>
      <c r="D106" s="275" t="s">
        <v>691</v>
      </c>
      <c r="E106" s="310" t="s">
        <v>222</v>
      </c>
      <c r="F106" s="277">
        <v>54.3</v>
      </c>
      <c r="G106" s="278">
        <v>0</v>
      </c>
      <c r="H106" s="299">
        <f t="shared" ref="H106:H121" si="7">F106*G106</f>
        <v>0</v>
      </c>
    </row>
    <row r="107" spans="2:8" ht="13.5" customHeight="1">
      <c r="B107" s="298">
        <v>49</v>
      </c>
      <c r="C107" s="274" t="s">
        <v>692</v>
      </c>
      <c r="D107" s="275" t="s">
        <v>693</v>
      </c>
      <c r="E107" s="310" t="s">
        <v>108</v>
      </c>
      <c r="F107" s="277">
        <v>97.7</v>
      </c>
      <c r="G107" s="278">
        <v>0</v>
      </c>
      <c r="H107" s="299">
        <f t="shared" si="7"/>
        <v>0</v>
      </c>
    </row>
    <row r="108" spans="2:8" ht="13.5" customHeight="1">
      <c r="B108" s="298"/>
      <c r="C108" s="274"/>
      <c r="D108" s="279" t="s">
        <v>995</v>
      </c>
      <c r="E108" s="311"/>
      <c r="F108" s="281">
        <v>15.76</v>
      </c>
      <c r="G108" s="278"/>
      <c r="H108" s="299"/>
    </row>
    <row r="109" spans="2:8" ht="13.5" customHeight="1">
      <c r="B109" s="298"/>
      <c r="C109" s="274"/>
      <c r="D109" s="279" t="s">
        <v>996</v>
      </c>
      <c r="E109" s="311"/>
      <c r="F109" s="281">
        <v>49.74</v>
      </c>
      <c r="G109" s="278"/>
      <c r="H109" s="299"/>
    </row>
    <row r="110" spans="2:8" ht="13.5" customHeight="1">
      <c r="B110" s="298"/>
      <c r="C110" s="274"/>
      <c r="D110" s="279" t="s">
        <v>997</v>
      </c>
      <c r="E110" s="311"/>
      <c r="F110" s="281">
        <v>12.4</v>
      </c>
      <c r="G110" s="278"/>
      <c r="H110" s="299"/>
    </row>
    <row r="111" spans="2:8" ht="13.5" customHeight="1">
      <c r="B111" s="298"/>
      <c r="C111" s="274"/>
      <c r="D111" s="279" t="s">
        <v>998</v>
      </c>
      <c r="E111" s="311"/>
      <c r="F111" s="281">
        <v>6.3</v>
      </c>
      <c r="G111" s="278"/>
      <c r="H111" s="299"/>
    </row>
    <row r="112" spans="2:8" ht="13.5" customHeight="1">
      <c r="B112" s="298"/>
      <c r="C112" s="274"/>
      <c r="D112" s="279" t="s">
        <v>999</v>
      </c>
      <c r="E112" s="311"/>
      <c r="F112" s="281">
        <v>13.5</v>
      </c>
      <c r="G112" s="278"/>
      <c r="H112" s="299"/>
    </row>
    <row r="113" spans="2:8" ht="13.5" customHeight="1">
      <c r="B113" s="298">
        <v>50</v>
      </c>
      <c r="C113" s="274" t="s">
        <v>694</v>
      </c>
      <c r="D113" s="275" t="s">
        <v>695</v>
      </c>
      <c r="E113" s="310" t="s">
        <v>108</v>
      </c>
      <c r="F113" s="277">
        <v>102.58499999999999</v>
      </c>
      <c r="G113" s="278">
        <v>0</v>
      </c>
      <c r="H113" s="299">
        <f t="shared" si="7"/>
        <v>0</v>
      </c>
    </row>
    <row r="114" spans="2:8" ht="13.5" customHeight="1">
      <c r="B114" s="298"/>
      <c r="C114" s="274"/>
      <c r="D114" s="279" t="s">
        <v>1000</v>
      </c>
      <c r="E114" s="311"/>
      <c r="F114" s="281">
        <v>102.58499999999999</v>
      </c>
      <c r="G114" s="278"/>
      <c r="H114" s="299"/>
    </row>
    <row r="115" spans="2:8" ht="13.5" customHeight="1">
      <c r="B115" s="298">
        <v>51</v>
      </c>
      <c r="C115" s="274" t="s">
        <v>697</v>
      </c>
      <c r="D115" s="275" t="s">
        <v>698</v>
      </c>
      <c r="E115" s="310" t="s">
        <v>222</v>
      </c>
      <c r="F115" s="277">
        <v>54.3</v>
      </c>
      <c r="G115" s="278">
        <v>0</v>
      </c>
      <c r="H115" s="299">
        <f t="shared" si="7"/>
        <v>0</v>
      </c>
    </row>
    <row r="116" spans="2:8" ht="13.5" customHeight="1">
      <c r="B116" s="298"/>
      <c r="C116" s="274"/>
      <c r="D116" s="279" t="s">
        <v>1001</v>
      </c>
      <c r="E116" s="311"/>
      <c r="F116" s="281">
        <v>54.3</v>
      </c>
      <c r="G116" s="278"/>
      <c r="H116" s="299"/>
    </row>
    <row r="117" spans="2:8" ht="13.5" customHeight="1">
      <c r="B117" s="298">
        <v>52</v>
      </c>
      <c r="C117" s="274" t="s">
        <v>699</v>
      </c>
      <c r="D117" s="275" t="s">
        <v>700</v>
      </c>
      <c r="E117" s="310" t="s">
        <v>222</v>
      </c>
      <c r="F117" s="277">
        <v>57.015000000000001</v>
      </c>
      <c r="G117" s="278">
        <v>0</v>
      </c>
      <c r="H117" s="299">
        <f t="shared" si="7"/>
        <v>0</v>
      </c>
    </row>
    <row r="118" spans="2:8" ht="13.5" customHeight="1">
      <c r="B118" s="298"/>
      <c r="C118" s="274"/>
      <c r="D118" s="279" t="s">
        <v>1002</v>
      </c>
      <c r="E118" s="311"/>
      <c r="F118" s="281">
        <v>57.015000000000001</v>
      </c>
      <c r="G118" s="278"/>
      <c r="H118" s="299"/>
    </row>
    <row r="119" spans="2:8" ht="13.5" customHeight="1">
      <c r="B119" s="298">
        <v>53</v>
      </c>
      <c r="C119" s="274" t="s">
        <v>702</v>
      </c>
      <c r="D119" s="275" t="s">
        <v>703</v>
      </c>
      <c r="E119" s="310" t="s">
        <v>108</v>
      </c>
      <c r="F119" s="277">
        <v>5</v>
      </c>
      <c r="G119" s="278">
        <v>0</v>
      </c>
      <c r="H119" s="299">
        <f t="shared" si="7"/>
        <v>0</v>
      </c>
    </row>
    <row r="120" spans="2:8" ht="13.5" customHeight="1">
      <c r="B120" s="298"/>
      <c r="C120" s="274"/>
      <c r="D120" s="279" t="s">
        <v>1003</v>
      </c>
      <c r="E120" s="311"/>
      <c r="F120" s="281">
        <v>5</v>
      </c>
      <c r="G120" s="278"/>
      <c r="H120" s="299"/>
    </row>
    <row r="121" spans="2:8" ht="13.5" customHeight="1">
      <c r="B121" s="298">
        <v>54</v>
      </c>
      <c r="C121" s="274" t="s">
        <v>909</v>
      </c>
      <c r="D121" s="275" t="s">
        <v>910</v>
      </c>
      <c r="E121" s="310" t="s">
        <v>20</v>
      </c>
      <c r="F121" s="277">
        <v>490.47840000000002</v>
      </c>
      <c r="G121" s="278">
        <v>0</v>
      </c>
      <c r="H121" s="299">
        <f t="shared" si="7"/>
        <v>0</v>
      </c>
    </row>
    <row r="122" spans="2:8" ht="13.5" customHeight="1">
      <c r="B122" s="300" t="s">
        <v>507</v>
      </c>
      <c r="C122" s="282" t="s">
        <v>707</v>
      </c>
      <c r="D122" s="283" t="s">
        <v>708</v>
      </c>
      <c r="E122" s="312"/>
      <c r="F122" s="285"/>
      <c r="G122" s="286"/>
      <c r="H122" s="301">
        <f>H123+H124+H128+H129+H131+H133</f>
        <v>0</v>
      </c>
    </row>
    <row r="123" spans="2:8" ht="13.5" customHeight="1">
      <c r="B123" s="298">
        <v>55</v>
      </c>
      <c r="C123" s="274" t="s">
        <v>1004</v>
      </c>
      <c r="D123" s="275" t="s">
        <v>1005</v>
      </c>
      <c r="E123" s="310" t="s">
        <v>222</v>
      </c>
      <c r="F123" s="277">
        <v>21.966100000000001</v>
      </c>
      <c r="G123" s="278">
        <v>0</v>
      </c>
      <c r="H123" s="299">
        <f>F123*G123</f>
        <v>0</v>
      </c>
    </row>
    <row r="124" spans="2:8" ht="13.5" customHeight="1">
      <c r="B124" s="298">
        <v>56</v>
      </c>
      <c r="C124" s="274" t="s">
        <v>709</v>
      </c>
      <c r="D124" s="275" t="s">
        <v>710</v>
      </c>
      <c r="E124" s="310" t="s">
        <v>222</v>
      </c>
      <c r="F124" s="277">
        <v>21.966100000000001</v>
      </c>
      <c r="G124" s="278">
        <v>0</v>
      </c>
      <c r="H124" s="299">
        <f t="shared" ref="H124:H133" si="8">F124*G124</f>
        <v>0</v>
      </c>
    </row>
    <row r="125" spans="2:8" ht="13.5" customHeight="1">
      <c r="B125" s="298"/>
      <c r="C125" s="274"/>
      <c r="D125" s="279" t="s">
        <v>1006</v>
      </c>
      <c r="E125" s="311"/>
      <c r="F125" s="281">
        <v>13.419</v>
      </c>
      <c r="G125" s="278"/>
      <c r="H125" s="299"/>
    </row>
    <row r="126" spans="2:8" ht="13.5" customHeight="1">
      <c r="B126" s="298"/>
      <c r="C126" s="274"/>
      <c r="D126" s="279" t="s">
        <v>1007</v>
      </c>
      <c r="E126" s="311"/>
      <c r="F126" s="281">
        <v>5.8471000000000002</v>
      </c>
      <c r="G126" s="278"/>
      <c r="H126" s="299"/>
    </row>
    <row r="127" spans="2:8" ht="13.5" customHeight="1">
      <c r="B127" s="298"/>
      <c r="C127" s="274"/>
      <c r="D127" s="279" t="s">
        <v>1008</v>
      </c>
      <c r="E127" s="311"/>
      <c r="F127" s="281">
        <v>2.7</v>
      </c>
      <c r="G127" s="278"/>
      <c r="H127" s="299"/>
    </row>
    <row r="128" spans="2:8" ht="13.5" customHeight="1">
      <c r="B128" s="298">
        <v>57</v>
      </c>
      <c r="C128" s="274" t="s">
        <v>711</v>
      </c>
      <c r="D128" s="275" t="s">
        <v>712</v>
      </c>
      <c r="E128" s="310" t="s">
        <v>222</v>
      </c>
      <c r="F128" s="277">
        <v>21.966100000000001</v>
      </c>
      <c r="G128" s="278">
        <v>0</v>
      </c>
      <c r="H128" s="299">
        <f t="shared" si="8"/>
        <v>0</v>
      </c>
    </row>
    <row r="129" spans="2:10" ht="13.5" customHeight="1">
      <c r="B129" s="298">
        <v>58</v>
      </c>
      <c r="C129" s="274" t="s">
        <v>714</v>
      </c>
      <c r="D129" s="275" t="s">
        <v>715</v>
      </c>
      <c r="E129" s="310" t="s">
        <v>222</v>
      </c>
      <c r="F129" s="277">
        <v>24.162710000000001</v>
      </c>
      <c r="G129" s="278">
        <v>0</v>
      </c>
      <c r="H129" s="299">
        <f t="shared" si="8"/>
        <v>0</v>
      </c>
    </row>
    <row r="130" spans="2:10" ht="13.5" customHeight="1">
      <c r="B130" s="298"/>
      <c r="C130" s="274"/>
      <c r="D130" s="279" t="s">
        <v>1009</v>
      </c>
      <c r="E130" s="311"/>
      <c r="F130" s="281">
        <v>24.162710000000001</v>
      </c>
      <c r="G130" s="278"/>
      <c r="H130" s="299"/>
    </row>
    <row r="131" spans="2:10" ht="13.5" customHeight="1">
      <c r="B131" s="298">
        <v>59</v>
      </c>
      <c r="C131" s="274" t="s">
        <v>914</v>
      </c>
      <c r="D131" s="275" t="s">
        <v>915</v>
      </c>
      <c r="E131" s="310" t="s">
        <v>108</v>
      </c>
      <c r="F131" s="277">
        <v>0.9</v>
      </c>
      <c r="G131" s="278">
        <v>0</v>
      </c>
      <c r="H131" s="299">
        <f t="shared" si="8"/>
        <v>0</v>
      </c>
    </row>
    <row r="132" spans="2:10" ht="13.5" customHeight="1">
      <c r="B132" s="298"/>
      <c r="C132" s="274"/>
      <c r="D132" s="279" t="s">
        <v>960</v>
      </c>
      <c r="E132" s="311"/>
      <c r="F132" s="281">
        <v>0.9</v>
      </c>
      <c r="G132" s="278"/>
      <c r="H132" s="299"/>
    </row>
    <row r="133" spans="2:10" ht="13.5" customHeight="1">
      <c r="B133" s="298">
        <v>60</v>
      </c>
      <c r="C133" s="274" t="s">
        <v>916</v>
      </c>
      <c r="D133" s="275" t="s">
        <v>917</v>
      </c>
      <c r="E133" s="310" t="s">
        <v>20</v>
      </c>
      <c r="F133" s="277">
        <v>314.97329999999999</v>
      </c>
      <c r="G133" s="278">
        <v>0</v>
      </c>
      <c r="H133" s="299">
        <f t="shared" si="8"/>
        <v>0</v>
      </c>
    </row>
    <row r="134" spans="2:10" ht="13.5" customHeight="1">
      <c r="B134" s="300" t="s">
        <v>507</v>
      </c>
      <c r="C134" s="282" t="s">
        <v>216</v>
      </c>
      <c r="D134" s="283" t="s">
        <v>718</v>
      </c>
      <c r="E134" s="312"/>
      <c r="F134" s="285"/>
      <c r="G134" s="286"/>
      <c r="H134" s="301">
        <f>H135+H136</f>
        <v>0</v>
      </c>
    </row>
    <row r="135" spans="2:10" ht="13.5" customHeight="1">
      <c r="B135" s="298">
        <v>61</v>
      </c>
      <c r="C135" s="274" t="s">
        <v>918</v>
      </c>
      <c r="D135" s="275" t="s">
        <v>919</v>
      </c>
      <c r="E135" s="310" t="s">
        <v>222</v>
      </c>
      <c r="F135" s="277">
        <v>2.7</v>
      </c>
      <c r="G135" s="278">
        <v>0</v>
      </c>
      <c r="H135" s="299">
        <f>F135*G135</f>
        <v>0</v>
      </c>
    </row>
    <row r="136" spans="2:10" ht="13.5" customHeight="1" thickBot="1">
      <c r="B136" s="298">
        <v>62</v>
      </c>
      <c r="C136" s="274" t="s">
        <v>920</v>
      </c>
      <c r="D136" s="275" t="s">
        <v>921</v>
      </c>
      <c r="E136" s="310" t="s">
        <v>222</v>
      </c>
      <c r="F136" s="277">
        <v>2.7</v>
      </c>
      <c r="G136" s="278">
        <v>0</v>
      </c>
      <c r="H136" s="299">
        <f>F136*G136</f>
        <v>0</v>
      </c>
    </row>
    <row r="137" spans="2:10" ht="13.5" customHeight="1" thickBot="1">
      <c r="B137" s="300" t="s">
        <v>507</v>
      </c>
      <c r="C137" s="282" t="s">
        <v>724</v>
      </c>
      <c r="D137" s="283" t="s">
        <v>725</v>
      </c>
      <c r="E137" s="312"/>
      <c r="F137" s="285"/>
      <c r="G137" s="286"/>
      <c r="H137" s="301">
        <f>H138+H140+H141+H142+H145</f>
        <v>0</v>
      </c>
      <c r="I137" s="398">
        <f>H137+H134+H122+H103+H88+H81+H79+H65</f>
        <v>0</v>
      </c>
      <c r="J137" s="399" t="s">
        <v>14</v>
      </c>
    </row>
    <row r="138" spans="2:10" ht="13.5" customHeight="1">
      <c r="B138" s="298">
        <v>63</v>
      </c>
      <c r="C138" s="274" t="s">
        <v>726</v>
      </c>
      <c r="D138" s="275" t="s">
        <v>727</v>
      </c>
      <c r="E138" s="310" t="s">
        <v>222</v>
      </c>
      <c r="F138" s="277">
        <v>270.80399999999997</v>
      </c>
      <c r="G138" s="278">
        <v>0</v>
      </c>
      <c r="H138" s="299">
        <f>F138*G138</f>
        <v>0</v>
      </c>
    </row>
    <row r="139" spans="2:10" ht="13.5" customHeight="1">
      <c r="B139" s="298"/>
      <c r="C139" s="274"/>
      <c r="D139" s="279" t="s">
        <v>1010</v>
      </c>
      <c r="E139" s="311"/>
      <c r="F139" s="281">
        <v>270.80399999999997</v>
      </c>
      <c r="G139" s="278"/>
      <c r="H139" s="299"/>
    </row>
    <row r="140" spans="2:10" ht="13.5" customHeight="1">
      <c r="B140" s="298">
        <v>64</v>
      </c>
      <c r="C140" s="274" t="s">
        <v>728</v>
      </c>
      <c r="D140" s="275" t="s">
        <v>729</v>
      </c>
      <c r="E140" s="310" t="s">
        <v>222</v>
      </c>
      <c r="F140" s="277">
        <v>270.80399999999997</v>
      </c>
      <c r="G140" s="278">
        <v>0</v>
      </c>
      <c r="H140" s="299">
        <f t="shared" ref="H140:H145" si="9">F140*G140</f>
        <v>0</v>
      </c>
    </row>
    <row r="141" spans="2:10" ht="13.5" customHeight="1">
      <c r="B141" s="298">
        <v>65</v>
      </c>
      <c r="C141" s="274" t="s">
        <v>730</v>
      </c>
      <c r="D141" s="275" t="s">
        <v>731</v>
      </c>
      <c r="E141" s="310" t="s">
        <v>222</v>
      </c>
      <c r="F141" s="277">
        <v>68.2</v>
      </c>
      <c r="G141" s="278">
        <v>0</v>
      </c>
      <c r="H141" s="299">
        <f t="shared" si="9"/>
        <v>0</v>
      </c>
    </row>
    <row r="142" spans="2:10" ht="13.5" customHeight="1">
      <c r="B142" s="298">
        <v>66</v>
      </c>
      <c r="C142" s="274" t="s">
        <v>732</v>
      </c>
      <c r="D142" s="275" t="s">
        <v>733</v>
      </c>
      <c r="E142" s="310" t="s">
        <v>222</v>
      </c>
      <c r="F142" s="277">
        <v>275.10399999999998</v>
      </c>
      <c r="G142" s="278">
        <v>0</v>
      </c>
      <c r="H142" s="299">
        <f t="shared" si="9"/>
        <v>0</v>
      </c>
    </row>
    <row r="143" spans="2:10" ht="13.5" customHeight="1">
      <c r="B143" s="298"/>
      <c r="C143" s="274"/>
      <c r="D143" s="279" t="s">
        <v>1011</v>
      </c>
      <c r="E143" s="311"/>
      <c r="F143" s="281">
        <v>68.2</v>
      </c>
      <c r="G143" s="278"/>
      <c r="H143" s="299"/>
    </row>
    <row r="144" spans="2:10" ht="13.5" customHeight="1">
      <c r="B144" s="298"/>
      <c r="C144" s="274"/>
      <c r="D144" s="279" t="s">
        <v>1012</v>
      </c>
      <c r="E144" s="311"/>
      <c r="F144" s="281">
        <v>206.904</v>
      </c>
      <c r="G144" s="278"/>
      <c r="H144" s="299"/>
    </row>
    <row r="145" spans="2:8" ht="13.5" customHeight="1">
      <c r="B145" s="298">
        <v>67</v>
      </c>
      <c r="C145" s="274" t="s">
        <v>736</v>
      </c>
      <c r="D145" s="275" t="s">
        <v>737</v>
      </c>
      <c r="E145" s="310" t="s">
        <v>222</v>
      </c>
      <c r="F145" s="277">
        <v>275.10399999999998</v>
      </c>
      <c r="G145" s="278">
        <v>0</v>
      </c>
      <c r="H145" s="299">
        <f t="shared" si="9"/>
        <v>0</v>
      </c>
    </row>
    <row r="146" spans="2:8" ht="13.5" customHeight="1">
      <c r="B146" s="300" t="s">
        <v>507</v>
      </c>
      <c r="C146" s="282" t="s">
        <v>738</v>
      </c>
      <c r="D146" s="283" t="s">
        <v>17</v>
      </c>
      <c r="E146" s="312"/>
      <c r="F146" s="285"/>
      <c r="G146" s="286"/>
      <c r="H146" s="301">
        <f>H147</f>
        <v>0</v>
      </c>
    </row>
    <row r="147" spans="2:8" ht="13.5" customHeight="1" thickBot="1">
      <c r="B147" s="302">
        <v>68</v>
      </c>
      <c r="C147" s="303" t="s">
        <v>739</v>
      </c>
      <c r="D147" s="313" t="s">
        <v>1013</v>
      </c>
      <c r="E147" s="314" t="s">
        <v>310</v>
      </c>
      <c r="F147" s="315">
        <v>1</v>
      </c>
      <c r="G147" s="307">
        <v>0</v>
      </c>
      <c r="H147" s="308">
        <f>F147*G147</f>
        <v>0</v>
      </c>
    </row>
    <row r="148" spans="2:8" ht="37.5" customHeight="1" thickBot="1">
      <c r="B148" s="430"/>
      <c r="C148" s="431"/>
      <c r="D148" s="426" t="s">
        <v>1283</v>
      </c>
      <c r="E148" s="427" t="s">
        <v>420</v>
      </c>
      <c r="F148" s="428">
        <v>1</v>
      </c>
      <c r="G148" s="432"/>
      <c r="H148" s="429">
        <v>0</v>
      </c>
    </row>
    <row r="149" spans="2:8" ht="15.75" thickBot="1">
      <c r="H149" s="425">
        <f>H146+H137+H134+H122+H103+H88+H81+H65+H63+H60+H47+H38+H25+H9+H148</f>
        <v>0</v>
      </c>
    </row>
  </sheetData>
  <mergeCells count="5">
    <mergeCell ref="B2:H2"/>
    <mergeCell ref="D3:H3"/>
    <mergeCell ref="D4:H4"/>
    <mergeCell ref="D5:H5"/>
    <mergeCell ref="D58:H58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B3:K132"/>
  <sheetViews>
    <sheetView topLeftCell="B85" zoomScale="130" zoomScaleNormal="130" workbookViewId="0">
      <selection activeCell="K104" sqref="K104"/>
    </sheetView>
  </sheetViews>
  <sheetFormatPr defaultRowHeight="15"/>
  <cols>
    <col min="3" max="3" width="14.85546875" customWidth="1"/>
    <col min="4" max="4" width="48.85546875" customWidth="1"/>
    <col min="8" max="8" width="15.42578125" customWidth="1"/>
    <col min="9" max="9" width="13.42578125" customWidth="1"/>
    <col min="11" max="11" width="15.28515625" customWidth="1"/>
  </cols>
  <sheetData>
    <row r="3" spans="2:11" ht="15.75" thickBot="1"/>
    <row r="4" spans="2:11" ht="18">
      <c r="B4" s="531" t="s">
        <v>65</v>
      </c>
      <c r="C4" s="532"/>
      <c r="D4" s="532"/>
      <c r="E4" s="532"/>
      <c r="F4" s="532"/>
      <c r="G4" s="532"/>
      <c r="H4" s="532"/>
      <c r="I4" s="533"/>
    </row>
    <row r="5" spans="2:11">
      <c r="B5" s="121" t="s">
        <v>66</v>
      </c>
      <c r="C5" s="122"/>
      <c r="D5" s="122"/>
      <c r="E5" s="122"/>
      <c r="F5" s="122"/>
      <c r="G5" s="122"/>
      <c r="H5" s="122"/>
      <c r="I5" s="123"/>
    </row>
    <row r="6" spans="2:11">
      <c r="B6" s="121" t="s">
        <v>67</v>
      </c>
      <c r="C6" s="122"/>
      <c r="D6" s="122"/>
      <c r="E6" s="122"/>
      <c r="F6" s="122"/>
      <c r="G6" s="122"/>
      <c r="H6" s="122"/>
      <c r="I6" s="123"/>
    </row>
    <row r="7" spans="2:11">
      <c r="B7" s="124"/>
      <c r="C7" s="122"/>
      <c r="D7" s="125"/>
      <c r="E7" s="122"/>
      <c r="F7" s="122"/>
      <c r="G7" s="122"/>
      <c r="H7" s="122"/>
      <c r="I7" s="123"/>
    </row>
    <row r="8" spans="2:11">
      <c r="B8" s="126"/>
      <c r="C8" s="127"/>
      <c r="D8" s="128"/>
      <c r="E8" s="127"/>
      <c r="F8" s="129"/>
      <c r="G8" s="130"/>
      <c r="H8" s="130"/>
      <c r="I8" s="131"/>
    </row>
    <row r="9" spans="2:11">
      <c r="B9" s="132" t="s">
        <v>68</v>
      </c>
      <c r="C9" s="133"/>
      <c r="D9" s="133"/>
      <c r="E9" s="133"/>
      <c r="F9" s="133"/>
      <c r="G9" s="133"/>
      <c r="H9" s="133"/>
      <c r="I9" s="134"/>
    </row>
    <row r="10" spans="2:11">
      <c r="B10" s="132" t="s">
        <v>69</v>
      </c>
      <c r="C10" s="133"/>
      <c r="D10" s="133"/>
      <c r="E10" s="133"/>
      <c r="F10" s="133"/>
      <c r="G10" s="133"/>
      <c r="H10" s="133" t="s">
        <v>70</v>
      </c>
      <c r="I10" s="134"/>
    </row>
    <row r="11" spans="2:11">
      <c r="B11" s="132" t="s">
        <v>71</v>
      </c>
      <c r="C11" s="135"/>
      <c r="D11" s="135"/>
      <c r="E11" s="135"/>
      <c r="F11" s="136"/>
      <c r="G11" s="137"/>
      <c r="H11" s="133" t="s">
        <v>72</v>
      </c>
      <c r="I11" s="138"/>
    </row>
    <row r="12" spans="2:11">
      <c r="B12" s="139"/>
      <c r="C12" s="140"/>
      <c r="D12" s="140"/>
      <c r="E12" s="140"/>
      <c r="F12" s="140"/>
      <c r="G12" s="140"/>
      <c r="H12" s="140"/>
      <c r="I12" s="141"/>
    </row>
    <row r="13" spans="2:11" ht="22.5">
      <c r="B13" s="142" t="s">
        <v>73</v>
      </c>
      <c r="C13" s="114" t="s">
        <v>74</v>
      </c>
      <c r="D13" s="114" t="s">
        <v>75</v>
      </c>
      <c r="E13" s="114" t="s">
        <v>76</v>
      </c>
      <c r="F13" s="114" t="s">
        <v>77</v>
      </c>
      <c r="G13" s="114" t="s">
        <v>78</v>
      </c>
      <c r="H13" s="114" t="s">
        <v>37</v>
      </c>
      <c r="I13" s="143" t="s">
        <v>79</v>
      </c>
    </row>
    <row r="14" spans="2:11">
      <c r="B14" s="142" t="s">
        <v>80</v>
      </c>
      <c r="C14" s="114" t="s">
        <v>81</v>
      </c>
      <c r="D14" s="114" t="s">
        <v>82</v>
      </c>
      <c r="E14" s="114" t="s">
        <v>83</v>
      </c>
      <c r="F14" s="114" t="s">
        <v>84</v>
      </c>
      <c r="G14" s="114" t="s">
        <v>85</v>
      </c>
      <c r="H14" s="114" t="s">
        <v>86</v>
      </c>
      <c r="I14" s="143" t="s">
        <v>87</v>
      </c>
    </row>
    <row r="15" spans="2:11">
      <c r="B15" s="139"/>
      <c r="C15" s="140"/>
      <c r="D15" s="140"/>
      <c r="E15" s="140"/>
      <c r="F15" s="140"/>
      <c r="G15" s="140"/>
      <c r="H15" s="140"/>
      <c r="I15" s="141"/>
    </row>
    <row r="16" spans="2:11" ht="13.5" customHeight="1">
      <c r="B16" s="144"/>
      <c r="C16" s="145" t="s">
        <v>14</v>
      </c>
      <c r="D16" s="145" t="s">
        <v>88</v>
      </c>
      <c r="E16" s="145"/>
      <c r="F16" s="146"/>
      <c r="G16" s="147"/>
      <c r="H16" s="147">
        <f>H132-H124</f>
        <v>0</v>
      </c>
      <c r="I16" s="148">
        <v>0.30321942499999999</v>
      </c>
      <c r="K16" s="147"/>
    </row>
    <row r="17" spans="2:11" ht="13.5" customHeight="1">
      <c r="B17" s="149"/>
      <c r="C17" s="150" t="s">
        <v>89</v>
      </c>
      <c r="D17" s="150" t="s">
        <v>90</v>
      </c>
      <c r="E17" s="150"/>
      <c r="F17" s="151"/>
      <c r="G17" s="152"/>
      <c r="H17" s="152">
        <f>H18+H19+H20+H21+H22+H23+H24+H25+H26+H27+H28+H29+H30+H31+H32+H33+H34</f>
        <v>0</v>
      </c>
      <c r="I17" s="153">
        <v>9.6399999999999993E-3</v>
      </c>
      <c r="K17" s="152"/>
    </row>
    <row r="18" spans="2:11" ht="13.5" customHeight="1">
      <c r="B18" s="154">
        <v>1</v>
      </c>
      <c r="C18" s="115" t="s">
        <v>91</v>
      </c>
      <c r="D18" s="115" t="s">
        <v>92</v>
      </c>
      <c r="E18" s="115" t="s">
        <v>93</v>
      </c>
      <c r="F18" s="116">
        <v>4</v>
      </c>
      <c r="G18" s="117">
        <v>0</v>
      </c>
      <c r="H18" s="117">
        <f>F18*G18</f>
        <v>0</v>
      </c>
      <c r="I18" s="155">
        <v>0</v>
      </c>
    </row>
    <row r="19" spans="2:11" ht="13.5" customHeight="1">
      <c r="B19" s="156">
        <v>2</v>
      </c>
      <c r="C19" s="118" t="s">
        <v>94</v>
      </c>
      <c r="D19" s="118" t="s">
        <v>95</v>
      </c>
      <c r="E19" s="118" t="s">
        <v>93</v>
      </c>
      <c r="F19" s="119">
        <v>1</v>
      </c>
      <c r="G19" s="117">
        <v>0</v>
      </c>
      <c r="H19" s="117">
        <f t="shared" ref="H19:H34" si="0">F19*G19</f>
        <v>0</v>
      </c>
      <c r="I19" s="157">
        <v>0</v>
      </c>
    </row>
    <row r="20" spans="2:11" ht="13.5" customHeight="1">
      <c r="B20" s="156">
        <v>3</v>
      </c>
      <c r="C20" s="118" t="s">
        <v>96</v>
      </c>
      <c r="D20" s="118" t="s">
        <v>97</v>
      </c>
      <c r="E20" s="118" t="s">
        <v>93</v>
      </c>
      <c r="F20" s="119">
        <v>2</v>
      </c>
      <c r="G20" s="117">
        <v>0</v>
      </c>
      <c r="H20" s="117">
        <f t="shared" si="0"/>
        <v>0</v>
      </c>
      <c r="I20" s="157">
        <v>0</v>
      </c>
    </row>
    <row r="21" spans="2:11" ht="13.5" customHeight="1">
      <c r="B21" s="156">
        <v>4</v>
      </c>
      <c r="C21" s="118" t="s">
        <v>98</v>
      </c>
      <c r="D21" s="118" t="s">
        <v>99</v>
      </c>
      <c r="E21" s="118" t="s">
        <v>93</v>
      </c>
      <c r="F21" s="119">
        <v>2</v>
      </c>
      <c r="G21" s="117">
        <v>0</v>
      </c>
      <c r="H21" s="117">
        <f t="shared" si="0"/>
        <v>0</v>
      </c>
      <c r="I21" s="157">
        <v>0</v>
      </c>
    </row>
    <row r="22" spans="2:11" ht="13.5" customHeight="1">
      <c r="B22" s="154">
        <v>5</v>
      </c>
      <c r="C22" s="115" t="s">
        <v>100</v>
      </c>
      <c r="D22" s="115" t="s">
        <v>101</v>
      </c>
      <c r="E22" s="115" t="s">
        <v>93</v>
      </c>
      <c r="F22" s="116">
        <v>1</v>
      </c>
      <c r="G22" s="117">
        <v>0</v>
      </c>
      <c r="H22" s="117">
        <f t="shared" si="0"/>
        <v>0</v>
      </c>
      <c r="I22" s="155">
        <v>0</v>
      </c>
    </row>
    <row r="23" spans="2:11" ht="13.5" customHeight="1">
      <c r="B23" s="154">
        <v>6</v>
      </c>
      <c r="C23" s="115" t="s">
        <v>102</v>
      </c>
      <c r="D23" s="115" t="s">
        <v>103</v>
      </c>
      <c r="E23" s="115" t="s">
        <v>93</v>
      </c>
      <c r="F23" s="116">
        <v>1</v>
      </c>
      <c r="G23" s="117">
        <v>0</v>
      </c>
      <c r="H23" s="117">
        <f t="shared" si="0"/>
        <v>0</v>
      </c>
      <c r="I23" s="155">
        <v>1.7899999999999999E-3</v>
      </c>
    </row>
    <row r="24" spans="2:11" ht="13.5" customHeight="1">
      <c r="B24" s="154">
        <v>7</v>
      </c>
      <c r="C24" s="115" t="s">
        <v>104</v>
      </c>
      <c r="D24" s="115" t="s">
        <v>105</v>
      </c>
      <c r="E24" s="115" t="s">
        <v>93</v>
      </c>
      <c r="F24" s="116">
        <v>1</v>
      </c>
      <c r="G24" s="117">
        <v>0</v>
      </c>
      <c r="H24" s="117">
        <f t="shared" si="0"/>
        <v>0</v>
      </c>
      <c r="I24" s="155">
        <v>1E-3</v>
      </c>
    </row>
    <row r="25" spans="2:11" ht="13.5" customHeight="1">
      <c r="B25" s="154">
        <v>8</v>
      </c>
      <c r="C25" s="115" t="s">
        <v>106</v>
      </c>
      <c r="D25" s="115" t="s">
        <v>107</v>
      </c>
      <c r="E25" s="115" t="s">
        <v>108</v>
      </c>
      <c r="F25" s="116">
        <v>8</v>
      </c>
      <c r="G25" s="117">
        <v>0</v>
      </c>
      <c r="H25" s="117">
        <f t="shared" si="0"/>
        <v>0</v>
      </c>
      <c r="I25" s="155">
        <v>2.8E-3</v>
      </c>
    </row>
    <row r="26" spans="2:11" ht="13.5" customHeight="1">
      <c r="B26" s="154">
        <v>9</v>
      </c>
      <c r="C26" s="115" t="s">
        <v>109</v>
      </c>
      <c r="D26" s="115" t="s">
        <v>110</v>
      </c>
      <c r="E26" s="115" t="s">
        <v>108</v>
      </c>
      <c r="F26" s="116">
        <v>2</v>
      </c>
      <c r="G26" s="117">
        <v>0</v>
      </c>
      <c r="H26" s="117">
        <f t="shared" si="0"/>
        <v>0</v>
      </c>
      <c r="I26" s="155">
        <v>1.14E-3</v>
      </c>
    </row>
    <row r="27" spans="2:11" ht="13.5" customHeight="1">
      <c r="B27" s="154">
        <v>10</v>
      </c>
      <c r="C27" s="115" t="s">
        <v>111</v>
      </c>
      <c r="D27" s="115" t="s">
        <v>112</v>
      </c>
      <c r="E27" s="115" t="s">
        <v>108</v>
      </c>
      <c r="F27" s="116">
        <v>2</v>
      </c>
      <c r="G27" s="117">
        <v>0</v>
      </c>
      <c r="H27" s="117">
        <f t="shared" si="0"/>
        <v>0</v>
      </c>
      <c r="I27" s="155">
        <v>2.3999999999999998E-3</v>
      </c>
    </row>
    <row r="28" spans="2:11" ht="13.5" customHeight="1">
      <c r="B28" s="154">
        <v>11</v>
      </c>
      <c r="C28" s="115" t="s">
        <v>113</v>
      </c>
      <c r="D28" s="115" t="s">
        <v>114</v>
      </c>
      <c r="E28" s="115" t="s">
        <v>93</v>
      </c>
      <c r="F28" s="116">
        <v>1</v>
      </c>
      <c r="G28" s="117">
        <v>0</v>
      </c>
      <c r="H28" s="117">
        <f t="shared" si="0"/>
        <v>0</v>
      </c>
      <c r="I28" s="155">
        <v>0</v>
      </c>
    </row>
    <row r="29" spans="2:11" ht="13.5" customHeight="1">
      <c r="B29" s="154">
        <v>12</v>
      </c>
      <c r="C29" s="115" t="s">
        <v>115</v>
      </c>
      <c r="D29" s="115" t="s">
        <v>116</v>
      </c>
      <c r="E29" s="115" t="s">
        <v>93</v>
      </c>
      <c r="F29" s="116">
        <v>3</v>
      </c>
      <c r="G29" s="117">
        <v>0</v>
      </c>
      <c r="H29" s="117">
        <f t="shared" si="0"/>
        <v>0</v>
      </c>
      <c r="I29" s="155">
        <v>0</v>
      </c>
    </row>
    <row r="30" spans="2:11" ht="13.5" customHeight="1">
      <c r="B30" s="154">
        <v>13</v>
      </c>
      <c r="C30" s="115" t="s">
        <v>117</v>
      </c>
      <c r="D30" s="115" t="s">
        <v>118</v>
      </c>
      <c r="E30" s="115" t="s">
        <v>93</v>
      </c>
      <c r="F30" s="116">
        <v>1</v>
      </c>
      <c r="G30" s="117">
        <v>0</v>
      </c>
      <c r="H30" s="117">
        <f t="shared" si="0"/>
        <v>0</v>
      </c>
      <c r="I30" s="155">
        <v>0</v>
      </c>
    </row>
    <row r="31" spans="2:11" ht="13.5" customHeight="1">
      <c r="B31" s="154">
        <v>14</v>
      </c>
      <c r="C31" s="115" t="s">
        <v>119</v>
      </c>
      <c r="D31" s="115" t="s">
        <v>120</v>
      </c>
      <c r="E31" s="115" t="s">
        <v>93</v>
      </c>
      <c r="F31" s="116">
        <v>1</v>
      </c>
      <c r="G31" s="117">
        <v>0</v>
      </c>
      <c r="H31" s="117">
        <f t="shared" si="0"/>
        <v>0</v>
      </c>
      <c r="I31" s="155">
        <v>5.1000000000000004E-4</v>
      </c>
    </row>
    <row r="32" spans="2:11" ht="13.5" customHeight="1">
      <c r="B32" s="154">
        <v>15</v>
      </c>
      <c r="C32" s="115" t="s">
        <v>121</v>
      </c>
      <c r="D32" s="115" t="s">
        <v>122</v>
      </c>
      <c r="E32" s="115" t="s">
        <v>108</v>
      </c>
      <c r="F32" s="116">
        <v>12</v>
      </c>
      <c r="G32" s="117">
        <v>0</v>
      </c>
      <c r="H32" s="117">
        <f t="shared" si="0"/>
        <v>0</v>
      </c>
      <c r="I32" s="155">
        <v>0</v>
      </c>
    </row>
    <row r="33" spans="2:11" ht="13.5" customHeight="1">
      <c r="B33" s="154">
        <v>16</v>
      </c>
      <c r="C33" s="115" t="s">
        <v>123</v>
      </c>
      <c r="D33" s="115" t="s">
        <v>124</v>
      </c>
      <c r="E33" s="115" t="s">
        <v>93</v>
      </c>
      <c r="F33" s="116">
        <v>6</v>
      </c>
      <c r="G33" s="117">
        <v>0</v>
      </c>
      <c r="H33" s="117">
        <f t="shared" si="0"/>
        <v>0</v>
      </c>
      <c r="I33" s="155">
        <v>0</v>
      </c>
    </row>
    <row r="34" spans="2:11" ht="13.5" customHeight="1">
      <c r="B34" s="154">
        <v>17</v>
      </c>
      <c r="C34" s="115" t="s">
        <v>125</v>
      </c>
      <c r="D34" s="115" t="s">
        <v>126</v>
      </c>
      <c r="E34" s="115" t="s">
        <v>20</v>
      </c>
      <c r="F34" s="116">
        <v>116.14700000000001</v>
      </c>
      <c r="G34" s="117">
        <v>0</v>
      </c>
      <c r="H34" s="117">
        <f t="shared" si="0"/>
        <v>0</v>
      </c>
      <c r="I34" s="155">
        <v>0</v>
      </c>
    </row>
    <row r="35" spans="2:11" ht="13.5" customHeight="1">
      <c r="B35" s="149"/>
      <c r="C35" s="150" t="s">
        <v>127</v>
      </c>
      <c r="D35" s="150" t="s">
        <v>128</v>
      </c>
      <c r="E35" s="150"/>
      <c r="F35" s="151"/>
      <c r="G35" s="152"/>
      <c r="H35" s="152">
        <f>H36+H37+H38+H39+H40+H41+H42+H43+H44+H45+H46+H47+H48+H49</f>
        <v>0</v>
      </c>
      <c r="I35" s="153">
        <v>0.19763</v>
      </c>
      <c r="K35" s="152"/>
    </row>
    <row r="36" spans="2:11" ht="13.5" customHeight="1">
      <c r="B36" s="154">
        <v>18</v>
      </c>
      <c r="C36" s="115" t="s">
        <v>129</v>
      </c>
      <c r="D36" s="115" t="s">
        <v>130</v>
      </c>
      <c r="E36" s="115" t="s">
        <v>93</v>
      </c>
      <c r="F36" s="116">
        <v>2</v>
      </c>
      <c r="G36" s="117">
        <v>0</v>
      </c>
      <c r="H36" s="117">
        <f>F36*G36</f>
        <v>0</v>
      </c>
      <c r="I36" s="155">
        <v>0</v>
      </c>
    </row>
    <row r="37" spans="2:11" ht="13.5" customHeight="1">
      <c r="B37" s="154">
        <v>19</v>
      </c>
      <c r="C37" s="115" t="s">
        <v>131</v>
      </c>
      <c r="D37" s="115" t="s">
        <v>132</v>
      </c>
      <c r="E37" s="115" t="s">
        <v>93</v>
      </c>
      <c r="F37" s="116">
        <v>2</v>
      </c>
      <c r="G37" s="117">
        <v>0</v>
      </c>
      <c r="H37" s="117">
        <f t="shared" ref="H37:H48" si="1">F37*G37</f>
        <v>0</v>
      </c>
      <c r="I37" s="155">
        <v>1E-4</v>
      </c>
    </row>
    <row r="38" spans="2:11" ht="13.5" customHeight="1">
      <c r="B38" s="154">
        <v>20</v>
      </c>
      <c r="C38" s="115" t="s">
        <v>133</v>
      </c>
      <c r="D38" s="115" t="s">
        <v>134</v>
      </c>
      <c r="E38" s="115" t="s">
        <v>93</v>
      </c>
      <c r="F38" s="116">
        <v>2</v>
      </c>
      <c r="G38" s="117">
        <v>0</v>
      </c>
      <c r="H38" s="117">
        <f t="shared" si="1"/>
        <v>0</v>
      </c>
      <c r="I38" s="155">
        <v>0</v>
      </c>
    </row>
    <row r="39" spans="2:11" ht="13.5" customHeight="1">
      <c r="B39" s="154">
        <v>21</v>
      </c>
      <c r="C39" s="115" t="s">
        <v>135</v>
      </c>
      <c r="D39" s="115" t="s">
        <v>136</v>
      </c>
      <c r="E39" s="115" t="s">
        <v>108</v>
      </c>
      <c r="F39" s="116">
        <v>18</v>
      </c>
      <c r="G39" s="117">
        <v>0</v>
      </c>
      <c r="H39" s="117">
        <f t="shared" si="1"/>
        <v>0</v>
      </c>
      <c r="I39" s="155">
        <v>6.2640000000000001E-2</v>
      </c>
    </row>
    <row r="40" spans="2:11" ht="13.5" customHeight="1">
      <c r="B40" s="154">
        <v>22</v>
      </c>
      <c r="C40" s="115" t="s">
        <v>137</v>
      </c>
      <c r="D40" s="115" t="s">
        <v>138</v>
      </c>
      <c r="E40" s="115" t="s">
        <v>108</v>
      </c>
      <c r="F40" s="116">
        <v>16</v>
      </c>
      <c r="G40" s="117">
        <v>0</v>
      </c>
      <c r="H40" s="117">
        <f t="shared" si="1"/>
        <v>0</v>
      </c>
      <c r="I40" s="155">
        <v>9.1200000000000003E-2</v>
      </c>
    </row>
    <row r="41" spans="2:11" ht="13.5" customHeight="1">
      <c r="B41" s="154">
        <v>23</v>
      </c>
      <c r="C41" s="115" t="s">
        <v>139</v>
      </c>
      <c r="D41" s="115" t="s">
        <v>140</v>
      </c>
      <c r="E41" s="115" t="s">
        <v>108</v>
      </c>
      <c r="F41" s="116">
        <v>34</v>
      </c>
      <c r="G41" s="117">
        <v>0</v>
      </c>
      <c r="H41" s="117">
        <f t="shared" si="1"/>
        <v>0</v>
      </c>
      <c r="I41" s="155">
        <v>1.6999999999999999E-3</v>
      </c>
    </row>
    <row r="42" spans="2:11" ht="13.5" customHeight="1">
      <c r="B42" s="154">
        <v>24</v>
      </c>
      <c r="C42" s="115" t="s">
        <v>141</v>
      </c>
      <c r="D42" s="115" t="s">
        <v>142</v>
      </c>
      <c r="E42" s="115" t="s">
        <v>108</v>
      </c>
      <c r="F42" s="116">
        <v>18</v>
      </c>
      <c r="G42" s="117">
        <v>0</v>
      </c>
      <c r="H42" s="117">
        <f t="shared" si="1"/>
        <v>0</v>
      </c>
      <c r="I42" s="155">
        <v>8.9999999999999998E-4</v>
      </c>
    </row>
    <row r="43" spans="2:11" ht="13.5" customHeight="1">
      <c r="B43" s="154">
        <v>25</v>
      </c>
      <c r="C43" s="115" t="s">
        <v>143</v>
      </c>
      <c r="D43" s="115" t="s">
        <v>144</v>
      </c>
      <c r="E43" s="115" t="s">
        <v>108</v>
      </c>
      <c r="F43" s="116">
        <v>16</v>
      </c>
      <c r="G43" s="117">
        <v>0</v>
      </c>
      <c r="H43" s="117">
        <f t="shared" si="1"/>
        <v>0</v>
      </c>
      <c r="I43" s="155">
        <v>1.1199999999999999E-3</v>
      </c>
    </row>
    <row r="44" spans="2:11" ht="13.5" customHeight="1">
      <c r="B44" s="154">
        <v>26</v>
      </c>
      <c r="C44" s="115" t="s">
        <v>145</v>
      </c>
      <c r="D44" s="115" t="s">
        <v>146</v>
      </c>
      <c r="E44" s="115" t="s">
        <v>93</v>
      </c>
      <c r="F44" s="116">
        <v>2</v>
      </c>
      <c r="G44" s="117">
        <v>0</v>
      </c>
      <c r="H44" s="117">
        <f t="shared" si="1"/>
        <v>0</v>
      </c>
      <c r="I44" s="155">
        <v>0</v>
      </c>
    </row>
    <row r="45" spans="2:11" ht="13.5" customHeight="1">
      <c r="B45" s="154">
        <v>27</v>
      </c>
      <c r="C45" s="115" t="s">
        <v>147</v>
      </c>
      <c r="D45" s="115" t="s">
        <v>148</v>
      </c>
      <c r="E45" s="115" t="s">
        <v>93</v>
      </c>
      <c r="F45" s="116">
        <v>2</v>
      </c>
      <c r="G45" s="117">
        <v>0</v>
      </c>
      <c r="H45" s="117">
        <f t="shared" si="1"/>
        <v>0</v>
      </c>
      <c r="I45" s="155">
        <v>8.9999999999999998E-4</v>
      </c>
    </row>
    <row r="46" spans="2:11" ht="13.5" customHeight="1">
      <c r="B46" s="154">
        <v>28</v>
      </c>
      <c r="C46" s="115" t="s">
        <v>149</v>
      </c>
      <c r="D46" s="115" t="s">
        <v>150</v>
      </c>
      <c r="E46" s="115" t="s">
        <v>108</v>
      </c>
      <c r="F46" s="116">
        <v>34</v>
      </c>
      <c r="G46" s="117">
        <v>0</v>
      </c>
      <c r="H46" s="117">
        <f t="shared" si="1"/>
        <v>0</v>
      </c>
      <c r="I46" s="155">
        <v>6.1199999999999996E-3</v>
      </c>
    </row>
    <row r="47" spans="2:11" ht="13.5" customHeight="1">
      <c r="B47" s="154">
        <v>29</v>
      </c>
      <c r="C47" s="115" t="s">
        <v>151</v>
      </c>
      <c r="D47" s="115" t="s">
        <v>152</v>
      </c>
      <c r="E47" s="115" t="s">
        <v>108</v>
      </c>
      <c r="F47" s="116">
        <v>34</v>
      </c>
      <c r="G47" s="117">
        <v>0</v>
      </c>
      <c r="H47" s="117">
        <f t="shared" si="1"/>
        <v>0</v>
      </c>
      <c r="I47" s="155">
        <v>3.4000000000000002E-4</v>
      </c>
    </row>
    <row r="48" spans="2:11" ht="13.5" customHeight="1">
      <c r="B48" s="154">
        <v>30</v>
      </c>
      <c r="C48" s="115" t="s">
        <v>153</v>
      </c>
      <c r="D48" s="115" t="s">
        <v>154</v>
      </c>
      <c r="E48" s="115" t="s">
        <v>20</v>
      </c>
      <c r="F48" s="116">
        <v>503.87700000000001</v>
      </c>
      <c r="G48" s="117">
        <v>0</v>
      </c>
      <c r="H48" s="117">
        <f t="shared" si="1"/>
        <v>0</v>
      </c>
      <c r="I48" s="155">
        <v>0</v>
      </c>
    </row>
    <row r="49" spans="2:11" ht="13.5" customHeight="1">
      <c r="B49" s="158"/>
      <c r="C49" s="159" t="s">
        <v>155</v>
      </c>
      <c r="D49" s="159" t="s">
        <v>156</v>
      </c>
      <c r="E49" s="159"/>
      <c r="F49" s="160"/>
      <c r="G49" s="161"/>
      <c r="H49" s="161">
        <f>H50+H51+H52+H53+H54+H55+H56+H57+H58+H59+H60+H61+H62+H63+H64+H65+H66</f>
        <v>0</v>
      </c>
      <c r="I49" s="162">
        <v>3.261E-2</v>
      </c>
      <c r="K49" s="161"/>
    </row>
    <row r="50" spans="2:11" ht="13.5" customHeight="1">
      <c r="B50" s="154">
        <v>31</v>
      </c>
      <c r="C50" s="115" t="s">
        <v>157</v>
      </c>
      <c r="D50" s="115" t="s">
        <v>158</v>
      </c>
      <c r="E50" s="115" t="s">
        <v>93</v>
      </c>
      <c r="F50" s="116">
        <v>1</v>
      </c>
      <c r="G50" s="117">
        <v>0</v>
      </c>
      <c r="H50" s="117">
        <f>F50*G50</f>
        <v>0</v>
      </c>
      <c r="I50" s="155">
        <v>0</v>
      </c>
    </row>
    <row r="51" spans="2:11" ht="13.5" customHeight="1">
      <c r="B51" s="156">
        <v>32</v>
      </c>
      <c r="C51" s="118" t="s">
        <v>159</v>
      </c>
      <c r="D51" s="118" t="s">
        <v>160</v>
      </c>
      <c r="E51" s="118" t="s">
        <v>161</v>
      </c>
      <c r="F51" s="119">
        <v>1</v>
      </c>
      <c r="G51" s="117">
        <v>0</v>
      </c>
      <c r="H51" s="117">
        <f t="shared" ref="H51:H66" si="2">F51*G51</f>
        <v>0</v>
      </c>
      <c r="I51" s="157">
        <v>0</v>
      </c>
    </row>
    <row r="52" spans="2:11" ht="13.5" customHeight="1">
      <c r="B52" s="154">
        <v>33</v>
      </c>
      <c r="C52" s="115" t="s">
        <v>162</v>
      </c>
      <c r="D52" s="115" t="s">
        <v>163</v>
      </c>
      <c r="E52" s="115" t="s">
        <v>93</v>
      </c>
      <c r="F52" s="116">
        <v>1</v>
      </c>
      <c r="G52" s="117">
        <v>0</v>
      </c>
      <c r="H52" s="117">
        <f t="shared" si="2"/>
        <v>0</v>
      </c>
      <c r="I52" s="155">
        <v>1.34E-3</v>
      </c>
    </row>
    <row r="53" spans="2:11" ht="13.5" customHeight="1">
      <c r="B53" s="156">
        <v>34</v>
      </c>
      <c r="C53" s="118" t="s">
        <v>164</v>
      </c>
      <c r="D53" s="118" t="s">
        <v>165</v>
      </c>
      <c r="E53" s="118" t="s">
        <v>93</v>
      </c>
      <c r="F53" s="119">
        <v>1</v>
      </c>
      <c r="G53" s="117">
        <v>0</v>
      </c>
      <c r="H53" s="117">
        <f t="shared" si="2"/>
        <v>0</v>
      </c>
      <c r="I53" s="157">
        <v>0</v>
      </c>
    </row>
    <row r="54" spans="2:11" ht="13.5" customHeight="1">
      <c r="B54" s="154">
        <v>35</v>
      </c>
      <c r="C54" s="115" t="s">
        <v>166</v>
      </c>
      <c r="D54" s="115" t="s">
        <v>167</v>
      </c>
      <c r="E54" s="115" t="s">
        <v>168</v>
      </c>
      <c r="F54" s="116">
        <v>1</v>
      </c>
      <c r="G54" s="117">
        <v>0</v>
      </c>
      <c r="H54" s="117">
        <f t="shared" si="2"/>
        <v>0</v>
      </c>
      <c r="I54" s="155">
        <v>2.5200000000000001E-3</v>
      </c>
    </row>
    <row r="55" spans="2:11" ht="13.5" customHeight="1">
      <c r="B55" s="156">
        <v>36</v>
      </c>
      <c r="C55" s="118" t="s">
        <v>169</v>
      </c>
      <c r="D55" s="118" t="s">
        <v>1311</v>
      </c>
      <c r="E55" s="118" t="s">
        <v>161</v>
      </c>
      <c r="F55" s="119">
        <v>1</v>
      </c>
      <c r="G55" s="117">
        <v>0</v>
      </c>
      <c r="H55" s="117">
        <f t="shared" si="2"/>
        <v>0</v>
      </c>
      <c r="I55" s="157">
        <v>0</v>
      </c>
    </row>
    <row r="56" spans="2:11" ht="13.5" customHeight="1">
      <c r="B56" s="154">
        <v>37</v>
      </c>
      <c r="C56" s="115"/>
      <c r="D56" s="115" t="s">
        <v>1314</v>
      </c>
      <c r="E56" s="115" t="s">
        <v>168</v>
      </c>
      <c r="F56" s="116">
        <v>1</v>
      </c>
      <c r="G56" s="117">
        <v>0</v>
      </c>
      <c r="H56" s="117">
        <f t="shared" si="2"/>
        <v>0</v>
      </c>
      <c r="I56" s="155">
        <v>1.7569999999999999E-2</v>
      </c>
    </row>
    <row r="57" spans="2:11" ht="13.5" customHeight="1">
      <c r="B57" s="154">
        <v>38</v>
      </c>
      <c r="C57" s="115" t="s">
        <v>170</v>
      </c>
      <c r="D57" s="115" t="s">
        <v>171</v>
      </c>
      <c r="E57" s="115" t="s">
        <v>168</v>
      </c>
      <c r="F57" s="116">
        <v>1</v>
      </c>
      <c r="G57" s="117">
        <v>0</v>
      </c>
      <c r="H57" s="117">
        <f t="shared" si="2"/>
        <v>0</v>
      </c>
      <c r="I57" s="155">
        <v>4.9300000000000004E-3</v>
      </c>
    </row>
    <row r="58" spans="2:11" ht="13.5" customHeight="1">
      <c r="B58" s="154">
        <v>39</v>
      </c>
      <c r="C58" s="115" t="s">
        <v>172</v>
      </c>
      <c r="D58" s="115" t="s">
        <v>173</v>
      </c>
      <c r="E58" s="115" t="s">
        <v>168</v>
      </c>
      <c r="F58" s="116">
        <v>4</v>
      </c>
      <c r="G58" s="117">
        <v>0</v>
      </c>
      <c r="H58" s="117">
        <f t="shared" si="2"/>
        <v>0</v>
      </c>
      <c r="I58" s="155">
        <v>3.6000000000000002E-4</v>
      </c>
    </row>
    <row r="59" spans="2:11" ht="13.5" customHeight="1">
      <c r="B59" s="156">
        <v>40</v>
      </c>
      <c r="C59" s="118" t="s">
        <v>174</v>
      </c>
      <c r="D59" s="118" t="s">
        <v>175</v>
      </c>
      <c r="E59" s="118" t="s">
        <v>93</v>
      </c>
      <c r="F59" s="119">
        <v>4</v>
      </c>
      <c r="G59" s="117">
        <v>0</v>
      </c>
      <c r="H59" s="117">
        <f t="shared" si="2"/>
        <v>0</v>
      </c>
      <c r="I59" s="157">
        <v>0</v>
      </c>
    </row>
    <row r="60" spans="2:11" ht="13.5" customHeight="1">
      <c r="B60" s="154">
        <v>41</v>
      </c>
      <c r="C60" s="115" t="s">
        <v>176</v>
      </c>
      <c r="D60" s="115" t="s">
        <v>177</v>
      </c>
      <c r="E60" s="115" t="s">
        <v>168</v>
      </c>
      <c r="F60" s="116">
        <v>1</v>
      </c>
      <c r="G60" s="117">
        <v>0</v>
      </c>
      <c r="H60" s="117">
        <f t="shared" si="2"/>
        <v>0</v>
      </c>
      <c r="I60" s="155">
        <v>1.8E-3</v>
      </c>
    </row>
    <row r="61" spans="2:11" ht="13.5" customHeight="1">
      <c r="B61" s="154">
        <v>42</v>
      </c>
      <c r="C61" s="115" t="s">
        <v>178</v>
      </c>
      <c r="D61" s="115" t="s">
        <v>179</v>
      </c>
      <c r="E61" s="115" t="s">
        <v>168</v>
      </c>
      <c r="F61" s="116">
        <v>1</v>
      </c>
      <c r="G61" s="117">
        <v>0</v>
      </c>
      <c r="H61" s="117">
        <f t="shared" si="2"/>
        <v>0</v>
      </c>
      <c r="I61" s="155">
        <v>1.8400000000000001E-3</v>
      </c>
    </row>
    <row r="62" spans="2:11" ht="13.5" customHeight="1">
      <c r="B62" s="154">
        <v>43</v>
      </c>
      <c r="C62" s="115" t="s">
        <v>180</v>
      </c>
      <c r="D62" s="115" t="s">
        <v>181</v>
      </c>
      <c r="E62" s="115" t="s">
        <v>93</v>
      </c>
      <c r="F62" s="116">
        <v>1</v>
      </c>
      <c r="G62" s="117">
        <v>0</v>
      </c>
      <c r="H62" s="117">
        <f t="shared" si="2"/>
        <v>0</v>
      </c>
      <c r="I62" s="155">
        <v>4.0000000000000003E-5</v>
      </c>
    </row>
    <row r="63" spans="2:11" ht="13.5" customHeight="1">
      <c r="B63" s="154">
        <v>44</v>
      </c>
      <c r="C63" s="115" t="s">
        <v>182</v>
      </c>
      <c r="D63" s="115" t="s">
        <v>183</v>
      </c>
      <c r="E63" s="115" t="s">
        <v>168</v>
      </c>
      <c r="F63" s="116">
        <v>1</v>
      </c>
      <c r="G63" s="117">
        <v>0</v>
      </c>
      <c r="H63" s="117">
        <f t="shared" si="2"/>
        <v>0</v>
      </c>
      <c r="I63" s="155">
        <v>1.9599999999999999E-3</v>
      </c>
    </row>
    <row r="64" spans="2:11" ht="13.5" customHeight="1">
      <c r="B64" s="154">
        <v>45</v>
      </c>
      <c r="C64" s="115" t="s">
        <v>184</v>
      </c>
      <c r="D64" s="115" t="s">
        <v>185</v>
      </c>
      <c r="E64" s="115" t="s">
        <v>168</v>
      </c>
      <c r="F64" s="116">
        <v>1</v>
      </c>
      <c r="G64" s="117">
        <v>0</v>
      </c>
      <c r="H64" s="117">
        <f t="shared" si="2"/>
        <v>0</v>
      </c>
      <c r="I64" s="155">
        <v>1.2E-4</v>
      </c>
    </row>
    <row r="65" spans="2:11" ht="13.5" customHeight="1">
      <c r="B65" s="154">
        <v>46</v>
      </c>
      <c r="C65" s="115" t="s">
        <v>186</v>
      </c>
      <c r="D65" s="115" t="s">
        <v>187</v>
      </c>
      <c r="E65" s="115" t="s">
        <v>93</v>
      </c>
      <c r="F65" s="116">
        <v>1</v>
      </c>
      <c r="G65" s="117">
        <v>0</v>
      </c>
      <c r="H65" s="117">
        <f t="shared" si="2"/>
        <v>0</v>
      </c>
      <c r="I65" s="155">
        <v>1.2999999999999999E-4</v>
      </c>
    </row>
    <row r="66" spans="2:11" ht="13.5" customHeight="1">
      <c r="B66" s="154">
        <v>47</v>
      </c>
      <c r="C66" s="115" t="s">
        <v>188</v>
      </c>
      <c r="D66" s="115" t="s">
        <v>189</v>
      </c>
      <c r="E66" s="115" t="s">
        <v>20</v>
      </c>
      <c r="F66" s="116">
        <v>316.387</v>
      </c>
      <c r="G66" s="117">
        <v>0</v>
      </c>
      <c r="H66" s="117">
        <f t="shared" si="2"/>
        <v>0</v>
      </c>
      <c r="I66" s="155">
        <v>0</v>
      </c>
    </row>
    <row r="67" spans="2:11" ht="13.5" customHeight="1">
      <c r="B67" s="149"/>
      <c r="C67" s="150" t="s">
        <v>190</v>
      </c>
      <c r="D67" s="150" t="s">
        <v>191</v>
      </c>
      <c r="E67" s="150"/>
      <c r="F67" s="151"/>
      <c r="G67" s="152"/>
      <c r="H67" s="152">
        <f>H68+H69+H70+H71+H72+H73+H74+H75+H76+H77+H78+H79+H80+H81+H82</f>
        <v>0</v>
      </c>
      <c r="I67" s="153">
        <v>6.2050000000000001E-2</v>
      </c>
      <c r="K67" s="152"/>
    </row>
    <row r="68" spans="2:11" ht="13.5" customHeight="1">
      <c r="B68" s="154">
        <v>48</v>
      </c>
      <c r="C68" s="439">
        <v>723181012</v>
      </c>
      <c r="D68" s="439" t="s">
        <v>1310</v>
      </c>
      <c r="E68" s="115" t="s">
        <v>108</v>
      </c>
      <c r="F68" s="116">
        <v>8</v>
      </c>
      <c r="G68" s="117">
        <v>0</v>
      </c>
      <c r="H68" s="117">
        <f>F68*G68</f>
        <v>0</v>
      </c>
      <c r="I68" s="155">
        <v>1.176E-2</v>
      </c>
    </row>
    <row r="69" spans="2:11" ht="13.5" customHeight="1">
      <c r="B69" s="154">
        <v>49</v>
      </c>
      <c r="C69" s="439">
        <v>723181024</v>
      </c>
      <c r="D69" s="439" t="s">
        <v>1309</v>
      </c>
      <c r="E69" s="115" t="s">
        <v>108</v>
      </c>
      <c r="F69" s="116">
        <v>1</v>
      </c>
      <c r="G69" s="117">
        <v>0</v>
      </c>
      <c r="H69" s="117">
        <f t="shared" ref="H69:H81" si="3">F69*G69</f>
        <v>0</v>
      </c>
      <c r="I69" s="155">
        <v>2.7000000000000001E-3</v>
      </c>
    </row>
    <row r="70" spans="2:11" ht="13.5" customHeight="1">
      <c r="B70" s="154">
        <v>50</v>
      </c>
      <c r="C70" s="115" t="s">
        <v>192</v>
      </c>
      <c r="D70" s="115" t="s">
        <v>193</v>
      </c>
      <c r="E70" s="115" t="s">
        <v>108</v>
      </c>
      <c r="F70" s="116">
        <v>10</v>
      </c>
      <c r="G70" s="117">
        <v>0</v>
      </c>
      <c r="H70" s="117">
        <f t="shared" si="3"/>
        <v>0</v>
      </c>
      <c r="I70" s="155">
        <v>2.3400000000000001E-3</v>
      </c>
    </row>
    <row r="71" spans="2:11" ht="13.5" customHeight="1">
      <c r="B71" s="154">
        <v>51</v>
      </c>
      <c r="C71" s="115" t="s">
        <v>194</v>
      </c>
      <c r="D71" s="115" t="s">
        <v>195</v>
      </c>
      <c r="E71" s="115" t="s">
        <v>93</v>
      </c>
      <c r="F71" s="116">
        <v>1</v>
      </c>
      <c r="G71" s="117">
        <v>0</v>
      </c>
      <c r="H71" s="117">
        <f t="shared" si="3"/>
        <v>0</v>
      </c>
      <c r="I71" s="155">
        <v>3.3800000000000002E-3</v>
      </c>
    </row>
    <row r="72" spans="2:11" ht="13.5" customHeight="1">
      <c r="B72" s="154">
        <v>52</v>
      </c>
      <c r="C72" s="115" t="s">
        <v>196</v>
      </c>
      <c r="D72" s="115" t="s">
        <v>197</v>
      </c>
      <c r="E72" s="115" t="s">
        <v>168</v>
      </c>
      <c r="F72" s="116">
        <v>1</v>
      </c>
      <c r="G72" s="117">
        <v>0</v>
      </c>
      <c r="H72" s="117">
        <f t="shared" si="3"/>
        <v>0</v>
      </c>
      <c r="I72" s="155">
        <v>5.1999999999999995E-4</v>
      </c>
    </row>
    <row r="73" spans="2:11" ht="13.5" customHeight="1">
      <c r="B73" s="154">
        <v>53</v>
      </c>
      <c r="C73" s="115" t="s">
        <v>198</v>
      </c>
      <c r="D73" s="115" t="s">
        <v>199</v>
      </c>
      <c r="E73" s="115" t="s">
        <v>93</v>
      </c>
      <c r="F73" s="116">
        <v>1</v>
      </c>
      <c r="G73" s="117">
        <v>0</v>
      </c>
      <c r="H73" s="117">
        <f t="shared" si="3"/>
        <v>0</v>
      </c>
      <c r="I73" s="155">
        <v>1.2999999999999999E-4</v>
      </c>
    </row>
    <row r="74" spans="2:11" ht="13.5" customHeight="1">
      <c r="B74" s="154">
        <v>54</v>
      </c>
      <c r="C74" s="115" t="s">
        <v>200</v>
      </c>
      <c r="D74" s="115" t="s">
        <v>201</v>
      </c>
      <c r="E74" s="115" t="s">
        <v>93</v>
      </c>
      <c r="F74" s="116">
        <v>1</v>
      </c>
      <c r="G74" s="117">
        <v>0</v>
      </c>
      <c r="H74" s="117">
        <f t="shared" si="3"/>
        <v>0</v>
      </c>
      <c r="I74" s="155">
        <v>0</v>
      </c>
    </row>
    <row r="75" spans="2:11" ht="13.5" customHeight="1">
      <c r="B75" s="154">
        <v>55</v>
      </c>
      <c r="C75" s="115" t="s">
        <v>202</v>
      </c>
      <c r="D75" s="115" t="s">
        <v>203</v>
      </c>
      <c r="E75" s="115" t="s">
        <v>108</v>
      </c>
      <c r="F75" s="116">
        <v>9</v>
      </c>
      <c r="G75" s="117">
        <v>0</v>
      </c>
      <c r="H75" s="117">
        <f t="shared" si="3"/>
        <v>0</v>
      </c>
      <c r="I75" s="155">
        <v>0</v>
      </c>
    </row>
    <row r="76" spans="2:11" ht="13.5" customHeight="1">
      <c r="B76" s="154">
        <v>56</v>
      </c>
      <c r="C76" s="115" t="s">
        <v>204</v>
      </c>
      <c r="D76" s="115" t="s">
        <v>205</v>
      </c>
      <c r="E76" s="115" t="s">
        <v>93</v>
      </c>
      <c r="F76" s="116">
        <v>1</v>
      </c>
      <c r="G76" s="117">
        <v>0</v>
      </c>
      <c r="H76" s="117">
        <f t="shared" si="3"/>
        <v>0</v>
      </c>
      <c r="I76" s="155">
        <v>0</v>
      </c>
    </row>
    <row r="77" spans="2:11" ht="13.5" customHeight="1">
      <c r="B77" s="154">
        <v>57</v>
      </c>
      <c r="C77" s="115" t="s">
        <v>206</v>
      </c>
      <c r="D77" s="115" t="s">
        <v>207</v>
      </c>
      <c r="E77" s="115" t="s">
        <v>93</v>
      </c>
      <c r="F77" s="116">
        <v>1</v>
      </c>
      <c r="G77" s="117">
        <v>0</v>
      </c>
      <c r="H77" s="117">
        <f t="shared" si="3"/>
        <v>0</v>
      </c>
      <c r="I77" s="155">
        <v>2.5000000000000001E-4</v>
      </c>
    </row>
    <row r="78" spans="2:11" ht="13.5" customHeight="1">
      <c r="B78" s="154">
        <v>58</v>
      </c>
      <c r="C78" s="115" t="s">
        <v>208</v>
      </c>
      <c r="D78" s="115" t="s">
        <v>209</v>
      </c>
      <c r="E78" s="115" t="s">
        <v>93</v>
      </c>
      <c r="F78" s="116">
        <v>1</v>
      </c>
      <c r="G78" s="117">
        <v>0</v>
      </c>
      <c r="H78" s="117">
        <f t="shared" si="3"/>
        <v>0</v>
      </c>
      <c r="I78" s="155">
        <v>2.4000000000000001E-4</v>
      </c>
    </row>
    <row r="79" spans="2:11" ht="13.5" customHeight="1">
      <c r="B79" s="154">
        <v>59</v>
      </c>
      <c r="C79" s="115" t="s">
        <v>210</v>
      </c>
      <c r="D79" s="115" t="s">
        <v>211</v>
      </c>
      <c r="E79" s="115" t="s">
        <v>93</v>
      </c>
      <c r="F79" s="116">
        <v>1</v>
      </c>
      <c r="G79" s="117">
        <v>0</v>
      </c>
      <c r="H79" s="117">
        <f t="shared" si="3"/>
        <v>0</v>
      </c>
      <c r="I79" s="155">
        <v>6.0999999999999997E-4</v>
      </c>
    </row>
    <row r="80" spans="2:11" ht="13.5" customHeight="1">
      <c r="B80" s="154">
        <v>60</v>
      </c>
      <c r="C80" s="115" t="s">
        <v>212</v>
      </c>
      <c r="D80" s="115" t="s">
        <v>213</v>
      </c>
      <c r="E80" s="115" t="s">
        <v>93</v>
      </c>
      <c r="F80" s="116">
        <v>1</v>
      </c>
      <c r="G80" s="117">
        <v>0</v>
      </c>
      <c r="H80" s="117">
        <f t="shared" si="3"/>
        <v>0</v>
      </c>
      <c r="I80" s="155">
        <v>1.6000000000000001E-4</v>
      </c>
    </row>
    <row r="81" spans="2:11" ht="13.5" customHeight="1">
      <c r="B81" s="154">
        <v>61</v>
      </c>
      <c r="C81" s="115" t="s">
        <v>214</v>
      </c>
      <c r="D81" s="115" t="s">
        <v>215</v>
      </c>
      <c r="E81" s="115" t="s">
        <v>20</v>
      </c>
      <c r="F81" s="116">
        <v>324.26499999999999</v>
      </c>
      <c r="G81" s="117">
        <v>0</v>
      </c>
      <c r="H81" s="117">
        <f t="shared" si="3"/>
        <v>0</v>
      </c>
      <c r="I81" s="155">
        <v>0</v>
      </c>
    </row>
    <row r="82" spans="2:11" ht="13.5" customHeight="1">
      <c r="B82" s="158"/>
      <c r="C82" s="159" t="s">
        <v>216</v>
      </c>
      <c r="D82" s="159" t="s">
        <v>217</v>
      </c>
      <c r="E82" s="159"/>
      <c r="F82" s="160"/>
      <c r="G82" s="161"/>
      <c r="H82" s="161">
        <f>H83+H84+H85+H86+H87</f>
        <v>0</v>
      </c>
      <c r="I82" s="162">
        <v>3.9960000000000002E-2</v>
      </c>
      <c r="K82" s="161"/>
    </row>
    <row r="83" spans="2:11" ht="13.5" customHeight="1">
      <c r="B83" s="154">
        <v>62</v>
      </c>
      <c r="C83" s="115" t="s">
        <v>218</v>
      </c>
      <c r="D83" s="115" t="s">
        <v>219</v>
      </c>
      <c r="E83" s="115" t="s">
        <v>108</v>
      </c>
      <c r="F83" s="116">
        <v>9</v>
      </c>
      <c r="G83" s="117">
        <v>0</v>
      </c>
      <c r="H83" s="117">
        <f>F83*G83</f>
        <v>0</v>
      </c>
      <c r="I83" s="155">
        <v>2.16E-3</v>
      </c>
    </row>
    <row r="84" spans="2:11" ht="13.5" customHeight="1">
      <c r="B84" s="154">
        <v>63</v>
      </c>
      <c r="C84" s="115" t="s">
        <v>220</v>
      </c>
      <c r="D84" s="115" t="s">
        <v>221</v>
      </c>
      <c r="E84" s="115" t="s">
        <v>222</v>
      </c>
      <c r="F84" s="116">
        <v>52</v>
      </c>
      <c r="G84" s="117">
        <v>0</v>
      </c>
      <c r="H84" s="117">
        <f t="shared" ref="H84:H87" si="4">F84*G84</f>
        <v>0</v>
      </c>
      <c r="I84" s="155">
        <v>1.404E-2</v>
      </c>
    </row>
    <row r="85" spans="2:11" ht="13.5" customHeight="1">
      <c r="B85" s="154">
        <v>64</v>
      </c>
      <c r="C85" s="115" t="s">
        <v>223</v>
      </c>
      <c r="D85" s="115" t="s">
        <v>224</v>
      </c>
      <c r="E85" s="115" t="s">
        <v>222</v>
      </c>
      <c r="F85" s="116">
        <v>52</v>
      </c>
      <c r="G85" s="117">
        <v>0</v>
      </c>
      <c r="H85" s="117">
        <f t="shared" si="4"/>
        <v>0</v>
      </c>
      <c r="I85" s="155">
        <v>0</v>
      </c>
    </row>
    <row r="86" spans="2:11" ht="13.5" customHeight="1">
      <c r="B86" s="154">
        <v>65</v>
      </c>
      <c r="C86" s="115" t="s">
        <v>225</v>
      </c>
      <c r="D86" s="115" t="s">
        <v>226</v>
      </c>
      <c r="E86" s="115" t="s">
        <v>222</v>
      </c>
      <c r="F86" s="116">
        <v>46</v>
      </c>
      <c r="G86" s="117">
        <v>0</v>
      </c>
      <c r="H86" s="117">
        <f t="shared" si="4"/>
        <v>0</v>
      </c>
      <c r="I86" s="155">
        <v>1.426E-2</v>
      </c>
    </row>
    <row r="87" spans="2:11" ht="13.5" customHeight="1">
      <c r="B87" s="154">
        <v>66</v>
      </c>
      <c r="C87" s="115" t="s">
        <v>227</v>
      </c>
      <c r="D87" s="115" t="s">
        <v>228</v>
      </c>
      <c r="E87" s="115" t="s">
        <v>108</v>
      </c>
      <c r="F87" s="116">
        <v>38</v>
      </c>
      <c r="G87" s="117">
        <v>0</v>
      </c>
      <c r="H87" s="117">
        <f t="shared" si="4"/>
        <v>0</v>
      </c>
      <c r="I87" s="155">
        <v>9.4999999999999998E-3</v>
      </c>
    </row>
    <row r="88" spans="2:11" ht="13.5" customHeight="1">
      <c r="B88" s="149"/>
      <c r="C88" s="150" t="s">
        <v>229</v>
      </c>
      <c r="D88" s="150" t="s">
        <v>230</v>
      </c>
      <c r="E88" s="150"/>
      <c r="F88" s="151"/>
      <c r="G88" s="152"/>
      <c r="H88" s="152">
        <f>H89+H90</f>
        <v>0</v>
      </c>
      <c r="I88" s="153">
        <v>1E-3</v>
      </c>
      <c r="K88" s="152"/>
    </row>
    <row r="89" spans="2:11" ht="13.5" customHeight="1">
      <c r="B89" s="154">
        <v>67</v>
      </c>
      <c r="C89" s="115" t="s">
        <v>231</v>
      </c>
      <c r="D89" s="115" t="s">
        <v>232</v>
      </c>
      <c r="E89" s="115" t="s">
        <v>108</v>
      </c>
      <c r="F89" s="116">
        <v>10</v>
      </c>
      <c r="G89" s="117">
        <v>0</v>
      </c>
      <c r="H89" s="117">
        <f>F89*G89</f>
        <v>0</v>
      </c>
      <c r="I89" s="155">
        <v>1E-3</v>
      </c>
    </row>
    <row r="90" spans="2:11" ht="13.5" customHeight="1">
      <c r="B90" s="156">
        <v>68</v>
      </c>
      <c r="C90" s="118" t="s">
        <v>233</v>
      </c>
      <c r="D90" s="118" t="s">
        <v>234</v>
      </c>
      <c r="E90" s="118" t="s">
        <v>108</v>
      </c>
      <c r="F90" s="119">
        <v>10</v>
      </c>
      <c r="G90" s="120">
        <v>0</v>
      </c>
      <c r="H90" s="117">
        <f>F90*G90</f>
        <v>0</v>
      </c>
      <c r="I90" s="157">
        <v>0</v>
      </c>
    </row>
    <row r="91" spans="2:11" ht="13.5" customHeight="1">
      <c r="B91" s="149"/>
      <c r="C91" s="150" t="s">
        <v>235</v>
      </c>
      <c r="D91" s="150" t="s">
        <v>236</v>
      </c>
      <c r="E91" s="150"/>
      <c r="F91" s="151"/>
      <c r="G91" s="152"/>
      <c r="H91" s="152">
        <f>H92+H93+H94+H95+H96+H97</f>
        <v>0</v>
      </c>
      <c r="I91" s="153">
        <v>1.0079424999999999E-2</v>
      </c>
      <c r="K91" s="152"/>
    </row>
    <row r="92" spans="2:11" ht="13.5" customHeight="1">
      <c r="B92" s="154">
        <v>69</v>
      </c>
      <c r="C92" s="115" t="s">
        <v>237</v>
      </c>
      <c r="D92" s="115" t="s">
        <v>238</v>
      </c>
      <c r="E92" s="115" t="s">
        <v>93</v>
      </c>
      <c r="F92" s="116">
        <v>4</v>
      </c>
      <c r="G92" s="117">
        <v>0</v>
      </c>
      <c r="H92" s="117">
        <f>F92*G92</f>
        <v>0</v>
      </c>
      <c r="I92" s="155">
        <v>1.1999999999999999E-3</v>
      </c>
    </row>
    <row r="93" spans="2:11" ht="13.5" customHeight="1">
      <c r="B93" s="154">
        <v>70</v>
      </c>
      <c r="C93" s="115" t="s">
        <v>239</v>
      </c>
      <c r="D93" s="115" t="s">
        <v>240</v>
      </c>
      <c r="E93" s="115" t="s">
        <v>93</v>
      </c>
      <c r="F93" s="116">
        <v>4</v>
      </c>
      <c r="G93" s="117">
        <v>0</v>
      </c>
      <c r="H93" s="117">
        <f t="shared" ref="H93:H97" si="5">F93*G93</f>
        <v>0</v>
      </c>
      <c r="I93" s="155">
        <v>2.16E-3</v>
      </c>
    </row>
    <row r="94" spans="2:11" ht="13.5" customHeight="1">
      <c r="B94" s="154">
        <v>71</v>
      </c>
      <c r="C94" s="115" t="s">
        <v>241</v>
      </c>
      <c r="D94" s="115" t="s">
        <v>242</v>
      </c>
      <c r="E94" s="115" t="s">
        <v>108</v>
      </c>
      <c r="F94" s="116">
        <v>10</v>
      </c>
      <c r="G94" s="117">
        <v>0</v>
      </c>
      <c r="H94" s="117">
        <f t="shared" si="5"/>
        <v>0</v>
      </c>
      <c r="I94" s="155">
        <v>6.6794250000000001E-3</v>
      </c>
    </row>
    <row r="95" spans="2:11" ht="13.5" customHeight="1">
      <c r="B95" s="154">
        <v>72</v>
      </c>
      <c r="C95" s="115" t="s">
        <v>243</v>
      </c>
      <c r="D95" s="115" t="s">
        <v>244</v>
      </c>
      <c r="E95" s="115" t="s">
        <v>108</v>
      </c>
      <c r="F95" s="116">
        <v>10</v>
      </c>
      <c r="G95" s="117">
        <v>0</v>
      </c>
      <c r="H95" s="117">
        <f t="shared" si="5"/>
        <v>0</v>
      </c>
      <c r="I95" s="155">
        <v>0</v>
      </c>
    </row>
    <row r="96" spans="2:11" ht="13.5" customHeight="1">
      <c r="B96" s="154">
        <v>73</v>
      </c>
      <c r="C96" s="115" t="s">
        <v>245</v>
      </c>
      <c r="D96" s="115" t="s">
        <v>246</v>
      </c>
      <c r="E96" s="115" t="s">
        <v>93</v>
      </c>
      <c r="F96" s="116">
        <v>4</v>
      </c>
      <c r="G96" s="117">
        <v>0</v>
      </c>
      <c r="H96" s="117">
        <f t="shared" si="5"/>
        <v>0</v>
      </c>
      <c r="I96" s="155">
        <v>4.0000000000000003E-5</v>
      </c>
    </row>
    <row r="97" spans="2:11" ht="13.5" customHeight="1">
      <c r="B97" s="154">
        <v>74</v>
      </c>
      <c r="C97" s="115" t="s">
        <v>247</v>
      </c>
      <c r="D97" s="115" t="s">
        <v>248</v>
      </c>
      <c r="E97" s="115" t="s">
        <v>20</v>
      </c>
      <c r="F97" s="116">
        <v>48.784999999999997</v>
      </c>
      <c r="G97" s="117">
        <v>0</v>
      </c>
      <c r="H97" s="117">
        <f t="shared" si="5"/>
        <v>0</v>
      </c>
      <c r="I97" s="155">
        <v>0</v>
      </c>
    </row>
    <row r="98" spans="2:11" ht="13.5" customHeight="1">
      <c r="B98" s="149"/>
      <c r="C98" s="150" t="s">
        <v>249</v>
      </c>
      <c r="D98" s="150" t="s">
        <v>250</v>
      </c>
      <c r="E98" s="150"/>
      <c r="F98" s="151"/>
      <c r="G98" s="152"/>
      <c r="H98" s="152">
        <f>H99+H100+H101+H102+H103+H104+H105</f>
        <v>0</v>
      </c>
      <c r="I98" s="153">
        <v>1.2E-4</v>
      </c>
      <c r="K98" s="152"/>
    </row>
    <row r="99" spans="2:11" ht="13.5" customHeight="1">
      <c r="B99" s="154">
        <v>75</v>
      </c>
      <c r="C99" s="115" t="s">
        <v>251</v>
      </c>
      <c r="D99" s="115" t="s">
        <v>252</v>
      </c>
      <c r="E99" s="115" t="s">
        <v>93</v>
      </c>
      <c r="F99" s="116">
        <v>2</v>
      </c>
      <c r="G99" s="117">
        <v>0</v>
      </c>
      <c r="H99" s="117">
        <f>F99*G99</f>
        <v>0</v>
      </c>
      <c r="I99" s="155">
        <v>0</v>
      </c>
    </row>
    <row r="100" spans="2:11" ht="13.5" customHeight="1">
      <c r="B100" s="156">
        <v>76</v>
      </c>
      <c r="C100" s="118" t="s">
        <v>253</v>
      </c>
      <c r="D100" s="118" t="s">
        <v>254</v>
      </c>
      <c r="E100" s="118" t="s">
        <v>93</v>
      </c>
      <c r="F100" s="119">
        <v>2</v>
      </c>
      <c r="G100" s="117">
        <v>0</v>
      </c>
      <c r="H100" s="117">
        <f t="shared" ref="H100:H105" si="6">F100*G100</f>
        <v>0</v>
      </c>
      <c r="I100" s="157">
        <v>0</v>
      </c>
    </row>
    <row r="101" spans="2:11" ht="13.5" customHeight="1">
      <c r="B101" s="154">
        <v>77</v>
      </c>
      <c r="C101" s="115" t="s">
        <v>255</v>
      </c>
      <c r="D101" s="115" t="s">
        <v>256</v>
      </c>
      <c r="E101" s="115" t="s">
        <v>93</v>
      </c>
      <c r="F101" s="116">
        <v>4</v>
      </c>
      <c r="G101" s="117">
        <v>0</v>
      </c>
      <c r="H101" s="117">
        <f t="shared" si="6"/>
        <v>0</v>
      </c>
      <c r="I101" s="155">
        <v>1.2E-4</v>
      </c>
    </row>
    <row r="102" spans="2:11" ht="13.5" customHeight="1">
      <c r="B102" s="156">
        <v>78</v>
      </c>
      <c r="C102" s="118" t="s">
        <v>257</v>
      </c>
      <c r="D102" s="118" t="s">
        <v>258</v>
      </c>
      <c r="E102" s="118" t="s">
        <v>93</v>
      </c>
      <c r="F102" s="119">
        <v>2</v>
      </c>
      <c r="G102" s="117">
        <v>0</v>
      </c>
      <c r="H102" s="117">
        <f t="shared" si="6"/>
        <v>0</v>
      </c>
      <c r="I102" s="157">
        <v>0</v>
      </c>
    </row>
    <row r="103" spans="2:11" ht="13.5" customHeight="1">
      <c r="B103" s="156">
        <v>79</v>
      </c>
      <c r="C103" s="118" t="s">
        <v>259</v>
      </c>
      <c r="D103" s="118" t="s">
        <v>260</v>
      </c>
      <c r="E103" s="118" t="s">
        <v>93</v>
      </c>
      <c r="F103" s="119">
        <v>2</v>
      </c>
      <c r="G103" s="117">
        <v>0</v>
      </c>
      <c r="H103" s="117">
        <f t="shared" si="6"/>
        <v>0</v>
      </c>
      <c r="I103" s="157">
        <v>0</v>
      </c>
    </row>
    <row r="104" spans="2:11" ht="13.5" customHeight="1">
      <c r="B104" s="156">
        <v>80</v>
      </c>
      <c r="C104" s="118" t="s">
        <v>261</v>
      </c>
      <c r="D104" s="118" t="s">
        <v>262</v>
      </c>
      <c r="E104" s="118" t="s">
        <v>93</v>
      </c>
      <c r="F104" s="119">
        <v>4</v>
      </c>
      <c r="G104" s="117">
        <v>0</v>
      </c>
      <c r="H104" s="117">
        <f t="shared" si="6"/>
        <v>0</v>
      </c>
      <c r="I104" s="157">
        <v>0</v>
      </c>
    </row>
    <row r="105" spans="2:11" ht="13.5" customHeight="1">
      <c r="B105" s="154">
        <v>81</v>
      </c>
      <c r="C105" s="115" t="s">
        <v>263</v>
      </c>
      <c r="D105" s="115" t="s">
        <v>264</v>
      </c>
      <c r="E105" s="115" t="s">
        <v>20</v>
      </c>
      <c r="F105" s="116">
        <v>21.23</v>
      </c>
      <c r="G105" s="117">
        <v>0</v>
      </c>
      <c r="H105" s="117">
        <f t="shared" si="6"/>
        <v>0</v>
      </c>
      <c r="I105" s="155">
        <v>0</v>
      </c>
    </row>
    <row r="106" spans="2:11" ht="13.5" customHeight="1">
      <c r="B106" s="149"/>
      <c r="C106" s="150" t="s">
        <v>265</v>
      </c>
      <c r="D106" s="150" t="s">
        <v>266</v>
      </c>
      <c r="E106" s="150"/>
      <c r="F106" s="151"/>
      <c r="G106" s="152"/>
      <c r="H106" s="152">
        <f>H107+H108+H109+H110+H111+H112+H113+H114+H115+H116</f>
        <v>0</v>
      </c>
      <c r="I106" s="153">
        <v>1.37E-2</v>
      </c>
      <c r="K106" s="152"/>
    </row>
    <row r="107" spans="2:11" ht="13.5" customHeight="1">
      <c r="B107" s="154">
        <v>82</v>
      </c>
      <c r="C107" s="115" t="s">
        <v>267</v>
      </c>
      <c r="D107" s="115" t="s">
        <v>268</v>
      </c>
      <c r="E107" s="115" t="s">
        <v>93</v>
      </c>
      <c r="F107" s="116">
        <v>5</v>
      </c>
      <c r="G107" s="117">
        <v>0</v>
      </c>
      <c r="H107" s="117">
        <f>F107*G107</f>
        <v>0</v>
      </c>
      <c r="I107" s="155">
        <v>0</v>
      </c>
    </row>
    <row r="108" spans="2:11" ht="13.5" customHeight="1">
      <c r="B108" s="154">
        <v>83</v>
      </c>
      <c r="C108" s="115" t="s">
        <v>269</v>
      </c>
      <c r="D108" s="115" t="s">
        <v>270</v>
      </c>
      <c r="E108" s="115" t="s">
        <v>222</v>
      </c>
      <c r="F108" s="116">
        <v>46</v>
      </c>
      <c r="G108" s="117">
        <v>0</v>
      </c>
      <c r="H108" s="117">
        <f t="shared" ref="H108:H116" si="7">F108*G108</f>
        <v>0</v>
      </c>
      <c r="I108" s="155">
        <v>0</v>
      </c>
    </row>
    <row r="109" spans="2:11" ht="13.5" customHeight="1">
      <c r="B109" s="154">
        <v>84</v>
      </c>
      <c r="C109" s="115" t="s">
        <v>271</v>
      </c>
      <c r="D109" s="115" t="s">
        <v>272</v>
      </c>
      <c r="E109" s="115" t="s">
        <v>93</v>
      </c>
      <c r="F109" s="116">
        <v>1</v>
      </c>
      <c r="G109" s="117">
        <v>0</v>
      </c>
      <c r="H109" s="117">
        <f t="shared" si="7"/>
        <v>0</v>
      </c>
      <c r="I109" s="155">
        <v>1.34E-2</v>
      </c>
    </row>
    <row r="110" spans="2:11" ht="13.5" customHeight="1">
      <c r="B110" s="154">
        <v>85</v>
      </c>
      <c r="C110" s="115" t="s">
        <v>273</v>
      </c>
      <c r="D110" s="115" t="s">
        <v>274</v>
      </c>
      <c r="E110" s="115" t="s">
        <v>93</v>
      </c>
      <c r="F110" s="116">
        <v>2</v>
      </c>
      <c r="G110" s="117">
        <v>0</v>
      </c>
      <c r="H110" s="117">
        <f t="shared" si="7"/>
        <v>0</v>
      </c>
      <c r="I110" s="155">
        <v>0</v>
      </c>
    </row>
    <row r="111" spans="2:11" ht="13.5" customHeight="1">
      <c r="B111" s="154">
        <v>86</v>
      </c>
      <c r="C111" s="115" t="s">
        <v>275</v>
      </c>
      <c r="D111" s="115" t="s">
        <v>276</v>
      </c>
      <c r="E111" s="115" t="s">
        <v>93</v>
      </c>
      <c r="F111" s="116">
        <v>1</v>
      </c>
      <c r="G111" s="117">
        <v>0</v>
      </c>
      <c r="H111" s="117">
        <f t="shared" si="7"/>
        <v>0</v>
      </c>
      <c r="I111" s="155">
        <v>8.0000000000000007E-5</v>
      </c>
    </row>
    <row r="112" spans="2:11" ht="13.5" customHeight="1">
      <c r="B112" s="154">
        <v>87</v>
      </c>
      <c r="C112" s="115" t="s">
        <v>277</v>
      </c>
      <c r="D112" s="115" t="s">
        <v>278</v>
      </c>
      <c r="E112" s="115" t="s">
        <v>93</v>
      </c>
      <c r="F112" s="116">
        <v>1</v>
      </c>
      <c r="G112" s="117">
        <v>0</v>
      </c>
      <c r="H112" s="117">
        <f t="shared" si="7"/>
        <v>0</v>
      </c>
      <c r="I112" s="155">
        <v>0</v>
      </c>
    </row>
    <row r="113" spans="2:11" ht="13.5" customHeight="1">
      <c r="B113" s="156">
        <v>88</v>
      </c>
      <c r="C113" s="118" t="s">
        <v>279</v>
      </c>
      <c r="D113" s="118" t="s">
        <v>280</v>
      </c>
      <c r="E113" s="118" t="s">
        <v>93</v>
      </c>
      <c r="F113" s="119">
        <v>1</v>
      </c>
      <c r="G113" s="117">
        <v>0</v>
      </c>
      <c r="H113" s="117">
        <f t="shared" si="7"/>
        <v>0</v>
      </c>
      <c r="I113" s="157">
        <v>0</v>
      </c>
    </row>
    <row r="114" spans="2:11" ht="13.5" customHeight="1">
      <c r="B114" s="156">
        <v>89</v>
      </c>
      <c r="C114" s="118" t="s">
        <v>281</v>
      </c>
      <c r="D114" s="118" t="s">
        <v>282</v>
      </c>
      <c r="E114" s="118" t="s">
        <v>93</v>
      </c>
      <c r="F114" s="119">
        <v>1</v>
      </c>
      <c r="G114" s="117">
        <v>0</v>
      </c>
      <c r="H114" s="117">
        <f t="shared" si="7"/>
        <v>0</v>
      </c>
      <c r="I114" s="157">
        <v>0</v>
      </c>
    </row>
    <row r="115" spans="2:11" ht="13.5" customHeight="1">
      <c r="B115" s="154">
        <v>90</v>
      </c>
      <c r="C115" s="115" t="s">
        <v>283</v>
      </c>
      <c r="D115" s="115" t="s">
        <v>284</v>
      </c>
      <c r="E115" s="115" t="s">
        <v>93</v>
      </c>
      <c r="F115" s="116">
        <v>1</v>
      </c>
      <c r="G115" s="117">
        <v>0</v>
      </c>
      <c r="H115" s="117">
        <f t="shared" si="7"/>
        <v>0</v>
      </c>
      <c r="I115" s="155">
        <v>2.2000000000000001E-4</v>
      </c>
    </row>
    <row r="116" spans="2:11" ht="13.5" customHeight="1">
      <c r="B116" s="154">
        <v>91</v>
      </c>
      <c r="C116" s="115" t="s">
        <v>285</v>
      </c>
      <c r="D116" s="115" t="s">
        <v>286</v>
      </c>
      <c r="E116" s="115" t="s">
        <v>20</v>
      </c>
      <c r="F116" s="116">
        <v>136.08500000000001</v>
      </c>
      <c r="G116" s="117">
        <v>0</v>
      </c>
      <c r="H116" s="117">
        <f t="shared" si="7"/>
        <v>0</v>
      </c>
      <c r="I116" s="155">
        <v>0</v>
      </c>
    </row>
    <row r="117" spans="2:11" ht="13.5" customHeight="1">
      <c r="B117" s="149"/>
      <c r="C117" s="150" t="s">
        <v>287</v>
      </c>
      <c r="D117" s="150" t="s">
        <v>288</v>
      </c>
      <c r="E117" s="150"/>
      <c r="F117" s="151"/>
      <c r="G117" s="152"/>
      <c r="H117" s="152">
        <f>H118+H119+H120+H121+H122+H123</f>
        <v>0</v>
      </c>
      <c r="I117" s="153">
        <v>8.9999999999999993E-3</v>
      </c>
      <c r="K117" s="152"/>
    </row>
    <row r="118" spans="2:11" ht="13.5" customHeight="1">
      <c r="B118" s="154">
        <v>92</v>
      </c>
      <c r="C118" s="115" t="s">
        <v>289</v>
      </c>
      <c r="D118" s="115" t="s">
        <v>290</v>
      </c>
      <c r="E118" s="115" t="s">
        <v>161</v>
      </c>
      <c r="F118" s="116">
        <v>2</v>
      </c>
      <c r="G118" s="117">
        <v>0</v>
      </c>
      <c r="H118" s="117">
        <f>F118*G118</f>
        <v>0</v>
      </c>
      <c r="I118" s="155">
        <v>0</v>
      </c>
    </row>
    <row r="119" spans="2:11" ht="13.5" customHeight="1">
      <c r="B119" s="154">
        <v>93</v>
      </c>
      <c r="C119" s="115" t="s">
        <v>291</v>
      </c>
      <c r="D119" s="115" t="s">
        <v>292</v>
      </c>
      <c r="E119" s="115" t="s">
        <v>108</v>
      </c>
      <c r="F119" s="116">
        <v>4</v>
      </c>
      <c r="G119" s="117">
        <v>0</v>
      </c>
      <c r="H119" s="117">
        <f t="shared" ref="H119:H123" si="8">F119*G119</f>
        <v>0</v>
      </c>
      <c r="I119" s="155">
        <v>6.6800000000000002E-3</v>
      </c>
    </row>
    <row r="120" spans="2:11" ht="13.5" customHeight="1">
      <c r="B120" s="154">
        <v>94</v>
      </c>
      <c r="C120" s="115" t="s">
        <v>293</v>
      </c>
      <c r="D120" s="115" t="s">
        <v>294</v>
      </c>
      <c r="E120" s="115" t="s">
        <v>108</v>
      </c>
      <c r="F120" s="116">
        <v>4</v>
      </c>
      <c r="G120" s="117">
        <v>0</v>
      </c>
      <c r="H120" s="117">
        <f t="shared" si="8"/>
        <v>0</v>
      </c>
      <c r="I120" s="155">
        <v>2.32E-3</v>
      </c>
    </row>
    <row r="121" spans="2:11" ht="13.5" customHeight="1">
      <c r="B121" s="156">
        <v>95</v>
      </c>
      <c r="C121" s="118" t="s">
        <v>295</v>
      </c>
      <c r="D121" s="440" t="s">
        <v>1315</v>
      </c>
      <c r="E121" s="118" t="s">
        <v>93</v>
      </c>
      <c r="F121" s="119">
        <v>2</v>
      </c>
      <c r="G121" s="117">
        <v>0</v>
      </c>
      <c r="H121" s="117">
        <f t="shared" si="8"/>
        <v>0</v>
      </c>
      <c r="I121" s="157">
        <v>0</v>
      </c>
    </row>
    <row r="122" spans="2:11" ht="13.5" customHeight="1">
      <c r="B122" s="156">
        <v>96</v>
      </c>
      <c r="C122" s="118" t="s">
        <v>297</v>
      </c>
      <c r="D122" s="118" t="s">
        <v>298</v>
      </c>
      <c r="E122" s="118" t="s">
        <v>93</v>
      </c>
      <c r="F122" s="119">
        <v>1</v>
      </c>
      <c r="G122" s="117">
        <v>0</v>
      </c>
      <c r="H122" s="117">
        <f t="shared" si="8"/>
        <v>0</v>
      </c>
      <c r="I122" s="157">
        <v>0</v>
      </c>
    </row>
    <row r="123" spans="2:11" ht="13.5" customHeight="1">
      <c r="B123" s="154">
        <v>97</v>
      </c>
      <c r="C123" s="115" t="s">
        <v>299</v>
      </c>
      <c r="D123" s="115" t="s">
        <v>1319</v>
      </c>
      <c r="E123" s="115" t="s">
        <v>161</v>
      </c>
      <c r="F123" s="116">
        <v>2</v>
      </c>
      <c r="G123" s="117">
        <v>0</v>
      </c>
      <c r="H123" s="117">
        <f t="shared" si="8"/>
        <v>0</v>
      </c>
      <c r="I123" s="155">
        <v>0</v>
      </c>
    </row>
    <row r="124" spans="2:11" ht="13.5" customHeight="1">
      <c r="B124" s="144"/>
      <c r="C124" s="145" t="s">
        <v>300</v>
      </c>
      <c r="D124" s="145" t="s">
        <v>301</v>
      </c>
      <c r="E124" s="145"/>
      <c r="F124" s="146"/>
      <c r="G124" s="147"/>
      <c r="H124" s="147">
        <f>H125</f>
        <v>0</v>
      </c>
      <c r="I124" s="148">
        <v>0</v>
      </c>
      <c r="K124" s="147"/>
    </row>
    <row r="125" spans="2:11" ht="13.5" customHeight="1">
      <c r="B125" s="149"/>
      <c r="C125" s="150" t="s">
        <v>302</v>
      </c>
      <c r="D125" s="150" t="s">
        <v>301</v>
      </c>
      <c r="E125" s="150"/>
      <c r="F125" s="151"/>
      <c r="G125" s="152"/>
      <c r="H125" s="152">
        <f>H126+H127+H128+H129+H130+H131</f>
        <v>0</v>
      </c>
      <c r="I125" s="153">
        <v>0</v>
      </c>
      <c r="K125" s="152"/>
    </row>
    <row r="126" spans="2:11" ht="13.5" customHeight="1">
      <c r="B126" s="154">
        <v>98</v>
      </c>
      <c r="C126" s="115" t="s">
        <v>303</v>
      </c>
      <c r="D126" s="115" t="s">
        <v>304</v>
      </c>
      <c r="E126" s="115" t="s">
        <v>305</v>
      </c>
      <c r="F126" s="116">
        <v>36</v>
      </c>
      <c r="G126" s="117">
        <v>0</v>
      </c>
      <c r="H126" s="117">
        <f>F126*G126</f>
        <v>0</v>
      </c>
      <c r="I126" s="155">
        <v>0</v>
      </c>
    </row>
    <row r="127" spans="2:11" ht="13.5" customHeight="1">
      <c r="B127" s="154">
        <v>99</v>
      </c>
      <c r="C127" s="115" t="s">
        <v>306</v>
      </c>
      <c r="D127" s="115" t="s">
        <v>307</v>
      </c>
      <c r="E127" s="115" t="s">
        <v>305</v>
      </c>
      <c r="F127" s="116">
        <v>24</v>
      </c>
      <c r="G127" s="117">
        <v>0</v>
      </c>
      <c r="H127" s="117">
        <f t="shared" ref="H127:H131" si="9">F127*G127</f>
        <v>0</v>
      </c>
      <c r="I127" s="155">
        <v>0</v>
      </c>
    </row>
    <row r="128" spans="2:11" ht="13.5" customHeight="1">
      <c r="B128" s="154">
        <v>100</v>
      </c>
      <c r="C128" s="115" t="s">
        <v>308</v>
      </c>
      <c r="D128" s="115" t="s">
        <v>309</v>
      </c>
      <c r="E128" s="115" t="s">
        <v>310</v>
      </c>
      <c r="F128" s="116">
        <v>1</v>
      </c>
      <c r="G128" s="117">
        <v>0</v>
      </c>
      <c r="H128" s="117">
        <f t="shared" si="9"/>
        <v>0</v>
      </c>
      <c r="I128" s="155">
        <v>0</v>
      </c>
    </row>
    <row r="129" spans="2:11" ht="13.5" customHeight="1">
      <c r="B129" s="154">
        <v>101</v>
      </c>
      <c r="C129" s="115" t="s">
        <v>311</v>
      </c>
      <c r="D129" s="115" t="s">
        <v>312</v>
      </c>
      <c r="E129" s="115" t="s">
        <v>305</v>
      </c>
      <c r="F129" s="116">
        <v>36</v>
      </c>
      <c r="G129" s="117">
        <v>0</v>
      </c>
      <c r="H129" s="117">
        <f t="shared" si="9"/>
        <v>0</v>
      </c>
      <c r="I129" s="155">
        <v>0</v>
      </c>
    </row>
    <row r="130" spans="2:11" ht="13.5" customHeight="1">
      <c r="B130" s="154">
        <v>102</v>
      </c>
      <c r="C130" s="115" t="s">
        <v>313</v>
      </c>
      <c r="D130" s="115" t="s">
        <v>314</v>
      </c>
      <c r="E130" s="115" t="s">
        <v>310</v>
      </c>
      <c r="F130" s="116">
        <v>1</v>
      </c>
      <c r="G130" s="117">
        <v>0</v>
      </c>
      <c r="H130" s="117">
        <f t="shared" si="9"/>
        <v>0</v>
      </c>
      <c r="I130" s="155">
        <v>0</v>
      </c>
    </row>
    <row r="131" spans="2:11" ht="13.5" customHeight="1" thickBot="1">
      <c r="B131" s="154">
        <v>103</v>
      </c>
      <c r="C131" s="115" t="s">
        <v>315</v>
      </c>
      <c r="D131" s="115" t="s">
        <v>316</v>
      </c>
      <c r="E131" s="115" t="s">
        <v>310</v>
      </c>
      <c r="F131" s="116">
        <v>1</v>
      </c>
      <c r="G131" s="117">
        <v>0</v>
      </c>
      <c r="H131" s="117">
        <f t="shared" si="9"/>
        <v>0</v>
      </c>
      <c r="I131" s="155">
        <v>0</v>
      </c>
    </row>
    <row r="132" spans="2:11" ht="15.75" thickBot="1">
      <c r="B132" s="163"/>
      <c r="C132" s="164"/>
      <c r="D132" s="164" t="s">
        <v>317</v>
      </c>
      <c r="E132" s="164"/>
      <c r="F132" s="165"/>
      <c r="G132" s="166"/>
      <c r="H132" s="388">
        <f>H124+H117+H106+H98+H91+H88+H67+H35+H17</f>
        <v>0</v>
      </c>
      <c r="I132" s="167">
        <v>0.30321942499999999</v>
      </c>
      <c r="K132" s="387"/>
    </row>
  </sheetData>
  <mergeCells count="1">
    <mergeCell ref="B4:I4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B1:J120"/>
  <sheetViews>
    <sheetView workbookViewId="0">
      <pane ySplit="5" topLeftCell="A6" activePane="bottomLeft" state="frozen"/>
      <selection pane="bottomLeft" activeCell="P36" sqref="P36"/>
    </sheetView>
  </sheetViews>
  <sheetFormatPr defaultRowHeight="15"/>
  <cols>
    <col min="3" max="3" width="52.140625" customWidth="1"/>
    <col min="6" max="6" width="12.5703125" customWidth="1"/>
    <col min="7" max="7" width="12.42578125" customWidth="1"/>
    <col min="8" max="8" width="13.7109375" customWidth="1"/>
    <col min="9" max="9" width="13" customWidth="1"/>
    <col min="10" max="10" width="15.42578125" customWidth="1"/>
  </cols>
  <sheetData>
    <row r="1" spans="2:10" ht="15.75" thickBot="1"/>
    <row r="2" spans="2:10" ht="15.75">
      <c r="B2" s="538" t="s">
        <v>397</v>
      </c>
      <c r="C2" s="534"/>
      <c r="D2" s="534"/>
      <c r="E2" s="534"/>
      <c r="F2" s="534"/>
      <c r="G2" s="534"/>
      <c r="H2" s="534"/>
      <c r="I2" s="535"/>
      <c r="J2" s="182"/>
    </row>
    <row r="3" spans="2:10" ht="16.5">
      <c r="B3" s="248"/>
      <c r="C3" s="216" t="s">
        <v>480</v>
      </c>
      <c r="D3" s="217"/>
      <c r="E3" s="217"/>
      <c r="F3" s="217"/>
      <c r="G3" s="217"/>
      <c r="H3" s="217"/>
      <c r="I3" s="218"/>
      <c r="J3" s="182"/>
    </row>
    <row r="4" spans="2:10" ht="15.75">
      <c r="B4" s="539" t="s">
        <v>399</v>
      </c>
      <c r="C4" s="536"/>
      <c r="D4" s="536"/>
      <c r="E4" s="536"/>
      <c r="F4" s="536"/>
      <c r="G4" s="536"/>
      <c r="H4" s="536"/>
      <c r="I4" s="537"/>
      <c r="J4" s="182"/>
    </row>
    <row r="5" spans="2:10">
      <c r="B5" s="249" t="s">
        <v>401</v>
      </c>
      <c r="C5" s="184" t="s">
        <v>75</v>
      </c>
      <c r="D5" s="185" t="s">
        <v>402</v>
      </c>
      <c r="E5" s="185" t="s">
        <v>403</v>
      </c>
      <c r="F5" s="186" t="s">
        <v>404</v>
      </c>
      <c r="G5" s="187" t="s">
        <v>405</v>
      </c>
      <c r="H5" s="187" t="s">
        <v>406</v>
      </c>
      <c r="I5" s="219" t="s">
        <v>407</v>
      </c>
      <c r="J5" s="182" t="s">
        <v>408</v>
      </c>
    </row>
    <row r="6" spans="2:10" ht="16.5">
      <c r="B6" s="250"/>
      <c r="C6" s="216" t="s">
        <v>409</v>
      </c>
      <c r="D6" s="185"/>
      <c r="E6" s="185"/>
      <c r="F6" s="186"/>
      <c r="G6" s="187"/>
      <c r="H6" s="187"/>
      <c r="I6" s="219"/>
      <c r="J6" s="182"/>
    </row>
    <row r="7" spans="2:10">
      <c r="B7" s="250">
        <v>176</v>
      </c>
      <c r="C7" s="197" t="s">
        <v>410</v>
      </c>
      <c r="D7" s="185" t="s">
        <v>108</v>
      </c>
      <c r="E7" s="185">
        <v>15</v>
      </c>
      <c r="F7" s="186">
        <v>0</v>
      </c>
      <c r="G7" s="187"/>
      <c r="H7" s="187">
        <f>F7*E7</f>
        <v>0</v>
      </c>
      <c r="I7" s="219"/>
      <c r="J7" s="182"/>
    </row>
    <row r="8" spans="2:10">
      <c r="B8" s="250">
        <v>46</v>
      </c>
      <c r="C8" s="197" t="s">
        <v>411</v>
      </c>
      <c r="D8" s="185" t="s">
        <v>108</v>
      </c>
      <c r="E8" s="185">
        <v>8</v>
      </c>
      <c r="F8" s="186">
        <v>0</v>
      </c>
      <c r="G8" s="187"/>
      <c r="H8" s="187">
        <f t="shared" ref="H8:H38" si="0">F8*E8</f>
        <v>0</v>
      </c>
      <c r="I8" s="219"/>
      <c r="J8" s="182"/>
    </row>
    <row r="9" spans="2:10">
      <c r="B9" s="250">
        <v>23</v>
      </c>
      <c r="C9" s="197" t="s">
        <v>412</v>
      </c>
      <c r="D9" s="185" t="s">
        <v>108</v>
      </c>
      <c r="E9" s="185">
        <v>6</v>
      </c>
      <c r="F9" s="186">
        <v>0</v>
      </c>
      <c r="G9" s="187"/>
      <c r="H9" s="187">
        <f t="shared" si="0"/>
        <v>0</v>
      </c>
      <c r="I9" s="219"/>
      <c r="J9" s="182"/>
    </row>
    <row r="10" spans="2:10">
      <c r="B10" s="250">
        <v>24</v>
      </c>
      <c r="C10" s="197" t="s">
        <v>413</v>
      </c>
      <c r="D10" s="185" t="s">
        <v>108</v>
      </c>
      <c r="E10" s="185">
        <v>25</v>
      </c>
      <c r="F10" s="186">
        <v>0</v>
      </c>
      <c r="G10" s="187"/>
      <c r="H10" s="187">
        <f t="shared" si="0"/>
        <v>0</v>
      </c>
      <c r="I10" s="219"/>
      <c r="J10" s="182"/>
    </row>
    <row r="11" spans="2:10">
      <c r="B11" s="250">
        <v>26</v>
      </c>
      <c r="C11" s="197" t="s">
        <v>414</v>
      </c>
      <c r="D11" s="185" t="s">
        <v>108</v>
      </c>
      <c r="E11" s="185">
        <v>145</v>
      </c>
      <c r="F11" s="186">
        <v>0</v>
      </c>
      <c r="G11" s="187"/>
      <c r="H11" s="187">
        <f t="shared" si="0"/>
        <v>0</v>
      </c>
      <c r="I11" s="219"/>
      <c r="J11" s="182"/>
    </row>
    <row r="12" spans="2:10">
      <c r="B12" s="250">
        <v>27</v>
      </c>
      <c r="C12" s="197" t="s">
        <v>415</v>
      </c>
      <c r="D12" s="185" t="s">
        <v>108</v>
      </c>
      <c r="E12" s="185">
        <v>240</v>
      </c>
      <c r="F12" s="186">
        <v>0</v>
      </c>
      <c r="G12" s="187"/>
      <c r="H12" s="187">
        <f t="shared" si="0"/>
        <v>0</v>
      </c>
      <c r="I12" s="219"/>
      <c r="J12" s="182"/>
    </row>
    <row r="13" spans="2:10">
      <c r="B13" s="250">
        <v>57</v>
      </c>
      <c r="C13" s="197" t="s">
        <v>468</v>
      </c>
      <c r="D13" s="185" t="s">
        <v>108</v>
      </c>
      <c r="E13" s="185">
        <v>5</v>
      </c>
      <c r="F13" s="186">
        <v>0</v>
      </c>
      <c r="G13" s="187"/>
      <c r="H13" s="187">
        <f t="shared" si="0"/>
        <v>0</v>
      </c>
      <c r="I13" s="219"/>
      <c r="J13" s="182"/>
    </row>
    <row r="14" spans="2:10">
      <c r="B14" s="250">
        <v>31</v>
      </c>
      <c r="C14" s="197" t="s">
        <v>416</v>
      </c>
      <c r="D14" s="185" t="s">
        <v>108</v>
      </c>
      <c r="E14" s="185">
        <v>35</v>
      </c>
      <c r="F14" s="186">
        <v>0</v>
      </c>
      <c r="G14" s="187"/>
      <c r="H14" s="187">
        <f t="shared" si="0"/>
        <v>0</v>
      </c>
      <c r="I14" s="219"/>
      <c r="J14" s="182"/>
    </row>
    <row r="15" spans="2:10">
      <c r="B15" s="250">
        <v>34</v>
      </c>
      <c r="C15" s="197" t="s">
        <v>417</v>
      </c>
      <c r="D15" s="185" t="s">
        <v>108</v>
      </c>
      <c r="E15" s="185">
        <v>8</v>
      </c>
      <c r="F15" s="186">
        <v>0</v>
      </c>
      <c r="G15" s="187"/>
      <c r="H15" s="187">
        <f t="shared" si="0"/>
        <v>0</v>
      </c>
      <c r="I15" s="219"/>
      <c r="J15" s="182"/>
    </row>
    <row r="16" spans="2:10">
      <c r="B16" s="250">
        <v>6</v>
      </c>
      <c r="C16" s="197" t="s">
        <v>418</v>
      </c>
      <c r="D16" s="185" t="s">
        <v>108</v>
      </c>
      <c r="E16" s="185">
        <v>18</v>
      </c>
      <c r="F16" s="186">
        <v>0</v>
      </c>
      <c r="G16" s="187"/>
      <c r="H16" s="187">
        <f t="shared" si="0"/>
        <v>0</v>
      </c>
      <c r="I16" s="219"/>
      <c r="J16" s="182"/>
    </row>
    <row r="17" spans="2:10">
      <c r="B17" s="250">
        <v>383</v>
      </c>
      <c r="C17" s="197" t="s">
        <v>419</v>
      </c>
      <c r="D17" s="185" t="s">
        <v>420</v>
      </c>
      <c r="E17" s="185">
        <v>5</v>
      </c>
      <c r="F17" s="186">
        <v>0</v>
      </c>
      <c r="G17" s="187"/>
      <c r="H17" s="187">
        <f t="shared" si="0"/>
        <v>0</v>
      </c>
      <c r="I17" s="219"/>
      <c r="J17" s="182"/>
    </row>
    <row r="18" spans="2:10">
      <c r="B18" s="250">
        <v>325</v>
      </c>
      <c r="C18" s="197" t="s">
        <v>421</v>
      </c>
      <c r="D18" s="185" t="s">
        <v>420</v>
      </c>
      <c r="E18" s="185">
        <v>43</v>
      </c>
      <c r="F18" s="186">
        <v>0</v>
      </c>
      <c r="G18" s="187"/>
      <c r="H18" s="187">
        <f t="shared" si="0"/>
        <v>0</v>
      </c>
      <c r="I18" s="219"/>
      <c r="J18" s="182"/>
    </row>
    <row r="19" spans="2:10">
      <c r="B19" s="250">
        <v>6</v>
      </c>
      <c r="C19" s="197" t="s">
        <v>422</v>
      </c>
      <c r="D19" s="185" t="s">
        <v>420</v>
      </c>
      <c r="E19" s="185">
        <v>5</v>
      </c>
      <c r="F19" s="186">
        <v>0</v>
      </c>
      <c r="G19" s="187"/>
      <c r="H19" s="187">
        <f t="shared" si="0"/>
        <v>0</v>
      </c>
      <c r="I19" s="219"/>
      <c r="J19" s="182"/>
    </row>
    <row r="20" spans="2:10">
      <c r="B20" s="250">
        <v>7</v>
      </c>
      <c r="C20" s="197" t="s">
        <v>423</v>
      </c>
      <c r="D20" s="185" t="s">
        <v>420</v>
      </c>
      <c r="E20" s="185">
        <v>10</v>
      </c>
      <c r="F20" s="186">
        <v>0</v>
      </c>
      <c r="G20" s="187"/>
      <c r="H20" s="187">
        <f t="shared" si="0"/>
        <v>0</v>
      </c>
      <c r="I20" s="219"/>
      <c r="J20" s="182"/>
    </row>
    <row r="21" spans="2:10">
      <c r="B21" s="250">
        <v>61</v>
      </c>
      <c r="C21" s="197" t="s">
        <v>469</v>
      </c>
      <c r="D21" s="185" t="s">
        <v>108</v>
      </c>
      <c r="E21" s="185">
        <v>24</v>
      </c>
      <c r="F21" s="186">
        <v>0</v>
      </c>
      <c r="G21" s="187"/>
      <c r="H21" s="187">
        <f t="shared" si="0"/>
        <v>0</v>
      </c>
      <c r="I21" s="219"/>
      <c r="J21" s="182"/>
    </row>
    <row r="22" spans="2:10">
      <c r="B22" s="250">
        <v>54</v>
      </c>
      <c r="C22" s="197" t="s">
        <v>470</v>
      </c>
      <c r="D22" s="185" t="s">
        <v>108</v>
      </c>
      <c r="E22" s="185">
        <v>6</v>
      </c>
      <c r="F22" s="186">
        <v>0</v>
      </c>
      <c r="G22" s="187"/>
      <c r="H22" s="187">
        <f t="shared" si="0"/>
        <v>0</v>
      </c>
      <c r="I22" s="219"/>
      <c r="J22" s="182"/>
    </row>
    <row r="23" spans="2:10">
      <c r="B23" s="250">
        <v>2</v>
      </c>
      <c r="C23" s="197" t="s">
        <v>424</v>
      </c>
      <c r="D23" s="185" t="s">
        <v>420</v>
      </c>
      <c r="E23" s="185">
        <v>2</v>
      </c>
      <c r="F23" s="186">
        <v>0</v>
      </c>
      <c r="G23" s="187"/>
      <c r="H23" s="187">
        <f t="shared" si="0"/>
        <v>0</v>
      </c>
      <c r="I23" s="219"/>
      <c r="J23" s="182"/>
    </row>
    <row r="24" spans="2:10">
      <c r="B24" s="250">
        <v>504</v>
      </c>
      <c r="C24" s="197" t="s">
        <v>425</v>
      </c>
      <c r="D24" s="185" t="s">
        <v>420</v>
      </c>
      <c r="E24" s="185">
        <v>6</v>
      </c>
      <c r="F24" s="186">
        <v>0</v>
      </c>
      <c r="G24" s="187"/>
      <c r="H24" s="187">
        <f t="shared" si="0"/>
        <v>0</v>
      </c>
      <c r="I24" s="219"/>
      <c r="J24" s="182"/>
    </row>
    <row r="25" spans="2:10">
      <c r="B25" s="250">
        <v>505</v>
      </c>
      <c r="C25" s="197" t="s">
        <v>426</v>
      </c>
      <c r="D25" s="185" t="s">
        <v>420</v>
      </c>
      <c r="E25" s="185">
        <v>3</v>
      </c>
      <c r="F25" s="186">
        <v>0</v>
      </c>
      <c r="G25" s="187"/>
      <c r="H25" s="187">
        <f t="shared" si="0"/>
        <v>0</v>
      </c>
      <c r="I25" s="219"/>
      <c r="J25" s="182"/>
    </row>
    <row r="26" spans="2:10">
      <c r="B26" s="250">
        <v>506</v>
      </c>
      <c r="C26" s="197" t="s">
        <v>427</v>
      </c>
      <c r="D26" s="185" t="s">
        <v>420</v>
      </c>
      <c r="E26" s="185">
        <v>2</v>
      </c>
      <c r="F26" s="186">
        <v>0</v>
      </c>
      <c r="G26" s="187"/>
      <c r="H26" s="187">
        <f t="shared" si="0"/>
        <v>0</v>
      </c>
      <c r="I26" s="219"/>
      <c r="J26" s="182"/>
    </row>
    <row r="27" spans="2:10">
      <c r="B27" s="250">
        <v>507</v>
      </c>
      <c r="C27" s="197" t="s">
        <v>481</v>
      </c>
      <c r="D27" s="185" t="s">
        <v>420</v>
      </c>
      <c r="E27" s="185">
        <v>1</v>
      </c>
      <c r="F27" s="186">
        <v>0</v>
      </c>
      <c r="G27" s="187"/>
      <c r="H27" s="187">
        <f t="shared" si="0"/>
        <v>0</v>
      </c>
      <c r="I27" s="219"/>
      <c r="J27" s="182"/>
    </row>
    <row r="28" spans="2:10">
      <c r="B28" s="250">
        <v>509</v>
      </c>
      <c r="C28" s="197" t="s">
        <v>428</v>
      </c>
      <c r="D28" s="185" t="s">
        <v>420</v>
      </c>
      <c r="E28" s="185">
        <v>1</v>
      </c>
      <c r="F28" s="186">
        <v>0</v>
      </c>
      <c r="G28" s="187"/>
      <c r="H28" s="187">
        <f t="shared" si="0"/>
        <v>0</v>
      </c>
      <c r="I28" s="219"/>
      <c r="J28" s="182"/>
    </row>
    <row r="29" spans="2:10">
      <c r="B29" s="250">
        <v>22</v>
      </c>
      <c r="C29" s="197" t="s">
        <v>429</v>
      </c>
      <c r="D29" s="185" t="s">
        <v>420</v>
      </c>
      <c r="E29" s="185">
        <v>4</v>
      </c>
      <c r="F29" s="186">
        <v>0</v>
      </c>
      <c r="G29" s="187"/>
      <c r="H29" s="187">
        <f t="shared" si="0"/>
        <v>0</v>
      </c>
      <c r="I29" s="219"/>
      <c r="J29" s="182"/>
    </row>
    <row r="30" spans="2:10">
      <c r="B30" s="250">
        <v>327</v>
      </c>
      <c r="C30" s="197" t="s">
        <v>430</v>
      </c>
      <c r="D30" s="185" t="s">
        <v>420</v>
      </c>
      <c r="E30" s="185">
        <v>1</v>
      </c>
      <c r="F30" s="186">
        <v>0</v>
      </c>
      <c r="G30" s="187"/>
      <c r="H30" s="187">
        <f t="shared" si="0"/>
        <v>0</v>
      </c>
      <c r="I30" s="219"/>
      <c r="J30" s="182"/>
    </row>
    <row r="31" spans="2:10">
      <c r="B31" s="250">
        <v>710</v>
      </c>
      <c r="C31" s="197" t="s">
        <v>431</v>
      </c>
      <c r="D31" s="185" t="s">
        <v>420</v>
      </c>
      <c r="E31" s="185">
        <v>80</v>
      </c>
      <c r="F31" s="186">
        <v>0</v>
      </c>
      <c r="G31" s="187"/>
      <c r="H31" s="187">
        <f t="shared" si="0"/>
        <v>0</v>
      </c>
      <c r="I31" s="219"/>
      <c r="J31" s="182"/>
    </row>
    <row r="32" spans="2:10">
      <c r="B32" s="250">
        <v>119</v>
      </c>
      <c r="C32" s="197" t="s">
        <v>432</v>
      </c>
      <c r="D32" s="185" t="s">
        <v>108</v>
      </c>
      <c r="E32" s="185">
        <v>8</v>
      </c>
      <c r="F32" s="186">
        <v>0</v>
      </c>
      <c r="G32" s="187"/>
      <c r="H32" s="187">
        <f t="shared" si="0"/>
        <v>0</v>
      </c>
      <c r="I32" s="219"/>
      <c r="J32" s="182"/>
    </row>
    <row r="33" spans="2:10">
      <c r="B33" s="250">
        <v>300</v>
      </c>
      <c r="C33" s="197" t="s">
        <v>433</v>
      </c>
      <c r="D33" s="185" t="s">
        <v>108</v>
      </c>
      <c r="E33" s="185">
        <v>20</v>
      </c>
      <c r="F33" s="186">
        <v>0</v>
      </c>
      <c r="G33" s="187"/>
      <c r="H33" s="187">
        <f t="shared" si="0"/>
        <v>0</v>
      </c>
      <c r="I33" s="219"/>
      <c r="J33" s="182"/>
    </row>
    <row r="34" spans="2:10">
      <c r="B34" s="250">
        <v>246</v>
      </c>
      <c r="C34" s="197" t="s">
        <v>434</v>
      </c>
      <c r="D34" s="185" t="s">
        <v>108</v>
      </c>
      <c r="E34" s="185">
        <v>2</v>
      </c>
      <c r="F34" s="186">
        <v>0</v>
      </c>
      <c r="G34" s="187"/>
      <c r="H34" s="187">
        <f t="shared" si="0"/>
        <v>0</v>
      </c>
      <c r="I34" s="219"/>
      <c r="J34" s="182"/>
    </row>
    <row r="35" spans="2:10">
      <c r="B35" s="250">
        <v>330</v>
      </c>
      <c r="C35" s="197" t="s">
        <v>435</v>
      </c>
      <c r="D35" s="185" t="s">
        <v>420</v>
      </c>
      <c r="E35" s="185">
        <f t="shared" ref="E35" si="1">E34</f>
        <v>2</v>
      </c>
      <c r="F35" s="186">
        <v>0</v>
      </c>
      <c r="G35" s="187"/>
      <c r="H35" s="187">
        <f t="shared" si="0"/>
        <v>0</v>
      </c>
      <c r="I35" s="219"/>
      <c r="J35" s="182"/>
    </row>
    <row r="36" spans="2:10">
      <c r="B36" s="250">
        <v>511</v>
      </c>
      <c r="C36" s="197" t="s">
        <v>436</v>
      </c>
      <c r="D36" s="185" t="s">
        <v>420</v>
      </c>
      <c r="E36" s="185">
        <v>1</v>
      </c>
      <c r="F36" s="186">
        <v>0</v>
      </c>
      <c r="G36" s="187"/>
      <c r="H36" s="187">
        <f t="shared" si="0"/>
        <v>0</v>
      </c>
      <c r="I36" s="219"/>
      <c r="J36" s="182"/>
    </row>
    <row r="37" spans="2:10">
      <c r="B37" s="250">
        <v>502</v>
      </c>
      <c r="C37" s="197" t="s">
        <v>437</v>
      </c>
      <c r="D37" s="185" t="s">
        <v>420</v>
      </c>
      <c r="E37" s="185">
        <v>23</v>
      </c>
      <c r="F37" s="186">
        <v>0</v>
      </c>
      <c r="G37" s="187"/>
      <c r="H37" s="187">
        <f t="shared" si="0"/>
        <v>0</v>
      </c>
      <c r="I37" s="219"/>
      <c r="J37" s="182"/>
    </row>
    <row r="38" spans="2:10">
      <c r="B38" s="250">
        <v>503</v>
      </c>
      <c r="C38" s="197" t="s">
        <v>438</v>
      </c>
      <c r="D38" s="185" t="s">
        <v>420</v>
      </c>
      <c r="E38" s="185">
        <v>1</v>
      </c>
      <c r="F38" s="186">
        <v>0</v>
      </c>
      <c r="G38" s="187"/>
      <c r="H38" s="187">
        <f t="shared" si="0"/>
        <v>0</v>
      </c>
      <c r="I38" s="219"/>
      <c r="J38" s="182"/>
    </row>
    <row r="39" spans="2:10">
      <c r="B39" s="251"/>
      <c r="C39" s="189" t="s">
        <v>439</v>
      </c>
      <c r="D39" s="185"/>
      <c r="E39" s="185"/>
      <c r="F39" s="186"/>
      <c r="G39" s="187"/>
      <c r="H39" s="190">
        <f>SUM(H7:H38)</f>
        <v>0</v>
      </c>
      <c r="I39" s="219"/>
      <c r="J39" s="182"/>
    </row>
    <row r="40" spans="2:10">
      <c r="B40" s="252"/>
      <c r="C40" s="192" t="s">
        <v>440</v>
      </c>
      <c r="D40" s="192"/>
      <c r="E40" s="192"/>
      <c r="F40" s="193"/>
      <c r="G40" s="194"/>
      <c r="H40" s="195">
        <f>H39*0.06</f>
        <v>0</v>
      </c>
      <c r="I40" s="221"/>
      <c r="J40" s="182"/>
    </row>
    <row r="41" spans="2:10">
      <c r="B41" s="253"/>
      <c r="C41" s="197" t="s">
        <v>441</v>
      </c>
      <c r="D41" s="198"/>
      <c r="E41" s="198"/>
      <c r="F41" s="199"/>
      <c r="G41" s="200"/>
      <c r="H41" s="201">
        <f>H39*0.03</f>
        <v>0</v>
      </c>
      <c r="I41" s="222"/>
      <c r="J41" s="202"/>
    </row>
    <row r="42" spans="2:10">
      <c r="B42" s="254"/>
      <c r="C42" s="204" t="s">
        <v>442</v>
      </c>
      <c r="D42" s="205"/>
      <c r="E42" s="205"/>
      <c r="F42" s="206"/>
      <c r="G42" s="207"/>
      <c r="H42" s="208">
        <f>SUM(H39:H41)</f>
        <v>0</v>
      </c>
      <c r="I42" s="223"/>
      <c r="J42" s="210">
        <f>SUM(H39:H41)</f>
        <v>0</v>
      </c>
    </row>
    <row r="43" spans="2:10">
      <c r="B43" s="250"/>
      <c r="C43" s="197"/>
      <c r="D43" s="185"/>
      <c r="E43" s="185"/>
      <c r="F43" s="186"/>
      <c r="G43" s="187"/>
      <c r="H43" s="187"/>
      <c r="I43" s="219"/>
      <c r="J43" s="182"/>
    </row>
    <row r="44" spans="2:10" ht="16.5">
      <c r="B44" s="250"/>
      <c r="C44" s="216" t="s">
        <v>443</v>
      </c>
      <c r="D44" s="185"/>
      <c r="E44" s="185"/>
      <c r="F44" s="186"/>
      <c r="G44" s="187"/>
      <c r="H44" s="187"/>
      <c r="I44" s="219"/>
      <c r="J44" s="182"/>
    </row>
    <row r="45" spans="2:10">
      <c r="B45" s="250">
        <v>673</v>
      </c>
      <c r="C45" s="197" t="s">
        <v>444</v>
      </c>
      <c r="D45" s="185" t="s">
        <v>420</v>
      </c>
      <c r="E45" s="185">
        <v>1</v>
      </c>
      <c r="F45" s="186">
        <v>0</v>
      </c>
      <c r="G45" s="187"/>
      <c r="H45" s="187">
        <f t="shared" ref="H45:H48" si="2">F45*E45</f>
        <v>0</v>
      </c>
      <c r="I45" s="219"/>
      <c r="J45" s="182"/>
    </row>
    <row r="46" spans="2:10">
      <c r="B46" s="250">
        <v>679</v>
      </c>
      <c r="C46" s="197" t="s">
        <v>445</v>
      </c>
      <c r="D46" s="185" t="s">
        <v>420</v>
      </c>
      <c r="E46" s="185">
        <v>3</v>
      </c>
      <c r="F46" s="186">
        <v>0</v>
      </c>
      <c r="G46" s="187"/>
      <c r="H46" s="187">
        <f t="shared" si="2"/>
        <v>0</v>
      </c>
      <c r="I46" s="219"/>
      <c r="J46" s="182"/>
    </row>
    <row r="47" spans="2:10">
      <c r="B47" s="250">
        <v>586</v>
      </c>
      <c r="C47" s="197" t="s">
        <v>446</v>
      </c>
      <c r="D47" s="185" t="s">
        <v>420</v>
      </c>
      <c r="E47" s="185">
        <v>4</v>
      </c>
      <c r="F47" s="186">
        <v>0</v>
      </c>
      <c r="G47" s="187"/>
      <c r="H47" s="187">
        <f t="shared" si="2"/>
        <v>0</v>
      </c>
      <c r="I47" s="219"/>
      <c r="J47" s="182"/>
    </row>
    <row r="48" spans="2:10">
      <c r="B48" s="250">
        <v>595</v>
      </c>
      <c r="C48" s="197" t="s">
        <v>447</v>
      </c>
      <c r="D48" s="185" t="s">
        <v>420</v>
      </c>
      <c r="E48" s="185">
        <v>3</v>
      </c>
      <c r="F48" s="186">
        <v>0</v>
      </c>
      <c r="G48" s="187"/>
      <c r="H48" s="187">
        <f t="shared" si="2"/>
        <v>0</v>
      </c>
      <c r="I48" s="219"/>
      <c r="J48" s="182"/>
    </row>
    <row r="49" spans="2:10">
      <c r="B49" s="251"/>
      <c r="C49" s="189" t="s">
        <v>439</v>
      </c>
      <c r="D49" s="185"/>
      <c r="E49" s="185"/>
      <c r="F49" s="186"/>
      <c r="G49" s="187"/>
      <c r="H49" s="190">
        <f>SUM(H45:H48)</f>
        <v>0</v>
      </c>
      <c r="I49" s="219"/>
      <c r="J49" s="182"/>
    </row>
    <row r="50" spans="2:10">
      <c r="B50" s="252"/>
      <c r="C50" s="192" t="s">
        <v>440</v>
      </c>
      <c r="D50" s="192"/>
      <c r="E50" s="192"/>
      <c r="F50" s="193"/>
      <c r="G50" s="194"/>
      <c r="H50" s="195">
        <f>H49*0.06</f>
        <v>0</v>
      </c>
      <c r="I50" s="219"/>
      <c r="J50" s="182"/>
    </row>
    <row r="51" spans="2:10">
      <c r="B51" s="253"/>
      <c r="C51" s="197" t="s">
        <v>441</v>
      </c>
      <c r="D51" s="198"/>
      <c r="E51" s="198"/>
      <c r="F51" s="199"/>
      <c r="G51" s="200"/>
      <c r="H51" s="201">
        <f>H49*0.03</f>
        <v>0</v>
      </c>
      <c r="I51" s="219"/>
      <c r="J51" s="182"/>
    </row>
    <row r="52" spans="2:10">
      <c r="B52" s="254"/>
      <c r="C52" s="204" t="s">
        <v>442</v>
      </c>
      <c r="D52" s="205"/>
      <c r="E52" s="205"/>
      <c r="F52" s="206"/>
      <c r="G52" s="207"/>
      <c r="H52" s="208">
        <f>SUM(H49:H51)</f>
        <v>0</v>
      </c>
      <c r="I52" s="219"/>
      <c r="J52" s="210">
        <f>SUM(H49:H51)</f>
        <v>0</v>
      </c>
    </row>
    <row r="53" spans="2:10">
      <c r="B53" s="250"/>
      <c r="C53" s="197"/>
      <c r="D53" s="185"/>
      <c r="E53" s="185"/>
      <c r="F53" s="186"/>
      <c r="G53" s="187"/>
      <c r="H53" s="187"/>
      <c r="I53" s="219"/>
      <c r="J53" s="182"/>
    </row>
    <row r="54" spans="2:10" ht="16.5">
      <c r="B54" s="250"/>
      <c r="C54" s="216" t="s">
        <v>448</v>
      </c>
      <c r="D54" s="185"/>
      <c r="E54" s="185"/>
      <c r="F54" s="186"/>
      <c r="G54" s="187"/>
      <c r="H54" s="187"/>
      <c r="I54" s="219"/>
      <c r="J54" s="182"/>
    </row>
    <row r="55" spans="2:10">
      <c r="B55" s="251">
        <v>800645</v>
      </c>
      <c r="C55" s="197" t="s">
        <v>410</v>
      </c>
      <c r="D55" s="185" t="s">
        <v>108</v>
      </c>
      <c r="E55" s="185">
        <v>15</v>
      </c>
      <c r="F55" s="186">
        <v>0</v>
      </c>
      <c r="G55" s="187">
        <f t="shared" ref="G55:G94" si="3">F55*E55</f>
        <v>0</v>
      </c>
      <c r="H55" s="187"/>
      <c r="I55" s="219"/>
      <c r="J55" s="182"/>
    </row>
    <row r="56" spans="2:10">
      <c r="B56" s="251">
        <v>800646</v>
      </c>
      <c r="C56" s="197" t="s">
        <v>411</v>
      </c>
      <c r="D56" s="185" t="s">
        <v>108</v>
      </c>
      <c r="E56" s="185">
        <v>8</v>
      </c>
      <c r="F56" s="186">
        <v>0</v>
      </c>
      <c r="G56" s="187">
        <f t="shared" si="3"/>
        <v>0</v>
      </c>
      <c r="H56" s="187"/>
      <c r="I56" s="219"/>
      <c r="J56" s="182"/>
    </row>
    <row r="57" spans="2:10">
      <c r="B57" s="251">
        <v>810041</v>
      </c>
      <c r="C57" s="197" t="s">
        <v>412</v>
      </c>
      <c r="D57" s="185" t="s">
        <v>108</v>
      </c>
      <c r="E57" s="185">
        <v>6</v>
      </c>
      <c r="F57" s="186">
        <v>0</v>
      </c>
      <c r="G57" s="187">
        <f t="shared" si="3"/>
        <v>0</v>
      </c>
      <c r="H57" s="187"/>
      <c r="I57" s="219"/>
      <c r="J57" s="182"/>
    </row>
    <row r="58" spans="2:10">
      <c r="B58" s="251">
        <v>810045</v>
      </c>
      <c r="C58" s="197" t="s">
        <v>413</v>
      </c>
      <c r="D58" s="185" t="s">
        <v>108</v>
      </c>
      <c r="E58" s="185">
        <v>25</v>
      </c>
      <c r="F58" s="186">
        <v>0</v>
      </c>
      <c r="G58" s="187">
        <f t="shared" si="3"/>
        <v>0</v>
      </c>
      <c r="H58" s="187"/>
      <c r="I58" s="219"/>
      <c r="J58" s="182"/>
    </row>
    <row r="59" spans="2:10">
      <c r="B59" s="251">
        <v>810045</v>
      </c>
      <c r="C59" s="197" t="s">
        <v>414</v>
      </c>
      <c r="D59" s="185" t="s">
        <v>108</v>
      </c>
      <c r="E59" s="185">
        <v>145</v>
      </c>
      <c r="F59" s="186">
        <v>0</v>
      </c>
      <c r="G59" s="187">
        <f t="shared" si="3"/>
        <v>0</v>
      </c>
      <c r="H59" s="187"/>
      <c r="I59" s="219"/>
      <c r="J59" s="182"/>
    </row>
    <row r="60" spans="2:10">
      <c r="B60" s="251">
        <v>810046</v>
      </c>
      <c r="C60" s="197" t="s">
        <v>415</v>
      </c>
      <c r="D60" s="185" t="s">
        <v>108</v>
      </c>
      <c r="E60" s="185">
        <v>240</v>
      </c>
      <c r="F60" s="186">
        <v>0</v>
      </c>
      <c r="G60" s="187">
        <f t="shared" si="3"/>
        <v>0</v>
      </c>
      <c r="H60" s="187"/>
      <c r="I60" s="219"/>
      <c r="J60" s="182"/>
    </row>
    <row r="61" spans="2:10">
      <c r="B61" s="251">
        <v>810055</v>
      </c>
      <c r="C61" s="197" t="s">
        <v>468</v>
      </c>
      <c r="D61" s="185" t="s">
        <v>108</v>
      </c>
      <c r="E61" s="185">
        <v>5</v>
      </c>
      <c r="F61" s="186">
        <v>0</v>
      </c>
      <c r="G61" s="187">
        <f t="shared" si="3"/>
        <v>0</v>
      </c>
      <c r="H61" s="187"/>
      <c r="I61" s="219"/>
      <c r="J61" s="182"/>
    </row>
    <row r="62" spans="2:10">
      <c r="B62" s="251">
        <v>810055</v>
      </c>
      <c r="C62" s="197" t="s">
        <v>416</v>
      </c>
      <c r="D62" s="185" t="s">
        <v>108</v>
      </c>
      <c r="E62" s="185">
        <v>35</v>
      </c>
      <c r="F62" s="186">
        <v>0</v>
      </c>
      <c r="G62" s="187">
        <f>F62*E62</f>
        <v>0</v>
      </c>
      <c r="H62" s="187"/>
      <c r="I62" s="219"/>
      <c r="J62" s="182"/>
    </row>
    <row r="63" spans="2:10">
      <c r="B63" s="251">
        <v>810059</v>
      </c>
      <c r="C63" s="197" t="s">
        <v>417</v>
      </c>
      <c r="D63" s="185" t="s">
        <v>108</v>
      </c>
      <c r="E63" s="185">
        <v>8</v>
      </c>
      <c r="F63" s="186">
        <v>0</v>
      </c>
      <c r="G63" s="187">
        <f t="shared" si="3"/>
        <v>0</v>
      </c>
      <c r="H63" s="187"/>
      <c r="I63" s="219"/>
      <c r="J63" s="182"/>
    </row>
    <row r="64" spans="2:10">
      <c r="B64" s="251">
        <v>802202</v>
      </c>
      <c r="C64" s="197" t="s">
        <v>418</v>
      </c>
      <c r="D64" s="185" t="s">
        <v>108</v>
      </c>
      <c r="E64" s="185">
        <v>18</v>
      </c>
      <c r="F64" s="186">
        <v>0</v>
      </c>
      <c r="G64" s="187">
        <f t="shared" si="3"/>
        <v>0</v>
      </c>
      <c r="H64" s="187"/>
      <c r="I64" s="219"/>
      <c r="J64" s="182"/>
    </row>
    <row r="65" spans="2:10">
      <c r="B65" s="251">
        <v>10413</v>
      </c>
      <c r="C65" s="197" t="s">
        <v>419</v>
      </c>
      <c r="D65" s="185" t="s">
        <v>420</v>
      </c>
      <c r="E65" s="185">
        <v>5</v>
      </c>
      <c r="F65" s="186">
        <v>0</v>
      </c>
      <c r="G65" s="187">
        <f t="shared" si="3"/>
        <v>0</v>
      </c>
      <c r="H65" s="187"/>
      <c r="I65" s="219"/>
      <c r="J65" s="182"/>
    </row>
    <row r="66" spans="2:10">
      <c r="B66" s="251">
        <v>10301</v>
      </c>
      <c r="C66" s="197" t="s">
        <v>421</v>
      </c>
      <c r="D66" s="185" t="s">
        <v>420</v>
      </c>
      <c r="E66" s="185">
        <v>43</v>
      </c>
      <c r="F66" s="186">
        <v>0</v>
      </c>
      <c r="G66" s="187">
        <f t="shared" si="3"/>
        <v>0</v>
      </c>
      <c r="H66" s="187"/>
      <c r="I66" s="219"/>
      <c r="J66" s="182"/>
    </row>
    <row r="67" spans="2:10">
      <c r="B67" s="251">
        <v>10311</v>
      </c>
      <c r="C67" s="197" t="s">
        <v>422</v>
      </c>
      <c r="D67" s="185" t="s">
        <v>420</v>
      </c>
      <c r="E67" s="185">
        <v>5</v>
      </c>
      <c r="F67" s="186">
        <v>0</v>
      </c>
      <c r="G67" s="187">
        <f t="shared" si="3"/>
        <v>0</v>
      </c>
      <c r="H67" s="187"/>
      <c r="I67" s="219"/>
      <c r="J67" s="182"/>
    </row>
    <row r="68" spans="2:10">
      <c r="B68" s="251">
        <v>10321</v>
      </c>
      <c r="C68" s="197" t="s">
        <v>423</v>
      </c>
      <c r="D68" s="185" t="s">
        <v>420</v>
      </c>
      <c r="E68" s="185">
        <v>10</v>
      </c>
      <c r="F68" s="186">
        <v>0</v>
      </c>
      <c r="G68" s="187">
        <f t="shared" si="3"/>
        <v>0</v>
      </c>
      <c r="H68" s="187"/>
      <c r="I68" s="219"/>
      <c r="J68" s="182"/>
    </row>
    <row r="69" spans="2:10">
      <c r="B69" s="251">
        <v>10101</v>
      </c>
      <c r="C69" s="197" t="s">
        <v>469</v>
      </c>
      <c r="D69" s="185" t="s">
        <v>108</v>
      </c>
      <c r="E69" s="185">
        <v>24</v>
      </c>
      <c r="F69" s="186">
        <v>0</v>
      </c>
      <c r="G69" s="187">
        <f t="shared" si="3"/>
        <v>0</v>
      </c>
      <c r="H69" s="187"/>
      <c r="I69" s="219"/>
      <c r="J69" s="182"/>
    </row>
    <row r="70" spans="2:10">
      <c r="B70" s="251">
        <v>20122</v>
      </c>
      <c r="C70" s="197" t="s">
        <v>470</v>
      </c>
      <c r="D70" s="185" t="s">
        <v>420</v>
      </c>
      <c r="E70" s="185">
        <v>6</v>
      </c>
      <c r="F70" s="186">
        <v>0</v>
      </c>
      <c r="G70" s="187">
        <f t="shared" si="3"/>
        <v>0</v>
      </c>
      <c r="H70" s="187"/>
      <c r="I70" s="219"/>
      <c r="J70" s="182"/>
    </row>
    <row r="71" spans="2:10">
      <c r="B71" s="251">
        <v>20572</v>
      </c>
      <c r="C71" s="197" t="s">
        <v>424</v>
      </c>
      <c r="D71" s="185" t="s">
        <v>420</v>
      </c>
      <c r="E71" s="185">
        <v>2</v>
      </c>
      <c r="F71" s="186">
        <v>0</v>
      </c>
      <c r="G71" s="187">
        <f t="shared" si="3"/>
        <v>0</v>
      </c>
      <c r="H71" s="187"/>
      <c r="I71" s="219"/>
      <c r="J71" s="182"/>
    </row>
    <row r="72" spans="2:10">
      <c r="B72" s="251">
        <v>190001</v>
      </c>
      <c r="C72" s="197" t="s">
        <v>482</v>
      </c>
      <c r="D72" s="185" t="s">
        <v>420</v>
      </c>
      <c r="E72" s="185">
        <v>1</v>
      </c>
      <c r="F72" s="186">
        <v>0</v>
      </c>
      <c r="G72" s="187">
        <f t="shared" si="3"/>
        <v>0</v>
      </c>
      <c r="H72" s="187"/>
      <c r="I72" s="219"/>
      <c r="J72" s="182"/>
    </row>
    <row r="73" spans="2:10">
      <c r="B73" s="251">
        <v>110001</v>
      </c>
      <c r="C73" s="197" t="s">
        <v>425</v>
      </c>
      <c r="D73" s="185" t="s">
        <v>420</v>
      </c>
      <c r="E73" s="185">
        <v>6</v>
      </c>
      <c r="F73" s="186">
        <v>0</v>
      </c>
      <c r="G73" s="187">
        <f t="shared" si="3"/>
        <v>0</v>
      </c>
      <c r="H73" s="187"/>
      <c r="I73" s="219"/>
      <c r="J73" s="182"/>
    </row>
    <row r="74" spans="2:10">
      <c r="B74" s="251">
        <v>110003</v>
      </c>
      <c r="C74" s="197" t="s">
        <v>426</v>
      </c>
      <c r="D74" s="185" t="s">
        <v>420</v>
      </c>
      <c r="E74" s="185">
        <v>3</v>
      </c>
      <c r="F74" s="186">
        <v>0</v>
      </c>
      <c r="G74" s="187">
        <f t="shared" si="3"/>
        <v>0</v>
      </c>
      <c r="H74" s="187"/>
      <c r="I74" s="219"/>
      <c r="J74" s="182"/>
    </row>
    <row r="75" spans="2:10">
      <c r="B75" s="251">
        <v>110004</v>
      </c>
      <c r="C75" s="197" t="s">
        <v>427</v>
      </c>
      <c r="D75" s="185" t="s">
        <v>420</v>
      </c>
      <c r="E75" s="185">
        <v>2</v>
      </c>
      <c r="F75" s="186">
        <v>0</v>
      </c>
      <c r="G75" s="187">
        <f t="shared" si="3"/>
        <v>0</v>
      </c>
      <c r="H75" s="187"/>
      <c r="I75" s="219"/>
      <c r="J75" s="182"/>
    </row>
    <row r="76" spans="2:10">
      <c r="B76" s="251">
        <v>110004</v>
      </c>
      <c r="C76" s="197" t="s">
        <v>481</v>
      </c>
      <c r="D76" s="185" t="s">
        <v>420</v>
      </c>
      <c r="E76" s="185">
        <v>1</v>
      </c>
      <c r="F76" s="186">
        <v>0</v>
      </c>
      <c r="G76" s="187">
        <f t="shared" si="3"/>
        <v>0</v>
      </c>
      <c r="H76" s="187"/>
      <c r="I76" s="219"/>
      <c r="J76" s="182"/>
    </row>
    <row r="77" spans="2:10">
      <c r="B77" s="251">
        <v>110044</v>
      </c>
      <c r="C77" s="197" t="s">
        <v>428</v>
      </c>
      <c r="D77" s="185" t="s">
        <v>420</v>
      </c>
      <c r="E77" s="185">
        <v>1</v>
      </c>
      <c r="F77" s="186">
        <v>0</v>
      </c>
      <c r="G77" s="187">
        <f t="shared" si="3"/>
        <v>0</v>
      </c>
      <c r="H77" s="187"/>
      <c r="I77" s="219"/>
      <c r="J77" s="182"/>
    </row>
    <row r="78" spans="2:10">
      <c r="B78" s="251">
        <v>201005</v>
      </c>
      <c r="C78" s="197" t="s">
        <v>444</v>
      </c>
      <c r="D78" s="185" t="s">
        <v>420</v>
      </c>
      <c r="E78" s="185">
        <v>1</v>
      </c>
      <c r="F78" s="186">
        <v>0</v>
      </c>
      <c r="G78" s="187">
        <f t="shared" si="3"/>
        <v>0</v>
      </c>
      <c r="H78" s="187"/>
      <c r="I78" s="221"/>
      <c r="J78" s="182"/>
    </row>
    <row r="79" spans="2:10">
      <c r="B79" s="251">
        <v>200053</v>
      </c>
      <c r="C79" s="197" t="s">
        <v>445</v>
      </c>
      <c r="D79" s="185" t="s">
        <v>420</v>
      </c>
      <c r="E79" s="185">
        <v>3</v>
      </c>
      <c r="F79" s="186">
        <v>0</v>
      </c>
      <c r="G79" s="187">
        <f t="shared" si="3"/>
        <v>0</v>
      </c>
      <c r="H79" s="187"/>
      <c r="I79" s="221"/>
      <c r="J79" s="182"/>
    </row>
    <row r="80" spans="2:10">
      <c r="B80" s="251">
        <v>200008</v>
      </c>
      <c r="C80" s="197" t="s">
        <v>446</v>
      </c>
      <c r="D80" s="185" t="s">
        <v>420</v>
      </c>
      <c r="E80" s="185">
        <v>4</v>
      </c>
      <c r="F80" s="186">
        <v>0</v>
      </c>
      <c r="G80" s="187">
        <f t="shared" si="3"/>
        <v>0</v>
      </c>
      <c r="H80" s="187"/>
      <c r="I80" s="221"/>
      <c r="J80" s="182"/>
    </row>
    <row r="81" spans="2:10">
      <c r="B81" s="251">
        <v>200008</v>
      </c>
      <c r="C81" s="197" t="s">
        <v>447</v>
      </c>
      <c r="D81" s="185" t="s">
        <v>420</v>
      </c>
      <c r="E81" s="185">
        <v>3</v>
      </c>
      <c r="F81" s="186">
        <v>0</v>
      </c>
      <c r="G81" s="187">
        <f t="shared" si="3"/>
        <v>0</v>
      </c>
      <c r="H81" s="187"/>
      <c r="I81" s="221"/>
      <c r="J81" s="182"/>
    </row>
    <row r="82" spans="2:10">
      <c r="B82" s="251">
        <v>220321</v>
      </c>
      <c r="C82" s="197" t="s">
        <v>429</v>
      </c>
      <c r="D82" s="185" t="s">
        <v>420</v>
      </c>
      <c r="E82" s="185">
        <v>4</v>
      </c>
      <c r="F82" s="186">
        <v>0</v>
      </c>
      <c r="G82" s="187">
        <f t="shared" si="3"/>
        <v>0</v>
      </c>
      <c r="H82" s="187"/>
      <c r="I82" s="221"/>
      <c r="J82" s="182"/>
    </row>
    <row r="83" spans="2:10">
      <c r="B83" s="251">
        <v>220453</v>
      </c>
      <c r="C83" s="197" t="s">
        <v>430</v>
      </c>
      <c r="D83" s="185" t="s">
        <v>420</v>
      </c>
      <c r="E83" s="185">
        <v>1</v>
      </c>
      <c r="F83" s="186">
        <v>0</v>
      </c>
      <c r="G83" s="187">
        <f t="shared" si="3"/>
        <v>0</v>
      </c>
      <c r="H83" s="187"/>
      <c r="I83" s="222"/>
      <c r="J83" s="182"/>
    </row>
    <row r="84" spans="2:10">
      <c r="B84" s="250">
        <v>10501</v>
      </c>
      <c r="C84" s="197" t="s">
        <v>431</v>
      </c>
      <c r="D84" s="185" t="s">
        <v>420</v>
      </c>
      <c r="E84" s="185">
        <v>80</v>
      </c>
      <c r="F84" s="186">
        <v>0</v>
      </c>
      <c r="G84" s="187">
        <f t="shared" si="3"/>
        <v>0</v>
      </c>
      <c r="H84" s="209"/>
      <c r="I84" s="223"/>
      <c r="J84" s="182"/>
    </row>
    <row r="85" spans="2:10">
      <c r="B85" s="251">
        <v>280221</v>
      </c>
      <c r="C85" s="197" t="s">
        <v>432</v>
      </c>
      <c r="D85" s="185" t="s">
        <v>108</v>
      </c>
      <c r="E85" s="185">
        <v>8</v>
      </c>
      <c r="F85" s="186">
        <v>0</v>
      </c>
      <c r="G85" s="187">
        <f t="shared" si="3"/>
        <v>0</v>
      </c>
      <c r="H85" s="190"/>
      <c r="I85" s="219"/>
      <c r="J85" s="182"/>
    </row>
    <row r="86" spans="2:10">
      <c r="B86" s="252">
        <v>10002</v>
      </c>
      <c r="C86" s="197" t="s">
        <v>433</v>
      </c>
      <c r="D86" s="185" t="s">
        <v>108</v>
      </c>
      <c r="E86" s="185">
        <v>20</v>
      </c>
      <c r="F86" s="186">
        <v>0</v>
      </c>
      <c r="G86" s="187">
        <f t="shared" si="3"/>
        <v>0</v>
      </c>
      <c r="H86" s="195"/>
      <c r="I86" s="219"/>
      <c r="J86" s="182"/>
    </row>
    <row r="87" spans="2:10">
      <c r="B87" s="253">
        <v>10003</v>
      </c>
      <c r="C87" s="197" t="s">
        <v>434</v>
      </c>
      <c r="D87" s="185" t="s">
        <v>108</v>
      </c>
      <c r="E87" s="185">
        <v>2</v>
      </c>
      <c r="F87" s="186">
        <v>0</v>
      </c>
      <c r="G87" s="187">
        <f t="shared" si="3"/>
        <v>0</v>
      </c>
      <c r="H87" s="201"/>
      <c r="I87" s="219"/>
      <c r="J87" s="182"/>
    </row>
    <row r="88" spans="2:10">
      <c r="B88" s="253">
        <v>100251</v>
      </c>
      <c r="C88" s="197" t="s">
        <v>450</v>
      </c>
      <c r="D88" s="185" t="s">
        <v>420</v>
      </c>
      <c r="E88" s="185">
        <v>13</v>
      </c>
      <c r="F88" s="186">
        <v>0</v>
      </c>
      <c r="G88" s="187">
        <f t="shared" si="3"/>
        <v>0</v>
      </c>
      <c r="H88" s="201"/>
      <c r="I88" s="219"/>
      <c r="J88" s="182"/>
    </row>
    <row r="89" spans="2:10">
      <c r="B89" s="253">
        <v>100002</v>
      </c>
      <c r="C89" s="197" t="s">
        <v>451</v>
      </c>
      <c r="D89" s="185" t="s">
        <v>420</v>
      </c>
      <c r="E89" s="185">
        <v>10</v>
      </c>
      <c r="F89" s="186">
        <v>0</v>
      </c>
      <c r="G89" s="187">
        <f t="shared" si="3"/>
        <v>0</v>
      </c>
      <c r="H89" s="201"/>
      <c r="I89" s="219"/>
      <c r="J89" s="182"/>
    </row>
    <row r="90" spans="2:10">
      <c r="B90" s="253">
        <v>100001</v>
      </c>
      <c r="C90" s="197" t="s">
        <v>452</v>
      </c>
      <c r="D90" s="185" t="s">
        <v>420</v>
      </c>
      <c r="E90" s="185">
        <v>33</v>
      </c>
      <c r="F90" s="186">
        <v>0</v>
      </c>
      <c r="G90" s="187">
        <f t="shared" si="3"/>
        <v>0</v>
      </c>
      <c r="H90" s="201"/>
      <c r="I90" s="219"/>
      <c r="J90" s="182"/>
    </row>
    <row r="91" spans="2:10">
      <c r="B91" s="254">
        <v>111043</v>
      </c>
      <c r="C91" s="197" t="s">
        <v>435</v>
      </c>
      <c r="D91" s="185" t="s">
        <v>420</v>
      </c>
      <c r="E91" s="185">
        <f>E87</f>
        <v>2</v>
      </c>
      <c r="F91" s="186">
        <v>0</v>
      </c>
      <c r="G91" s="187">
        <f t="shared" si="3"/>
        <v>0</v>
      </c>
      <c r="H91" s="208"/>
      <c r="I91" s="219"/>
      <c r="J91" s="182"/>
    </row>
    <row r="92" spans="2:10">
      <c r="B92" s="251">
        <v>111042</v>
      </c>
      <c r="C92" s="197" t="s">
        <v>436</v>
      </c>
      <c r="D92" s="185" t="s">
        <v>420</v>
      </c>
      <c r="E92" s="185">
        <v>1</v>
      </c>
      <c r="F92" s="186">
        <v>0</v>
      </c>
      <c r="G92" s="187">
        <f t="shared" si="3"/>
        <v>0</v>
      </c>
      <c r="H92" s="187"/>
      <c r="I92" s="222"/>
      <c r="J92" s="182"/>
    </row>
    <row r="93" spans="2:10">
      <c r="B93" s="251">
        <v>111012</v>
      </c>
      <c r="C93" s="197" t="s">
        <v>437</v>
      </c>
      <c r="D93" s="185" t="s">
        <v>420</v>
      </c>
      <c r="E93" s="185">
        <v>24</v>
      </c>
      <c r="F93" s="186">
        <v>0</v>
      </c>
      <c r="G93" s="187">
        <f t="shared" si="3"/>
        <v>0</v>
      </c>
      <c r="H93" s="187"/>
      <c r="I93" s="222"/>
      <c r="J93" s="182"/>
    </row>
    <row r="94" spans="2:10">
      <c r="B94" s="251">
        <v>111011</v>
      </c>
      <c r="C94" s="197" t="s">
        <v>438</v>
      </c>
      <c r="D94" s="185" t="s">
        <v>420</v>
      </c>
      <c r="E94" s="185">
        <v>1</v>
      </c>
      <c r="F94" s="186">
        <v>0</v>
      </c>
      <c r="G94" s="187">
        <f t="shared" si="3"/>
        <v>0</v>
      </c>
      <c r="H94" s="187"/>
      <c r="I94" s="222"/>
      <c r="J94" s="182"/>
    </row>
    <row r="95" spans="2:10">
      <c r="B95" s="251"/>
      <c r="C95" s="189" t="s">
        <v>439</v>
      </c>
      <c r="D95" s="185"/>
      <c r="E95" s="185"/>
      <c r="F95" s="186"/>
      <c r="G95" s="190">
        <f>SUM(G55:G94)</f>
        <v>0</v>
      </c>
      <c r="H95" s="187"/>
      <c r="I95" s="222"/>
      <c r="J95" s="182"/>
    </row>
    <row r="96" spans="2:10">
      <c r="B96" s="251"/>
      <c r="C96" s="192" t="s">
        <v>440</v>
      </c>
      <c r="D96" s="185"/>
      <c r="E96" s="185"/>
      <c r="F96" s="186"/>
      <c r="G96" s="195">
        <f>G95*0.06</f>
        <v>0</v>
      </c>
      <c r="H96" s="187"/>
      <c r="I96" s="222"/>
      <c r="J96" s="182"/>
    </row>
    <row r="97" spans="2:10">
      <c r="B97" s="251"/>
      <c r="C97" s="204" t="s">
        <v>442</v>
      </c>
      <c r="D97" s="185"/>
      <c r="E97" s="185"/>
      <c r="F97" s="186"/>
      <c r="G97" s="208">
        <f>SUM(G95:G96)</f>
        <v>0</v>
      </c>
      <c r="H97" s="187"/>
      <c r="I97" s="222"/>
      <c r="J97" s="210">
        <f>SUM(G95:G96)</f>
        <v>0</v>
      </c>
    </row>
    <row r="98" spans="2:10">
      <c r="B98" s="251"/>
      <c r="C98" s="198"/>
      <c r="D98" s="185"/>
      <c r="E98" s="185"/>
      <c r="F98" s="186"/>
      <c r="G98" s="187"/>
      <c r="H98" s="187"/>
      <c r="I98" s="222"/>
      <c r="J98" s="182"/>
    </row>
    <row r="99" spans="2:10" ht="16.5">
      <c r="B99" s="251"/>
      <c r="C99" s="216" t="s">
        <v>407</v>
      </c>
      <c r="D99" s="185"/>
      <c r="E99" s="185"/>
      <c r="F99" s="186"/>
      <c r="G99" s="187"/>
      <c r="H99" s="187"/>
      <c r="I99" s="222"/>
      <c r="J99" s="182"/>
    </row>
    <row r="100" spans="2:10">
      <c r="B100" s="251">
        <v>411</v>
      </c>
      <c r="C100" s="197" t="s">
        <v>482</v>
      </c>
      <c r="D100" s="185" t="s">
        <v>420</v>
      </c>
      <c r="E100" s="185">
        <v>1</v>
      </c>
      <c r="F100" s="186">
        <v>0</v>
      </c>
      <c r="G100" s="224"/>
      <c r="H100" s="187"/>
      <c r="I100" s="219">
        <f>F100*E100</f>
        <v>0</v>
      </c>
      <c r="J100" s="182"/>
    </row>
    <row r="101" spans="2:10">
      <c r="B101" s="251"/>
      <c r="C101" s="197" t="s">
        <v>453</v>
      </c>
      <c r="D101" s="185"/>
      <c r="E101" s="185"/>
      <c r="F101" s="186"/>
      <c r="G101" s="187"/>
      <c r="H101" s="187"/>
      <c r="I101" s="225">
        <f>I100*0.04</f>
        <v>0</v>
      </c>
      <c r="J101" s="182"/>
    </row>
    <row r="102" spans="2:10">
      <c r="B102" s="251"/>
      <c r="C102" s="204" t="s">
        <v>442</v>
      </c>
      <c r="D102" s="185"/>
      <c r="E102" s="185"/>
      <c r="F102" s="186"/>
      <c r="G102" s="187"/>
      <c r="H102" s="187"/>
      <c r="I102" s="226">
        <f>SUM(I100:I101)</f>
        <v>0</v>
      </c>
      <c r="J102" s="211">
        <f>SUM(I100:I101)</f>
        <v>0</v>
      </c>
    </row>
    <row r="103" spans="2:10">
      <c r="B103" s="253"/>
      <c r="C103" s="198"/>
      <c r="D103" s="198"/>
      <c r="E103" s="198"/>
      <c r="F103" s="199"/>
      <c r="G103" s="200"/>
      <c r="H103" s="200"/>
      <c r="I103" s="222"/>
      <c r="J103" s="182"/>
    </row>
    <row r="104" spans="2:10">
      <c r="B104" s="255"/>
      <c r="C104" s="228"/>
      <c r="D104" s="228"/>
      <c r="E104" s="228"/>
      <c r="F104" s="228"/>
      <c r="G104" s="228"/>
      <c r="H104" s="228"/>
      <c r="I104" s="229"/>
      <c r="J104" s="182"/>
    </row>
    <row r="105" spans="2:10">
      <c r="B105" s="253" t="s">
        <v>454</v>
      </c>
      <c r="C105" s="197" t="s">
        <v>455</v>
      </c>
      <c r="D105" s="198" t="s">
        <v>305</v>
      </c>
      <c r="E105" s="185">
        <v>10</v>
      </c>
      <c r="F105" s="186">
        <v>0</v>
      </c>
      <c r="G105" s="200"/>
      <c r="H105" s="200"/>
      <c r="I105" s="222"/>
      <c r="J105" s="212">
        <f>F105*E105</f>
        <v>0</v>
      </c>
    </row>
    <row r="106" spans="2:10">
      <c r="B106" s="253" t="s">
        <v>454</v>
      </c>
      <c r="C106" s="197" t="s">
        <v>456</v>
      </c>
      <c r="D106" s="198" t="s">
        <v>305</v>
      </c>
      <c r="E106" s="185">
        <v>10</v>
      </c>
      <c r="F106" s="186">
        <v>0</v>
      </c>
      <c r="G106" s="200"/>
      <c r="H106" s="200"/>
      <c r="I106" s="222"/>
      <c r="J106" s="212">
        <f t="shared" ref="J106:J112" si="4">F106*E106</f>
        <v>0</v>
      </c>
    </row>
    <row r="107" spans="2:10">
      <c r="B107" s="253" t="s">
        <v>454</v>
      </c>
      <c r="C107" s="197" t="s">
        <v>457</v>
      </c>
      <c r="D107" s="198" t="s">
        <v>305</v>
      </c>
      <c r="E107" s="185">
        <v>10</v>
      </c>
      <c r="F107" s="186">
        <v>0</v>
      </c>
      <c r="G107" s="200"/>
      <c r="H107" s="200"/>
      <c r="I107" s="222"/>
      <c r="J107" s="212">
        <f t="shared" si="4"/>
        <v>0</v>
      </c>
    </row>
    <row r="108" spans="2:10">
      <c r="B108" s="253" t="s">
        <v>454</v>
      </c>
      <c r="C108" s="197" t="s">
        <v>458</v>
      </c>
      <c r="D108" s="198" t="s">
        <v>305</v>
      </c>
      <c r="E108" s="185">
        <v>20</v>
      </c>
      <c r="F108" s="186">
        <v>0</v>
      </c>
      <c r="G108" s="200"/>
      <c r="H108" s="200"/>
      <c r="I108" s="222"/>
      <c r="J108" s="212">
        <f t="shared" si="4"/>
        <v>0</v>
      </c>
    </row>
    <row r="109" spans="2:10">
      <c r="B109" s="253" t="s">
        <v>454</v>
      </c>
      <c r="C109" s="197" t="s">
        <v>459</v>
      </c>
      <c r="D109" s="198" t="s">
        <v>305</v>
      </c>
      <c r="E109" s="185">
        <v>10</v>
      </c>
      <c r="F109" s="186">
        <v>0</v>
      </c>
      <c r="G109" s="200"/>
      <c r="H109" s="200"/>
      <c r="I109" s="222"/>
      <c r="J109" s="212">
        <f t="shared" si="4"/>
        <v>0</v>
      </c>
    </row>
    <row r="110" spans="2:10">
      <c r="B110" s="253" t="s">
        <v>454</v>
      </c>
      <c r="C110" s="197" t="s">
        <v>460</v>
      </c>
      <c r="D110" s="198" t="s">
        <v>305</v>
      </c>
      <c r="E110" s="185">
        <v>10</v>
      </c>
      <c r="F110" s="186">
        <v>0</v>
      </c>
      <c r="G110" s="200"/>
      <c r="H110" s="200"/>
      <c r="I110" s="222"/>
      <c r="J110" s="212">
        <f t="shared" si="4"/>
        <v>0</v>
      </c>
    </row>
    <row r="111" spans="2:10">
      <c r="B111" s="253"/>
      <c r="C111" s="197" t="s">
        <v>461</v>
      </c>
      <c r="D111" s="198" t="s">
        <v>420</v>
      </c>
      <c r="E111" s="185">
        <v>1</v>
      </c>
      <c r="F111" s="186">
        <v>0</v>
      </c>
      <c r="G111" s="200"/>
      <c r="H111" s="200"/>
      <c r="I111" s="222"/>
      <c r="J111" s="212">
        <f t="shared" si="4"/>
        <v>0</v>
      </c>
    </row>
    <row r="112" spans="2:10">
      <c r="B112" s="253"/>
      <c r="C112" s="197" t="s">
        <v>462</v>
      </c>
      <c r="D112" s="198" t="s">
        <v>420</v>
      </c>
      <c r="E112" s="185">
        <v>1</v>
      </c>
      <c r="F112" s="186">
        <v>0</v>
      </c>
      <c r="G112" s="200"/>
      <c r="H112" s="200"/>
      <c r="I112" s="222"/>
      <c r="J112" s="212">
        <f t="shared" si="4"/>
        <v>0</v>
      </c>
    </row>
    <row r="113" spans="2:10" ht="15.75" thickBot="1">
      <c r="B113" s="256"/>
      <c r="C113" s="202"/>
      <c r="D113" s="202"/>
      <c r="E113" s="202"/>
      <c r="F113" s="231"/>
      <c r="G113" s="224"/>
      <c r="H113" s="224"/>
      <c r="I113" s="232"/>
      <c r="J113" s="182"/>
    </row>
    <row r="114" spans="2:10" ht="16.5" thickBot="1">
      <c r="B114" s="256"/>
      <c r="C114" s="233" t="s">
        <v>463</v>
      </c>
      <c r="D114" s="234"/>
      <c r="E114" s="234"/>
      <c r="F114" s="235"/>
      <c r="G114" s="236"/>
      <c r="H114" s="236"/>
      <c r="I114" s="237"/>
      <c r="J114" s="392">
        <f>SUM(J7:J113)</f>
        <v>0</v>
      </c>
    </row>
    <row r="115" spans="2:10">
      <c r="B115" s="256"/>
      <c r="C115" s="202"/>
      <c r="D115" s="202"/>
      <c r="E115" s="202"/>
      <c r="F115" s="231"/>
      <c r="G115" s="224"/>
      <c r="H115" s="224"/>
      <c r="I115" s="232"/>
      <c r="J115" s="182"/>
    </row>
    <row r="116" spans="2:10">
      <c r="B116" s="256"/>
      <c r="C116" s="202"/>
      <c r="D116" s="202"/>
      <c r="E116" s="202"/>
      <c r="F116" s="231"/>
      <c r="G116" s="224"/>
      <c r="H116" s="224"/>
      <c r="I116" s="232"/>
      <c r="J116" s="182"/>
    </row>
    <row r="117" spans="2:10">
      <c r="B117" s="256"/>
      <c r="C117" s="238" t="s">
        <v>476</v>
      </c>
      <c r="D117" s="202"/>
      <c r="E117" s="202"/>
      <c r="F117" s="231"/>
      <c r="G117" s="224"/>
      <c r="H117" s="224"/>
      <c r="I117" s="232"/>
      <c r="J117" s="182"/>
    </row>
    <row r="118" spans="2:10">
      <c r="B118" s="256"/>
      <c r="C118" s="238" t="s">
        <v>477</v>
      </c>
      <c r="D118" s="202"/>
      <c r="E118" s="202"/>
      <c r="F118" s="231"/>
      <c r="G118" s="224"/>
      <c r="H118" s="224"/>
      <c r="I118" s="232"/>
      <c r="J118" s="182"/>
    </row>
    <row r="119" spans="2:10">
      <c r="B119" s="256"/>
      <c r="C119" s="238" t="s">
        <v>483</v>
      </c>
      <c r="D119" s="202"/>
      <c r="E119" s="202"/>
      <c r="F119" s="231"/>
      <c r="G119" s="224"/>
      <c r="H119" s="224"/>
      <c r="I119" s="232"/>
      <c r="J119" s="182"/>
    </row>
    <row r="120" spans="2:10" ht="15.75" thickBot="1">
      <c r="B120" s="257"/>
      <c r="C120" s="258"/>
      <c r="D120" s="241"/>
      <c r="E120" s="241"/>
      <c r="F120" s="242"/>
      <c r="G120" s="243"/>
      <c r="H120" s="243"/>
      <c r="I120" s="244"/>
      <c r="J120" s="182"/>
    </row>
  </sheetData>
  <mergeCells count="2">
    <mergeCell ref="B2:I2"/>
    <mergeCell ref="B4:I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1:J68"/>
  <sheetViews>
    <sheetView topLeftCell="A45" zoomScale="130" zoomScaleNormal="130" workbookViewId="0">
      <selection activeCell="K84" sqref="K84"/>
    </sheetView>
  </sheetViews>
  <sheetFormatPr defaultRowHeight="15"/>
  <cols>
    <col min="4" max="4" width="49.85546875" customWidth="1"/>
    <col min="8" max="8" width="11.85546875" customWidth="1"/>
    <col min="9" max="9" width="13.14062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1014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508</v>
      </c>
      <c r="D9" s="270" t="s">
        <v>509</v>
      </c>
      <c r="E9" s="271"/>
      <c r="F9" s="272"/>
      <c r="G9" s="273"/>
      <c r="H9" s="297">
        <f>H10+H11+H13+H15+H17+H18+H19</f>
        <v>0</v>
      </c>
    </row>
    <row r="10" spans="2:8" ht="13.5" customHeight="1">
      <c r="B10" s="298">
        <v>1</v>
      </c>
      <c r="C10" s="274" t="s">
        <v>524</v>
      </c>
      <c r="D10" s="275" t="s">
        <v>525</v>
      </c>
      <c r="E10" s="276" t="s">
        <v>93</v>
      </c>
      <c r="F10" s="277">
        <v>10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526</v>
      </c>
      <c r="D11" s="275" t="s">
        <v>527</v>
      </c>
      <c r="E11" s="276" t="s">
        <v>222</v>
      </c>
      <c r="F11" s="277">
        <v>12.8</v>
      </c>
      <c r="G11" s="278">
        <v>0</v>
      </c>
      <c r="H11" s="299">
        <f t="shared" ref="H11:H19" si="0">F11*G11</f>
        <v>0</v>
      </c>
    </row>
    <row r="12" spans="2:8" ht="13.5" customHeight="1">
      <c r="B12" s="298"/>
      <c r="C12" s="274"/>
      <c r="D12" s="279" t="s">
        <v>926</v>
      </c>
      <c r="E12" s="280"/>
      <c r="F12" s="281">
        <v>12.8</v>
      </c>
      <c r="G12" s="278"/>
      <c r="H12" s="299"/>
    </row>
    <row r="13" spans="2:8" ht="13.5" customHeight="1">
      <c r="B13" s="298">
        <v>3</v>
      </c>
      <c r="C13" s="274" t="s">
        <v>757</v>
      </c>
      <c r="D13" s="275" t="s">
        <v>758</v>
      </c>
      <c r="E13" s="276" t="s">
        <v>590</v>
      </c>
      <c r="F13" s="277">
        <v>7.86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927</v>
      </c>
      <c r="E14" s="280"/>
      <c r="F14" s="281">
        <v>7.86</v>
      </c>
      <c r="G14" s="278"/>
      <c r="H14" s="299"/>
    </row>
    <row r="15" spans="2:8" ht="13.5" customHeight="1">
      <c r="B15" s="298">
        <v>4</v>
      </c>
      <c r="C15" s="274" t="s">
        <v>760</v>
      </c>
      <c r="D15" s="275" t="s">
        <v>761</v>
      </c>
      <c r="E15" s="276" t="s">
        <v>222</v>
      </c>
      <c r="F15" s="277">
        <v>2.4300000000000002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928</v>
      </c>
      <c r="E16" s="280"/>
      <c r="F16" s="281">
        <v>2.4300000000000002</v>
      </c>
      <c r="G16" s="278"/>
      <c r="H16" s="299"/>
    </row>
    <row r="17" spans="2:10" ht="13.5" customHeight="1">
      <c r="B17" s="298">
        <v>5</v>
      </c>
      <c r="C17" s="274" t="s">
        <v>520</v>
      </c>
      <c r="D17" s="275" t="s">
        <v>763</v>
      </c>
      <c r="E17" s="276" t="s">
        <v>310</v>
      </c>
      <c r="F17" s="277">
        <v>1</v>
      </c>
      <c r="G17" s="278">
        <v>0</v>
      </c>
      <c r="H17" s="299">
        <f t="shared" si="0"/>
        <v>0</v>
      </c>
    </row>
    <row r="18" spans="2:10" ht="13.5" customHeight="1">
      <c r="B18" s="298">
        <v>6</v>
      </c>
      <c r="C18" s="274" t="s">
        <v>769</v>
      </c>
      <c r="D18" s="275" t="s">
        <v>770</v>
      </c>
      <c r="E18" s="276" t="s">
        <v>310</v>
      </c>
      <c r="F18" s="277">
        <v>1</v>
      </c>
      <c r="G18" s="278">
        <v>0</v>
      </c>
      <c r="H18" s="299">
        <f t="shared" si="0"/>
        <v>0</v>
      </c>
    </row>
    <row r="19" spans="2:10" ht="13.5" customHeight="1">
      <c r="B19" s="298">
        <v>7</v>
      </c>
      <c r="C19" s="274" t="s">
        <v>929</v>
      </c>
      <c r="D19" s="275" t="s">
        <v>930</v>
      </c>
      <c r="E19" s="276" t="s">
        <v>222</v>
      </c>
      <c r="F19" s="277">
        <v>1.82</v>
      </c>
      <c r="G19" s="278">
        <v>0</v>
      </c>
      <c r="H19" s="299">
        <f t="shared" si="0"/>
        <v>0</v>
      </c>
    </row>
    <row r="20" spans="2:10" ht="13.5" customHeight="1" thickBot="1">
      <c r="B20" s="298"/>
      <c r="C20" s="274"/>
      <c r="D20" s="279" t="s">
        <v>931</v>
      </c>
      <c r="E20" s="280"/>
      <c r="F20" s="281">
        <v>1.82</v>
      </c>
      <c r="G20" s="278"/>
      <c r="H20" s="299"/>
    </row>
    <row r="21" spans="2:10" ht="13.5" customHeight="1" thickBot="1">
      <c r="B21" s="300" t="s">
        <v>507</v>
      </c>
      <c r="C21" s="282" t="s">
        <v>530</v>
      </c>
      <c r="D21" s="283" t="s">
        <v>531</v>
      </c>
      <c r="E21" s="284"/>
      <c r="F21" s="285"/>
      <c r="G21" s="286"/>
      <c r="H21" s="301">
        <f>H22+H25+H26+H28+H29+H30+H31+H32+H33+H34+H35</f>
        <v>0</v>
      </c>
      <c r="I21" s="398">
        <f>H21+H9+H67</f>
        <v>0</v>
      </c>
      <c r="J21" s="399" t="s">
        <v>13</v>
      </c>
    </row>
    <row r="22" spans="2:10" ht="13.5" customHeight="1">
      <c r="B22" s="298">
        <v>8</v>
      </c>
      <c r="C22" s="274" t="s">
        <v>532</v>
      </c>
      <c r="D22" s="275" t="s">
        <v>533</v>
      </c>
      <c r="E22" s="276" t="s">
        <v>222</v>
      </c>
      <c r="F22" s="277">
        <v>14.4</v>
      </c>
      <c r="G22" s="278">
        <v>0</v>
      </c>
      <c r="H22" s="299">
        <f>F22*G22</f>
        <v>0</v>
      </c>
    </row>
    <row r="23" spans="2:10" ht="13.5" customHeight="1">
      <c r="B23" s="298"/>
      <c r="C23" s="274"/>
      <c r="D23" s="279" t="s">
        <v>934</v>
      </c>
      <c r="E23" s="280"/>
      <c r="F23" s="281">
        <v>12.6</v>
      </c>
      <c r="G23" s="278"/>
      <c r="H23" s="299"/>
    </row>
    <row r="24" spans="2:10" ht="13.5" customHeight="1">
      <c r="B24" s="298"/>
      <c r="C24" s="274"/>
      <c r="D24" s="279" t="s">
        <v>935</v>
      </c>
      <c r="E24" s="280"/>
      <c r="F24" s="281">
        <v>1.8</v>
      </c>
      <c r="G24" s="278"/>
      <c r="H24" s="299"/>
    </row>
    <row r="25" spans="2:10" ht="13.5" customHeight="1">
      <c r="B25" s="298">
        <v>9</v>
      </c>
      <c r="C25" s="274" t="s">
        <v>535</v>
      </c>
      <c r="D25" s="275" t="s">
        <v>536</v>
      </c>
      <c r="E25" s="276" t="s">
        <v>537</v>
      </c>
      <c r="F25" s="277">
        <v>20</v>
      </c>
      <c r="G25" s="278">
        <v>0</v>
      </c>
      <c r="H25" s="299">
        <f t="shared" ref="H25:H35" si="1">F25*G25</f>
        <v>0</v>
      </c>
    </row>
    <row r="26" spans="2:10" ht="13.5" customHeight="1">
      <c r="B26" s="298">
        <v>10</v>
      </c>
      <c r="C26" s="274" t="s">
        <v>538</v>
      </c>
      <c r="D26" s="275" t="s">
        <v>539</v>
      </c>
      <c r="E26" s="276" t="s">
        <v>537</v>
      </c>
      <c r="F26" s="277">
        <v>80</v>
      </c>
      <c r="G26" s="278">
        <v>0</v>
      </c>
      <c r="H26" s="299">
        <f t="shared" si="1"/>
        <v>0</v>
      </c>
    </row>
    <row r="27" spans="2:10" ht="13.5" customHeight="1">
      <c r="B27" s="298"/>
      <c r="C27" s="274"/>
      <c r="D27" s="279" t="s">
        <v>936</v>
      </c>
      <c r="E27" s="280"/>
      <c r="F27" s="281">
        <v>80</v>
      </c>
      <c r="G27" s="278"/>
      <c r="H27" s="299"/>
    </row>
    <row r="28" spans="2:10" ht="13.5" customHeight="1">
      <c r="B28" s="298">
        <v>11</v>
      </c>
      <c r="C28" s="274" t="s">
        <v>540</v>
      </c>
      <c r="D28" s="275" t="s">
        <v>541</v>
      </c>
      <c r="E28" s="276" t="s">
        <v>537</v>
      </c>
      <c r="F28" s="277">
        <v>20</v>
      </c>
      <c r="G28" s="278">
        <v>0</v>
      </c>
      <c r="H28" s="299">
        <f t="shared" si="1"/>
        <v>0</v>
      </c>
    </row>
    <row r="29" spans="2:10" ht="13.5" customHeight="1">
      <c r="B29" s="298">
        <v>12</v>
      </c>
      <c r="C29" s="274" t="s">
        <v>542</v>
      </c>
      <c r="D29" s="275" t="s">
        <v>543</v>
      </c>
      <c r="E29" s="276" t="s">
        <v>537</v>
      </c>
      <c r="F29" s="277">
        <v>40</v>
      </c>
      <c r="G29" s="278">
        <v>0</v>
      </c>
      <c r="H29" s="299">
        <f t="shared" si="1"/>
        <v>0</v>
      </c>
    </row>
    <row r="30" spans="2:10" ht="13.5" customHeight="1">
      <c r="B30" s="298">
        <v>13</v>
      </c>
      <c r="C30" s="274" t="s">
        <v>544</v>
      </c>
      <c r="D30" s="275" t="s">
        <v>545</v>
      </c>
      <c r="E30" s="276" t="s">
        <v>537</v>
      </c>
      <c r="F30" s="277">
        <v>20</v>
      </c>
      <c r="G30" s="278">
        <v>0</v>
      </c>
      <c r="H30" s="299">
        <f t="shared" si="1"/>
        <v>0</v>
      </c>
    </row>
    <row r="31" spans="2:10" ht="13.5" customHeight="1">
      <c r="B31" s="298">
        <v>14</v>
      </c>
      <c r="C31" s="274" t="s">
        <v>546</v>
      </c>
      <c r="D31" s="275" t="s">
        <v>547</v>
      </c>
      <c r="E31" s="276" t="s">
        <v>537</v>
      </c>
      <c r="F31" s="277">
        <v>20</v>
      </c>
      <c r="G31" s="278">
        <v>0</v>
      </c>
      <c r="H31" s="299">
        <f t="shared" si="1"/>
        <v>0</v>
      </c>
    </row>
    <row r="32" spans="2:10" ht="13.5" customHeight="1">
      <c r="B32" s="298">
        <v>15</v>
      </c>
      <c r="C32" s="274" t="s">
        <v>548</v>
      </c>
      <c r="D32" s="275" t="s">
        <v>549</v>
      </c>
      <c r="E32" s="276" t="s">
        <v>537</v>
      </c>
      <c r="F32" s="277">
        <v>200</v>
      </c>
      <c r="G32" s="278">
        <v>0</v>
      </c>
      <c r="H32" s="299">
        <f t="shared" si="1"/>
        <v>0</v>
      </c>
    </row>
    <row r="33" spans="2:8" ht="13.5" customHeight="1">
      <c r="B33" s="298">
        <v>16</v>
      </c>
      <c r="C33" s="274" t="s">
        <v>550</v>
      </c>
      <c r="D33" s="275" t="s">
        <v>551</v>
      </c>
      <c r="E33" s="276" t="s">
        <v>537</v>
      </c>
      <c r="F33" s="277">
        <v>20</v>
      </c>
      <c r="G33" s="278">
        <v>0</v>
      </c>
      <c r="H33" s="299">
        <f t="shared" si="1"/>
        <v>0</v>
      </c>
    </row>
    <row r="34" spans="2:8" ht="13.5" customHeight="1">
      <c r="B34" s="298">
        <v>17</v>
      </c>
      <c r="C34" s="274" t="s">
        <v>552</v>
      </c>
      <c r="D34" s="275" t="s">
        <v>553</v>
      </c>
      <c r="E34" s="276" t="s">
        <v>537</v>
      </c>
      <c r="F34" s="277">
        <v>9</v>
      </c>
      <c r="G34" s="278">
        <v>0</v>
      </c>
      <c r="H34" s="299">
        <f t="shared" si="1"/>
        <v>0</v>
      </c>
    </row>
    <row r="35" spans="2:8" ht="13.5" customHeight="1">
      <c r="B35" s="298">
        <v>18</v>
      </c>
      <c r="C35" s="274" t="s">
        <v>774</v>
      </c>
      <c r="D35" s="275" t="s">
        <v>775</v>
      </c>
      <c r="E35" s="276" t="s">
        <v>537</v>
      </c>
      <c r="F35" s="277">
        <v>11</v>
      </c>
      <c r="G35" s="278">
        <v>0</v>
      </c>
      <c r="H35" s="299">
        <f t="shared" si="1"/>
        <v>0</v>
      </c>
    </row>
    <row r="36" spans="2:8" ht="13.5" customHeight="1">
      <c r="B36" s="300" t="s">
        <v>507</v>
      </c>
      <c r="C36" s="282" t="s">
        <v>155</v>
      </c>
      <c r="D36" s="283" t="s">
        <v>554</v>
      </c>
      <c r="E36" s="284"/>
      <c r="F36" s="285"/>
      <c r="G36" s="286"/>
      <c r="H36" s="301">
        <f>H37+H38+H39+H40+H41+H42</f>
        <v>0</v>
      </c>
    </row>
    <row r="37" spans="2:8" ht="13.5" customHeight="1">
      <c r="B37" s="298">
        <v>19</v>
      </c>
      <c r="C37" s="274" t="s">
        <v>779</v>
      </c>
      <c r="D37" s="275" t="s">
        <v>780</v>
      </c>
      <c r="E37" s="276" t="s">
        <v>168</v>
      </c>
      <c r="F37" s="277">
        <v>1</v>
      </c>
      <c r="G37" s="278">
        <v>0</v>
      </c>
      <c r="H37" s="299">
        <f>F37*G37</f>
        <v>0</v>
      </c>
    </row>
    <row r="38" spans="2:8" ht="13.5" customHeight="1">
      <c r="B38" s="298">
        <v>20</v>
      </c>
      <c r="C38" s="274" t="s">
        <v>781</v>
      </c>
      <c r="D38" s="275" t="s">
        <v>782</v>
      </c>
      <c r="E38" s="276" t="s">
        <v>168</v>
      </c>
      <c r="F38" s="277">
        <v>1</v>
      </c>
      <c r="G38" s="278">
        <v>0</v>
      </c>
      <c r="H38" s="299">
        <f t="shared" ref="H38:H42" si="2">F38*G38</f>
        <v>0</v>
      </c>
    </row>
    <row r="39" spans="2:8" ht="13.5" customHeight="1">
      <c r="B39" s="298">
        <v>21</v>
      </c>
      <c r="C39" s="274" t="s">
        <v>783</v>
      </c>
      <c r="D39" s="275" t="s">
        <v>784</v>
      </c>
      <c r="E39" s="276" t="s">
        <v>168</v>
      </c>
      <c r="F39" s="277">
        <v>1</v>
      </c>
      <c r="G39" s="278">
        <v>0</v>
      </c>
      <c r="H39" s="299">
        <f t="shared" si="2"/>
        <v>0</v>
      </c>
    </row>
    <row r="40" spans="2:8" ht="13.5" customHeight="1">
      <c r="B40" s="298">
        <v>22</v>
      </c>
      <c r="C40" s="274" t="s">
        <v>555</v>
      </c>
      <c r="D40" s="275" t="s">
        <v>556</v>
      </c>
      <c r="E40" s="276" t="s">
        <v>168</v>
      </c>
      <c r="F40" s="277">
        <v>1</v>
      </c>
      <c r="G40" s="278">
        <v>0</v>
      </c>
      <c r="H40" s="299">
        <f t="shared" si="2"/>
        <v>0</v>
      </c>
    </row>
    <row r="41" spans="2:8" ht="13.5" customHeight="1">
      <c r="B41" s="298">
        <v>23</v>
      </c>
      <c r="C41" s="274" t="s">
        <v>557</v>
      </c>
      <c r="D41" s="275" t="s">
        <v>558</v>
      </c>
      <c r="E41" s="276" t="s">
        <v>168</v>
      </c>
      <c r="F41" s="277">
        <v>1</v>
      </c>
      <c r="G41" s="278">
        <v>0</v>
      </c>
      <c r="H41" s="299">
        <f t="shared" si="2"/>
        <v>0</v>
      </c>
    </row>
    <row r="42" spans="2:8" ht="13.5" customHeight="1">
      <c r="B42" s="298">
        <v>24</v>
      </c>
      <c r="C42" s="274" t="s">
        <v>559</v>
      </c>
      <c r="D42" s="275" t="s">
        <v>560</v>
      </c>
      <c r="E42" s="276" t="s">
        <v>168</v>
      </c>
      <c r="F42" s="277">
        <v>3</v>
      </c>
      <c r="G42" s="278">
        <v>0</v>
      </c>
      <c r="H42" s="299">
        <f t="shared" si="2"/>
        <v>0</v>
      </c>
    </row>
    <row r="43" spans="2:8" ht="13.5" customHeight="1">
      <c r="B43" s="300" t="s">
        <v>507</v>
      </c>
      <c r="C43" s="282" t="s">
        <v>561</v>
      </c>
      <c r="D43" s="283" t="s">
        <v>562</v>
      </c>
      <c r="E43" s="284"/>
      <c r="F43" s="285"/>
      <c r="G43" s="286"/>
      <c r="H43" s="301">
        <f>H44</f>
        <v>0</v>
      </c>
    </row>
    <row r="44" spans="2:8" ht="13.5" customHeight="1">
      <c r="B44" s="298">
        <v>25</v>
      </c>
      <c r="C44" s="274" t="s">
        <v>563</v>
      </c>
      <c r="D44" s="275" t="s">
        <v>564</v>
      </c>
      <c r="E44" s="276" t="s">
        <v>222</v>
      </c>
      <c r="F44" s="277">
        <v>131</v>
      </c>
      <c r="G44" s="278">
        <v>0</v>
      </c>
      <c r="H44" s="299">
        <f>F44*G44</f>
        <v>0</v>
      </c>
    </row>
    <row r="45" spans="2:8" ht="13.5" customHeight="1">
      <c r="B45" s="298"/>
      <c r="C45" s="274"/>
      <c r="D45" s="279" t="s">
        <v>942</v>
      </c>
      <c r="E45" s="280"/>
      <c r="F45" s="281">
        <v>131</v>
      </c>
      <c r="G45" s="278"/>
      <c r="H45" s="299"/>
    </row>
    <row r="46" spans="2:8" ht="13.5" customHeight="1">
      <c r="B46" s="300" t="s">
        <v>507</v>
      </c>
      <c r="C46" s="282" t="s">
        <v>566</v>
      </c>
      <c r="D46" s="283" t="s">
        <v>567</v>
      </c>
      <c r="E46" s="284"/>
      <c r="F46" s="285"/>
      <c r="G46" s="286"/>
      <c r="H46" s="301">
        <f>H47+H48</f>
        <v>0</v>
      </c>
    </row>
    <row r="47" spans="2:8" ht="13.5" customHeight="1">
      <c r="B47" s="298">
        <v>26</v>
      </c>
      <c r="C47" s="274" t="s">
        <v>568</v>
      </c>
      <c r="D47" s="275" t="s">
        <v>569</v>
      </c>
      <c r="E47" s="276" t="s">
        <v>93</v>
      </c>
      <c r="F47" s="277">
        <v>4</v>
      </c>
      <c r="G47" s="278">
        <v>0</v>
      </c>
      <c r="H47" s="299">
        <f>F47*G47</f>
        <v>0</v>
      </c>
    </row>
    <row r="48" spans="2:8" ht="13.5" customHeight="1">
      <c r="B48" s="298">
        <v>27</v>
      </c>
      <c r="C48" s="274" t="s">
        <v>786</v>
      </c>
      <c r="D48" s="275" t="s">
        <v>787</v>
      </c>
      <c r="E48" s="276" t="s">
        <v>93</v>
      </c>
      <c r="F48" s="277">
        <v>1</v>
      </c>
      <c r="G48" s="278">
        <v>0</v>
      </c>
      <c r="H48" s="299">
        <f>F48*G48</f>
        <v>0</v>
      </c>
    </row>
    <row r="49" spans="2:10" ht="13.5" customHeight="1">
      <c r="B49" s="300" t="s">
        <v>507</v>
      </c>
      <c r="C49" s="282" t="s">
        <v>943</v>
      </c>
      <c r="D49" s="283" t="s">
        <v>944</v>
      </c>
      <c r="E49" s="284"/>
      <c r="F49" s="285"/>
      <c r="G49" s="286"/>
      <c r="H49" s="301">
        <f>H50</f>
        <v>0</v>
      </c>
    </row>
    <row r="50" spans="2:10" ht="13.5" customHeight="1">
      <c r="B50" s="298">
        <v>28</v>
      </c>
      <c r="C50" s="274" t="s">
        <v>945</v>
      </c>
      <c r="D50" s="275" t="s">
        <v>946</v>
      </c>
      <c r="E50" s="276" t="s">
        <v>222</v>
      </c>
      <c r="F50" s="277">
        <v>41.9</v>
      </c>
      <c r="G50" s="278">
        <v>0</v>
      </c>
      <c r="H50" s="299">
        <f>F50*G50</f>
        <v>0</v>
      </c>
    </row>
    <row r="51" spans="2:10" ht="13.5" customHeight="1">
      <c r="B51" s="298"/>
      <c r="C51" s="274"/>
      <c r="D51" s="279" t="s">
        <v>947</v>
      </c>
      <c r="E51" s="280"/>
      <c r="F51" s="281">
        <v>18.2</v>
      </c>
      <c r="G51" s="278"/>
      <c r="H51" s="299"/>
    </row>
    <row r="52" spans="2:10" ht="13.5" customHeight="1">
      <c r="B52" s="298"/>
      <c r="C52" s="274"/>
      <c r="D52" s="279" t="s">
        <v>948</v>
      </c>
      <c r="E52" s="280"/>
      <c r="F52" s="281">
        <v>10.9</v>
      </c>
      <c r="G52" s="278"/>
      <c r="H52" s="299"/>
    </row>
    <row r="53" spans="2:10" ht="13.5" customHeight="1" thickBot="1">
      <c r="B53" s="298"/>
      <c r="C53" s="274"/>
      <c r="D53" s="279" t="s">
        <v>949</v>
      </c>
      <c r="E53" s="280"/>
      <c r="F53" s="281">
        <v>12.8</v>
      </c>
      <c r="G53" s="278"/>
      <c r="H53" s="299"/>
    </row>
    <row r="54" spans="2:10" ht="13.5" customHeight="1" thickBot="1">
      <c r="B54" s="300" t="s">
        <v>507</v>
      </c>
      <c r="C54" s="282" t="s">
        <v>574</v>
      </c>
      <c r="D54" s="283" t="s">
        <v>575</v>
      </c>
      <c r="E54" s="284"/>
      <c r="F54" s="285"/>
      <c r="G54" s="286"/>
      <c r="H54" s="301">
        <f>H55+H61</f>
        <v>0</v>
      </c>
      <c r="I54" s="398">
        <f>H54+H49+H46+H43+H36</f>
        <v>0</v>
      </c>
      <c r="J54" s="399" t="s">
        <v>14</v>
      </c>
    </row>
    <row r="55" spans="2:10" ht="13.5" customHeight="1">
      <c r="B55" s="298">
        <v>29</v>
      </c>
      <c r="C55" s="274" t="s">
        <v>576</v>
      </c>
      <c r="D55" s="275" t="s">
        <v>577</v>
      </c>
      <c r="E55" s="276" t="s">
        <v>108</v>
      </c>
      <c r="F55" s="277">
        <v>35.24</v>
      </c>
      <c r="G55" s="278">
        <v>0</v>
      </c>
      <c r="H55" s="299">
        <f>F55*G55</f>
        <v>0</v>
      </c>
    </row>
    <row r="56" spans="2:10" ht="13.5" customHeight="1">
      <c r="B56" s="298"/>
      <c r="C56" s="274"/>
      <c r="D56" s="279" t="s">
        <v>1015</v>
      </c>
      <c r="E56" s="280"/>
      <c r="F56" s="281">
        <v>10.74</v>
      </c>
      <c r="G56" s="278"/>
      <c r="H56" s="299"/>
    </row>
    <row r="57" spans="2:10" ht="13.5" customHeight="1">
      <c r="B57" s="298"/>
      <c r="C57" s="274"/>
      <c r="D57" s="279" t="s">
        <v>952</v>
      </c>
      <c r="E57" s="280"/>
      <c r="F57" s="281">
        <v>3.2</v>
      </c>
      <c r="G57" s="278"/>
      <c r="H57" s="299"/>
    </row>
    <row r="58" spans="2:10" ht="13.5" customHeight="1">
      <c r="B58" s="298"/>
      <c r="C58" s="274"/>
      <c r="D58" s="279" t="s">
        <v>1016</v>
      </c>
      <c r="E58" s="280"/>
      <c r="F58" s="281">
        <v>6.3</v>
      </c>
      <c r="G58" s="278"/>
      <c r="H58" s="299"/>
    </row>
    <row r="59" spans="2:10" ht="13.5" customHeight="1">
      <c r="B59" s="298"/>
      <c r="C59" s="274"/>
      <c r="D59" s="279" t="s">
        <v>953</v>
      </c>
      <c r="E59" s="280"/>
      <c r="F59" s="281">
        <v>8.6</v>
      </c>
      <c r="G59" s="278"/>
      <c r="H59" s="299"/>
    </row>
    <row r="60" spans="2:10" ht="13.5" customHeight="1">
      <c r="B60" s="298"/>
      <c r="C60" s="274"/>
      <c r="D60" s="279" t="s">
        <v>1017</v>
      </c>
      <c r="E60" s="280"/>
      <c r="F60" s="281">
        <v>6.4</v>
      </c>
      <c r="G60" s="278"/>
      <c r="H60" s="299"/>
    </row>
    <row r="61" spans="2:10" ht="13.5" customHeight="1">
      <c r="B61" s="298">
        <v>30</v>
      </c>
      <c r="C61" s="274" t="s">
        <v>581</v>
      </c>
      <c r="D61" s="275" t="s">
        <v>582</v>
      </c>
      <c r="E61" s="276" t="s">
        <v>222</v>
      </c>
      <c r="F61" s="277">
        <v>23.6</v>
      </c>
      <c r="G61" s="278">
        <v>0</v>
      </c>
      <c r="H61" s="299">
        <f t="shared" ref="H61" si="3">F61*G61</f>
        <v>0</v>
      </c>
    </row>
    <row r="62" spans="2:10" ht="13.5" customHeight="1">
      <c r="B62" s="298"/>
      <c r="C62" s="274"/>
      <c r="D62" s="279" t="s">
        <v>951</v>
      </c>
      <c r="E62" s="280"/>
      <c r="F62" s="281">
        <v>9.4</v>
      </c>
      <c r="G62" s="278"/>
      <c r="H62" s="299"/>
    </row>
    <row r="63" spans="2:10" ht="13.5" customHeight="1">
      <c r="B63" s="298"/>
      <c r="C63" s="274"/>
      <c r="D63" s="279" t="s">
        <v>954</v>
      </c>
      <c r="E63" s="280"/>
      <c r="F63" s="281">
        <v>0.9</v>
      </c>
      <c r="G63" s="278"/>
      <c r="H63" s="299"/>
    </row>
    <row r="64" spans="2:10" ht="13.5" customHeight="1">
      <c r="B64" s="298"/>
      <c r="C64" s="274"/>
      <c r="D64" s="279" t="s">
        <v>1018</v>
      </c>
      <c r="E64" s="280"/>
      <c r="F64" s="281">
        <v>3.4</v>
      </c>
      <c r="G64" s="278"/>
      <c r="H64" s="299"/>
    </row>
    <row r="65" spans="2:8" ht="13.5" customHeight="1">
      <c r="B65" s="298"/>
      <c r="C65" s="274"/>
      <c r="D65" s="279" t="s">
        <v>955</v>
      </c>
      <c r="E65" s="280"/>
      <c r="F65" s="281">
        <v>6.9</v>
      </c>
      <c r="G65" s="278"/>
      <c r="H65" s="299"/>
    </row>
    <row r="66" spans="2:8" ht="13.5" customHeight="1" thickBot="1">
      <c r="B66" s="302"/>
      <c r="C66" s="303"/>
      <c r="D66" s="304" t="s">
        <v>1019</v>
      </c>
      <c r="E66" s="305"/>
      <c r="F66" s="306">
        <v>3</v>
      </c>
      <c r="G66" s="307"/>
      <c r="H66" s="308"/>
    </row>
    <row r="67" spans="2:8" ht="45.75" customHeight="1" thickBot="1">
      <c r="B67" s="430"/>
      <c r="C67" s="431"/>
      <c r="D67" s="426" t="s">
        <v>1281</v>
      </c>
      <c r="E67" s="433" t="s">
        <v>420</v>
      </c>
      <c r="F67" s="434">
        <v>1</v>
      </c>
      <c r="G67" s="432"/>
      <c r="H67" s="429">
        <v>0</v>
      </c>
    </row>
    <row r="68" spans="2:8" ht="15.75" thickBot="1">
      <c r="H68" s="425">
        <f>H54+H49+H46+H43+H36+H21+H9+H67</f>
        <v>0</v>
      </c>
    </row>
  </sheetData>
  <mergeCells count="4">
    <mergeCell ref="B2:H2"/>
    <mergeCell ref="D3:H3"/>
    <mergeCell ref="D4:H4"/>
    <mergeCell ref="D5:H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J176"/>
  <sheetViews>
    <sheetView zoomScaleNormal="100" workbookViewId="0">
      <selection activeCell="K43" sqref="K43"/>
    </sheetView>
  </sheetViews>
  <sheetFormatPr defaultRowHeight="15"/>
  <cols>
    <col min="4" max="4" width="55.28515625" customWidth="1"/>
    <col min="8" max="8" width="12.7109375" customWidth="1"/>
    <col min="9" max="9" width="13.8554687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1020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82</v>
      </c>
      <c r="D9" s="270" t="s">
        <v>587</v>
      </c>
      <c r="E9" s="309"/>
      <c r="F9" s="272"/>
      <c r="G9" s="273"/>
      <c r="H9" s="297">
        <f>H10+H11+H12+H13+H15+H17+H18+H20+H22+H24</f>
        <v>0</v>
      </c>
    </row>
    <row r="10" spans="2:8" ht="13.5" customHeight="1">
      <c r="B10" s="298">
        <v>1</v>
      </c>
      <c r="C10" s="274" t="s">
        <v>807</v>
      </c>
      <c r="D10" s="275" t="s">
        <v>808</v>
      </c>
      <c r="E10" s="310" t="s">
        <v>222</v>
      </c>
      <c r="F10" s="277">
        <v>4.3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809</v>
      </c>
      <c r="D11" s="275" t="s">
        <v>810</v>
      </c>
      <c r="E11" s="310" t="s">
        <v>222</v>
      </c>
      <c r="F11" s="277">
        <v>0.9</v>
      </c>
      <c r="G11" s="278">
        <v>0</v>
      </c>
      <c r="H11" s="299">
        <f t="shared" ref="H11:H24" si="0">F11*G11</f>
        <v>0</v>
      </c>
    </row>
    <row r="12" spans="2:8" ht="13.5" customHeight="1">
      <c r="B12" s="298">
        <v>3</v>
      </c>
      <c r="C12" s="274" t="s">
        <v>811</v>
      </c>
      <c r="D12" s="275" t="s">
        <v>812</v>
      </c>
      <c r="E12" s="310" t="s">
        <v>222</v>
      </c>
      <c r="F12" s="277">
        <v>3.4</v>
      </c>
      <c r="G12" s="278">
        <v>0</v>
      </c>
      <c r="H12" s="299">
        <f t="shared" si="0"/>
        <v>0</v>
      </c>
    </row>
    <row r="13" spans="2:8" ht="13.5" customHeight="1">
      <c r="B13" s="298">
        <v>4</v>
      </c>
      <c r="C13" s="274" t="s">
        <v>813</v>
      </c>
      <c r="D13" s="275" t="s">
        <v>814</v>
      </c>
      <c r="E13" s="310" t="s">
        <v>222</v>
      </c>
      <c r="F13" s="277">
        <v>7.65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1021</v>
      </c>
      <c r="E14" s="311"/>
      <c r="F14" s="281">
        <v>7.65</v>
      </c>
      <c r="G14" s="278"/>
      <c r="H14" s="299"/>
    </row>
    <row r="15" spans="2:8" ht="13.5" customHeight="1">
      <c r="B15" s="298">
        <v>5</v>
      </c>
      <c r="C15" s="274" t="s">
        <v>815</v>
      </c>
      <c r="D15" s="275" t="s">
        <v>816</v>
      </c>
      <c r="E15" s="310" t="s">
        <v>222</v>
      </c>
      <c r="F15" s="277">
        <v>1.65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958</v>
      </c>
      <c r="E16" s="311"/>
      <c r="F16" s="281">
        <v>1.65</v>
      </c>
      <c r="G16" s="278"/>
      <c r="H16" s="299"/>
    </row>
    <row r="17" spans="2:8" ht="13.5" customHeight="1">
      <c r="B17" s="298">
        <v>6</v>
      </c>
      <c r="C17" s="274" t="s">
        <v>1022</v>
      </c>
      <c r="D17" s="275" t="s">
        <v>1023</v>
      </c>
      <c r="E17" s="310" t="s">
        <v>310</v>
      </c>
      <c r="F17" s="277">
        <v>1</v>
      </c>
      <c r="G17" s="278">
        <v>0</v>
      </c>
      <c r="H17" s="299">
        <f t="shared" si="0"/>
        <v>0</v>
      </c>
    </row>
    <row r="18" spans="2:8" ht="13.5" customHeight="1">
      <c r="B18" s="298">
        <v>7</v>
      </c>
      <c r="C18" s="274" t="s">
        <v>818</v>
      </c>
      <c r="D18" s="275" t="s">
        <v>819</v>
      </c>
      <c r="E18" s="310" t="s">
        <v>108</v>
      </c>
      <c r="F18" s="277">
        <v>12</v>
      </c>
      <c r="G18" s="278">
        <v>0</v>
      </c>
      <c r="H18" s="299">
        <f t="shared" si="0"/>
        <v>0</v>
      </c>
    </row>
    <row r="19" spans="2:8" ht="13.5" customHeight="1">
      <c r="B19" s="298"/>
      <c r="C19" s="274"/>
      <c r="D19" s="279" t="s">
        <v>1024</v>
      </c>
      <c r="E19" s="311"/>
      <c r="F19" s="281">
        <v>12</v>
      </c>
      <c r="G19" s="278"/>
      <c r="H19" s="299"/>
    </row>
    <row r="20" spans="2:8" ht="13.5" customHeight="1">
      <c r="B20" s="298">
        <v>8</v>
      </c>
      <c r="C20" s="274" t="s">
        <v>821</v>
      </c>
      <c r="D20" s="275" t="s">
        <v>822</v>
      </c>
      <c r="E20" s="310" t="s">
        <v>108</v>
      </c>
      <c r="F20" s="277">
        <v>2.5499999999999998</v>
      </c>
      <c r="G20" s="278">
        <v>0</v>
      </c>
      <c r="H20" s="299">
        <f t="shared" si="0"/>
        <v>0</v>
      </c>
    </row>
    <row r="21" spans="2:8" ht="13.5" customHeight="1">
      <c r="B21" s="298"/>
      <c r="C21" s="274"/>
      <c r="D21" s="279" t="s">
        <v>1025</v>
      </c>
      <c r="E21" s="311"/>
      <c r="F21" s="281">
        <v>2.5499999999999998</v>
      </c>
      <c r="G21" s="278"/>
      <c r="H21" s="299"/>
    </row>
    <row r="22" spans="2:8" ht="13.5" customHeight="1">
      <c r="B22" s="298">
        <v>9</v>
      </c>
      <c r="C22" s="274" t="s">
        <v>824</v>
      </c>
      <c r="D22" s="275" t="s">
        <v>825</v>
      </c>
      <c r="E22" s="310" t="s">
        <v>222</v>
      </c>
      <c r="F22" s="277">
        <v>1.35</v>
      </c>
      <c r="G22" s="278">
        <v>0</v>
      </c>
      <c r="H22" s="299">
        <f t="shared" si="0"/>
        <v>0</v>
      </c>
    </row>
    <row r="23" spans="2:8" ht="13.5" customHeight="1">
      <c r="B23" s="298"/>
      <c r="C23" s="274"/>
      <c r="D23" s="279" t="s">
        <v>826</v>
      </c>
      <c r="E23" s="311"/>
      <c r="F23" s="281">
        <v>1.35</v>
      </c>
      <c r="G23" s="278"/>
      <c r="H23" s="299"/>
    </row>
    <row r="24" spans="2:8" ht="13.5" customHeight="1">
      <c r="B24" s="298">
        <v>10</v>
      </c>
      <c r="C24" s="274" t="s">
        <v>827</v>
      </c>
      <c r="D24" s="275" t="s">
        <v>828</v>
      </c>
      <c r="E24" s="310" t="s">
        <v>222</v>
      </c>
      <c r="F24" s="277">
        <v>0.35</v>
      </c>
      <c r="G24" s="278">
        <v>0</v>
      </c>
      <c r="H24" s="299">
        <f t="shared" si="0"/>
        <v>0</v>
      </c>
    </row>
    <row r="25" spans="2:8" ht="13.5" customHeight="1">
      <c r="B25" s="298"/>
      <c r="C25" s="274"/>
      <c r="D25" s="279" t="s">
        <v>1026</v>
      </c>
      <c r="E25" s="311"/>
      <c r="F25" s="281">
        <v>0.35</v>
      </c>
      <c r="G25" s="278"/>
      <c r="H25" s="299"/>
    </row>
    <row r="26" spans="2:8" ht="13.5" customHeight="1">
      <c r="B26" s="300" t="s">
        <v>507</v>
      </c>
      <c r="C26" s="282" t="s">
        <v>604</v>
      </c>
      <c r="D26" s="283" t="s">
        <v>605</v>
      </c>
      <c r="E26" s="312"/>
      <c r="F26" s="285"/>
      <c r="G26" s="286"/>
      <c r="H26" s="301">
        <f>H27+H37</f>
        <v>0</v>
      </c>
    </row>
    <row r="27" spans="2:8" ht="13.5" customHeight="1">
      <c r="B27" s="298">
        <v>11</v>
      </c>
      <c r="C27" s="274" t="s">
        <v>606</v>
      </c>
      <c r="D27" s="275" t="s">
        <v>607</v>
      </c>
      <c r="E27" s="310" t="s">
        <v>222</v>
      </c>
      <c r="F27" s="277">
        <v>195.70400000000001</v>
      </c>
      <c r="G27" s="278">
        <v>0</v>
      </c>
      <c r="H27" s="299">
        <f>F27*G27</f>
        <v>0</v>
      </c>
    </row>
    <row r="28" spans="2:8" ht="13.5" customHeight="1">
      <c r="B28" s="298"/>
      <c r="C28" s="274"/>
      <c r="D28" s="279" t="s">
        <v>962</v>
      </c>
      <c r="E28" s="311"/>
      <c r="F28" s="281">
        <v>42.442999999999998</v>
      </c>
      <c r="G28" s="278"/>
      <c r="H28" s="299"/>
    </row>
    <row r="29" spans="2:8" ht="13.5" customHeight="1">
      <c r="B29" s="298"/>
      <c r="C29" s="274"/>
      <c r="D29" s="279" t="s">
        <v>963</v>
      </c>
      <c r="E29" s="311"/>
      <c r="F29" s="281">
        <v>23.332999999999998</v>
      </c>
      <c r="G29" s="278"/>
      <c r="H29" s="299"/>
    </row>
    <row r="30" spans="2:8" ht="13.5" customHeight="1">
      <c r="B30" s="298"/>
      <c r="C30" s="274"/>
      <c r="D30" s="279" t="s">
        <v>964</v>
      </c>
      <c r="E30" s="311"/>
      <c r="F30" s="281">
        <v>37.42</v>
      </c>
      <c r="G30" s="278"/>
      <c r="H30" s="299"/>
    </row>
    <row r="31" spans="2:8" ht="13.5" customHeight="1">
      <c r="B31" s="298"/>
      <c r="C31" s="274"/>
      <c r="D31" s="279" t="s">
        <v>965</v>
      </c>
      <c r="E31" s="311"/>
      <c r="F31" s="281">
        <v>32.314999999999998</v>
      </c>
      <c r="G31" s="278"/>
      <c r="H31" s="299"/>
    </row>
    <row r="32" spans="2:8" ht="13.5" customHeight="1">
      <c r="B32" s="298"/>
      <c r="C32" s="274"/>
      <c r="D32" s="279" t="s">
        <v>966</v>
      </c>
      <c r="E32" s="311"/>
      <c r="F32" s="281">
        <v>18.2</v>
      </c>
      <c r="G32" s="278"/>
      <c r="H32" s="299"/>
    </row>
    <row r="33" spans="2:8" ht="13.5" customHeight="1">
      <c r="B33" s="298"/>
      <c r="C33" s="274"/>
      <c r="D33" s="279" t="s">
        <v>967</v>
      </c>
      <c r="E33" s="311"/>
      <c r="F33" s="281">
        <v>35.395000000000003</v>
      </c>
      <c r="G33" s="278"/>
      <c r="H33" s="299"/>
    </row>
    <row r="34" spans="2:8" ht="13.5" customHeight="1">
      <c r="B34" s="298"/>
      <c r="C34" s="274"/>
      <c r="D34" s="279" t="s">
        <v>968</v>
      </c>
      <c r="E34" s="311"/>
      <c r="F34" s="281">
        <v>2.92</v>
      </c>
      <c r="G34" s="278"/>
      <c r="H34" s="299"/>
    </row>
    <row r="35" spans="2:8" ht="13.5" customHeight="1">
      <c r="B35" s="298"/>
      <c r="C35" s="274"/>
      <c r="D35" s="279" t="s">
        <v>969</v>
      </c>
      <c r="E35" s="311"/>
      <c r="F35" s="281">
        <v>1.4279999999999999</v>
      </c>
      <c r="G35" s="278"/>
      <c r="H35" s="299"/>
    </row>
    <row r="36" spans="2:8" ht="13.5" customHeight="1">
      <c r="B36" s="298"/>
      <c r="C36" s="274"/>
      <c r="D36" s="279" t="s">
        <v>970</v>
      </c>
      <c r="E36" s="311"/>
      <c r="F36" s="281">
        <v>2.25</v>
      </c>
      <c r="G36" s="278"/>
      <c r="H36" s="299"/>
    </row>
    <row r="37" spans="2:8" ht="13.5" customHeight="1">
      <c r="B37" s="298">
        <v>12</v>
      </c>
      <c r="C37" s="274" t="s">
        <v>614</v>
      </c>
      <c r="D37" s="275" t="s">
        <v>615</v>
      </c>
      <c r="E37" s="310" t="s">
        <v>222</v>
      </c>
      <c r="F37" s="277">
        <v>61.2</v>
      </c>
      <c r="G37" s="278">
        <v>0</v>
      </c>
      <c r="H37" s="299">
        <f t="shared" ref="H37" si="1">F37*G37</f>
        <v>0</v>
      </c>
    </row>
    <row r="38" spans="2:8" ht="13.5" customHeight="1">
      <c r="B38" s="298"/>
      <c r="C38" s="274"/>
      <c r="D38" s="279" t="s">
        <v>971</v>
      </c>
      <c r="E38" s="311"/>
      <c r="F38" s="281">
        <v>61.2</v>
      </c>
      <c r="G38" s="278"/>
      <c r="H38" s="299"/>
    </row>
    <row r="39" spans="2:8" ht="13.5" customHeight="1">
      <c r="B39" s="300" t="s">
        <v>507</v>
      </c>
      <c r="C39" s="282" t="s">
        <v>617</v>
      </c>
      <c r="D39" s="283" t="s">
        <v>618</v>
      </c>
      <c r="E39" s="312"/>
      <c r="F39" s="285"/>
      <c r="G39" s="286"/>
      <c r="H39" s="301">
        <f>H40+H42+H43+H46</f>
        <v>0</v>
      </c>
    </row>
    <row r="40" spans="2:8" ht="13.5" customHeight="1">
      <c r="B40" s="298">
        <v>13</v>
      </c>
      <c r="C40" s="274" t="s">
        <v>619</v>
      </c>
      <c r="D40" s="275" t="s">
        <v>620</v>
      </c>
      <c r="E40" s="310" t="s">
        <v>222</v>
      </c>
      <c r="F40" s="277">
        <v>195.70400000000001</v>
      </c>
      <c r="G40" s="278">
        <v>0</v>
      </c>
      <c r="H40" s="299">
        <f>F40*G40</f>
        <v>0</v>
      </c>
    </row>
    <row r="41" spans="2:8" ht="13.5" customHeight="1">
      <c r="B41" s="298"/>
      <c r="C41" s="274"/>
      <c r="D41" s="279" t="s">
        <v>972</v>
      </c>
      <c r="E41" s="311"/>
      <c r="F41" s="281">
        <v>195.70400000000001</v>
      </c>
      <c r="G41" s="278"/>
      <c r="H41" s="299"/>
    </row>
    <row r="42" spans="2:8" ht="13.5" customHeight="1">
      <c r="B42" s="298">
        <v>14</v>
      </c>
      <c r="C42" s="274" t="s">
        <v>621</v>
      </c>
      <c r="D42" s="275" t="s">
        <v>622</v>
      </c>
      <c r="E42" s="310" t="s">
        <v>222</v>
      </c>
      <c r="F42" s="277">
        <v>61.2</v>
      </c>
      <c r="G42" s="278">
        <v>0</v>
      </c>
      <c r="H42" s="299">
        <f t="shared" ref="H42:H46" si="2">F42*G42</f>
        <v>0</v>
      </c>
    </row>
    <row r="43" spans="2:8" ht="13.5" customHeight="1">
      <c r="B43" s="298">
        <v>15</v>
      </c>
      <c r="C43" s="274" t="s">
        <v>623</v>
      </c>
      <c r="D43" s="275" t="s">
        <v>836</v>
      </c>
      <c r="E43" s="310" t="s">
        <v>222</v>
      </c>
      <c r="F43" s="277">
        <v>205.714</v>
      </c>
      <c r="G43" s="278">
        <v>0</v>
      </c>
      <c r="H43" s="299">
        <f t="shared" si="2"/>
        <v>0</v>
      </c>
    </row>
    <row r="44" spans="2:8" ht="13.5" customHeight="1">
      <c r="B44" s="298"/>
      <c r="C44" s="274"/>
      <c r="D44" s="279" t="s">
        <v>973</v>
      </c>
      <c r="E44" s="311"/>
      <c r="F44" s="281">
        <v>195.70400000000001</v>
      </c>
      <c r="G44" s="278"/>
      <c r="H44" s="299"/>
    </row>
    <row r="45" spans="2:8" ht="13.5" customHeight="1">
      <c r="B45" s="298"/>
      <c r="C45" s="274"/>
      <c r="D45" s="279" t="s">
        <v>1027</v>
      </c>
      <c r="E45" s="311"/>
      <c r="F45" s="281">
        <v>10.01</v>
      </c>
      <c r="G45" s="278"/>
      <c r="H45" s="299"/>
    </row>
    <row r="46" spans="2:8" ht="13.5" customHeight="1">
      <c r="B46" s="298">
        <v>16</v>
      </c>
      <c r="C46" s="274" t="s">
        <v>624</v>
      </c>
      <c r="D46" s="275" t="s">
        <v>625</v>
      </c>
      <c r="E46" s="310" t="s">
        <v>222</v>
      </c>
      <c r="F46" s="277">
        <v>15</v>
      </c>
      <c r="G46" s="278">
        <v>0</v>
      </c>
      <c r="H46" s="299">
        <f t="shared" si="2"/>
        <v>0</v>
      </c>
    </row>
    <row r="47" spans="2:8" ht="13.5" customHeight="1">
      <c r="B47" s="300" t="s">
        <v>507</v>
      </c>
      <c r="C47" s="282" t="s">
        <v>838</v>
      </c>
      <c r="D47" s="283" t="s">
        <v>839</v>
      </c>
      <c r="E47" s="312"/>
      <c r="F47" s="285"/>
      <c r="G47" s="286"/>
      <c r="H47" s="301">
        <f>H48+H50+H52+H54+H56+H57</f>
        <v>0</v>
      </c>
    </row>
    <row r="48" spans="2:8" ht="13.5" customHeight="1">
      <c r="B48" s="298">
        <v>17</v>
      </c>
      <c r="C48" s="274" t="s">
        <v>840</v>
      </c>
      <c r="D48" s="275" t="s">
        <v>841</v>
      </c>
      <c r="E48" s="310" t="s">
        <v>222</v>
      </c>
      <c r="F48" s="277">
        <v>65.5</v>
      </c>
      <c r="G48" s="278">
        <v>0</v>
      </c>
      <c r="H48" s="299">
        <f>F48*G48</f>
        <v>0</v>
      </c>
    </row>
    <row r="49" spans="2:8" ht="13.5" customHeight="1">
      <c r="B49" s="298"/>
      <c r="C49" s="274"/>
      <c r="D49" s="279" t="s">
        <v>975</v>
      </c>
      <c r="E49" s="311"/>
      <c r="F49" s="281">
        <v>65.5</v>
      </c>
      <c r="G49" s="278"/>
      <c r="H49" s="299"/>
    </row>
    <row r="50" spans="2:8" ht="13.5" customHeight="1">
      <c r="B50" s="298">
        <v>18</v>
      </c>
      <c r="C50" s="274" t="s">
        <v>842</v>
      </c>
      <c r="D50" s="275" t="s">
        <v>843</v>
      </c>
      <c r="E50" s="310" t="s">
        <v>590</v>
      </c>
      <c r="F50" s="277">
        <v>1.659</v>
      </c>
      <c r="G50" s="278">
        <v>0</v>
      </c>
      <c r="H50" s="299">
        <f t="shared" ref="H50:H57" si="3">F50*G50</f>
        <v>0</v>
      </c>
    </row>
    <row r="51" spans="2:8" ht="13.5" customHeight="1">
      <c r="B51" s="298"/>
      <c r="C51" s="274"/>
      <c r="D51" s="279" t="s">
        <v>976</v>
      </c>
      <c r="E51" s="311"/>
      <c r="F51" s="281">
        <v>1.659</v>
      </c>
      <c r="G51" s="278"/>
      <c r="H51" s="299"/>
    </row>
    <row r="52" spans="2:8" ht="13.5" customHeight="1">
      <c r="B52" s="298">
        <v>19</v>
      </c>
      <c r="C52" s="274" t="s">
        <v>845</v>
      </c>
      <c r="D52" s="275" t="s">
        <v>846</v>
      </c>
      <c r="E52" s="310" t="s">
        <v>222</v>
      </c>
      <c r="F52" s="277">
        <v>65.5</v>
      </c>
      <c r="G52" s="278">
        <v>0</v>
      </c>
      <c r="H52" s="299">
        <f t="shared" si="3"/>
        <v>0</v>
      </c>
    </row>
    <row r="53" spans="2:8" ht="13.5" customHeight="1">
      <c r="B53" s="298"/>
      <c r="C53" s="274"/>
      <c r="D53" s="279" t="s">
        <v>975</v>
      </c>
      <c r="E53" s="311"/>
      <c r="F53" s="281">
        <v>65.5</v>
      </c>
      <c r="G53" s="278"/>
      <c r="H53" s="299"/>
    </row>
    <row r="54" spans="2:8" ht="13.5" customHeight="1">
      <c r="B54" s="298">
        <v>20</v>
      </c>
      <c r="C54" s="274" t="s">
        <v>847</v>
      </c>
      <c r="D54" s="275" t="s">
        <v>848</v>
      </c>
      <c r="E54" s="310" t="s">
        <v>222</v>
      </c>
      <c r="F54" s="277">
        <v>68.775000000000006</v>
      </c>
      <c r="G54" s="278">
        <v>0</v>
      </c>
      <c r="H54" s="299">
        <f t="shared" si="3"/>
        <v>0</v>
      </c>
    </row>
    <row r="55" spans="2:8" ht="13.5" customHeight="1">
      <c r="B55" s="298"/>
      <c r="C55" s="274"/>
      <c r="D55" s="279" t="s">
        <v>977</v>
      </c>
      <c r="E55" s="311"/>
      <c r="F55" s="281">
        <v>68.775000000000006</v>
      </c>
      <c r="G55" s="278"/>
      <c r="H55" s="299"/>
    </row>
    <row r="56" spans="2:8" ht="13.5" customHeight="1">
      <c r="B56" s="298">
        <v>21</v>
      </c>
      <c r="C56" s="274" t="s">
        <v>850</v>
      </c>
      <c r="D56" s="275" t="s">
        <v>851</v>
      </c>
      <c r="E56" s="310" t="s">
        <v>222</v>
      </c>
      <c r="F56" s="277">
        <v>65.5</v>
      </c>
      <c r="G56" s="278">
        <v>0</v>
      </c>
      <c r="H56" s="299">
        <f t="shared" si="3"/>
        <v>0</v>
      </c>
    </row>
    <row r="57" spans="2:8" ht="13.5" customHeight="1">
      <c r="B57" s="298">
        <v>22</v>
      </c>
      <c r="C57" s="274" t="s">
        <v>650</v>
      </c>
      <c r="D57" s="275" t="s">
        <v>651</v>
      </c>
      <c r="E57" s="310" t="s">
        <v>222</v>
      </c>
      <c r="F57" s="277">
        <v>61.2</v>
      </c>
      <c r="G57" s="278">
        <v>0</v>
      </c>
      <c r="H57" s="299">
        <f t="shared" si="3"/>
        <v>0</v>
      </c>
    </row>
    <row r="58" spans="2:8" ht="13.5" customHeight="1">
      <c r="B58" s="298"/>
      <c r="C58" s="274"/>
      <c r="D58" s="526" t="s">
        <v>652</v>
      </c>
      <c r="E58" s="527"/>
      <c r="F58" s="528"/>
      <c r="G58" s="529"/>
      <c r="H58" s="530"/>
    </row>
    <row r="59" spans="2:8" ht="13.5" customHeight="1">
      <c r="B59" s="298"/>
      <c r="C59" s="274"/>
      <c r="D59" s="279" t="s">
        <v>978</v>
      </c>
      <c r="E59" s="311"/>
      <c r="F59" s="281">
        <v>61.2</v>
      </c>
      <c r="G59" s="278"/>
      <c r="H59" s="299"/>
    </row>
    <row r="60" spans="2:8" ht="13.5" customHeight="1">
      <c r="B60" s="300" t="s">
        <v>507</v>
      </c>
      <c r="C60" s="282" t="s">
        <v>1028</v>
      </c>
      <c r="D60" s="283" t="s">
        <v>1029</v>
      </c>
      <c r="E60" s="312"/>
      <c r="F60" s="285"/>
      <c r="G60" s="286"/>
      <c r="H60" s="301">
        <f>H61</f>
        <v>0</v>
      </c>
    </row>
    <row r="61" spans="2:8" ht="13.5" customHeight="1">
      <c r="B61" s="298">
        <v>23</v>
      </c>
      <c r="C61" s="274" t="s">
        <v>1030</v>
      </c>
      <c r="D61" s="275" t="s">
        <v>1031</v>
      </c>
      <c r="E61" s="310" t="s">
        <v>93</v>
      </c>
      <c r="F61" s="277">
        <v>1</v>
      </c>
      <c r="G61" s="278">
        <v>0</v>
      </c>
      <c r="H61" s="299">
        <f>F61*G61</f>
        <v>0</v>
      </c>
    </row>
    <row r="62" spans="2:8" ht="13.5" customHeight="1">
      <c r="B62" s="300" t="s">
        <v>507</v>
      </c>
      <c r="C62" s="282" t="s">
        <v>626</v>
      </c>
      <c r="D62" s="283" t="s">
        <v>627</v>
      </c>
      <c r="E62" s="312"/>
      <c r="F62" s="285"/>
      <c r="G62" s="286"/>
      <c r="H62" s="301">
        <f>H63+H64</f>
        <v>0</v>
      </c>
    </row>
    <row r="63" spans="2:8" ht="13.5" customHeight="1">
      <c r="B63" s="298">
        <v>24</v>
      </c>
      <c r="C63" s="274" t="s">
        <v>628</v>
      </c>
      <c r="D63" s="275" t="s">
        <v>629</v>
      </c>
      <c r="E63" s="310" t="s">
        <v>222</v>
      </c>
      <c r="F63" s="277">
        <v>68.2</v>
      </c>
      <c r="G63" s="278">
        <v>0</v>
      </c>
      <c r="H63" s="299">
        <f>F63*G63</f>
        <v>0</v>
      </c>
    </row>
    <row r="64" spans="2:8" ht="13.5" customHeight="1" thickBot="1">
      <c r="B64" s="298">
        <v>25</v>
      </c>
      <c r="C64" s="274" t="s">
        <v>852</v>
      </c>
      <c r="D64" s="275" t="s">
        <v>853</v>
      </c>
      <c r="E64" s="310" t="s">
        <v>420</v>
      </c>
      <c r="F64" s="277">
        <v>1</v>
      </c>
      <c r="G64" s="278">
        <v>0</v>
      </c>
      <c r="H64" s="299">
        <f>F64*G64</f>
        <v>0</v>
      </c>
    </row>
    <row r="65" spans="2:10" ht="13.5" customHeight="1" thickBot="1">
      <c r="B65" s="300" t="s">
        <v>507</v>
      </c>
      <c r="C65" s="282" t="s">
        <v>632</v>
      </c>
      <c r="D65" s="283" t="s">
        <v>633</v>
      </c>
      <c r="E65" s="312"/>
      <c r="F65" s="285"/>
      <c r="G65" s="286"/>
      <c r="H65" s="301">
        <f>H66</f>
        <v>0</v>
      </c>
      <c r="I65" s="398">
        <f>H65+H62+H60+H47+H39+H26+H9+H150</f>
        <v>0</v>
      </c>
      <c r="J65" s="399" t="s">
        <v>13</v>
      </c>
    </row>
    <row r="66" spans="2:10" ht="13.5" customHeight="1">
      <c r="B66" s="298">
        <v>26</v>
      </c>
      <c r="C66" s="274" t="s">
        <v>854</v>
      </c>
      <c r="D66" s="275" t="s">
        <v>855</v>
      </c>
      <c r="E66" s="310" t="s">
        <v>537</v>
      </c>
      <c r="F66" s="277">
        <v>11</v>
      </c>
      <c r="G66" s="278">
        <v>0</v>
      </c>
      <c r="H66" s="299">
        <f>F66*G66</f>
        <v>0</v>
      </c>
    </row>
    <row r="67" spans="2:10" ht="13.5" customHeight="1">
      <c r="B67" s="300" t="s">
        <v>507</v>
      </c>
      <c r="C67" s="282" t="s">
        <v>856</v>
      </c>
      <c r="D67" s="283" t="s">
        <v>857</v>
      </c>
      <c r="E67" s="312"/>
      <c r="F67" s="285"/>
      <c r="G67" s="286"/>
      <c r="H67" s="301">
        <f>H68+H71+H74+H75+H78+H80</f>
        <v>0</v>
      </c>
    </row>
    <row r="68" spans="2:10" ht="13.5" customHeight="1">
      <c r="B68" s="298">
        <v>27</v>
      </c>
      <c r="C68" s="274" t="s">
        <v>858</v>
      </c>
      <c r="D68" s="275" t="s">
        <v>859</v>
      </c>
      <c r="E68" s="310" t="s">
        <v>222</v>
      </c>
      <c r="F68" s="277">
        <v>11.048</v>
      </c>
      <c r="G68" s="278">
        <v>0</v>
      </c>
      <c r="H68" s="299">
        <f>F68*G68</f>
        <v>0</v>
      </c>
    </row>
    <row r="69" spans="2:10" ht="13.5" customHeight="1">
      <c r="B69" s="298"/>
      <c r="C69" s="274"/>
      <c r="D69" s="279" t="s">
        <v>1032</v>
      </c>
      <c r="E69" s="311"/>
      <c r="F69" s="281">
        <v>9.2899999999999991</v>
      </c>
      <c r="G69" s="278"/>
      <c r="H69" s="299"/>
    </row>
    <row r="70" spans="2:10" ht="13.5" customHeight="1">
      <c r="B70" s="298"/>
      <c r="C70" s="274"/>
      <c r="D70" s="279" t="s">
        <v>980</v>
      </c>
      <c r="E70" s="311"/>
      <c r="F70" s="281">
        <v>1.758</v>
      </c>
      <c r="G70" s="278"/>
      <c r="H70" s="299"/>
    </row>
    <row r="71" spans="2:10" ht="13.5" customHeight="1">
      <c r="B71" s="298">
        <v>28</v>
      </c>
      <c r="C71" s="274" t="s">
        <v>862</v>
      </c>
      <c r="D71" s="275" t="s">
        <v>863</v>
      </c>
      <c r="E71" s="310" t="s">
        <v>222</v>
      </c>
      <c r="F71" s="277">
        <v>11.048</v>
      </c>
      <c r="G71" s="278">
        <v>0</v>
      </c>
      <c r="H71" s="299">
        <f t="shared" ref="H71:H80" si="4">F71*G71</f>
        <v>0</v>
      </c>
    </row>
    <row r="72" spans="2:10" ht="13.5" customHeight="1">
      <c r="B72" s="298"/>
      <c r="C72" s="274"/>
      <c r="D72" s="279" t="s">
        <v>1032</v>
      </c>
      <c r="E72" s="311"/>
      <c r="F72" s="281">
        <v>9.2899999999999991</v>
      </c>
      <c r="G72" s="278"/>
      <c r="H72" s="299"/>
    </row>
    <row r="73" spans="2:10" ht="13.5" customHeight="1">
      <c r="B73" s="298"/>
      <c r="C73" s="274"/>
      <c r="D73" s="279" t="s">
        <v>980</v>
      </c>
      <c r="E73" s="311"/>
      <c r="F73" s="281">
        <v>1.758</v>
      </c>
      <c r="G73" s="278"/>
      <c r="H73" s="299"/>
    </row>
    <row r="74" spans="2:10" ht="13.5" customHeight="1">
      <c r="B74" s="298">
        <v>29</v>
      </c>
      <c r="C74" s="274" t="s">
        <v>864</v>
      </c>
      <c r="D74" s="275" t="s">
        <v>865</v>
      </c>
      <c r="E74" s="310" t="s">
        <v>93</v>
      </c>
      <c r="F74" s="277">
        <v>12</v>
      </c>
      <c r="G74" s="278">
        <v>0</v>
      </c>
      <c r="H74" s="299">
        <f t="shared" si="4"/>
        <v>0</v>
      </c>
    </row>
    <row r="75" spans="2:10" ht="13.5" customHeight="1">
      <c r="B75" s="298">
        <v>30</v>
      </c>
      <c r="C75" s="274" t="s">
        <v>866</v>
      </c>
      <c r="D75" s="275" t="s">
        <v>867</v>
      </c>
      <c r="E75" s="310" t="s">
        <v>108</v>
      </c>
      <c r="F75" s="277">
        <v>9.4600000000000009</v>
      </c>
      <c r="G75" s="278">
        <v>0</v>
      </c>
      <c r="H75" s="299">
        <f t="shared" si="4"/>
        <v>0</v>
      </c>
    </row>
    <row r="76" spans="2:10" ht="13.5" customHeight="1">
      <c r="B76" s="298"/>
      <c r="C76" s="274"/>
      <c r="D76" s="279" t="s">
        <v>981</v>
      </c>
      <c r="E76" s="311"/>
      <c r="F76" s="281">
        <v>6.6</v>
      </c>
      <c r="G76" s="278"/>
      <c r="H76" s="299"/>
    </row>
    <row r="77" spans="2:10" ht="13.5" customHeight="1">
      <c r="B77" s="298"/>
      <c r="C77" s="274"/>
      <c r="D77" s="279" t="s">
        <v>982</v>
      </c>
      <c r="E77" s="311"/>
      <c r="F77" s="281">
        <v>2.86</v>
      </c>
      <c r="G77" s="278"/>
      <c r="H77" s="299"/>
    </row>
    <row r="78" spans="2:10" ht="13.5" customHeight="1">
      <c r="B78" s="298">
        <v>31</v>
      </c>
      <c r="C78" s="274" t="s">
        <v>870</v>
      </c>
      <c r="D78" s="275" t="s">
        <v>871</v>
      </c>
      <c r="E78" s="310" t="s">
        <v>108</v>
      </c>
      <c r="F78" s="277">
        <v>5.8</v>
      </c>
      <c r="G78" s="278">
        <v>0</v>
      </c>
      <c r="H78" s="299">
        <f t="shared" si="4"/>
        <v>0</v>
      </c>
    </row>
    <row r="79" spans="2:10" ht="13.5" customHeight="1">
      <c r="B79" s="298"/>
      <c r="C79" s="274"/>
      <c r="D79" s="279" t="s">
        <v>983</v>
      </c>
      <c r="E79" s="311"/>
      <c r="F79" s="281">
        <v>5.8</v>
      </c>
      <c r="G79" s="278"/>
      <c r="H79" s="299"/>
    </row>
    <row r="80" spans="2:10" ht="13.5" customHeight="1">
      <c r="B80" s="298">
        <v>32</v>
      </c>
      <c r="C80" s="274" t="s">
        <v>984</v>
      </c>
      <c r="D80" s="275" t="s">
        <v>874</v>
      </c>
      <c r="E80" s="310" t="s">
        <v>20</v>
      </c>
      <c r="F80" s="277">
        <v>103.34</v>
      </c>
      <c r="G80" s="278">
        <v>0</v>
      </c>
      <c r="H80" s="299">
        <f t="shared" si="4"/>
        <v>0</v>
      </c>
    </row>
    <row r="81" spans="2:8" ht="13.5" customHeight="1">
      <c r="B81" s="300" t="s">
        <v>507</v>
      </c>
      <c r="C81" s="282" t="s">
        <v>566</v>
      </c>
      <c r="D81" s="283" t="s">
        <v>567</v>
      </c>
      <c r="E81" s="312"/>
      <c r="F81" s="285"/>
      <c r="G81" s="286"/>
      <c r="H81" s="301">
        <f>H82+H83+H84+H85+H86+H87+H88+H89</f>
        <v>0</v>
      </c>
    </row>
    <row r="82" spans="2:8" ht="13.5" customHeight="1">
      <c r="B82" s="298">
        <v>33</v>
      </c>
      <c r="C82" s="274" t="s">
        <v>661</v>
      </c>
      <c r="D82" s="275" t="s">
        <v>875</v>
      </c>
      <c r="E82" s="310" t="s">
        <v>310</v>
      </c>
      <c r="F82" s="277">
        <v>1</v>
      </c>
      <c r="G82" s="278">
        <v>0</v>
      </c>
      <c r="H82" s="299">
        <f>F82*G82</f>
        <v>0</v>
      </c>
    </row>
    <row r="83" spans="2:8" ht="13.5" customHeight="1">
      <c r="B83" s="298">
        <v>34</v>
      </c>
      <c r="C83" s="274" t="s">
        <v>663</v>
      </c>
      <c r="D83" s="275" t="s">
        <v>880</v>
      </c>
      <c r="E83" s="310" t="s">
        <v>310</v>
      </c>
      <c r="F83" s="277">
        <v>2</v>
      </c>
      <c r="G83" s="278">
        <v>0</v>
      </c>
      <c r="H83" s="299">
        <f t="shared" ref="H83:H89" si="5">F83*G83</f>
        <v>0</v>
      </c>
    </row>
    <row r="84" spans="2:8" ht="13.5" customHeight="1">
      <c r="B84" s="298">
        <v>35</v>
      </c>
      <c r="C84" s="274" t="s">
        <v>665</v>
      </c>
      <c r="D84" s="275" t="s">
        <v>880</v>
      </c>
      <c r="E84" s="310" t="s">
        <v>310</v>
      </c>
      <c r="F84" s="277">
        <v>1</v>
      </c>
      <c r="G84" s="278">
        <v>0</v>
      </c>
      <c r="H84" s="299">
        <f t="shared" si="5"/>
        <v>0</v>
      </c>
    </row>
    <row r="85" spans="2:8" ht="13.5" customHeight="1">
      <c r="B85" s="298">
        <v>36</v>
      </c>
      <c r="C85" s="274" t="s">
        <v>877</v>
      </c>
      <c r="D85" s="275" t="s">
        <v>985</v>
      </c>
      <c r="E85" s="310" t="s">
        <v>310</v>
      </c>
      <c r="F85" s="277">
        <v>1</v>
      </c>
      <c r="G85" s="278">
        <v>0</v>
      </c>
      <c r="H85" s="299">
        <f t="shared" si="5"/>
        <v>0</v>
      </c>
    </row>
    <row r="86" spans="2:8" ht="13.5" customHeight="1">
      <c r="B86" s="298">
        <v>37</v>
      </c>
      <c r="C86" s="274" t="s">
        <v>879</v>
      </c>
      <c r="D86" s="275" t="s">
        <v>1033</v>
      </c>
      <c r="E86" s="310" t="s">
        <v>310</v>
      </c>
      <c r="F86" s="277">
        <v>1</v>
      </c>
      <c r="G86" s="278">
        <v>0</v>
      </c>
      <c r="H86" s="299">
        <f t="shared" si="5"/>
        <v>0</v>
      </c>
    </row>
    <row r="87" spans="2:8" ht="13.5" customHeight="1">
      <c r="B87" s="298">
        <v>38</v>
      </c>
      <c r="C87" s="274" t="s">
        <v>881</v>
      </c>
      <c r="D87" s="275" t="s">
        <v>1034</v>
      </c>
      <c r="E87" s="310" t="s">
        <v>310</v>
      </c>
      <c r="F87" s="277">
        <v>1</v>
      </c>
      <c r="G87" s="278">
        <v>0</v>
      </c>
      <c r="H87" s="299">
        <f t="shared" si="5"/>
        <v>0</v>
      </c>
    </row>
    <row r="88" spans="2:8" ht="13.5" customHeight="1">
      <c r="B88" s="298">
        <v>39</v>
      </c>
      <c r="C88" s="274" t="s">
        <v>667</v>
      </c>
      <c r="D88" s="275" t="s">
        <v>668</v>
      </c>
      <c r="E88" s="310" t="s">
        <v>310</v>
      </c>
      <c r="F88" s="277">
        <v>1</v>
      </c>
      <c r="G88" s="278">
        <v>0</v>
      </c>
      <c r="H88" s="299">
        <f t="shared" si="5"/>
        <v>0</v>
      </c>
    </row>
    <row r="89" spans="2:8" ht="13.5" customHeight="1">
      <c r="B89" s="298">
        <v>40</v>
      </c>
      <c r="C89" s="274" t="s">
        <v>883</v>
      </c>
      <c r="D89" s="275" t="s">
        <v>884</v>
      </c>
      <c r="E89" s="310" t="s">
        <v>20</v>
      </c>
      <c r="F89" s="277">
        <v>1062.8</v>
      </c>
      <c r="G89" s="278">
        <v>0</v>
      </c>
      <c r="H89" s="299">
        <f t="shared" si="5"/>
        <v>0</v>
      </c>
    </row>
    <row r="90" spans="2:8" ht="13.5" customHeight="1">
      <c r="B90" s="300" t="s">
        <v>507</v>
      </c>
      <c r="C90" s="282" t="s">
        <v>885</v>
      </c>
      <c r="D90" s="283" t="s">
        <v>886</v>
      </c>
      <c r="E90" s="312"/>
      <c r="F90" s="285"/>
      <c r="G90" s="286"/>
      <c r="H90" s="301">
        <f>H91+H93+H94+H96+H97+H98+H99+H100+H102+H104</f>
        <v>0</v>
      </c>
    </row>
    <row r="91" spans="2:8" ht="13.5" customHeight="1">
      <c r="B91" s="298">
        <v>41</v>
      </c>
      <c r="C91" s="274" t="s">
        <v>887</v>
      </c>
      <c r="D91" s="275" t="s">
        <v>888</v>
      </c>
      <c r="E91" s="310" t="s">
        <v>222</v>
      </c>
      <c r="F91" s="277">
        <v>11.2</v>
      </c>
      <c r="G91" s="278">
        <v>0</v>
      </c>
      <c r="H91" s="299">
        <f>F91*G91</f>
        <v>0</v>
      </c>
    </row>
    <row r="92" spans="2:8" ht="13.5" customHeight="1">
      <c r="B92" s="298"/>
      <c r="C92" s="274"/>
      <c r="D92" s="279" t="s">
        <v>986</v>
      </c>
      <c r="E92" s="311"/>
      <c r="F92" s="281">
        <v>11.2</v>
      </c>
      <c r="G92" s="278"/>
      <c r="H92" s="299"/>
    </row>
    <row r="93" spans="2:8" ht="13.5" customHeight="1">
      <c r="B93" s="298">
        <v>42</v>
      </c>
      <c r="C93" s="274" t="s">
        <v>889</v>
      </c>
      <c r="D93" s="275" t="s">
        <v>890</v>
      </c>
      <c r="E93" s="310" t="s">
        <v>222</v>
      </c>
      <c r="F93" s="277">
        <v>11.2</v>
      </c>
      <c r="G93" s="278">
        <v>0</v>
      </c>
      <c r="H93" s="299">
        <f t="shared" ref="H93:H104" si="6">F93*G93</f>
        <v>0</v>
      </c>
    </row>
    <row r="94" spans="2:8" ht="13.5" customHeight="1">
      <c r="B94" s="298">
        <v>43</v>
      </c>
      <c r="C94" s="274" t="s">
        <v>987</v>
      </c>
      <c r="D94" s="275" t="s">
        <v>988</v>
      </c>
      <c r="E94" s="310" t="s">
        <v>108</v>
      </c>
      <c r="F94" s="277">
        <v>9.76</v>
      </c>
      <c r="G94" s="278">
        <v>0</v>
      </c>
      <c r="H94" s="299">
        <f t="shared" si="6"/>
        <v>0</v>
      </c>
    </row>
    <row r="95" spans="2:8" ht="13.5" customHeight="1">
      <c r="B95" s="298"/>
      <c r="C95" s="274"/>
      <c r="D95" s="279" t="s">
        <v>1035</v>
      </c>
      <c r="E95" s="311"/>
      <c r="F95" s="281">
        <v>9.76</v>
      </c>
      <c r="G95" s="278"/>
      <c r="H95" s="299"/>
    </row>
    <row r="96" spans="2:8" ht="13.5" customHeight="1">
      <c r="B96" s="298">
        <v>44</v>
      </c>
      <c r="C96" s="274" t="s">
        <v>990</v>
      </c>
      <c r="D96" s="275" t="s">
        <v>991</v>
      </c>
      <c r="E96" s="310" t="s">
        <v>108</v>
      </c>
      <c r="F96" s="277">
        <v>9.76</v>
      </c>
      <c r="G96" s="278">
        <v>0</v>
      </c>
      <c r="H96" s="299">
        <f t="shared" si="6"/>
        <v>0</v>
      </c>
    </row>
    <row r="97" spans="2:8" ht="13.5" customHeight="1">
      <c r="B97" s="298">
        <v>45</v>
      </c>
      <c r="C97" s="274" t="s">
        <v>891</v>
      </c>
      <c r="D97" s="275" t="s">
        <v>892</v>
      </c>
      <c r="E97" s="310" t="s">
        <v>222</v>
      </c>
      <c r="F97" s="277">
        <v>11.2</v>
      </c>
      <c r="G97" s="278">
        <v>0</v>
      </c>
      <c r="H97" s="299">
        <f t="shared" si="6"/>
        <v>0</v>
      </c>
    </row>
    <row r="98" spans="2:8" ht="13.5" customHeight="1">
      <c r="B98" s="298">
        <v>46</v>
      </c>
      <c r="C98" s="274" t="s">
        <v>893</v>
      </c>
      <c r="D98" s="275" t="s">
        <v>894</v>
      </c>
      <c r="E98" s="310" t="s">
        <v>222</v>
      </c>
      <c r="F98" s="277">
        <v>4.3</v>
      </c>
      <c r="G98" s="278">
        <v>0</v>
      </c>
      <c r="H98" s="299">
        <f t="shared" si="6"/>
        <v>0</v>
      </c>
    </row>
    <row r="99" spans="2:8" ht="13.5" customHeight="1">
      <c r="B99" s="298">
        <v>47</v>
      </c>
      <c r="C99" s="274" t="s">
        <v>895</v>
      </c>
      <c r="D99" s="275" t="s">
        <v>896</v>
      </c>
      <c r="E99" s="310" t="s">
        <v>222</v>
      </c>
      <c r="F99" s="277">
        <v>4.3</v>
      </c>
      <c r="G99" s="278">
        <v>0</v>
      </c>
      <c r="H99" s="299">
        <f t="shared" si="6"/>
        <v>0</v>
      </c>
    </row>
    <row r="100" spans="2:8" ht="13.5" customHeight="1">
      <c r="B100" s="298">
        <v>48</v>
      </c>
      <c r="C100" s="274" t="s">
        <v>897</v>
      </c>
      <c r="D100" s="275" t="s">
        <v>898</v>
      </c>
      <c r="E100" s="310" t="s">
        <v>222</v>
      </c>
      <c r="F100" s="277">
        <v>13.393599999999999</v>
      </c>
      <c r="G100" s="278">
        <v>0</v>
      </c>
      <c r="H100" s="299">
        <f t="shared" si="6"/>
        <v>0</v>
      </c>
    </row>
    <row r="101" spans="2:8" ht="13.5" customHeight="1">
      <c r="B101" s="298"/>
      <c r="C101" s="274"/>
      <c r="D101" s="279" t="s">
        <v>1036</v>
      </c>
      <c r="E101" s="311"/>
      <c r="F101" s="281">
        <v>13.393599999999999</v>
      </c>
      <c r="G101" s="278"/>
      <c r="H101" s="299"/>
    </row>
    <row r="102" spans="2:8" ht="13.5" customHeight="1">
      <c r="B102" s="298">
        <v>49</v>
      </c>
      <c r="C102" s="274" t="s">
        <v>900</v>
      </c>
      <c r="D102" s="275" t="s">
        <v>901</v>
      </c>
      <c r="E102" s="310" t="s">
        <v>108</v>
      </c>
      <c r="F102" s="277">
        <v>19.23</v>
      </c>
      <c r="G102" s="278">
        <v>0</v>
      </c>
      <c r="H102" s="299">
        <f t="shared" si="6"/>
        <v>0</v>
      </c>
    </row>
    <row r="103" spans="2:8" ht="13.5" customHeight="1">
      <c r="B103" s="298"/>
      <c r="C103" s="274"/>
      <c r="D103" s="279" t="s">
        <v>1037</v>
      </c>
      <c r="E103" s="311"/>
      <c r="F103" s="281">
        <v>19.23</v>
      </c>
      <c r="G103" s="278"/>
      <c r="H103" s="299"/>
    </row>
    <row r="104" spans="2:8" ht="13.5" customHeight="1">
      <c r="B104" s="298">
        <v>50</v>
      </c>
      <c r="C104" s="274" t="s">
        <v>903</v>
      </c>
      <c r="D104" s="275" t="s">
        <v>904</v>
      </c>
      <c r="E104" s="310" t="s">
        <v>20</v>
      </c>
      <c r="F104" s="277">
        <v>169.69</v>
      </c>
      <c r="G104" s="278">
        <v>0</v>
      </c>
      <c r="H104" s="299">
        <f t="shared" si="6"/>
        <v>0</v>
      </c>
    </row>
    <row r="105" spans="2:8" ht="13.5" customHeight="1">
      <c r="B105" s="300" t="s">
        <v>507</v>
      </c>
      <c r="C105" s="282" t="s">
        <v>574</v>
      </c>
      <c r="D105" s="283" t="s">
        <v>575</v>
      </c>
      <c r="E105" s="312"/>
      <c r="F105" s="285"/>
      <c r="G105" s="286"/>
      <c r="H105" s="301">
        <f>H106+H108+H109+H115+H117+H119+H121+H123</f>
        <v>0</v>
      </c>
    </row>
    <row r="106" spans="2:8" ht="13.5" customHeight="1">
      <c r="B106" s="298">
        <v>51</v>
      </c>
      <c r="C106" s="274" t="s">
        <v>688</v>
      </c>
      <c r="D106" s="275" t="s">
        <v>689</v>
      </c>
      <c r="E106" s="310" t="s">
        <v>222</v>
      </c>
      <c r="F106" s="277">
        <v>54.3</v>
      </c>
      <c r="G106" s="278">
        <v>0</v>
      </c>
      <c r="H106" s="299">
        <f>F106*G106</f>
        <v>0</v>
      </c>
    </row>
    <row r="107" spans="2:8" ht="13.5" customHeight="1">
      <c r="B107" s="298"/>
      <c r="C107" s="274"/>
      <c r="D107" s="279" t="s">
        <v>994</v>
      </c>
      <c r="E107" s="311"/>
      <c r="F107" s="281">
        <v>54.3</v>
      </c>
      <c r="G107" s="278"/>
      <c r="H107" s="299"/>
    </row>
    <row r="108" spans="2:8" ht="13.5" customHeight="1">
      <c r="B108" s="298">
        <v>52</v>
      </c>
      <c r="C108" s="274" t="s">
        <v>690</v>
      </c>
      <c r="D108" s="275" t="s">
        <v>691</v>
      </c>
      <c r="E108" s="310" t="s">
        <v>222</v>
      </c>
      <c r="F108" s="277">
        <v>54.3</v>
      </c>
      <c r="G108" s="278">
        <v>0</v>
      </c>
      <c r="H108" s="299">
        <f t="shared" ref="H108:H123" si="7">F108*G108</f>
        <v>0</v>
      </c>
    </row>
    <row r="109" spans="2:8" ht="13.5" customHeight="1">
      <c r="B109" s="298">
        <v>53</v>
      </c>
      <c r="C109" s="274" t="s">
        <v>692</v>
      </c>
      <c r="D109" s="275" t="s">
        <v>693</v>
      </c>
      <c r="E109" s="310" t="s">
        <v>108</v>
      </c>
      <c r="F109" s="277">
        <v>97.7</v>
      </c>
      <c r="G109" s="278">
        <v>0</v>
      </c>
      <c r="H109" s="299">
        <f t="shared" si="7"/>
        <v>0</v>
      </c>
    </row>
    <row r="110" spans="2:8" ht="13.5" customHeight="1">
      <c r="B110" s="298"/>
      <c r="C110" s="274"/>
      <c r="D110" s="279" t="s">
        <v>995</v>
      </c>
      <c r="E110" s="311"/>
      <c r="F110" s="281">
        <v>15.76</v>
      </c>
      <c r="G110" s="278"/>
      <c r="H110" s="299"/>
    </row>
    <row r="111" spans="2:8" ht="13.5" customHeight="1">
      <c r="B111" s="298"/>
      <c r="C111" s="274"/>
      <c r="D111" s="279" t="s">
        <v>996</v>
      </c>
      <c r="E111" s="311"/>
      <c r="F111" s="281">
        <v>49.74</v>
      </c>
      <c r="G111" s="278"/>
      <c r="H111" s="299"/>
    </row>
    <row r="112" spans="2:8" ht="13.5" customHeight="1">
      <c r="B112" s="298"/>
      <c r="C112" s="274"/>
      <c r="D112" s="279" t="s">
        <v>997</v>
      </c>
      <c r="E112" s="311"/>
      <c r="F112" s="281">
        <v>12.4</v>
      </c>
      <c r="G112" s="278"/>
      <c r="H112" s="299"/>
    </row>
    <row r="113" spans="2:8" ht="13.5" customHeight="1">
      <c r="B113" s="298"/>
      <c r="C113" s="274"/>
      <c r="D113" s="279" t="s">
        <v>998</v>
      </c>
      <c r="E113" s="311"/>
      <c r="F113" s="281">
        <v>6.3</v>
      </c>
      <c r="G113" s="278"/>
      <c r="H113" s="299"/>
    </row>
    <row r="114" spans="2:8" ht="13.5" customHeight="1">
      <c r="B114" s="298"/>
      <c r="C114" s="274"/>
      <c r="D114" s="279" t="s">
        <v>999</v>
      </c>
      <c r="E114" s="311"/>
      <c r="F114" s="281">
        <v>13.5</v>
      </c>
      <c r="G114" s="278"/>
      <c r="H114" s="299"/>
    </row>
    <row r="115" spans="2:8" ht="13.5" customHeight="1">
      <c r="B115" s="298">
        <v>54</v>
      </c>
      <c r="C115" s="274" t="s">
        <v>694</v>
      </c>
      <c r="D115" s="275" t="s">
        <v>695</v>
      </c>
      <c r="E115" s="310" t="s">
        <v>108</v>
      </c>
      <c r="F115" s="277">
        <v>102.58499999999999</v>
      </c>
      <c r="G115" s="278">
        <v>0</v>
      </c>
      <c r="H115" s="299">
        <f t="shared" si="7"/>
        <v>0</v>
      </c>
    </row>
    <row r="116" spans="2:8" ht="13.5" customHeight="1">
      <c r="B116" s="298"/>
      <c r="C116" s="274"/>
      <c r="D116" s="279" t="s">
        <v>1000</v>
      </c>
      <c r="E116" s="311"/>
      <c r="F116" s="281">
        <v>102.58499999999999</v>
      </c>
      <c r="G116" s="278"/>
      <c r="H116" s="299"/>
    </row>
    <row r="117" spans="2:8" ht="13.5" customHeight="1">
      <c r="B117" s="298">
        <v>55</v>
      </c>
      <c r="C117" s="274" t="s">
        <v>697</v>
      </c>
      <c r="D117" s="275" t="s">
        <v>698</v>
      </c>
      <c r="E117" s="310" t="s">
        <v>222</v>
      </c>
      <c r="F117" s="277">
        <v>54.3</v>
      </c>
      <c r="G117" s="278">
        <v>0</v>
      </c>
      <c r="H117" s="299">
        <f t="shared" si="7"/>
        <v>0</v>
      </c>
    </row>
    <row r="118" spans="2:8" ht="13.5" customHeight="1">
      <c r="B118" s="298"/>
      <c r="C118" s="274"/>
      <c r="D118" s="279" t="s">
        <v>1001</v>
      </c>
      <c r="E118" s="311"/>
      <c r="F118" s="281">
        <v>54.3</v>
      </c>
      <c r="G118" s="278"/>
      <c r="H118" s="299"/>
    </row>
    <row r="119" spans="2:8" ht="13.5" customHeight="1">
      <c r="B119" s="298">
        <v>56</v>
      </c>
      <c r="C119" s="274" t="s">
        <v>699</v>
      </c>
      <c r="D119" s="275" t="s">
        <v>700</v>
      </c>
      <c r="E119" s="310" t="s">
        <v>222</v>
      </c>
      <c r="F119" s="277">
        <v>57.015000000000001</v>
      </c>
      <c r="G119" s="278">
        <v>0</v>
      </c>
      <c r="H119" s="299">
        <f t="shared" si="7"/>
        <v>0</v>
      </c>
    </row>
    <row r="120" spans="2:8" ht="13.5" customHeight="1">
      <c r="B120" s="298"/>
      <c r="C120" s="274"/>
      <c r="D120" s="279" t="s">
        <v>1002</v>
      </c>
      <c r="E120" s="311"/>
      <c r="F120" s="281">
        <v>57.015000000000001</v>
      </c>
      <c r="G120" s="278"/>
      <c r="H120" s="299"/>
    </row>
    <row r="121" spans="2:8" ht="13.5" customHeight="1">
      <c r="B121" s="298">
        <v>57</v>
      </c>
      <c r="C121" s="274" t="s">
        <v>702</v>
      </c>
      <c r="D121" s="275" t="s">
        <v>703</v>
      </c>
      <c r="E121" s="310" t="s">
        <v>108</v>
      </c>
      <c r="F121" s="277">
        <v>3.8</v>
      </c>
      <c r="G121" s="278">
        <v>0</v>
      </c>
      <c r="H121" s="299">
        <f t="shared" si="7"/>
        <v>0</v>
      </c>
    </row>
    <row r="122" spans="2:8" ht="13.5" customHeight="1">
      <c r="B122" s="298"/>
      <c r="C122" s="274"/>
      <c r="D122" s="279" t="s">
        <v>1038</v>
      </c>
      <c r="E122" s="311"/>
      <c r="F122" s="281">
        <v>3.8</v>
      </c>
      <c r="G122" s="278"/>
      <c r="H122" s="299"/>
    </row>
    <row r="123" spans="2:8" ht="13.5" customHeight="1">
      <c r="B123" s="298">
        <v>58</v>
      </c>
      <c r="C123" s="274" t="s">
        <v>909</v>
      </c>
      <c r="D123" s="275" t="s">
        <v>910</v>
      </c>
      <c r="E123" s="310" t="s">
        <v>20</v>
      </c>
      <c r="F123" s="277">
        <v>488.06</v>
      </c>
      <c r="G123" s="278">
        <v>0</v>
      </c>
      <c r="H123" s="299">
        <f t="shared" si="7"/>
        <v>0</v>
      </c>
    </row>
    <row r="124" spans="2:8" ht="13.5" customHeight="1">
      <c r="B124" s="300" t="s">
        <v>507</v>
      </c>
      <c r="C124" s="282" t="s">
        <v>707</v>
      </c>
      <c r="D124" s="283" t="s">
        <v>708</v>
      </c>
      <c r="E124" s="312"/>
      <c r="F124" s="285"/>
      <c r="G124" s="286"/>
      <c r="H124" s="301">
        <f>H125+H126+H130+H131+H133+H135</f>
        <v>0</v>
      </c>
    </row>
    <row r="125" spans="2:8" ht="13.5" customHeight="1">
      <c r="B125" s="298">
        <v>59</v>
      </c>
      <c r="C125" s="274" t="s">
        <v>1004</v>
      </c>
      <c r="D125" s="275" t="s">
        <v>1005</v>
      </c>
      <c r="E125" s="310" t="s">
        <v>222</v>
      </c>
      <c r="F125" s="277">
        <v>21.966100000000001</v>
      </c>
      <c r="G125" s="278">
        <v>0</v>
      </c>
      <c r="H125" s="299">
        <f>F125*G125</f>
        <v>0</v>
      </c>
    </row>
    <row r="126" spans="2:8" ht="13.5" customHeight="1">
      <c r="B126" s="298">
        <v>60</v>
      </c>
      <c r="C126" s="274" t="s">
        <v>709</v>
      </c>
      <c r="D126" s="275" t="s">
        <v>710</v>
      </c>
      <c r="E126" s="310" t="s">
        <v>222</v>
      </c>
      <c r="F126" s="277">
        <v>21.966100000000001</v>
      </c>
      <c r="G126" s="278">
        <v>0</v>
      </c>
      <c r="H126" s="299">
        <f t="shared" ref="H126:H135" si="8">F126*G126</f>
        <v>0</v>
      </c>
    </row>
    <row r="127" spans="2:8" ht="13.5" customHeight="1">
      <c r="B127" s="298"/>
      <c r="C127" s="274"/>
      <c r="D127" s="279" t="s">
        <v>1006</v>
      </c>
      <c r="E127" s="311"/>
      <c r="F127" s="281">
        <v>13.419</v>
      </c>
      <c r="G127" s="278"/>
      <c r="H127" s="299"/>
    </row>
    <row r="128" spans="2:8" ht="13.5" customHeight="1">
      <c r="B128" s="298"/>
      <c r="C128" s="274"/>
      <c r="D128" s="279" t="s">
        <v>1007</v>
      </c>
      <c r="E128" s="311"/>
      <c r="F128" s="281">
        <v>5.8471000000000002</v>
      </c>
      <c r="G128" s="278"/>
      <c r="H128" s="299"/>
    </row>
    <row r="129" spans="2:10" ht="13.5" customHeight="1">
      <c r="B129" s="298"/>
      <c r="C129" s="274"/>
      <c r="D129" s="279" t="s">
        <v>1008</v>
      </c>
      <c r="E129" s="311"/>
      <c r="F129" s="281">
        <v>2.7</v>
      </c>
      <c r="G129" s="278"/>
      <c r="H129" s="299"/>
    </row>
    <row r="130" spans="2:10" ht="13.5" customHeight="1">
      <c r="B130" s="298">
        <v>61</v>
      </c>
      <c r="C130" s="274" t="s">
        <v>711</v>
      </c>
      <c r="D130" s="275" t="s">
        <v>712</v>
      </c>
      <c r="E130" s="310" t="s">
        <v>222</v>
      </c>
      <c r="F130" s="277">
        <v>21.966100000000001</v>
      </c>
      <c r="G130" s="278">
        <v>0</v>
      </c>
      <c r="H130" s="299">
        <f t="shared" si="8"/>
        <v>0</v>
      </c>
    </row>
    <row r="131" spans="2:10" ht="13.5" customHeight="1">
      <c r="B131" s="298">
        <v>62</v>
      </c>
      <c r="C131" s="274" t="s">
        <v>714</v>
      </c>
      <c r="D131" s="275" t="s">
        <v>715</v>
      </c>
      <c r="E131" s="310" t="s">
        <v>222</v>
      </c>
      <c r="F131" s="277">
        <v>24.162710000000001</v>
      </c>
      <c r="G131" s="278">
        <v>0</v>
      </c>
      <c r="H131" s="299">
        <f t="shared" si="8"/>
        <v>0</v>
      </c>
    </row>
    <row r="132" spans="2:10" ht="13.5" customHeight="1">
      <c r="B132" s="298"/>
      <c r="C132" s="274"/>
      <c r="D132" s="279" t="s">
        <v>1009</v>
      </c>
      <c r="E132" s="311"/>
      <c r="F132" s="281">
        <v>24.162710000000001</v>
      </c>
      <c r="G132" s="278"/>
      <c r="H132" s="299"/>
    </row>
    <row r="133" spans="2:10" ht="13.5" customHeight="1">
      <c r="B133" s="298">
        <v>63</v>
      </c>
      <c r="C133" s="274" t="s">
        <v>914</v>
      </c>
      <c r="D133" s="275" t="s">
        <v>915</v>
      </c>
      <c r="E133" s="310" t="s">
        <v>108</v>
      </c>
      <c r="F133" s="277">
        <v>11.9</v>
      </c>
      <c r="G133" s="278">
        <v>0</v>
      </c>
      <c r="H133" s="299">
        <f t="shared" si="8"/>
        <v>0</v>
      </c>
    </row>
    <row r="134" spans="2:10" ht="13.5" customHeight="1">
      <c r="B134" s="298"/>
      <c r="C134" s="274"/>
      <c r="D134" s="279" t="s">
        <v>1039</v>
      </c>
      <c r="E134" s="311"/>
      <c r="F134" s="281">
        <v>11.9</v>
      </c>
      <c r="G134" s="278"/>
      <c r="H134" s="299"/>
    </row>
    <row r="135" spans="2:10" ht="13.5" customHeight="1">
      <c r="B135" s="298">
        <v>64</v>
      </c>
      <c r="C135" s="274" t="s">
        <v>916</v>
      </c>
      <c r="D135" s="275" t="s">
        <v>917</v>
      </c>
      <c r="E135" s="310" t="s">
        <v>20</v>
      </c>
      <c r="F135" s="277">
        <v>314.97329999999999</v>
      </c>
      <c r="G135" s="278">
        <v>0</v>
      </c>
      <c r="H135" s="299">
        <f t="shared" si="8"/>
        <v>0</v>
      </c>
    </row>
    <row r="136" spans="2:10" ht="13.5" customHeight="1">
      <c r="B136" s="300" t="s">
        <v>507</v>
      </c>
      <c r="C136" s="282" t="s">
        <v>216</v>
      </c>
      <c r="D136" s="283" t="s">
        <v>718</v>
      </c>
      <c r="E136" s="312"/>
      <c r="F136" s="285"/>
      <c r="G136" s="286"/>
      <c r="H136" s="301">
        <f>H137+H138</f>
        <v>0</v>
      </c>
    </row>
    <row r="137" spans="2:10" ht="13.5" customHeight="1">
      <c r="B137" s="298">
        <v>65</v>
      </c>
      <c r="C137" s="274" t="s">
        <v>918</v>
      </c>
      <c r="D137" s="275" t="s">
        <v>1040</v>
      </c>
      <c r="E137" s="310" t="s">
        <v>222</v>
      </c>
      <c r="F137" s="277">
        <v>2.7</v>
      </c>
      <c r="G137" s="278">
        <v>0</v>
      </c>
      <c r="H137" s="299">
        <f>F137*G137</f>
        <v>0</v>
      </c>
    </row>
    <row r="138" spans="2:10" ht="13.5" customHeight="1" thickBot="1">
      <c r="B138" s="298">
        <v>66</v>
      </c>
      <c r="C138" s="274" t="s">
        <v>920</v>
      </c>
      <c r="D138" s="275" t="s">
        <v>921</v>
      </c>
      <c r="E138" s="310" t="s">
        <v>222</v>
      </c>
      <c r="F138" s="277">
        <v>2.7</v>
      </c>
      <c r="G138" s="278">
        <v>0</v>
      </c>
      <c r="H138" s="299">
        <f>F138*G138</f>
        <v>0</v>
      </c>
    </row>
    <row r="139" spans="2:10" ht="13.5" customHeight="1" thickBot="1">
      <c r="B139" s="300" t="s">
        <v>507</v>
      </c>
      <c r="C139" s="282" t="s">
        <v>724</v>
      </c>
      <c r="D139" s="283" t="s">
        <v>725</v>
      </c>
      <c r="E139" s="312"/>
      <c r="F139" s="285"/>
      <c r="G139" s="286"/>
      <c r="H139" s="301">
        <f>H140+H142+H143+H144+H147</f>
        <v>0</v>
      </c>
      <c r="I139" s="398">
        <f>H139+H136+H124+H105+H90+H81+H67</f>
        <v>0</v>
      </c>
      <c r="J139" s="399" t="s">
        <v>14</v>
      </c>
    </row>
    <row r="140" spans="2:10" ht="13.5" customHeight="1">
      <c r="B140" s="298">
        <v>67</v>
      </c>
      <c r="C140" s="274" t="s">
        <v>726</v>
      </c>
      <c r="D140" s="275" t="s">
        <v>727</v>
      </c>
      <c r="E140" s="310" t="s">
        <v>222</v>
      </c>
      <c r="F140" s="277">
        <v>256.904</v>
      </c>
      <c r="G140" s="278">
        <v>0</v>
      </c>
      <c r="H140" s="299">
        <f>F140*G140</f>
        <v>0</v>
      </c>
    </row>
    <row r="141" spans="2:10" ht="13.5" customHeight="1">
      <c r="B141" s="298"/>
      <c r="C141" s="274"/>
      <c r="D141" s="279" t="s">
        <v>1041</v>
      </c>
      <c r="E141" s="311"/>
      <c r="F141" s="281">
        <v>256.904</v>
      </c>
      <c r="G141" s="278"/>
      <c r="H141" s="299"/>
    </row>
    <row r="142" spans="2:10" ht="13.5" customHeight="1">
      <c r="B142" s="298">
        <v>68</v>
      </c>
      <c r="C142" s="274" t="s">
        <v>728</v>
      </c>
      <c r="D142" s="275" t="s">
        <v>729</v>
      </c>
      <c r="E142" s="310" t="s">
        <v>222</v>
      </c>
      <c r="F142" s="277">
        <v>256.904</v>
      </c>
      <c r="G142" s="278">
        <v>0</v>
      </c>
      <c r="H142" s="299">
        <f t="shared" ref="H142:H147" si="9">F142*G142</f>
        <v>0</v>
      </c>
    </row>
    <row r="143" spans="2:10" ht="13.5" customHeight="1">
      <c r="B143" s="298">
        <v>69</v>
      </c>
      <c r="C143" s="274" t="s">
        <v>730</v>
      </c>
      <c r="D143" s="275" t="s">
        <v>731</v>
      </c>
      <c r="E143" s="310" t="s">
        <v>222</v>
      </c>
      <c r="F143" s="277">
        <v>65.5</v>
      </c>
      <c r="G143" s="278">
        <v>0</v>
      </c>
      <c r="H143" s="299">
        <f t="shared" si="9"/>
        <v>0</v>
      </c>
    </row>
    <row r="144" spans="2:10" ht="13.5" customHeight="1">
      <c r="B144" s="298">
        <v>70</v>
      </c>
      <c r="C144" s="274" t="s">
        <v>732</v>
      </c>
      <c r="D144" s="275" t="s">
        <v>733</v>
      </c>
      <c r="E144" s="310" t="s">
        <v>222</v>
      </c>
      <c r="F144" s="277">
        <v>275.10399999999998</v>
      </c>
      <c r="G144" s="278">
        <v>0</v>
      </c>
      <c r="H144" s="299">
        <f t="shared" si="9"/>
        <v>0</v>
      </c>
    </row>
    <row r="145" spans="2:8" ht="13.5" customHeight="1">
      <c r="B145" s="298"/>
      <c r="C145" s="274"/>
      <c r="D145" s="279" t="s">
        <v>1042</v>
      </c>
      <c r="E145" s="311"/>
      <c r="F145" s="281">
        <v>68.2</v>
      </c>
      <c r="G145" s="278"/>
      <c r="H145" s="299"/>
    </row>
    <row r="146" spans="2:8" ht="13.5" customHeight="1">
      <c r="B146" s="298"/>
      <c r="C146" s="274"/>
      <c r="D146" s="279" t="s">
        <v>1012</v>
      </c>
      <c r="E146" s="311"/>
      <c r="F146" s="281">
        <v>206.904</v>
      </c>
      <c r="G146" s="278"/>
      <c r="H146" s="299"/>
    </row>
    <row r="147" spans="2:8" ht="13.5" customHeight="1">
      <c r="B147" s="298">
        <v>71</v>
      </c>
      <c r="C147" s="274" t="s">
        <v>736</v>
      </c>
      <c r="D147" s="275" t="s">
        <v>737</v>
      </c>
      <c r="E147" s="310" t="s">
        <v>222</v>
      </c>
      <c r="F147" s="277">
        <v>275.10399999999998</v>
      </c>
      <c r="G147" s="278">
        <v>0</v>
      </c>
      <c r="H147" s="299">
        <f t="shared" si="9"/>
        <v>0</v>
      </c>
    </row>
    <row r="148" spans="2:8" ht="13.5" customHeight="1">
      <c r="B148" s="300" t="s">
        <v>507</v>
      </c>
      <c r="C148" s="282" t="s">
        <v>738</v>
      </c>
      <c r="D148" s="283" t="s">
        <v>17</v>
      </c>
      <c r="E148" s="312"/>
      <c r="F148" s="285"/>
      <c r="G148" s="286"/>
      <c r="H148" s="301">
        <f>H149</f>
        <v>0</v>
      </c>
    </row>
    <row r="149" spans="2:8" ht="13.5" customHeight="1" thickBot="1">
      <c r="B149" s="302">
        <v>72</v>
      </c>
      <c r="C149" s="303" t="s">
        <v>739</v>
      </c>
      <c r="D149" s="313" t="s">
        <v>1013</v>
      </c>
      <c r="E149" s="314" t="s">
        <v>310</v>
      </c>
      <c r="F149" s="315">
        <v>1</v>
      </c>
      <c r="G149" s="307">
        <v>0</v>
      </c>
      <c r="H149" s="308">
        <f>F149*G149</f>
        <v>0</v>
      </c>
    </row>
    <row r="150" spans="2:8" ht="48.75" customHeight="1" thickBot="1">
      <c r="B150" s="430"/>
      <c r="C150" s="431"/>
      <c r="D150" s="426" t="s">
        <v>1283</v>
      </c>
      <c r="E150" s="427" t="s">
        <v>420</v>
      </c>
      <c r="F150" s="428">
        <v>1</v>
      </c>
      <c r="G150" s="432"/>
      <c r="H150" s="429">
        <v>0</v>
      </c>
    </row>
    <row r="151" spans="2:8" ht="15.75" thickBot="1">
      <c r="H151" s="425">
        <f>H148+H139+H136+H124+H105+H90+H81+H67+H65+H62+H60+H47+H39+H26+H9+H150</f>
        <v>0</v>
      </c>
    </row>
    <row r="155" spans="2:8">
      <c r="D155" s="463" t="s">
        <v>1321</v>
      </c>
      <c r="E155" s="463" t="s">
        <v>76</v>
      </c>
      <c r="F155" s="463" t="s">
        <v>505</v>
      </c>
    </row>
    <row r="156" spans="2:8" ht="30">
      <c r="D156" s="464" t="s">
        <v>1322</v>
      </c>
      <c r="E156" s="333" t="s">
        <v>108</v>
      </c>
      <c r="F156" s="333" t="s">
        <v>1323</v>
      </c>
    </row>
    <row r="157" spans="2:8">
      <c r="D157" s="333" t="s">
        <v>1324</v>
      </c>
      <c r="E157" s="333" t="s">
        <v>108</v>
      </c>
      <c r="F157" s="333">
        <v>1.2</v>
      </c>
    </row>
    <row r="158" spans="2:8">
      <c r="D158" s="333"/>
      <c r="E158" s="333"/>
      <c r="F158" s="333"/>
    </row>
    <row r="159" spans="2:8" ht="30">
      <c r="D159" s="464" t="s">
        <v>1325</v>
      </c>
      <c r="E159" s="333" t="s">
        <v>420</v>
      </c>
      <c r="F159" s="333">
        <v>1</v>
      </c>
    </row>
    <row r="160" spans="2:8">
      <c r="D160" s="333"/>
      <c r="E160" s="333"/>
      <c r="F160" s="333"/>
    </row>
    <row r="161" spans="4:6" ht="30">
      <c r="D161" s="464" t="s">
        <v>1326</v>
      </c>
      <c r="E161" s="333" t="s">
        <v>420</v>
      </c>
      <c r="F161" s="333">
        <v>1</v>
      </c>
    </row>
    <row r="162" spans="4:6">
      <c r="D162" s="333" t="s">
        <v>1327</v>
      </c>
      <c r="E162" s="333" t="s">
        <v>420</v>
      </c>
      <c r="F162" s="333">
        <v>1</v>
      </c>
    </row>
    <row r="163" spans="4:6">
      <c r="D163" s="333" t="s">
        <v>1328</v>
      </c>
      <c r="E163" s="333" t="s">
        <v>108</v>
      </c>
      <c r="F163" s="333">
        <v>3</v>
      </c>
    </row>
    <row r="164" spans="4:6">
      <c r="D164" s="333" t="s">
        <v>1329</v>
      </c>
      <c r="E164" s="333" t="s">
        <v>108</v>
      </c>
      <c r="F164" s="333">
        <v>4.2</v>
      </c>
    </row>
    <row r="165" spans="4:6" ht="75">
      <c r="D165" s="465" t="s">
        <v>1330</v>
      </c>
      <c r="E165" s="333"/>
      <c r="F165" s="333"/>
    </row>
    <row r="166" spans="4:6">
      <c r="D166" s="466" t="s">
        <v>1331</v>
      </c>
      <c r="E166" s="333"/>
      <c r="F166" s="333"/>
    </row>
    <row r="167" spans="4:6" ht="30">
      <c r="D167" s="464" t="s">
        <v>1332</v>
      </c>
      <c r="E167" s="333" t="s">
        <v>420</v>
      </c>
      <c r="F167" s="333">
        <v>1</v>
      </c>
    </row>
    <row r="168" spans="4:6" ht="30">
      <c r="D168" s="464" t="s">
        <v>1333</v>
      </c>
      <c r="E168" s="333" t="s">
        <v>420</v>
      </c>
      <c r="F168" s="333">
        <v>1</v>
      </c>
    </row>
    <row r="169" spans="4:6">
      <c r="D169" s="333" t="s">
        <v>1334</v>
      </c>
      <c r="E169" s="333" t="s">
        <v>420</v>
      </c>
      <c r="F169" s="333">
        <v>1</v>
      </c>
    </row>
    <row r="170" spans="4:6">
      <c r="D170" s="466" t="s">
        <v>1335</v>
      </c>
      <c r="E170" s="333"/>
      <c r="F170" s="333"/>
    </row>
    <row r="171" spans="4:6" ht="30">
      <c r="D171" s="464" t="s">
        <v>1336</v>
      </c>
      <c r="E171" s="467" t="s">
        <v>420</v>
      </c>
      <c r="F171" s="467">
        <v>1</v>
      </c>
    </row>
    <row r="172" spans="4:6">
      <c r="D172" s="464" t="s">
        <v>1337</v>
      </c>
      <c r="E172" s="333" t="s">
        <v>420</v>
      </c>
      <c r="F172" s="333">
        <v>1</v>
      </c>
    </row>
    <row r="173" spans="4:6" ht="45">
      <c r="D173" s="464" t="s">
        <v>1338</v>
      </c>
      <c r="E173" s="468" t="s">
        <v>420</v>
      </c>
      <c r="F173" s="468">
        <v>2</v>
      </c>
    </row>
    <row r="174" spans="4:6" ht="30">
      <c r="D174" s="464" t="s">
        <v>1339</v>
      </c>
      <c r="E174" s="333" t="s">
        <v>420</v>
      </c>
      <c r="F174" s="333">
        <v>2</v>
      </c>
    </row>
    <row r="175" spans="4:6" ht="30">
      <c r="D175" s="464" t="s">
        <v>1340</v>
      </c>
      <c r="E175" s="333" t="s">
        <v>420</v>
      </c>
      <c r="F175" s="333">
        <v>2</v>
      </c>
    </row>
    <row r="176" spans="4:6" ht="30">
      <c r="D176" s="464" t="s">
        <v>1341</v>
      </c>
      <c r="E176" s="333" t="s">
        <v>420</v>
      </c>
      <c r="F176" s="333">
        <v>2</v>
      </c>
    </row>
  </sheetData>
  <mergeCells count="5">
    <mergeCell ref="B2:H2"/>
    <mergeCell ref="D3:H3"/>
    <mergeCell ref="D4:H4"/>
    <mergeCell ref="D5:H5"/>
    <mergeCell ref="D58:H58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B3:K121"/>
  <sheetViews>
    <sheetView topLeftCell="A73" zoomScale="130" zoomScaleNormal="130" workbookViewId="0">
      <selection activeCell="K85" sqref="K85"/>
    </sheetView>
  </sheetViews>
  <sheetFormatPr defaultRowHeight="15"/>
  <cols>
    <col min="3" max="3" width="13.7109375" customWidth="1"/>
    <col min="4" max="4" width="51.28515625" customWidth="1"/>
    <col min="8" max="8" width="14.42578125" customWidth="1"/>
    <col min="11" max="11" width="18.5703125" customWidth="1"/>
  </cols>
  <sheetData>
    <row r="3" spans="2:11" ht="15.75" thickBot="1"/>
    <row r="4" spans="2:11" ht="18">
      <c r="B4" s="531" t="s">
        <v>65</v>
      </c>
      <c r="C4" s="532"/>
      <c r="D4" s="532"/>
      <c r="E4" s="532"/>
      <c r="F4" s="532"/>
      <c r="G4" s="532"/>
      <c r="H4" s="532"/>
      <c r="I4" s="533"/>
    </row>
    <row r="5" spans="2:11">
      <c r="B5" s="121" t="s">
        <v>66</v>
      </c>
      <c r="C5" s="122"/>
      <c r="D5" s="122"/>
      <c r="E5" s="122"/>
      <c r="F5" s="122"/>
      <c r="G5" s="122"/>
      <c r="H5" s="122"/>
      <c r="I5" s="123"/>
    </row>
    <row r="6" spans="2:11">
      <c r="B6" s="121" t="s">
        <v>382</v>
      </c>
      <c r="C6" s="122"/>
      <c r="D6" s="122"/>
      <c r="E6" s="122"/>
      <c r="F6" s="122"/>
      <c r="G6" s="122"/>
      <c r="H6" s="122"/>
      <c r="I6" s="123"/>
    </row>
    <row r="7" spans="2:11">
      <c r="B7" s="124"/>
      <c r="C7" s="122"/>
      <c r="D7" s="125"/>
      <c r="E7" s="122"/>
      <c r="F7" s="122"/>
      <c r="G7" s="122"/>
      <c r="H7" s="122"/>
      <c r="I7" s="123"/>
    </row>
    <row r="8" spans="2:11">
      <c r="B8" s="126"/>
      <c r="C8" s="127"/>
      <c r="D8" s="128"/>
      <c r="E8" s="127"/>
      <c r="F8" s="129"/>
      <c r="G8" s="130"/>
      <c r="H8" s="130"/>
      <c r="I8" s="131"/>
    </row>
    <row r="9" spans="2:11">
      <c r="B9" s="132" t="s">
        <v>68</v>
      </c>
      <c r="C9" s="133"/>
      <c r="D9" s="133"/>
      <c r="E9" s="133"/>
      <c r="F9" s="133"/>
      <c r="G9" s="133"/>
      <c r="H9" s="133"/>
      <c r="I9" s="134"/>
    </row>
    <row r="10" spans="2:11">
      <c r="B10" s="132" t="s">
        <v>69</v>
      </c>
      <c r="C10" s="133"/>
      <c r="D10" s="133"/>
      <c r="E10" s="133"/>
      <c r="F10" s="133"/>
      <c r="G10" s="133"/>
      <c r="H10" s="133" t="s">
        <v>70</v>
      </c>
      <c r="I10" s="134"/>
    </row>
    <row r="11" spans="2:11">
      <c r="B11" s="132" t="s">
        <v>71</v>
      </c>
      <c r="C11" s="135"/>
      <c r="D11" s="135"/>
      <c r="E11" s="135"/>
      <c r="F11" s="136"/>
      <c r="G11" s="137"/>
      <c r="H11" s="133" t="s">
        <v>72</v>
      </c>
      <c r="I11" s="138"/>
    </row>
    <row r="12" spans="2:11">
      <c r="B12" s="139"/>
      <c r="C12" s="140"/>
      <c r="D12" s="140"/>
      <c r="E12" s="140"/>
      <c r="F12" s="140"/>
      <c r="G12" s="140"/>
      <c r="H12" s="140"/>
      <c r="I12" s="141"/>
    </row>
    <row r="13" spans="2:11" ht="22.5">
      <c r="B13" s="142" t="s">
        <v>73</v>
      </c>
      <c r="C13" s="114" t="s">
        <v>74</v>
      </c>
      <c r="D13" s="114" t="s">
        <v>75</v>
      </c>
      <c r="E13" s="114" t="s">
        <v>76</v>
      </c>
      <c r="F13" s="114" t="s">
        <v>77</v>
      </c>
      <c r="G13" s="114" t="s">
        <v>78</v>
      </c>
      <c r="H13" s="114" t="s">
        <v>37</v>
      </c>
      <c r="I13" s="143" t="s">
        <v>79</v>
      </c>
    </row>
    <row r="14" spans="2:11">
      <c r="B14" s="142" t="s">
        <v>80</v>
      </c>
      <c r="C14" s="114" t="s">
        <v>81</v>
      </c>
      <c r="D14" s="114" t="s">
        <v>82</v>
      </c>
      <c r="E14" s="114" t="s">
        <v>83</v>
      </c>
      <c r="F14" s="114" t="s">
        <v>84</v>
      </c>
      <c r="G14" s="114" t="s">
        <v>85</v>
      </c>
      <c r="H14" s="114" t="s">
        <v>86</v>
      </c>
      <c r="I14" s="143" t="s">
        <v>87</v>
      </c>
    </row>
    <row r="15" spans="2:11" ht="13.5" customHeight="1">
      <c r="B15" s="139"/>
      <c r="C15" s="140"/>
      <c r="D15" s="140"/>
      <c r="E15" s="140"/>
      <c r="F15" s="140"/>
      <c r="G15" s="140"/>
      <c r="H15" s="140"/>
      <c r="I15" s="141"/>
    </row>
    <row r="16" spans="2:11" ht="13.5" customHeight="1">
      <c r="B16" s="144"/>
      <c r="C16" s="145" t="s">
        <v>14</v>
      </c>
      <c r="D16" s="145" t="s">
        <v>88</v>
      </c>
      <c r="E16" s="145"/>
      <c r="F16" s="146"/>
      <c r="G16" s="147"/>
      <c r="H16" s="147">
        <f>H120-H109</f>
        <v>0</v>
      </c>
      <c r="I16" s="148">
        <v>0.33912765499999997</v>
      </c>
      <c r="K16" s="147"/>
    </row>
    <row r="17" spans="2:11" ht="13.5" customHeight="1">
      <c r="B17" s="149"/>
      <c r="C17" s="150" t="s">
        <v>89</v>
      </c>
      <c r="D17" s="150" t="s">
        <v>90</v>
      </c>
      <c r="E17" s="150"/>
      <c r="F17" s="151"/>
      <c r="G17" s="152"/>
      <c r="H17" s="152">
        <f>H18+H19+H20+H21+H22+H23+H24+H25+H26+H27+H28+H29+H30+H31+H32+H33+H34</f>
        <v>0</v>
      </c>
      <c r="I17" s="153">
        <v>9.6399999999999993E-3</v>
      </c>
      <c r="K17" s="152"/>
    </row>
    <row r="18" spans="2:11" ht="13.5" customHeight="1">
      <c r="B18" s="154">
        <v>1</v>
      </c>
      <c r="C18" s="115" t="s">
        <v>91</v>
      </c>
      <c r="D18" s="115" t="s">
        <v>92</v>
      </c>
      <c r="E18" s="115" t="s">
        <v>93</v>
      </c>
      <c r="F18" s="116">
        <v>4</v>
      </c>
      <c r="G18" s="117">
        <v>0</v>
      </c>
      <c r="H18" s="117">
        <f>F18*G18</f>
        <v>0</v>
      </c>
      <c r="I18" s="155">
        <v>0</v>
      </c>
    </row>
    <row r="19" spans="2:11" ht="13.5" customHeight="1">
      <c r="B19" s="156">
        <v>2</v>
      </c>
      <c r="C19" s="118" t="s">
        <v>94</v>
      </c>
      <c r="D19" s="118" t="s">
        <v>95</v>
      </c>
      <c r="E19" s="118" t="s">
        <v>93</v>
      </c>
      <c r="F19" s="119">
        <v>1</v>
      </c>
      <c r="G19" s="117">
        <v>0</v>
      </c>
      <c r="H19" s="117">
        <f>F19*G19</f>
        <v>0</v>
      </c>
      <c r="I19" s="157">
        <v>0</v>
      </c>
    </row>
    <row r="20" spans="2:11" ht="13.5" customHeight="1">
      <c r="B20" s="156">
        <v>3</v>
      </c>
      <c r="C20" s="118" t="s">
        <v>96</v>
      </c>
      <c r="D20" s="118" t="s">
        <v>97</v>
      </c>
      <c r="E20" s="118" t="s">
        <v>93</v>
      </c>
      <c r="F20" s="119">
        <v>2</v>
      </c>
      <c r="G20" s="117">
        <v>0</v>
      </c>
      <c r="H20" s="117">
        <f t="shared" ref="H20:H34" si="0">F20*G20</f>
        <v>0</v>
      </c>
      <c r="I20" s="157">
        <v>0</v>
      </c>
    </row>
    <row r="21" spans="2:11" ht="13.5" customHeight="1">
      <c r="B21" s="156">
        <v>4</v>
      </c>
      <c r="C21" s="118" t="s">
        <v>98</v>
      </c>
      <c r="D21" s="118" t="s">
        <v>99</v>
      </c>
      <c r="E21" s="118" t="s">
        <v>93</v>
      </c>
      <c r="F21" s="119">
        <v>1</v>
      </c>
      <c r="G21" s="117">
        <v>0</v>
      </c>
      <c r="H21" s="117">
        <f t="shared" si="0"/>
        <v>0</v>
      </c>
      <c r="I21" s="157">
        <v>0</v>
      </c>
    </row>
    <row r="22" spans="2:11" ht="13.5" customHeight="1">
      <c r="B22" s="154">
        <v>5</v>
      </c>
      <c r="C22" s="115" t="s">
        <v>100</v>
      </c>
      <c r="D22" s="115" t="s">
        <v>101</v>
      </c>
      <c r="E22" s="115" t="s">
        <v>93</v>
      </c>
      <c r="F22" s="116">
        <v>1</v>
      </c>
      <c r="G22" s="117">
        <v>0</v>
      </c>
      <c r="H22" s="117">
        <f t="shared" si="0"/>
        <v>0</v>
      </c>
      <c r="I22" s="155">
        <v>0</v>
      </c>
    </row>
    <row r="23" spans="2:11" ht="13.5" customHeight="1">
      <c r="B23" s="154">
        <v>6</v>
      </c>
      <c r="C23" s="115" t="s">
        <v>102</v>
      </c>
      <c r="D23" s="115" t="s">
        <v>103</v>
      </c>
      <c r="E23" s="115" t="s">
        <v>93</v>
      </c>
      <c r="F23" s="116">
        <v>1</v>
      </c>
      <c r="G23" s="117">
        <v>0</v>
      </c>
      <c r="H23" s="117">
        <f t="shared" si="0"/>
        <v>0</v>
      </c>
      <c r="I23" s="155">
        <v>1.7899999999999999E-3</v>
      </c>
    </row>
    <row r="24" spans="2:11" ht="13.5" customHeight="1">
      <c r="B24" s="154">
        <v>7</v>
      </c>
      <c r="C24" s="115" t="s">
        <v>104</v>
      </c>
      <c r="D24" s="115" t="s">
        <v>105</v>
      </c>
      <c r="E24" s="115" t="s">
        <v>93</v>
      </c>
      <c r="F24" s="116">
        <v>1</v>
      </c>
      <c r="G24" s="117">
        <v>0</v>
      </c>
      <c r="H24" s="117">
        <f t="shared" si="0"/>
        <v>0</v>
      </c>
      <c r="I24" s="155">
        <v>1E-3</v>
      </c>
    </row>
    <row r="25" spans="2:11" ht="13.5" customHeight="1">
      <c r="B25" s="154">
        <v>8</v>
      </c>
      <c r="C25" s="115" t="s">
        <v>106</v>
      </c>
      <c r="D25" s="115" t="s">
        <v>107</v>
      </c>
      <c r="E25" s="115" t="s">
        <v>108</v>
      </c>
      <c r="F25" s="116">
        <v>8</v>
      </c>
      <c r="G25" s="117">
        <v>0</v>
      </c>
      <c r="H25" s="117">
        <f t="shared" si="0"/>
        <v>0</v>
      </c>
      <c r="I25" s="155">
        <v>2.8E-3</v>
      </c>
    </row>
    <row r="26" spans="2:11" ht="13.5" customHeight="1">
      <c r="B26" s="154">
        <v>9</v>
      </c>
      <c r="C26" s="115" t="s">
        <v>109</v>
      </c>
      <c r="D26" s="115" t="s">
        <v>110</v>
      </c>
      <c r="E26" s="115" t="s">
        <v>108</v>
      </c>
      <c r="F26" s="116">
        <v>2</v>
      </c>
      <c r="G26" s="117">
        <v>0</v>
      </c>
      <c r="H26" s="117">
        <f t="shared" si="0"/>
        <v>0</v>
      </c>
      <c r="I26" s="155">
        <v>1.14E-3</v>
      </c>
    </row>
    <row r="27" spans="2:11" ht="13.5" customHeight="1">
      <c r="B27" s="154">
        <v>10</v>
      </c>
      <c r="C27" s="115" t="s">
        <v>111</v>
      </c>
      <c r="D27" s="115" t="s">
        <v>112</v>
      </c>
      <c r="E27" s="115" t="s">
        <v>108</v>
      </c>
      <c r="F27" s="116">
        <v>2</v>
      </c>
      <c r="G27" s="117">
        <v>0</v>
      </c>
      <c r="H27" s="117">
        <f t="shared" si="0"/>
        <v>0</v>
      </c>
      <c r="I27" s="155">
        <v>2.3999999999999998E-3</v>
      </c>
    </row>
    <row r="28" spans="2:11" ht="13.5" customHeight="1">
      <c r="B28" s="154">
        <v>11</v>
      </c>
      <c r="C28" s="115" t="s">
        <v>113</v>
      </c>
      <c r="D28" s="115" t="s">
        <v>114</v>
      </c>
      <c r="E28" s="115" t="s">
        <v>93</v>
      </c>
      <c r="F28" s="116">
        <v>1</v>
      </c>
      <c r="G28" s="117">
        <v>0</v>
      </c>
      <c r="H28" s="117">
        <f t="shared" si="0"/>
        <v>0</v>
      </c>
      <c r="I28" s="155">
        <v>0</v>
      </c>
    </row>
    <row r="29" spans="2:11" ht="13.5" customHeight="1">
      <c r="B29" s="154">
        <v>12</v>
      </c>
      <c r="C29" s="115" t="s">
        <v>115</v>
      </c>
      <c r="D29" s="115" t="s">
        <v>116</v>
      </c>
      <c r="E29" s="115" t="s">
        <v>93</v>
      </c>
      <c r="F29" s="116">
        <v>3</v>
      </c>
      <c r="G29" s="117">
        <v>0</v>
      </c>
      <c r="H29" s="117">
        <f t="shared" si="0"/>
        <v>0</v>
      </c>
      <c r="I29" s="155">
        <v>0</v>
      </c>
    </row>
    <row r="30" spans="2:11" ht="13.5" customHeight="1">
      <c r="B30" s="154">
        <v>13</v>
      </c>
      <c r="C30" s="115" t="s">
        <v>117</v>
      </c>
      <c r="D30" s="115" t="s">
        <v>118</v>
      </c>
      <c r="E30" s="115" t="s">
        <v>93</v>
      </c>
      <c r="F30" s="116">
        <v>1</v>
      </c>
      <c r="G30" s="117">
        <v>0</v>
      </c>
      <c r="H30" s="117">
        <f t="shared" si="0"/>
        <v>0</v>
      </c>
      <c r="I30" s="155">
        <v>0</v>
      </c>
    </row>
    <row r="31" spans="2:11" ht="13.5" customHeight="1">
      <c r="B31" s="154">
        <v>14</v>
      </c>
      <c r="C31" s="115" t="s">
        <v>119</v>
      </c>
      <c r="D31" s="115" t="s">
        <v>120</v>
      </c>
      <c r="E31" s="115" t="s">
        <v>93</v>
      </c>
      <c r="F31" s="116">
        <v>1</v>
      </c>
      <c r="G31" s="117">
        <v>0</v>
      </c>
      <c r="H31" s="117">
        <f t="shared" si="0"/>
        <v>0</v>
      </c>
      <c r="I31" s="155">
        <v>5.1000000000000004E-4</v>
      </c>
    </row>
    <row r="32" spans="2:11" ht="13.5" customHeight="1">
      <c r="B32" s="154">
        <v>15</v>
      </c>
      <c r="C32" s="115" t="s">
        <v>121</v>
      </c>
      <c r="D32" s="115" t="s">
        <v>122</v>
      </c>
      <c r="E32" s="115" t="s">
        <v>108</v>
      </c>
      <c r="F32" s="116">
        <v>12</v>
      </c>
      <c r="G32" s="117">
        <v>0</v>
      </c>
      <c r="H32" s="117">
        <f t="shared" si="0"/>
        <v>0</v>
      </c>
      <c r="I32" s="155">
        <v>0</v>
      </c>
    </row>
    <row r="33" spans="2:11" ht="13.5" customHeight="1">
      <c r="B33" s="154">
        <v>16</v>
      </c>
      <c r="C33" s="115" t="s">
        <v>123</v>
      </c>
      <c r="D33" s="115" t="s">
        <v>124</v>
      </c>
      <c r="E33" s="115" t="s">
        <v>93</v>
      </c>
      <c r="F33" s="116">
        <v>6</v>
      </c>
      <c r="G33" s="117">
        <v>0</v>
      </c>
      <c r="H33" s="117">
        <f t="shared" si="0"/>
        <v>0</v>
      </c>
      <c r="I33" s="155">
        <v>0</v>
      </c>
    </row>
    <row r="34" spans="2:11" ht="13.5" customHeight="1">
      <c r="B34" s="154">
        <v>17</v>
      </c>
      <c r="C34" s="115" t="s">
        <v>125</v>
      </c>
      <c r="D34" s="115" t="s">
        <v>126</v>
      </c>
      <c r="E34" s="115" t="s">
        <v>20</v>
      </c>
      <c r="F34" s="116">
        <v>116.14700000000001</v>
      </c>
      <c r="G34" s="117">
        <v>0</v>
      </c>
      <c r="H34" s="117">
        <f t="shared" si="0"/>
        <v>0</v>
      </c>
      <c r="I34" s="155">
        <v>0</v>
      </c>
    </row>
    <row r="35" spans="2:11" ht="13.5" customHeight="1">
      <c r="B35" s="149"/>
      <c r="C35" s="150" t="s">
        <v>127</v>
      </c>
      <c r="D35" s="150" t="s">
        <v>128</v>
      </c>
      <c r="E35" s="150"/>
      <c r="F35" s="151"/>
      <c r="G35" s="152"/>
      <c r="H35" s="152">
        <f>H36+H37+H38+H39+H40+H41+H42+H43+H44+H45+H46+H47+H48+H49</f>
        <v>0</v>
      </c>
      <c r="I35" s="153">
        <v>0.27385999999999999</v>
      </c>
      <c r="K35" s="152"/>
    </row>
    <row r="36" spans="2:11" ht="13.5" customHeight="1">
      <c r="B36" s="154">
        <v>18</v>
      </c>
      <c r="C36" s="115" t="s">
        <v>129</v>
      </c>
      <c r="D36" s="115" t="s">
        <v>130</v>
      </c>
      <c r="E36" s="115" t="s">
        <v>93</v>
      </c>
      <c r="F36" s="116">
        <v>2</v>
      </c>
      <c r="G36" s="117">
        <v>0</v>
      </c>
      <c r="H36" s="117">
        <f>F36*G36</f>
        <v>0</v>
      </c>
      <c r="I36" s="155">
        <v>0</v>
      </c>
    </row>
    <row r="37" spans="2:11" ht="13.5" customHeight="1">
      <c r="B37" s="154">
        <v>19</v>
      </c>
      <c r="C37" s="115" t="s">
        <v>131</v>
      </c>
      <c r="D37" s="115" t="s">
        <v>132</v>
      </c>
      <c r="E37" s="115" t="s">
        <v>93</v>
      </c>
      <c r="F37" s="116">
        <v>2</v>
      </c>
      <c r="G37" s="117">
        <v>0</v>
      </c>
      <c r="H37" s="117">
        <f t="shared" ref="H37:H48" si="1">F37*G37</f>
        <v>0</v>
      </c>
      <c r="I37" s="155">
        <v>1E-4</v>
      </c>
    </row>
    <row r="38" spans="2:11" ht="13.5" customHeight="1">
      <c r="B38" s="154">
        <v>20</v>
      </c>
      <c r="C38" s="115" t="s">
        <v>133</v>
      </c>
      <c r="D38" s="115" t="s">
        <v>134</v>
      </c>
      <c r="E38" s="115" t="s">
        <v>93</v>
      </c>
      <c r="F38" s="116">
        <v>2</v>
      </c>
      <c r="G38" s="117">
        <v>0</v>
      </c>
      <c r="H38" s="117">
        <f t="shared" si="1"/>
        <v>0</v>
      </c>
      <c r="I38" s="155">
        <v>0</v>
      </c>
    </row>
    <row r="39" spans="2:11" ht="13.5" customHeight="1">
      <c r="B39" s="154">
        <v>21</v>
      </c>
      <c r="C39" s="115" t="s">
        <v>135</v>
      </c>
      <c r="D39" s="115" t="s">
        <v>136</v>
      </c>
      <c r="E39" s="115" t="s">
        <v>108</v>
      </c>
      <c r="F39" s="116">
        <v>18</v>
      </c>
      <c r="G39" s="117">
        <v>0</v>
      </c>
      <c r="H39" s="117">
        <f t="shared" si="1"/>
        <v>0</v>
      </c>
      <c r="I39" s="155">
        <v>6.2640000000000001E-2</v>
      </c>
    </row>
    <row r="40" spans="2:11" ht="13.5" customHeight="1">
      <c r="B40" s="154">
        <v>22</v>
      </c>
      <c r="C40" s="115" t="s">
        <v>137</v>
      </c>
      <c r="D40" s="115" t="s">
        <v>138</v>
      </c>
      <c r="E40" s="115" t="s">
        <v>108</v>
      </c>
      <c r="F40" s="116">
        <v>16</v>
      </c>
      <c r="G40" s="117">
        <v>0</v>
      </c>
      <c r="H40" s="117">
        <f t="shared" si="1"/>
        <v>0</v>
      </c>
      <c r="I40" s="155">
        <v>9.1200000000000003E-2</v>
      </c>
    </row>
    <row r="41" spans="2:11" ht="13.5" customHeight="1">
      <c r="B41" s="154">
        <v>23</v>
      </c>
      <c r="C41" s="115" t="s">
        <v>139</v>
      </c>
      <c r="D41" s="115" t="s">
        <v>140</v>
      </c>
      <c r="E41" s="115" t="s">
        <v>108</v>
      </c>
      <c r="F41" s="116">
        <v>34</v>
      </c>
      <c r="G41" s="117">
        <v>0</v>
      </c>
      <c r="H41" s="117">
        <f t="shared" si="1"/>
        <v>0</v>
      </c>
      <c r="I41" s="155">
        <v>1.6999999999999999E-3</v>
      </c>
    </row>
    <row r="42" spans="2:11" ht="13.5" customHeight="1">
      <c r="B42" s="154">
        <v>24</v>
      </c>
      <c r="C42" s="115" t="s">
        <v>141</v>
      </c>
      <c r="D42" s="115" t="s">
        <v>142</v>
      </c>
      <c r="E42" s="115" t="s">
        <v>108</v>
      </c>
      <c r="F42" s="116">
        <v>18</v>
      </c>
      <c r="G42" s="117">
        <v>0</v>
      </c>
      <c r="H42" s="117">
        <f t="shared" si="1"/>
        <v>0</v>
      </c>
      <c r="I42" s="155">
        <v>8.9999999999999998E-4</v>
      </c>
    </row>
    <row r="43" spans="2:11" ht="13.5" customHeight="1">
      <c r="B43" s="154">
        <v>25</v>
      </c>
      <c r="C43" s="115" t="s">
        <v>143</v>
      </c>
      <c r="D43" s="115" t="s">
        <v>144</v>
      </c>
      <c r="E43" s="115" t="s">
        <v>108</v>
      </c>
      <c r="F43" s="116">
        <v>16</v>
      </c>
      <c r="G43" s="117">
        <v>0</v>
      </c>
      <c r="H43" s="117">
        <f t="shared" si="1"/>
        <v>0</v>
      </c>
      <c r="I43" s="155">
        <v>1.1199999999999999E-3</v>
      </c>
    </row>
    <row r="44" spans="2:11" ht="13.5" customHeight="1">
      <c r="B44" s="154">
        <v>26</v>
      </c>
      <c r="C44" s="115" t="s">
        <v>145</v>
      </c>
      <c r="D44" s="115" t="s">
        <v>146</v>
      </c>
      <c r="E44" s="115" t="s">
        <v>93</v>
      </c>
      <c r="F44" s="116">
        <v>2</v>
      </c>
      <c r="G44" s="117">
        <v>0</v>
      </c>
      <c r="H44" s="117">
        <f t="shared" si="1"/>
        <v>0</v>
      </c>
      <c r="I44" s="155">
        <v>0</v>
      </c>
    </row>
    <row r="45" spans="2:11" ht="13.5" customHeight="1">
      <c r="B45" s="154">
        <v>27</v>
      </c>
      <c r="C45" s="115" t="s">
        <v>147</v>
      </c>
      <c r="D45" s="115" t="s">
        <v>148</v>
      </c>
      <c r="E45" s="115" t="s">
        <v>93</v>
      </c>
      <c r="F45" s="116">
        <v>1</v>
      </c>
      <c r="G45" s="117">
        <v>0</v>
      </c>
      <c r="H45" s="117">
        <f t="shared" si="1"/>
        <v>0</v>
      </c>
      <c r="I45" s="155">
        <v>8.9999999999999998E-4</v>
      </c>
    </row>
    <row r="46" spans="2:11" ht="13.5" customHeight="1">
      <c r="B46" s="154">
        <v>28</v>
      </c>
      <c r="C46" s="115" t="s">
        <v>149</v>
      </c>
      <c r="D46" s="115" t="s">
        <v>150</v>
      </c>
      <c r="E46" s="115" t="s">
        <v>108</v>
      </c>
      <c r="F46" s="116">
        <v>34</v>
      </c>
      <c r="G46" s="117">
        <v>0</v>
      </c>
      <c r="H46" s="117">
        <f t="shared" si="1"/>
        <v>0</v>
      </c>
      <c r="I46" s="155">
        <v>6.1199999999999996E-3</v>
      </c>
    </row>
    <row r="47" spans="2:11" ht="13.5" customHeight="1">
      <c r="B47" s="154">
        <v>29</v>
      </c>
      <c r="C47" s="115" t="s">
        <v>151</v>
      </c>
      <c r="D47" s="115" t="s">
        <v>152</v>
      </c>
      <c r="E47" s="115" t="s">
        <v>108</v>
      </c>
      <c r="F47" s="116">
        <v>34</v>
      </c>
      <c r="G47" s="117">
        <v>0</v>
      </c>
      <c r="H47" s="117">
        <f t="shared" si="1"/>
        <v>0</v>
      </c>
      <c r="I47" s="155">
        <v>3.4000000000000002E-4</v>
      </c>
    </row>
    <row r="48" spans="2:11" ht="13.5" customHeight="1">
      <c r="B48" s="154">
        <v>30</v>
      </c>
      <c r="C48" s="115" t="s">
        <v>153</v>
      </c>
      <c r="D48" s="115" t="s">
        <v>154</v>
      </c>
      <c r="E48" s="115" t="s">
        <v>20</v>
      </c>
      <c r="F48" s="116">
        <v>675.87699999999995</v>
      </c>
      <c r="G48" s="117">
        <v>0</v>
      </c>
      <c r="H48" s="117">
        <f t="shared" si="1"/>
        <v>0</v>
      </c>
      <c r="I48" s="155">
        <v>0</v>
      </c>
    </row>
    <row r="49" spans="2:11" ht="13.5" customHeight="1">
      <c r="B49" s="158"/>
      <c r="C49" s="159" t="s">
        <v>155</v>
      </c>
      <c r="D49" s="159" t="s">
        <v>156</v>
      </c>
      <c r="E49" s="159"/>
      <c r="F49" s="160"/>
      <c r="G49" s="161"/>
      <c r="H49" s="161">
        <f>H50+H51+H52+H53+H54+H55+H56+H57+H58+H59+H60+H61+H62+H63+H64+H65+H66+H67</f>
        <v>0</v>
      </c>
      <c r="I49" s="162">
        <v>0.10884000000000001</v>
      </c>
      <c r="K49" s="161"/>
    </row>
    <row r="50" spans="2:11" ht="13.5" customHeight="1">
      <c r="B50" s="154">
        <v>31</v>
      </c>
      <c r="C50" s="115" t="s">
        <v>157</v>
      </c>
      <c r="D50" s="115" t="s">
        <v>158</v>
      </c>
      <c r="E50" s="115" t="s">
        <v>93</v>
      </c>
      <c r="F50" s="116">
        <v>1</v>
      </c>
      <c r="G50" s="117">
        <v>0</v>
      </c>
      <c r="H50" s="117">
        <f>F50*G50</f>
        <v>0</v>
      </c>
      <c r="I50" s="155">
        <v>0</v>
      </c>
    </row>
    <row r="51" spans="2:11" ht="13.5" customHeight="1">
      <c r="B51" s="156">
        <v>32</v>
      </c>
      <c r="C51" s="118" t="s">
        <v>159</v>
      </c>
      <c r="D51" s="118" t="s">
        <v>160</v>
      </c>
      <c r="E51" s="118" t="s">
        <v>161</v>
      </c>
      <c r="F51" s="119">
        <v>1</v>
      </c>
      <c r="G51" s="117">
        <v>0</v>
      </c>
      <c r="H51" s="117">
        <f t="shared" ref="H51:H67" si="2">F51*G51</f>
        <v>0</v>
      </c>
      <c r="I51" s="157">
        <v>0</v>
      </c>
    </row>
    <row r="52" spans="2:11" ht="13.5" customHeight="1">
      <c r="B52" s="154">
        <v>33</v>
      </c>
      <c r="C52" s="115" t="s">
        <v>162</v>
      </c>
      <c r="D52" s="115" t="s">
        <v>163</v>
      </c>
      <c r="E52" s="115" t="s">
        <v>93</v>
      </c>
      <c r="F52" s="116">
        <v>1</v>
      </c>
      <c r="G52" s="117">
        <v>0</v>
      </c>
      <c r="H52" s="117">
        <f t="shared" si="2"/>
        <v>0</v>
      </c>
      <c r="I52" s="155">
        <v>1.34E-3</v>
      </c>
    </row>
    <row r="53" spans="2:11" ht="13.5" customHeight="1">
      <c r="B53" s="156">
        <v>34</v>
      </c>
      <c r="C53" s="118" t="s">
        <v>164</v>
      </c>
      <c r="D53" s="118" t="s">
        <v>383</v>
      </c>
      <c r="E53" s="118" t="s">
        <v>93</v>
      </c>
      <c r="F53" s="119">
        <v>1</v>
      </c>
      <c r="G53" s="117">
        <v>0</v>
      </c>
      <c r="H53" s="117">
        <f t="shared" si="2"/>
        <v>0</v>
      </c>
      <c r="I53" s="157">
        <v>0</v>
      </c>
    </row>
    <row r="54" spans="2:11" ht="13.5" customHeight="1">
      <c r="B54" s="154">
        <v>35</v>
      </c>
      <c r="C54" s="115" t="s">
        <v>166</v>
      </c>
      <c r="D54" s="115" t="s">
        <v>167</v>
      </c>
      <c r="E54" s="115" t="s">
        <v>168</v>
      </c>
      <c r="F54" s="116">
        <v>1</v>
      </c>
      <c r="G54" s="117">
        <v>0</v>
      </c>
      <c r="H54" s="117">
        <f t="shared" si="2"/>
        <v>0</v>
      </c>
      <c r="I54" s="155">
        <v>2.5200000000000001E-3</v>
      </c>
    </row>
    <row r="55" spans="2:11" ht="13.5" customHeight="1">
      <c r="B55" s="156">
        <v>36</v>
      </c>
      <c r="C55" s="118" t="s">
        <v>169</v>
      </c>
      <c r="D55" s="118" t="s">
        <v>384</v>
      </c>
      <c r="E55" s="118" t="s">
        <v>161</v>
      </c>
      <c r="F55" s="119">
        <v>1</v>
      </c>
      <c r="G55" s="117">
        <v>0</v>
      </c>
      <c r="H55" s="117">
        <f t="shared" si="2"/>
        <v>0</v>
      </c>
      <c r="I55" s="157">
        <v>0</v>
      </c>
    </row>
    <row r="56" spans="2:11" ht="13.5" customHeight="1">
      <c r="B56" s="154">
        <v>37</v>
      </c>
      <c r="C56" s="115" t="s">
        <v>385</v>
      </c>
      <c r="D56" s="115" t="s">
        <v>386</v>
      </c>
      <c r="E56" s="115" t="s">
        <v>168</v>
      </c>
      <c r="F56" s="116">
        <v>1</v>
      </c>
      <c r="G56" s="117">
        <v>0</v>
      </c>
      <c r="H56" s="117">
        <f t="shared" si="2"/>
        <v>0</v>
      </c>
      <c r="I56" s="155">
        <v>5.1409999999999997E-2</v>
      </c>
    </row>
    <row r="57" spans="2:11" ht="13.5" customHeight="1">
      <c r="B57" s="154">
        <v>38</v>
      </c>
      <c r="C57" s="115" t="s">
        <v>387</v>
      </c>
      <c r="D57" s="115" t="s">
        <v>388</v>
      </c>
      <c r="E57" s="115" t="s">
        <v>168</v>
      </c>
      <c r="F57" s="116">
        <v>1</v>
      </c>
      <c r="G57" s="117">
        <v>0</v>
      </c>
      <c r="H57" s="117">
        <f t="shared" si="2"/>
        <v>0</v>
      </c>
      <c r="I57" s="155">
        <v>4.2389999999999997E-2</v>
      </c>
    </row>
    <row r="58" spans="2:11" ht="13.5" customHeight="1">
      <c r="B58" s="154">
        <v>39</v>
      </c>
      <c r="C58" s="115" t="s">
        <v>170</v>
      </c>
      <c r="D58" s="115" t="s">
        <v>171</v>
      </c>
      <c r="E58" s="115" t="s">
        <v>168</v>
      </c>
      <c r="F58" s="116">
        <v>1</v>
      </c>
      <c r="G58" s="117">
        <v>0</v>
      </c>
      <c r="H58" s="117">
        <f t="shared" si="2"/>
        <v>0</v>
      </c>
      <c r="I58" s="155">
        <v>4.9300000000000004E-3</v>
      </c>
    </row>
    <row r="59" spans="2:11" ht="13.5" customHeight="1">
      <c r="B59" s="154">
        <v>40</v>
      </c>
      <c r="C59" s="115" t="s">
        <v>172</v>
      </c>
      <c r="D59" s="115" t="s">
        <v>173</v>
      </c>
      <c r="E59" s="115" t="s">
        <v>168</v>
      </c>
      <c r="F59" s="116">
        <v>4</v>
      </c>
      <c r="G59" s="117">
        <v>0</v>
      </c>
      <c r="H59" s="117">
        <f t="shared" si="2"/>
        <v>0</v>
      </c>
      <c r="I59" s="155">
        <v>3.6000000000000002E-4</v>
      </c>
    </row>
    <row r="60" spans="2:11" ht="13.5" customHeight="1">
      <c r="B60" s="156">
        <v>41</v>
      </c>
      <c r="C60" s="118" t="s">
        <v>174</v>
      </c>
      <c r="D60" s="118" t="s">
        <v>175</v>
      </c>
      <c r="E60" s="118" t="s">
        <v>93</v>
      </c>
      <c r="F60" s="119">
        <v>4</v>
      </c>
      <c r="G60" s="117">
        <v>0</v>
      </c>
      <c r="H60" s="117">
        <f t="shared" si="2"/>
        <v>0</v>
      </c>
      <c r="I60" s="157">
        <v>0</v>
      </c>
    </row>
    <row r="61" spans="2:11" ht="13.5" customHeight="1">
      <c r="B61" s="154">
        <v>42</v>
      </c>
      <c r="C61" s="115" t="s">
        <v>176</v>
      </c>
      <c r="D61" s="115" t="s">
        <v>177</v>
      </c>
      <c r="E61" s="115" t="s">
        <v>168</v>
      </c>
      <c r="F61" s="116">
        <v>1</v>
      </c>
      <c r="G61" s="117">
        <v>0</v>
      </c>
      <c r="H61" s="117">
        <f t="shared" si="2"/>
        <v>0</v>
      </c>
      <c r="I61" s="155">
        <v>1.8E-3</v>
      </c>
    </row>
    <row r="62" spans="2:11" ht="13.5" customHeight="1">
      <c r="B62" s="154">
        <v>43</v>
      </c>
      <c r="C62" s="115" t="s">
        <v>178</v>
      </c>
      <c r="D62" s="115" t="s">
        <v>179</v>
      </c>
      <c r="E62" s="115" t="s">
        <v>168</v>
      </c>
      <c r="F62" s="116">
        <v>1</v>
      </c>
      <c r="G62" s="117">
        <v>0</v>
      </c>
      <c r="H62" s="117">
        <f t="shared" si="2"/>
        <v>0</v>
      </c>
      <c r="I62" s="155">
        <v>1.8400000000000001E-3</v>
      </c>
    </row>
    <row r="63" spans="2:11" ht="13.5" customHeight="1">
      <c r="B63" s="154">
        <v>44</v>
      </c>
      <c r="C63" s="115" t="s">
        <v>180</v>
      </c>
      <c r="D63" s="115" t="s">
        <v>181</v>
      </c>
      <c r="E63" s="115" t="s">
        <v>93</v>
      </c>
      <c r="F63" s="116">
        <v>1</v>
      </c>
      <c r="G63" s="117">
        <v>0</v>
      </c>
      <c r="H63" s="117">
        <f t="shared" si="2"/>
        <v>0</v>
      </c>
      <c r="I63" s="155">
        <v>4.0000000000000003E-5</v>
      </c>
    </row>
    <row r="64" spans="2:11" ht="13.5" customHeight="1">
      <c r="B64" s="154">
        <v>45</v>
      </c>
      <c r="C64" s="115" t="s">
        <v>182</v>
      </c>
      <c r="D64" s="115" t="s">
        <v>389</v>
      </c>
      <c r="E64" s="115" t="s">
        <v>168</v>
      </c>
      <c r="F64" s="116">
        <v>1</v>
      </c>
      <c r="G64" s="117">
        <v>0</v>
      </c>
      <c r="H64" s="117">
        <f t="shared" si="2"/>
        <v>0</v>
      </c>
      <c r="I64" s="155">
        <v>1.9599999999999999E-3</v>
      </c>
    </row>
    <row r="65" spans="2:11" ht="13.5" customHeight="1">
      <c r="B65" s="154">
        <v>46</v>
      </c>
      <c r="C65" s="115" t="s">
        <v>184</v>
      </c>
      <c r="D65" s="115" t="s">
        <v>185</v>
      </c>
      <c r="E65" s="115" t="s">
        <v>168</v>
      </c>
      <c r="F65" s="116">
        <v>1</v>
      </c>
      <c r="G65" s="117">
        <v>0</v>
      </c>
      <c r="H65" s="117">
        <f t="shared" si="2"/>
        <v>0</v>
      </c>
      <c r="I65" s="155">
        <v>1.2E-4</v>
      </c>
    </row>
    <row r="66" spans="2:11" ht="13.5" customHeight="1">
      <c r="B66" s="154">
        <v>47</v>
      </c>
      <c r="C66" s="115" t="s">
        <v>186</v>
      </c>
      <c r="D66" s="115" t="s">
        <v>187</v>
      </c>
      <c r="E66" s="115" t="s">
        <v>93</v>
      </c>
      <c r="F66" s="116">
        <v>1</v>
      </c>
      <c r="G66" s="117">
        <v>0</v>
      </c>
      <c r="H66" s="117">
        <f t="shared" si="2"/>
        <v>0</v>
      </c>
      <c r="I66" s="155">
        <v>1.2999999999999999E-4</v>
      </c>
    </row>
    <row r="67" spans="2:11" ht="13.5" customHeight="1">
      <c r="B67" s="154">
        <v>48</v>
      </c>
      <c r="C67" s="115" t="s">
        <v>188</v>
      </c>
      <c r="D67" s="115" t="s">
        <v>189</v>
      </c>
      <c r="E67" s="115" t="s">
        <v>20</v>
      </c>
      <c r="F67" s="116">
        <v>488.387</v>
      </c>
      <c r="G67" s="117">
        <v>0</v>
      </c>
      <c r="H67" s="117">
        <f t="shared" si="2"/>
        <v>0</v>
      </c>
      <c r="I67" s="155">
        <v>0</v>
      </c>
    </row>
    <row r="68" spans="2:11" ht="13.5" customHeight="1">
      <c r="B68" s="149"/>
      <c r="C68" s="150" t="s">
        <v>229</v>
      </c>
      <c r="D68" s="150" t="s">
        <v>230</v>
      </c>
      <c r="E68" s="150"/>
      <c r="F68" s="151"/>
      <c r="G68" s="152"/>
      <c r="H68" s="152">
        <f>H69+H70</f>
        <v>0</v>
      </c>
      <c r="I68" s="153">
        <v>5.9999999999999995E-4</v>
      </c>
      <c r="K68" s="152"/>
    </row>
    <row r="69" spans="2:11" ht="13.5" customHeight="1">
      <c r="B69" s="154">
        <v>49</v>
      </c>
      <c r="C69" s="115" t="s">
        <v>231</v>
      </c>
      <c r="D69" s="115" t="s">
        <v>232</v>
      </c>
      <c r="E69" s="115" t="s">
        <v>108</v>
      </c>
      <c r="F69" s="116">
        <v>6</v>
      </c>
      <c r="G69" s="117">
        <v>0</v>
      </c>
      <c r="H69" s="117">
        <f>F69*G69</f>
        <v>0</v>
      </c>
      <c r="I69" s="155">
        <v>5.9999999999999995E-4</v>
      </c>
    </row>
    <row r="70" spans="2:11" ht="13.5" customHeight="1">
      <c r="B70" s="156">
        <v>50</v>
      </c>
      <c r="C70" s="118" t="s">
        <v>233</v>
      </c>
      <c r="D70" s="118" t="s">
        <v>234</v>
      </c>
      <c r="E70" s="118" t="s">
        <v>108</v>
      </c>
      <c r="F70" s="119">
        <v>6</v>
      </c>
      <c r="G70" s="120">
        <v>0</v>
      </c>
      <c r="H70" s="117">
        <f>F70*G70</f>
        <v>0</v>
      </c>
      <c r="I70" s="157">
        <v>0</v>
      </c>
    </row>
    <row r="71" spans="2:11" ht="13.5" customHeight="1">
      <c r="B71" s="149"/>
      <c r="C71" s="150" t="s">
        <v>235</v>
      </c>
      <c r="D71" s="150" t="s">
        <v>236</v>
      </c>
      <c r="E71" s="150"/>
      <c r="F71" s="151"/>
      <c r="G71" s="152"/>
      <c r="H71" s="152">
        <f>H72+H73+H74+H75+H76+H77</f>
        <v>0</v>
      </c>
      <c r="I71" s="153">
        <v>5.7076549999999998E-3</v>
      </c>
      <c r="K71" s="152"/>
    </row>
    <row r="72" spans="2:11" ht="13.5" customHeight="1">
      <c r="B72" s="154">
        <v>51</v>
      </c>
      <c r="C72" s="115" t="s">
        <v>237</v>
      </c>
      <c r="D72" s="115" t="s">
        <v>238</v>
      </c>
      <c r="E72" s="115" t="s">
        <v>93</v>
      </c>
      <c r="F72" s="116">
        <v>2</v>
      </c>
      <c r="G72" s="117">
        <v>0</v>
      </c>
      <c r="H72" s="117">
        <f>F72*G72</f>
        <v>0</v>
      </c>
      <c r="I72" s="155">
        <v>5.9999999999999995E-4</v>
      </c>
      <c r="K72" s="152"/>
    </row>
    <row r="73" spans="2:11" ht="13.5" customHeight="1">
      <c r="B73" s="154">
        <v>52</v>
      </c>
      <c r="C73" s="115" t="s">
        <v>239</v>
      </c>
      <c r="D73" s="115" t="s">
        <v>240</v>
      </c>
      <c r="E73" s="115" t="s">
        <v>93</v>
      </c>
      <c r="F73" s="116">
        <v>2</v>
      </c>
      <c r="G73" s="117">
        <v>0</v>
      </c>
      <c r="H73" s="117">
        <f t="shared" ref="H73:H77" si="3">F73*G73</f>
        <v>0</v>
      </c>
      <c r="I73" s="155">
        <v>1.08E-3</v>
      </c>
    </row>
    <row r="74" spans="2:11" ht="13.5" customHeight="1">
      <c r="B74" s="154">
        <v>53</v>
      </c>
      <c r="C74" s="115" t="s">
        <v>241</v>
      </c>
      <c r="D74" s="115" t="s">
        <v>242</v>
      </c>
      <c r="E74" s="115" t="s">
        <v>108</v>
      </c>
      <c r="F74" s="116">
        <v>6</v>
      </c>
      <c r="G74" s="117">
        <v>0</v>
      </c>
      <c r="H74" s="117">
        <f t="shared" si="3"/>
        <v>0</v>
      </c>
      <c r="I74" s="155">
        <v>4.0076549999999997E-3</v>
      </c>
    </row>
    <row r="75" spans="2:11" ht="13.5" customHeight="1">
      <c r="B75" s="154">
        <v>54</v>
      </c>
      <c r="C75" s="115" t="s">
        <v>243</v>
      </c>
      <c r="D75" s="115" t="s">
        <v>244</v>
      </c>
      <c r="E75" s="115" t="s">
        <v>108</v>
      </c>
      <c r="F75" s="116">
        <v>6</v>
      </c>
      <c r="G75" s="117">
        <v>0</v>
      </c>
      <c r="H75" s="117">
        <f t="shared" si="3"/>
        <v>0</v>
      </c>
      <c r="I75" s="155">
        <v>0</v>
      </c>
    </row>
    <row r="76" spans="2:11" ht="13.5" customHeight="1">
      <c r="B76" s="154">
        <v>55</v>
      </c>
      <c r="C76" s="115" t="s">
        <v>245</v>
      </c>
      <c r="D76" s="115" t="s">
        <v>246</v>
      </c>
      <c r="E76" s="115" t="s">
        <v>93</v>
      </c>
      <c r="F76" s="116">
        <v>2</v>
      </c>
      <c r="G76" s="117">
        <v>0</v>
      </c>
      <c r="H76" s="117">
        <f t="shared" si="3"/>
        <v>0</v>
      </c>
      <c r="I76" s="155">
        <v>2.0000000000000002E-5</v>
      </c>
    </row>
    <row r="77" spans="2:11" ht="13.5" customHeight="1">
      <c r="B77" s="154">
        <v>56</v>
      </c>
      <c r="C77" s="115" t="s">
        <v>247</v>
      </c>
      <c r="D77" s="115" t="s">
        <v>248</v>
      </c>
      <c r="E77" s="115" t="s">
        <v>20</v>
      </c>
      <c r="F77" s="116">
        <v>27.138999999999999</v>
      </c>
      <c r="G77" s="117">
        <v>0</v>
      </c>
      <c r="H77" s="117">
        <f t="shared" si="3"/>
        <v>0</v>
      </c>
      <c r="I77" s="155">
        <v>0</v>
      </c>
    </row>
    <row r="78" spans="2:11" ht="13.5" customHeight="1">
      <c r="B78" s="149"/>
      <c r="C78" s="150" t="s">
        <v>249</v>
      </c>
      <c r="D78" s="150" t="s">
        <v>250</v>
      </c>
      <c r="E78" s="150"/>
      <c r="F78" s="151"/>
      <c r="G78" s="152"/>
      <c r="H78" s="152">
        <f>H79+H80+H81+H82+H83+H84+H85</f>
        <v>0</v>
      </c>
      <c r="I78" s="153">
        <v>6.0000000000000002E-5</v>
      </c>
      <c r="K78" s="152"/>
    </row>
    <row r="79" spans="2:11" ht="13.5" customHeight="1">
      <c r="B79" s="154">
        <v>57</v>
      </c>
      <c r="C79" s="115" t="s">
        <v>251</v>
      </c>
      <c r="D79" s="115" t="s">
        <v>252</v>
      </c>
      <c r="E79" s="115" t="s">
        <v>93</v>
      </c>
      <c r="F79" s="116">
        <v>2</v>
      </c>
      <c r="G79" s="117">
        <v>0</v>
      </c>
      <c r="H79" s="117">
        <f>F79*G79</f>
        <v>0</v>
      </c>
      <c r="I79" s="155">
        <v>0</v>
      </c>
    </row>
    <row r="80" spans="2:11" ht="13.5" customHeight="1">
      <c r="B80" s="156">
        <v>58</v>
      </c>
      <c r="C80" s="118" t="s">
        <v>253</v>
      </c>
      <c r="D80" s="118" t="s">
        <v>254</v>
      </c>
      <c r="E80" s="118" t="s">
        <v>93</v>
      </c>
      <c r="F80" s="119">
        <v>2</v>
      </c>
      <c r="G80" s="117">
        <v>0</v>
      </c>
      <c r="H80" s="117">
        <f t="shared" ref="H80:H85" si="4">F80*G80</f>
        <v>0</v>
      </c>
      <c r="I80" s="157">
        <v>0</v>
      </c>
    </row>
    <row r="81" spans="2:11" ht="13.5" customHeight="1">
      <c r="B81" s="154">
        <v>59</v>
      </c>
      <c r="C81" s="115" t="s">
        <v>255</v>
      </c>
      <c r="D81" s="115" t="s">
        <v>256</v>
      </c>
      <c r="E81" s="115" t="s">
        <v>93</v>
      </c>
      <c r="F81" s="116">
        <v>4</v>
      </c>
      <c r="G81" s="117">
        <v>0</v>
      </c>
      <c r="H81" s="117">
        <f t="shared" si="4"/>
        <v>0</v>
      </c>
      <c r="I81" s="155">
        <v>6.0000000000000002E-5</v>
      </c>
    </row>
    <row r="82" spans="2:11" ht="13.5" customHeight="1">
      <c r="B82" s="156">
        <v>60</v>
      </c>
      <c r="C82" s="118" t="s">
        <v>257</v>
      </c>
      <c r="D82" s="118" t="s">
        <v>258</v>
      </c>
      <c r="E82" s="118" t="s">
        <v>93</v>
      </c>
      <c r="F82" s="119">
        <v>2</v>
      </c>
      <c r="G82" s="117">
        <v>0</v>
      </c>
      <c r="H82" s="117">
        <f t="shared" si="4"/>
        <v>0</v>
      </c>
      <c r="I82" s="157">
        <v>0</v>
      </c>
    </row>
    <row r="83" spans="2:11" ht="13.5" customHeight="1">
      <c r="B83" s="156">
        <v>61</v>
      </c>
      <c r="C83" s="118" t="s">
        <v>259</v>
      </c>
      <c r="D83" s="118" t="s">
        <v>260</v>
      </c>
      <c r="E83" s="118" t="s">
        <v>93</v>
      </c>
      <c r="F83" s="119">
        <v>2</v>
      </c>
      <c r="G83" s="117">
        <v>0</v>
      </c>
      <c r="H83" s="117">
        <f t="shared" si="4"/>
        <v>0</v>
      </c>
      <c r="I83" s="157">
        <v>0</v>
      </c>
    </row>
    <row r="84" spans="2:11" ht="13.5" customHeight="1">
      <c r="B84" s="156">
        <v>62</v>
      </c>
      <c r="C84" s="118" t="s">
        <v>261</v>
      </c>
      <c r="D84" s="118" t="s">
        <v>262</v>
      </c>
      <c r="E84" s="118" t="s">
        <v>93</v>
      </c>
      <c r="F84" s="119">
        <v>4</v>
      </c>
      <c r="G84" s="117">
        <v>0</v>
      </c>
      <c r="H84" s="117">
        <f t="shared" si="4"/>
        <v>0</v>
      </c>
      <c r="I84" s="157">
        <v>0</v>
      </c>
    </row>
    <row r="85" spans="2:11" ht="13.5" customHeight="1">
      <c r="B85" s="154">
        <v>63</v>
      </c>
      <c r="C85" s="115" t="s">
        <v>263</v>
      </c>
      <c r="D85" s="115" t="s">
        <v>264</v>
      </c>
      <c r="E85" s="115" t="s">
        <v>20</v>
      </c>
      <c r="F85" s="116">
        <v>10.615</v>
      </c>
      <c r="G85" s="117">
        <v>0</v>
      </c>
      <c r="H85" s="117">
        <f t="shared" si="4"/>
        <v>0</v>
      </c>
      <c r="I85" s="155">
        <v>0</v>
      </c>
    </row>
    <row r="86" spans="2:11" ht="13.5" customHeight="1">
      <c r="B86" s="149"/>
      <c r="C86" s="150" t="s">
        <v>265</v>
      </c>
      <c r="D86" s="150" t="s">
        <v>266</v>
      </c>
      <c r="E86" s="150"/>
      <c r="F86" s="151"/>
      <c r="G86" s="152"/>
      <c r="H86" s="152">
        <f>H87+H88+H89+H90+H91+H92+H93+H94+H95</f>
        <v>0</v>
      </c>
      <c r="I86" s="153">
        <v>2.9999999999999997E-4</v>
      </c>
      <c r="K86" s="152"/>
    </row>
    <row r="87" spans="2:11" ht="13.5" customHeight="1">
      <c r="B87" s="154">
        <v>64</v>
      </c>
      <c r="C87" s="115" t="s">
        <v>267</v>
      </c>
      <c r="D87" s="115" t="s">
        <v>268</v>
      </c>
      <c r="E87" s="115" t="s">
        <v>93</v>
      </c>
      <c r="F87" s="116">
        <v>5</v>
      </c>
      <c r="G87" s="117">
        <v>0</v>
      </c>
      <c r="H87" s="117">
        <f>F87*G87</f>
        <v>0</v>
      </c>
      <c r="I87" s="155">
        <v>0</v>
      </c>
    </row>
    <row r="88" spans="2:11" ht="13.5" customHeight="1">
      <c r="B88" s="154">
        <v>65</v>
      </c>
      <c r="C88" s="115" t="s">
        <v>269</v>
      </c>
      <c r="D88" s="115" t="s">
        <v>270</v>
      </c>
      <c r="E88" s="115" t="s">
        <v>222</v>
      </c>
      <c r="F88" s="116">
        <v>46</v>
      </c>
      <c r="G88" s="117">
        <v>0</v>
      </c>
      <c r="H88" s="117">
        <f t="shared" ref="H88:H95" si="5">F88*G88</f>
        <v>0</v>
      </c>
      <c r="I88" s="155">
        <v>0</v>
      </c>
    </row>
    <row r="89" spans="2:11" ht="13.5" customHeight="1">
      <c r="B89" s="154">
        <v>66</v>
      </c>
      <c r="C89" s="115" t="s">
        <v>273</v>
      </c>
      <c r="D89" s="115" t="s">
        <v>274</v>
      </c>
      <c r="E89" s="115" t="s">
        <v>93</v>
      </c>
      <c r="F89" s="116">
        <v>2</v>
      </c>
      <c r="G89" s="117">
        <v>0</v>
      </c>
      <c r="H89" s="117">
        <f t="shared" si="5"/>
        <v>0</v>
      </c>
      <c r="I89" s="155">
        <v>0</v>
      </c>
    </row>
    <row r="90" spans="2:11" ht="13.5" customHeight="1">
      <c r="B90" s="154">
        <v>67</v>
      </c>
      <c r="C90" s="115" t="s">
        <v>275</v>
      </c>
      <c r="D90" s="115" t="s">
        <v>276</v>
      </c>
      <c r="E90" s="115" t="s">
        <v>93</v>
      </c>
      <c r="F90" s="116">
        <v>1</v>
      </c>
      <c r="G90" s="117">
        <v>0</v>
      </c>
      <c r="H90" s="117">
        <f t="shared" si="5"/>
        <v>0</v>
      </c>
      <c r="I90" s="155">
        <v>8.0000000000000007E-5</v>
      </c>
    </row>
    <row r="91" spans="2:11" ht="13.5" customHeight="1">
      <c r="B91" s="154">
        <v>68</v>
      </c>
      <c r="C91" s="115" t="s">
        <v>277</v>
      </c>
      <c r="D91" s="115" t="s">
        <v>278</v>
      </c>
      <c r="E91" s="115" t="s">
        <v>93</v>
      </c>
      <c r="F91" s="116">
        <v>1</v>
      </c>
      <c r="G91" s="117">
        <v>0</v>
      </c>
      <c r="H91" s="117">
        <f t="shared" si="5"/>
        <v>0</v>
      </c>
      <c r="I91" s="155">
        <v>0</v>
      </c>
    </row>
    <row r="92" spans="2:11" ht="13.5" customHeight="1">
      <c r="B92" s="156">
        <v>69</v>
      </c>
      <c r="C92" s="118" t="s">
        <v>279</v>
      </c>
      <c r="D92" s="118" t="s">
        <v>280</v>
      </c>
      <c r="E92" s="118" t="s">
        <v>93</v>
      </c>
      <c r="F92" s="119">
        <v>1</v>
      </c>
      <c r="G92" s="117">
        <v>0</v>
      </c>
      <c r="H92" s="117">
        <f t="shared" si="5"/>
        <v>0</v>
      </c>
      <c r="I92" s="157">
        <v>0</v>
      </c>
    </row>
    <row r="93" spans="2:11" ht="13.5" customHeight="1">
      <c r="B93" s="156">
        <v>70</v>
      </c>
      <c r="C93" s="118" t="s">
        <v>281</v>
      </c>
      <c r="D93" s="118" t="s">
        <v>282</v>
      </c>
      <c r="E93" s="118" t="s">
        <v>93</v>
      </c>
      <c r="F93" s="119">
        <v>1</v>
      </c>
      <c r="G93" s="117">
        <v>0</v>
      </c>
      <c r="H93" s="117">
        <f t="shared" si="5"/>
        <v>0</v>
      </c>
      <c r="I93" s="157">
        <v>0</v>
      </c>
    </row>
    <row r="94" spans="2:11" ht="13.5" customHeight="1">
      <c r="B94" s="154">
        <v>71</v>
      </c>
      <c r="C94" s="115" t="s">
        <v>283</v>
      </c>
      <c r="D94" s="115" t="s">
        <v>390</v>
      </c>
      <c r="E94" s="115" t="s">
        <v>93</v>
      </c>
      <c r="F94" s="116">
        <v>1</v>
      </c>
      <c r="G94" s="117">
        <v>0</v>
      </c>
      <c r="H94" s="117">
        <f t="shared" si="5"/>
        <v>0</v>
      </c>
      <c r="I94" s="155">
        <v>2.2000000000000001E-4</v>
      </c>
    </row>
    <row r="95" spans="2:11" ht="13.5" customHeight="1">
      <c r="B95" s="154">
        <v>72</v>
      </c>
      <c r="C95" s="115" t="s">
        <v>285</v>
      </c>
      <c r="D95" s="115" t="s">
        <v>286</v>
      </c>
      <c r="E95" s="115" t="s">
        <v>20</v>
      </c>
      <c r="F95" s="116">
        <v>104.38500000000001</v>
      </c>
      <c r="G95" s="117">
        <v>0</v>
      </c>
      <c r="H95" s="117">
        <f t="shared" si="5"/>
        <v>0</v>
      </c>
      <c r="I95" s="155">
        <v>0</v>
      </c>
    </row>
    <row r="96" spans="2:11" ht="13.5" customHeight="1">
      <c r="B96" s="149"/>
      <c r="C96" s="150" t="s">
        <v>287</v>
      </c>
      <c r="D96" s="150" t="s">
        <v>288</v>
      </c>
      <c r="E96" s="150"/>
      <c r="F96" s="151"/>
      <c r="G96" s="152"/>
      <c r="H96" s="152">
        <f>H97+H98+H99+H100+H101+H102</f>
        <v>0</v>
      </c>
      <c r="I96" s="153">
        <v>8.9999999999999993E-3</v>
      </c>
      <c r="K96" s="152"/>
    </row>
    <row r="97" spans="2:11" ht="13.5" customHeight="1">
      <c r="B97" s="154">
        <v>73</v>
      </c>
      <c r="C97" s="115" t="s">
        <v>289</v>
      </c>
      <c r="D97" s="115" t="s">
        <v>290</v>
      </c>
      <c r="E97" s="115" t="s">
        <v>161</v>
      </c>
      <c r="F97" s="116">
        <v>2</v>
      </c>
      <c r="G97" s="117">
        <v>0</v>
      </c>
      <c r="H97" s="117">
        <f>F97*G97</f>
        <v>0</v>
      </c>
      <c r="I97" s="155">
        <v>0</v>
      </c>
    </row>
    <row r="98" spans="2:11" ht="13.5" customHeight="1">
      <c r="B98" s="154">
        <v>74</v>
      </c>
      <c r="C98" s="115" t="s">
        <v>291</v>
      </c>
      <c r="D98" s="115" t="s">
        <v>292</v>
      </c>
      <c r="E98" s="115" t="s">
        <v>108</v>
      </c>
      <c r="F98" s="116">
        <v>4</v>
      </c>
      <c r="G98" s="117">
        <v>0</v>
      </c>
      <c r="H98" s="117">
        <f t="shared" ref="H98:H102" si="6">F98*G98</f>
        <v>0</v>
      </c>
      <c r="I98" s="155">
        <v>6.6800000000000002E-3</v>
      </c>
    </row>
    <row r="99" spans="2:11" ht="13.5" customHeight="1">
      <c r="B99" s="154">
        <v>75</v>
      </c>
      <c r="C99" s="115" t="s">
        <v>293</v>
      </c>
      <c r="D99" s="115" t="s">
        <v>294</v>
      </c>
      <c r="E99" s="115" t="s">
        <v>108</v>
      </c>
      <c r="F99" s="116">
        <v>4</v>
      </c>
      <c r="G99" s="117">
        <v>0</v>
      </c>
      <c r="H99" s="117">
        <f t="shared" si="6"/>
        <v>0</v>
      </c>
      <c r="I99" s="155">
        <v>2.32E-3</v>
      </c>
    </row>
    <row r="100" spans="2:11" ht="13.5" customHeight="1">
      <c r="B100" s="156">
        <v>76</v>
      </c>
      <c r="C100" s="118" t="s">
        <v>295</v>
      </c>
      <c r="D100" s="118" t="s">
        <v>1315</v>
      </c>
      <c r="E100" s="118" t="s">
        <v>93</v>
      </c>
      <c r="F100" s="119">
        <v>2</v>
      </c>
      <c r="G100" s="117">
        <v>0</v>
      </c>
      <c r="H100" s="117">
        <f t="shared" si="6"/>
        <v>0</v>
      </c>
      <c r="I100" s="157">
        <v>0</v>
      </c>
    </row>
    <row r="101" spans="2:11" ht="13.5" customHeight="1">
      <c r="B101" s="156">
        <v>77</v>
      </c>
      <c r="C101" s="118" t="s">
        <v>297</v>
      </c>
      <c r="D101" s="118" t="s">
        <v>298</v>
      </c>
      <c r="E101" s="118" t="s">
        <v>93</v>
      </c>
      <c r="F101" s="119">
        <v>1</v>
      </c>
      <c r="G101" s="117">
        <v>0</v>
      </c>
      <c r="H101" s="117">
        <f t="shared" si="6"/>
        <v>0</v>
      </c>
      <c r="I101" s="157">
        <v>0</v>
      </c>
    </row>
    <row r="102" spans="2:11" ht="13.5" customHeight="1">
      <c r="B102" s="154">
        <v>78</v>
      </c>
      <c r="C102" s="115" t="s">
        <v>299</v>
      </c>
      <c r="D102" s="115" t="s">
        <v>1319</v>
      </c>
      <c r="E102" s="115" t="s">
        <v>161</v>
      </c>
      <c r="F102" s="116">
        <v>2</v>
      </c>
      <c r="G102" s="117">
        <v>0</v>
      </c>
      <c r="H102" s="117">
        <f t="shared" si="6"/>
        <v>0</v>
      </c>
      <c r="I102" s="155">
        <v>0</v>
      </c>
    </row>
    <row r="103" spans="2:11" ht="13.5" customHeight="1">
      <c r="B103" s="149"/>
      <c r="C103" s="150" t="s">
        <v>216</v>
      </c>
      <c r="D103" s="150" t="s">
        <v>217</v>
      </c>
      <c r="E103" s="150"/>
      <c r="F103" s="151"/>
      <c r="G103" s="152"/>
      <c r="H103" s="152">
        <f>H104+H105+H106+H107+H108</f>
        <v>0</v>
      </c>
      <c r="I103" s="153">
        <v>3.9960000000000002E-2</v>
      </c>
      <c r="K103" s="152"/>
    </row>
    <row r="104" spans="2:11" ht="13.5" customHeight="1">
      <c r="B104" s="154">
        <v>79</v>
      </c>
      <c r="C104" s="115" t="s">
        <v>218</v>
      </c>
      <c r="D104" s="115" t="s">
        <v>219</v>
      </c>
      <c r="E104" s="115" t="s">
        <v>108</v>
      </c>
      <c r="F104" s="116">
        <v>9</v>
      </c>
      <c r="G104" s="117">
        <v>0</v>
      </c>
      <c r="H104" s="117">
        <f>F104*G104</f>
        <v>0</v>
      </c>
      <c r="I104" s="155">
        <v>2.16E-3</v>
      </c>
    </row>
    <row r="105" spans="2:11" ht="13.5" customHeight="1">
      <c r="B105" s="154">
        <v>80</v>
      </c>
      <c r="C105" s="115" t="s">
        <v>220</v>
      </c>
      <c r="D105" s="115" t="s">
        <v>221</v>
      </c>
      <c r="E105" s="115" t="s">
        <v>222</v>
      </c>
      <c r="F105" s="116">
        <v>52</v>
      </c>
      <c r="G105" s="117">
        <v>0</v>
      </c>
      <c r="H105" s="117">
        <f t="shared" ref="H105:H108" si="7">F105*G105</f>
        <v>0</v>
      </c>
      <c r="I105" s="155">
        <v>1.404E-2</v>
      </c>
    </row>
    <row r="106" spans="2:11" ht="13.5" customHeight="1">
      <c r="B106" s="154">
        <v>81</v>
      </c>
      <c r="C106" s="115" t="s">
        <v>223</v>
      </c>
      <c r="D106" s="115" t="s">
        <v>224</v>
      </c>
      <c r="E106" s="115" t="s">
        <v>222</v>
      </c>
      <c r="F106" s="116">
        <v>52</v>
      </c>
      <c r="G106" s="117">
        <v>0</v>
      </c>
      <c r="H106" s="117">
        <f t="shared" si="7"/>
        <v>0</v>
      </c>
      <c r="I106" s="155">
        <v>0</v>
      </c>
    </row>
    <row r="107" spans="2:11" ht="13.5" customHeight="1">
      <c r="B107" s="154">
        <v>82</v>
      </c>
      <c r="C107" s="115" t="s">
        <v>225</v>
      </c>
      <c r="D107" s="115" t="s">
        <v>226</v>
      </c>
      <c r="E107" s="115" t="s">
        <v>222</v>
      </c>
      <c r="F107" s="116">
        <v>46</v>
      </c>
      <c r="G107" s="117">
        <v>0</v>
      </c>
      <c r="H107" s="117">
        <f t="shared" si="7"/>
        <v>0</v>
      </c>
      <c r="I107" s="155">
        <v>1.426E-2</v>
      </c>
    </row>
    <row r="108" spans="2:11" ht="13.5" customHeight="1">
      <c r="B108" s="154">
        <v>83</v>
      </c>
      <c r="C108" s="115" t="s">
        <v>227</v>
      </c>
      <c r="D108" s="115" t="s">
        <v>228</v>
      </c>
      <c r="E108" s="115" t="s">
        <v>108</v>
      </c>
      <c r="F108" s="116">
        <v>38</v>
      </c>
      <c r="G108" s="117">
        <v>0</v>
      </c>
      <c r="H108" s="117">
        <f t="shared" si="7"/>
        <v>0</v>
      </c>
      <c r="I108" s="155">
        <v>9.4999999999999998E-3</v>
      </c>
    </row>
    <row r="109" spans="2:11" ht="13.5" customHeight="1">
      <c r="B109" s="144"/>
      <c r="C109" s="145" t="s">
        <v>300</v>
      </c>
      <c r="D109" s="145" t="s">
        <v>301</v>
      </c>
      <c r="E109" s="145"/>
      <c r="F109" s="146"/>
      <c r="G109" s="147"/>
      <c r="H109" s="147">
        <f>H110</f>
        <v>0</v>
      </c>
      <c r="I109" s="148">
        <v>0</v>
      </c>
      <c r="K109" s="147"/>
    </row>
    <row r="110" spans="2:11" ht="13.5" customHeight="1">
      <c r="B110" s="149"/>
      <c r="C110" s="150" t="s">
        <v>302</v>
      </c>
      <c r="D110" s="150" t="s">
        <v>301</v>
      </c>
      <c r="E110" s="150"/>
      <c r="F110" s="151"/>
      <c r="G110" s="152"/>
      <c r="H110" s="152">
        <f>H111+H112+H113+H114+H115+H116+H117+H118+H119</f>
        <v>0</v>
      </c>
      <c r="I110" s="153">
        <v>0</v>
      </c>
      <c r="K110" s="152"/>
    </row>
    <row r="111" spans="2:11" ht="13.5" customHeight="1">
      <c r="B111" s="154">
        <v>84</v>
      </c>
      <c r="C111" s="115" t="s">
        <v>303</v>
      </c>
      <c r="D111" s="115" t="s">
        <v>304</v>
      </c>
      <c r="E111" s="115" t="s">
        <v>305</v>
      </c>
      <c r="F111" s="116">
        <v>36</v>
      </c>
      <c r="G111" s="117">
        <v>0</v>
      </c>
      <c r="H111" s="117">
        <f>F111*G111</f>
        <v>0</v>
      </c>
      <c r="I111" s="155">
        <v>0</v>
      </c>
    </row>
    <row r="112" spans="2:11" ht="13.5" customHeight="1">
      <c r="B112" s="154">
        <v>85</v>
      </c>
      <c r="C112" s="115" t="s">
        <v>306</v>
      </c>
      <c r="D112" s="115" t="s">
        <v>307</v>
      </c>
      <c r="E112" s="115" t="s">
        <v>305</v>
      </c>
      <c r="F112" s="116">
        <v>24</v>
      </c>
      <c r="G112" s="117">
        <v>0</v>
      </c>
      <c r="H112" s="117">
        <f t="shared" ref="H112:H119" si="8">F112*G112</f>
        <v>0</v>
      </c>
      <c r="I112" s="155">
        <v>0</v>
      </c>
    </row>
    <row r="113" spans="2:11" ht="13.5" customHeight="1">
      <c r="B113" s="154">
        <v>86</v>
      </c>
      <c r="C113" s="115" t="s">
        <v>308</v>
      </c>
      <c r="D113" s="115" t="s">
        <v>309</v>
      </c>
      <c r="E113" s="115" t="s">
        <v>310</v>
      </c>
      <c r="F113" s="116">
        <v>1</v>
      </c>
      <c r="G113" s="117">
        <v>0</v>
      </c>
      <c r="H113" s="117">
        <f t="shared" si="8"/>
        <v>0</v>
      </c>
      <c r="I113" s="155">
        <v>0</v>
      </c>
    </row>
    <row r="114" spans="2:11" ht="13.5" customHeight="1">
      <c r="B114" s="154">
        <v>87</v>
      </c>
      <c r="C114" s="115" t="s">
        <v>311</v>
      </c>
      <c r="D114" s="115" t="s">
        <v>312</v>
      </c>
      <c r="E114" s="115" t="s">
        <v>305</v>
      </c>
      <c r="F114" s="116">
        <v>36</v>
      </c>
      <c r="G114" s="117">
        <v>0</v>
      </c>
      <c r="H114" s="117">
        <f t="shared" si="8"/>
        <v>0</v>
      </c>
      <c r="I114" s="155">
        <v>0</v>
      </c>
    </row>
    <row r="115" spans="2:11" ht="13.5" customHeight="1">
      <c r="B115" s="154">
        <v>88</v>
      </c>
      <c r="C115" s="115" t="s">
        <v>391</v>
      </c>
      <c r="D115" s="115" t="s">
        <v>392</v>
      </c>
      <c r="E115" s="115" t="s">
        <v>393</v>
      </c>
      <c r="F115" s="116">
        <v>1</v>
      </c>
      <c r="G115" s="117">
        <v>0</v>
      </c>
      <c r="H115" s="117">
        <f t="shared" si="8"/>
        <v>0</v>
      </c>
      <c r="I115" s="155">
        <v>0</v>
      </c>
    </row>
    <row r="116" spans="2:11" ht="13.5" customHeight="1">
      <c r="B116" s="154">
        <v>89</v>
      </c>
      <c r="C116" s="115" t="s">
        <v>394</v>
      </c>
      <c r="D116" s="115" t="s">
        <v>392</v>
      </c>
      <c r="E116" s="115" t="s">
        <v>393</v>
      </c>
      <c r="F116" s="116">
        <v>1</v>
      </c>
      <c r="G116" s="117">
        <v>0</v>
      </c>
      <c r="H116" s="117">
        <f t="shared" si="8"/>
        <v>0</v>
      </c>
      <c r="I116" s="155">
        <v>0</v>
      </c>
    </row>
    <row r="117" spans="2:11" ht="13.5" customHeight="1">
      <c r="B117" s="154">
        <v>90</v>
      </c>
      <c r="C117" s="115" t="s">
        <v>395</v>
      </c>
      <c r="D117" s="115" t="s">
        <v>396</v>
      </c>
      <c r="E117" s="115" t="s">
        <v>393</v>
      </c>
      <c r="F117" s="116">
        <v>1</v>
      </c>
      <c r="G117" s="117">
        <v>0</v>
      </c>
      <c r="H117" s="117">
        <f t="shared" si="8"/>
        <v>0</v>
      </c>
      <c r="I117" s="155">
        <v>0</v>
      </c>
    </row>
    <row r="118" spans="2:11" ht="13.5" customHeight="1">
      <c r="B118" s="154">
        <v>91</v>
      </c>
      <c r="C118" s="115" t="s">
        <v>313</v>
      </c>
      <c r="D118" s="115" t="s">
        <v>314</v>
      </c>
      <c r="E118" s="115" t="s">
        <v>310</v>
      </c>
      <c r="F118" s="116">
        <v>1</v>
      </c>
      <c r="G118" s="117">
        <v>0</v>
      </c>
      <c r="H118" s="117">
        <f t="shared" si="8"/>
        <v>0</v>
      </c>
      <c r="I118" s="155">
        <v>0</v>
      </c>
    </row>
    <row r="119" spans="2:11" ht="13.5" customHeight="1" thickBot="1">
      <c r="B119" s="154">
        <v>92</v>
      </c>
      <c r="C119" s="115" t="s">
        <v>315</v>
      </c>
      <c r="D119" s="115" t="s">
        <v>316</v>
      </c>
      <c r="E119" s="115" t="s">
        <v>310</v>
      </c>
      <c r="F119" s="116">
        <v>1</v>
      </c>
      <c r="G119" s="117">
        <v>0</v>
      </c>
      <c r="H119" s="117">
        <f t="shared" si="8"/>
        <v>0</v>
      </c>
      <c r="I119" s="155">
        <v>0</v>
      </c>
    </row>
    <row r="120" spans="2:11" ht="13.5" customHeight="1" thickBot="1">
      <c r="B120" s="168"/>
      <c r="C120" s="169"/>
      <c r="D120" s="169" t="s">
        <v>317</v>
      </c>
      <c r="E120" s="169"/>
      <c r="F120" s="170"/>
      <c r="G120" s="171"/>
      <c r="H120" s="388">
        <f>H109+H103+H96+H86+H78+H71+H68+H35+H17</f>
        <v>0</v>
      </c>
      <c r="I120" s="172">
        <v>0.33912765499999997</v>
      </c>
      <c r="K120" s="387"/>
    </row>
    <row r="121" spans="2:11" ht="13.5" customHeight="1" thickBot="1">
      <c r="B121" s="173"/>
      <c r="C121" s="174"/>
      <c r="D121" s="174"/>
      <c r="E121" s="174"/>
      <c r="F121" s="174"/>
      <c r="G121" s="174"/>
      <c r="H121" s="174"/>
      <c r="I121" s="175"/>
    </row>
  </sheetData>
  <mergeCells count="1">
    <mergeCell ref="B4:I4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J120"/>
  <sheetViews>
    <sheetView workbookViewId="0">
      <pane ySplit="5" topLeftCell="A72" activePane="bottomLeft" state="frozen"/>
      <selection pane="bottomLeft" activeCell="S111" sqref="S111"/>
    </sheetView>
  </sheetViews>
  <sheetFormatPr defaultRowHeight="15"/>
  <cols>
    <col min="2" max="2" width="16" customWidth="1"/>
    <col min="3" max="3" width="53.42578125" customWidth="1"/>
    <col min="6" max="6" width="15.85546875" customWidth="1"/>
    <col min="7" max="7" width="13.28515625" customWidth="1"/>
    <col min="8" max="8" width="16" customWidth="1"/>
    <col min="9" max="9" width="13.5703125" customWidth="1"/>
    <col min="10" max="10" width="14.7109375" customWidth="1"/>
  </cols>
  <sheetData>
    <row r="1" spans="2:10" ht="15.75" thickBot="1"/>
    <row r="2" spans="2:10" ht="15.75">
      <c r="B2" s="540" t="s">
        <v>397</v>
      </c>
      <c r="C2" s="541"/>
      <c r="D2" s="541"/>
      <c r="E2" s="541"/>
      <c r="F2" s="541"/>
      <c r="G2" s="541"/>
      <c r="H2" s="541"/>
      <c r="I2" s="542"/>
      <c r="J2" s="317"/>
    </row>
    <row r="3" spans="2:10" ht="16.5">
      <c r="B3" s="318"/>
      <c r="C3" s="319" t="s">
        <v>1279</v>
      </c>
      <c r="D3" s="320"/>
      <c r="E3" s="320"/>
      <c r="F3" s="320"/>
      <c r="G3" s="320"/>
      <c r="H3" s="320"/>
      <c r="I3" s="321"/>
      <c r="J3" s="317"/>
    </row>
    <row r="4" spans="2:10" ht="15.75">
      <c r="B4" s="543" t="s">
        <v>399</v>
      </c>
      <c r="C4" s="544"/>
      <c r="D4" s="544"/>
      <c r="E4" s="544"/>
      <c r="F4" s="544"/>
      <c r="G4" s="544"/>
      <c r="H4" s="544"/>
      <c r="I4" s="545"/>
      <c r="J4" s="317"/>
    </row>
    <row r="5" spans="2:10">
      <c r="B5" s="322" t="s">
        <v>401</v>
      </c>
      <c r="C5" s="323" t="s">
        <v>75</v>
      </c>
      <c r="D5" s="324" t="s">
        <v>402</v>
      </c>
      <c r="E5" s="324" t="s">
        <v>403</v>
      </c>
      <c r="F5" s="325" t="s">
        <v>404</v>
      </c>
      <c r="G5" s="326" t="s">
        <v>405</v>
      </c>
      <c r="H5" s="326" t="s">
        <v>406</v>
      </c>
      <c r="I5" s="327" t="s">
        <v>407</v>
      </c>
      <c r="J5" s="317" t="s">
        <v>408</v>
      </c>
    </row>
    <row r="6" spans="2:10" ht="16.5">
      <c r="B6" s="328"/>
      <c r="C6" s="319" t="s">
        <v>409</v>
      </c>
      <c r="D6" s="324"/>
      <c r="E6" s="324"/>
      <c r="F6" s="325"/>
      <c r="G6" s="326"/>
      <c r="H6" s="326"/>
      <c r="I6" s="327"/>
      <c r="J6" s="317"/>
    </row>
    <row r="7" spans="2:10">
      <c r="B7" s="330">
        <v>341000176</v>
      </c>
      <c r="C7" s="329" t="s">
        <v>1278</v>
      </c>
      <c r="D7" s="324" t="s">
        <v>108</v>
      </c>
      <c r="E7" s="324">
        <v>15</v>
      </c>
      <c r="F7" s="325">
        <v>0</v>
      </c>
      <c r="G7" s="326"/>
      <c r="H7" s="326">
        <f>F7*E7</f>
        <v>0</v>
      </c>
      <c r="I7" s="327"/>
      <c r="J7" s="317"/>
    </row>
    <row r="8" spans="2:10">
      <c r="B8" s="331">
        <v>341000046</v>
      </c>
      <c r="C8" s="329" t="s">
        <v>411</v>
      </c>
      <c r="D8" s="324" t="s">
        <v>108</v>
      </c>
      <c r="E8" s="324">
        <v>8</v>
      </c>
      <c r="F8" s="325">
        <v>0</v>
      </c>
      <c r="G8" s="326"/>
      <c r="H8" s="326">
        <f t="shared" ref="H8:H38" si="0">F8*E8</f>
        <v>0</v>
      </c>
      <c r="I8" s="327"/>
      <c r="J8" s="317"/>
    </row>
    <row r="9" spans="2:10">
      <c r="B9" s="331">
        <v>341000023</v>
      </c>
      <c r="C9" s="329" t="s">
        <v>412</v>
      </c>
      <c r="D9" s="324" t="s">
        <v>108</v>
      </c>
      <c r="E9" s="324">
        <v>6</v>
      </c>
      <c r="F9" s="325">
        <v>0</v>
      </c>
      <c r="G9" s="326"/>
      <c r="H9" s="326">
        <f t="shared" si="0"/>
        <v>0</v>
      </c>
      <c r="I9" s="327"/>
      <c r="J9" s="317"/>
    </row>
    <row r="10" spans="2:10">
      <c r="B10" s="331">
        <v>341000024</v>
      </c>
      <c r="C10" s="329" t="s">
        <v>413</v>
      </c>
      <c r="D10" s="324" t="s">
        <v>108</v>
      </c>
      <c r="E10" s="324">
        <v>25</v>
      </c>
      <c r="F10" s="325">
        <v>0</v>
      </c>
      <c r="G10" s="326"/>
      <c r="H10" s="326">
        <f t="shared" si="0"/>
        <v>0</v>
      </c>
      <c r="I10" s="327"/>
      <c r="J10" s="317"/>
    </row>
    <row r="11" spans="2:10">
      <c r="B11" s="331">
        <v>341000026</v>
      </c>
      <c r="C11" s="329" t="s">
        <v>414</v>
      </c>
      <c r="D11" s="324" t="s">
        <v>108</v>
      </c>
      <c r="E11" s="324">
        <v>145</v>
      </c>
      <c r="F11" s="325">
        <v>0</v>
      </c>
      <c r="G11" s="326"/>
      <c r="H11" s="326">
        <f t="shared" si="0"/>
        <v>0</v>
      </c>
      <c r="I11" s="327"/>
      <c r="J11" s="332"/>
    </row>
    <row r="12" spans="2:10">
      <c r="B12" s="331">
        <v>341000027</v>
      </c>
      <c r="C12" s="329" t="s">
        <v>415</v>
      </c>
      <c r="D12" s="324" t="s">
        <v>108</v>
      </c>
      <c r="E12" s="324">
        <v>240</v>
      </c>
      <c r="F12" s="325">
        <v>0</v>
      </c>
      <c r="G12" s="326"/>
      <c r="H12" s="326">
        <f t="shared" si="0"/>
        <v>0</v>
      </c>
      <c r="I12" s="327"/>
      <c r="J12" s="317"/>
    </row>
    <row r="13" spans="2:10">
      <c r="B13" s="331">
        <v>341000057</v>
      </c>
      <c r="C13" s="329" t="s">
        <v>468</v>
      </c>
      <c r="D13" s="324" t="s">
        <v>108</v>
      </c>
      <c r="E13" s="324">
        <v>5</v>
      </c>
      <c r="F13" s="325">
        <v>0</v>
      </c>
      <c r="G13" s="326"/>
      <c r="H13" s="326">
        <f t="shared" si="0"/>
        <v>0</v>
      </c>
      <c r="I13" s="327"/>
      <c r="J13" s="317"/>
    </row>
    <row r="14" spans="2:10">
      <c r="B14" s="331">
        <v>341000031</v>
      </c>
      <c r="C14" s="329" t="s">
        <v>416</v>
      </c>
      <c r="D14" s="324" t="s">
        <v>108</v>
      </c>
      <c r="E14" s="324">
        <v>35</v>
      </c>
      <c r="F14" s="325">
        <v>0</v>
      </c>
      <c r="G14" s="326"/>
      <c r="H14" s="326">
        <f t="shared" si="0"/>
        <v>0</v>
      </c>
      <c r="I14" s="327"/>
      <c r="J14" s="317"/>
    </row>
    <row r="15" spans="2:10">
      <c r="B15" s="331">
        <v>341000034</v>
      </c>
      <c r="C15" s="329" t="s">
        <v>417</v>
      </c>
      <c r="D15" s="324" t="s">
        <v>108</v>
      </c>
      <c r="E15" s="324">
        <v>8</v>
      </c>
      <c r="F15" s="325">
        <v>0</v>
      </c>
      <c r="G15" s="326"/>
      <c r="H15" s="326">
        <f t="shared" si="0"/>
        <v>0</v>
      </c>
      <c r="I15" s="327"/>
      <c r="J15" s="317"/>
    </row>
    <row r="16" spans="2:10">
      <c r="B16" s="331">
        <v>341000006</v>
      </c>
      <c r="C16" s="329" t="s">
        <v>418</v>
      </c>
      <c r="D16" s="324" t="s">
        <v>108</v>
      </c>
      <c r="E16" s="324">
        <v>18</v>
      </c>
      <c r="F16" s="325">
        <v>0</v>
      </c>
      <c r="G16" s="326"/>
      <c r="H16" s="326">
        <f t="shared" si="0"/>
        <v>0</v>
      </c>
      <c r="I16" s="327"/>
      <c r="J16" s="317"/>
    </row>
    <row r="17" spans="2:10">
      <c r="B17" s="331">
        <v>345000383</v>
      </c>
      <c r="C17" s="329" t="s">
        <v>419</v>
      </c>
      <c r="D17" s="324" t="s">
        <v>420</v>
      </c>
      <c r="E17" s="324">
        <v>5</v>
      </c>
      <c r="F17" s="325">
        <v>0</v>
      </c>
      <c r="G17" s="326"/>
      <c r="H17" s="326">
        <f t="shared" si="0"/>
        <v>0</v>
      </c>
      <c r="I17" s="327"/>
      <c r="J17" s="317"/>
    </row>
    <row r="18" spans="2:10">
      <c r="B18" s="331">
        <v>345000325</v>
      </c>
      <c r="C18" s="329" t="s">
        <v>421</v>
      </c>
      <c r="D18" s="324" t="s">
        <v>420</v>
      </c>
      <c r="E18" s="324">
        <v>43</v>
      </c>
      <c r="F18" s="325">
        <v>0</v>
      </c>
      <c r="G18" s="326"/>
      <c r="H18" s="326">
        <f t="shared" si="0"/>
        <v>0</v>
      </c>
      <c r="I18" s="327"/>
      <c r="J18" s="317"/>
    </row>
    <row r="19" spans="2:10">
      <c r="B19" s="331">
        <v>345000006</v>
      </c>
      <c r="C19" s="329" t="s">
        <v>422</v>
      </c>
      <c r="D19" s="324" t="s">
        <v>420</v>
      </c>
      <c r="E19" s="324">
        <v>5</v>
      </c>
      <c r="F19" s="325">
        <v>0</v>
      </c>
      <c r="G19" s="326"/>
      <c r="H19" s="326">
        <f t="shared" si="0"/>
        <v>0</v>
      </c>
      <c r="I19" s="327"/>
      <c r="J19" s="317"/>
    </row>
    <row r="20" spans="2:10">
      <c r="B20" s="358">
        <v>345000007</v>
      </c>
      <c r="C20" s="329" t="s">
        <v>423</v>
      </c>
      <c r="D20" s="324" t="s">
        <v>420</v>
      </c>
      <c r="E20" s="324">
        <v>10</v>
      </c>
      <c r="F20" s="325">
        <v>0</v>
      </c>
      <c r="G20" s="326"/>
      <c r="H20" s="326">
        <f t="shared" si="0"/>
        <v>0</v>
      </c>
      <c r="I20" s="327"/>
      <c r="J20" s="317"/>
    </row>
    <row r="21" spans="2:10">
      <c r="B21" s="358">
        <v>345000061</v>
      </c>
      <c r="C21" s="329" t="s">
        <v>469</v>
      </c>
      <c r="D21" s="324" t="s">
        <v>108</v>
      </c>
      <c r="E21" s="324">
        <v>24</v>
      </c>
      <c r="F21" s="325">
        <v>0</v>
      </c>
      <c r="G21" s="326"/>
      <c r="H21" s="326">
        <f t="shared" si="0"/>
        <v>0</v>
      </c>
      <c r="I21" s="327"/>
      <c r="J21" s="317"/>
    </row>
    <row r="22" spans="2:10">
      <c r="B22" s="358">
        <v>345000054</v>
      </c>
      <c r="C22" s="329" t="s">
        <v>470</v>
      </c>
      <c r="D22" s="324" t="s">
        <v>108</v>
      </c>
      <c r="E22" s="324">
        <v>6</v>
      </c>
      <c r="F22" s="325">
        <v>0</v>
      </c>
      <c r="G22" s="326"/>
      <c r="H22" s="326">
        <f t="shared" si="0"/>
        <v>0</v>
      </c>
      <c r="I22" s="327"/>
      <c r="J22" s="317"/>
    </row>
    <row r="23" spans="2:10">
      <c r="B23" s="358">
        <v>278000002</v>
      </c>
      <c r="C23" s="329" t="s">
        <v>424</v>
      </c>
      <c r="D23" s="324" t="s">
        <v>420</v>
      </c>
      <c r="E23" s="324">
        <v>2</v>
      </c>
      <c r="F23" s="325">
        <v>0</v>
      </c>
      <c r="G23" s="326"/>
      <c r="H23" s="326">
        <f t="shared" si="0"/>
        <v>0</v>
      </c>
      <c r="I23" s="327"/>
      <c r="J23" s="317"/>
    </row>
    <row r="24" spans="2:10">
      <c r="B24" s="358">
        <v>358000504</v>
      </c>
      <c r="C24" s="329" t="s">
        <v>425</v>
      </c>
      <c r="D24" s="324" t="s">
        <v>420</v>
      </c>
      <c r="E24" s="324">
        <v>6</v>
      </c>
      <c r="F24" s="325">
        <v>0</v>
      </c>
      <c r="G24" s="326"/>
      <c r="H24" s="326">
        <f t="shared" si="0"/>
        <v>0</v>
      </c>
      <c r="I24" s="327"/>
      <c r="J24" s="317"/>
    </row>
    <row r="25" spans="2:10">
      <c r="B25" s="358">
        <v>358000505</v>
      </c>
      <c r="C25" s="329" t="s">
        <v>426</v>
      </c>
      <c r="D25" s="324" t="s">
        <v>420</v>
      </c>
      <c r="E25" s="324">
        <v>3</v>
      </c>
      <c r="F25" s="325">
        <v>0</v>
      </c>
      <c r="G25" s="326"/>
      <c r="H25" s="326">
        <f t="shared" si="0"/>
        <v>0</v>
      </c>
      <c r="I25" s="327"/>
      <c r="J25" s="317"/>
    </row>
    <row r="26" spans="2:10">
      <c r="B26" s="358">
        <v>358000506</v>
      </c>
      <c r="C26" s="329" t="s">
        <v>427</v>
      </c>
      <c r="D26" s="324" t="s">
        <v>420</v>
      </c>
      <c r="E26" s="324">
        <v>2</v>
      </c>
      <c r="F26" s="325">
        <v>0</v>
      </c>
      <c r="G26" s="326"/>
      <c r="H26" s="326">
        <f t="shared" si="0"/>
        <v>0</v>
      </c>
      <c r="I26" s="327"/>
      <c r="J26" s="317"/>
    </row>
    <row r="27" spans="2:10">
      <c r="B27" s="358">
        <v>358000507</v>
      </c>
      <c r="C27" s="329" t="s">
        <v>481</v>
      </c>
      <c r="D27" s="324" t="s">
        <v>420</v>
      </c>
      <c r="E27" s="324">
        <v>1</v>
      </c>
      <c r="F27" s="325">
        <v>0</v>
      </c>
      <c r="G27" s="326"/>
      <c r="H27" s="326">
        <f t="shared" si="0"/>
        <v>0</v>
      </c>
      <c r="I27" s="327"/>
      <c r="J27" s="317"/>
    </row>
    <row r="28" spans="2:10">
      <c r="B28" s="358">
        <v>358000509</v>
      </c>
      <c r="C28" s="329" t="s">
        <v>428</v>
      </c>
      <c r="D28" s="324" t="s">
        <v>420</v>
      </c>
      <c r="E28" s="324">
        <v>1</v>
      </c>
      <c r="F28" s="325">
        <v>0</v>
      </c>
      <c r="G28" s="326"/>
      <c r="H28" s="326">
        <f t="shared" si="0"/>
        <v>0</v>
      </c>
      <c r="I28" s="327"/>
      <c r="J28" s="317"/>
    </row>
    <row r="29" spans="2:10">
      <c r="B29" s="358">
        <v>345000022</v>
      </c>
      <c r="C29" s="329" t="s">
        <v>429</v>
      </c>
      <c r="D29" s="324" t="s">
        <v>420</v>
      </c>
      <c r="E29" s="324">
        <v>4</v>
      </c>
      <c r="F29" s="325">
        <v>0</v>
      </c>
      <c r="G29" s="326"/>
      <c r="H29" s="326">
        <f t="shared" si="0"/>
        <v>0</v>
      </c>
      <c r="I29" s="327"/>
      <c r="J29" s="317"/>
    </row>
    <row r="30" spans="2:10">
      <c r="B30" s="358">
        <v>345000327</v>
      </c>
      <c r="C30" s="329" t="s">
        <v>430</v>
      </c>
      <c r="D30" s="324" t="s">
        <v>420</v>
      </c>
      <c r="E30" s="324">
        <v>1</v>
      </c>
      <c r="F30" s="325">
        <v>0</v>
      </c>
      <c r="G30" s="326"/>
      <c r="H30" s="326">
        <f t="shared" si="0"/>
        <v>0</v>
      </c>
      <c r="I30" s="327"/>
      <c r="J30" s="317"/>
    </row>
    <row r="31" spans="2:10">
      <c r="B31" s="358">
        <v>345000710</v>
      </c>
      <c r="C31" s="329" t="s">
        <v>431</v>
      </c>
      <c r="D31" s="324" t="s">
        <v>420</v>
      </c>
      <c r="E31" s="324">
        <v>80</v>
      </c>
      <c r="F31" s="325">
        <v>0</v>
      </c>
      <c r="G31" s="326"/>
      <c r="H31" s="326">
        <f t="shared" si="0"/>
        <v>0</v>
      </c>
      <c r="I31" s="327"/>
      <c r="J31" s="317"/>
    </row>
    <row r="32" spans="2:10">
      <c r="B32" s="358">
        <v>341000119</v>
      </c>
      <c r="C32" s="329" t="s">
        <v>432</v>
      </c>
      <c r="D32" s="324" t="s">
        <v>108</v>
      </c>
      <c r="E32" s="324">
        <v>8</v>
      </c>
      <c r="F32" s="325">
        <v>0</v>
      </c>
      <c r="G32" s="326"/>
      <c r="H32" s="326">
        <f t="shared" si="0"/>
        <v>0</v>
      </c>
      <c r="I32" s="327"/>
      <c r="J32" s="317"/>
    </row>
    <row r="33" spans="1:10">
      <c r="B33" s="358">
        <v>345000300</v>
      </c>
      <c r="C33" s="329" t="s">
        <v>433</v>
      </c>
      <c r="D33" s="324" t="s">
        <v>108</v>
      </c>
      <c r="E33" s="324">
        <v>20</v>
      </c>
      <c r="F33" s="325">
        <v>0</v>
      </c>
      <c r="G33" s="326"/>
      <c r="H33" s="326">
        <f t="shared" si="0"/>
        <v>0</v>
      </c>
      <c r="I33" s="327"/>
      <c r="J33" s="317"/>
    </row>
    <row r="34" spans="1:10">
      <c r="B34" s="358">
        <v>345000246</v>
      </c>
      <c r="C34" s="329" t="s">
        <v>434</v>
      </c>
      <c r="D34" s="324" t="s">
        <v>108</v>
      </c>
      <c r="E34" s="324">
        <v>2</v>
      </c>
      <c r="F34" s="325">
        <v>0</v>
      </c>
      <c r="G34" s="326"/>
      <c r="H34" s="326">
        <f t="shared" si="0"/>
        <v>0</v>
      </c>
      <c r="I34" s="327"/>
      <c r="J34" s="317"/>
    </row>
    <row r="35" spans="1:10">
      <c r="B35" s="358">
        <v>358000330</v>
      </c>
      <c r="C35" s="329" t="s">
        <v>435</v>
      </c>
      <c r="D35" s="324" t="s">
        <v>420</v>
      </c>
      <c r="E35" s="324">
        <f t="shared" ref="E35" si="1">E34</f>
        <v>2</v>
      </c>
      <c r="F35" s="325">
        <v>0</v>
      </c>
      <c r="G35" s="326"/>
      <c r="H35" s="326">
        <f t="shared" si="0"/>
        <v>0</v>
      </c>
      <c r="I35" s="327"/>
      <c r="J35" s="317"/>
    </row>
    <row r="36" spans="1:10">
      <c r="B36" s="358">
        <v>358000511</v>
      </c>
      <c r="C36" s="329" t="s">
        <v>436</v>
      </c>
      <c r="D36" s="324" t="s">
        <v>420</v>
      </c>
      <c r="E36" s="324">
        <v>1</v>
      </c>
      <c r="F36" s="325">
        <v>0</v>
      </c>
      <c r="G36" s="326"/>
      <c r="H36" s="326">
        <f t="shared" si="0"/>
        <v>0</v>
      </c>
      <c r="I36" s="327"/>
      <c r="J36" s="317"/>
    </row>
    <row r="37" spans="1:10">
      <c r="B37" s="359">
        <v>358000502</v>
      </c>
      <c r="C37" s="329" t="s">
        <v>437</v>
      </c>
      <c r="D37" s="324" t="s">
        <v>420</v>
      </c>
      <c r="E37" s="324">
        <v>20</v>
      </c>
      <c r="F37" s="325">
        <v>0</v>
      </c>
      <c r="G37" s="326"/>
      <c r="H37" s="326">
        <f t="shared" si="0"/>
        <v>0</v>
      </c>
      <c r="I37" s="327"/>
      <c r="J37" s="317"/>
    </row>
    <row r="38" spans="1:10">
      <c r="A38" s="333"/>
      <c r="B38" s="360">
        <v>358000503</v>
      </c>
      <c r="C38" s="329" t="s">
        <v>438</v>
      </c>
      <c r="D38" s="324" t="s">
        <v>420</v>
      </c>
      <c r="E38" s="324">
        <v>7</v>
      </c>
      <c r="F38" s="325">
        <v>0</v>
      </c>
      <c r="G38" s="326"/>
      <c r="H38" s="326">
        <f t="shared" si="0"/>
        <v>0</v>
      </c>
      <c r="I38" s="327"/>
      <c r="J38" s="317"/>
    </row>
    <row r="39" spans="1:10">
      <c r="B39" s="334"/>
      <c r="C39" s="335" t="s">
        <v>439</v>
      </c>
      <c r="D39" s="324"/>
      <c r="E39" s="324"/>
      <c r="F39" s="325"/>
      <c r="G39" s="326"/>
      <c r="H39" s="336">
        <f>SUM(H7:H38)</f>
        <v>0</v>
      </c>
      <c r="I39" s="327"/>
      <c r="J39" s="317"/>
    </row>
    <row r="40" spans="1:10">
      <c r="B40" s="337"/>
      <c r="C40" s="338" t="s">
        <v>440</v>
      </c>
      <c r="D40" s="338"/>
      <c r="E40" s="338"/>
      <c r="F40" s="339"/>
      <c r="G40" s="340"/>
      <c r="H40" s="341">
        <f>H39*0.06</f>
        <v>0</v>
      </c>
      <c r="I40" s="342"/>
      <c r="J40" s="317"/>
    </row>
    <row r="41" spans="1:10">
      <c r="B41" s="343"/>
      <c r="C41" s="329" t="s">
        <v>441</v>
      </c>
      <c r="D41" s="344"/>
      <c r="E41" s="344"/>
      <c r="F41" s="345"/>
      <c r="G41" s="346"/>
      <c r="H41" s="347">
        <f>H39*0.03</f>
        <v>0</v>
      </c>
      <c r="I41" s="348"/>
      <c r="J41" s="349"/>
    </row>
    <row r="42" spans="1:10">
      <c r="B42" s="350"/>
      <c r="C42" s="351" t="s">
        <v>442</v>
      </c>
      <c r="D42" s="352"/>
      <c r="E42" s="352"/>
      <c r="F42" s="353"/>
      <c r="G42" s="354"/>
      <c r="H42" s="355">
        <f>SUM(H39:H41)</f>
        <v>0</v>
      </c>
      <c r="I42" s="356"/>
      <c r="J42" s="357">
        <f>SUM(H39:H41)</f>
        <v>0</v>
      </c>
    </row>
    <row r="43" spans="1:10">
      <c r="B43" s="328"/>
      <c r="C43" s="329"/>
      <c r="D43" s="324"/>
      <c r="E43" s="324"/>
      <c r="F43" s="325"/>
      <c r="G43" s="326"/>
      <c r="H43" s="326"/>
      <c r="I43" s="327"/>
      <c r="J43" s="317"/>
    </row>
    <row r="44" spans="1:10" ht="16.5">
      <c r="B44" s="328"/>
      <c r="C44" s="319" t="s">
        <v>443</v>
      </c>
      <c r="D44" s="324"/>
      <c r="E44" s="324"/>
      <c r="F44" s="325"/>
      <c r="G44" s="326"/>
      <c r="H44" s="326"/>
      <c r="I44" s="327"/>
      <c r="J44" s="317"/>
    </row>
    <row r="45" spans="1:10">
      <c r="B45" s="358">
        <v>348000673</v>
      </c>
      <c r="C45" s="329" t="s">
        <v>444</v>
      </c>
      <c r="D45" s="324" t="s">
        <v>420</v>
      </c>
      <c r="E45" s="324">
        <v>1</v>
      </c>
      <c r="F45" s="325">
        <v>0</v>
      </c>
      <c r="G45" s="326"/>
      <c r="H45" s="326">
        <f t="shared" ref="H45:H48" si="2">F45*E45</f>
        <v>0</v>
      </c>
      <c r="I45" s="327"/>
      <c r="J45" s="317"/>
    </row>
    <row r="46" spans="1:10">
      <c r="B46" s="358">
        <v>348000678</v>
      </c>
      <c r="C46" s="329" t="s">
        <v>445</v>
      </c>
      <c r="D46" s="324" t="s">
        <v>420</v>
      </c>
      <c r="E46" s="324">
        <v>3</v>
      </c>
      <c r="F46" s="325">
        <v>0</v>
      </c>
      <c r="G46" s="326"/>
      <c r="H46" s="326">
        <f t="shared" si="2"/>
        <v>0</v>
      </c>
      <c r="I46" s="327"/>
      <c r="J46" s="317"/>
    </row>
    <row r="47" spans="1:10">
      <c r="B47" s="358">
        <v>348000586</v>
      </c>
      <c r="C47" s="329" t="s">
        <v>446</v>
      </c>
      <c r="D47" s="324" t="s">
        <v>420</v>
      </c>
      <c r="E47" s="324">
        <v>4</v>
      </c>
      <c r="F47" s="325">
        <v>0</v>
      </c>
      <c r="G47" s="326"/>
      <c r="H47" s="326">
        <f t="shared" si="2"/>
        <v>0</v>
      </c>
      <c r="I47" s="327"/>
      <c r="J47" s="317"/>
    </row>
    <row r="48" spans="1:10">
      <c r="B48" s="361">
        <v>348000595</v>
      </c>
      <c r="C48" s="329" t="s">
        <v>447</v>
      </c>
      <c r="D48" s="324" t="s">
        <v>420</v>
      </c>
      <c r="E48" s="324">
        <v>3</v>
      </c>
      <c r="F48" s="325">
        <v>0</v>
      </c>
      <c r="G48" s="326"/>
      <c r="H48" s="326">
        <f t="shared" si="2"/>
        <v>0</v>
      </c>
      <c r="I48" s="327"/>
      <c r="J48" s="317"/>
    </row>
    <row r="49" spans="2:10">
      <c r="B49" s="334"/>
      <c r="C49" s="335" t="s">
        <v>439</v>
      </c>
      <c r="D49" s="324"/>
      <c r="E49" s="324"/>
      <c r="F49" s="325"/>
      <c r="G49" s="326"/>
      <c r="H49" s="336">
        <f>SUM(H45:H48)</f>
        <v>0</v>
      </c>
      <c r="I49" s="327"/>
      <c r="J49" s="317"/>
    </row>
    <row r="50" spans="2:10">
      <c r="B50" s="337"/>
      <c r="C50" s="338" t="s">
        <v>440</v>
      </c>
      <c r="D50" s="338"/>
      <c r="E50" s="338"/>
      <c r="F50" s="339"/>
      <c r="G50" s="340"/>
      <c r="H50" s="341">
        <f>H49*0.06</f>
        <v>0</v>
      </c>
      <c r="I50" s="327"/>
      <c r="J50" s="317"/>
    </row>
    <row r="51" spans="2:10">
      <c r="B51" s="343"/>
      <c r="C51" s="329" t="s">
        <v>441</v>
      </c>
      <c r="D51" s="344"/>
      <c r="E51" s="344"/>
      <c r="F51" s="345"/>
      <c r="G51" s="346"/>
      <c r="H51" s="347">
        <f>H49*0.03</f>
        <v>0</v>
      </c>
      <c r="I51" s="327"/>
      <c r="J51" s="317"/>
    </row>
    <row r="52" spans="2:10">
      <c r="B52" s="350"/>
      <c r="C52" s="351" t="s">
        <v>442</v>
      </c>
      <c r="D52" s="352"/>
      <c r="E52" s="352"/>
      <c r="F52" s="353"/>
      <c r="G52" s="354"/>
      <c r="H52" s="355">
        <f>SUM(H49:H51)</f>
        <v>0</v>
      </c>
      <c r="I52" s="327"/>
      <c r="J52" s="357">
        <f>SUM(H49:H51)</f>
        <v>0</v>
      </c>
    </row>
    <row r="53" spans="2:10">
      <c r="B53" s="328"/>
      <c r="C53" s="329"/>
      <c r="D53" s="324"/>
      <c r="E53" s="324"/>
      <c r="F53" s="325"/>
      <c r="G53" s="326"/>
      <c r="H53" s="326"/>
      <c r="I53" s="327"/>
      <c r="J53" s="317"/>
    </row>
    <row r="54" spans="2:10" ht="16.5">
      <c r="B54" s="328"/>
      <c r="C54" s="319" t="s">
        <v>448</v>
      </c>
      <c r="D54" s="324"/>
      <c r="E54" s="324"/>
      <c r="F54" s="325"/>
      <c r="G54" s="326"/>
      <c r="H54" s="326"/>
      <c r="I54" s="327"/>
      <c r="J54" s="317"/>
    </row>
    <row r="55" spans="2:10">
      <c r="B55" s="334">
        <v>800645</v>
      </c>
      <c r="C55" s="329" t="s">
        <v>410</v>
      </c>
      <c r="D55" s="324" t="s">
        <v>108</v>
      </c>
      <c r="E55" s="324">
        <v>15</v>
      </c>
      <c r="F55" s="325">
        <v>0</v>
      </c>
      <c r="G55" s="326">
        <f t="shared" ref="G55:G94" si="3">F55*E55</f>
        <v>0</v>
      </c>
      <c r="H55" s="326"/>
      <c r="I55" s="327"/>
      <c r="J55" s="317"/>
    </row>
    <row r="56" spans="2:10">
      <c r="B56" s="334">
        <v>800646</v>
      </c>
      <c r="C56" s="329" t="s">
        <v>411</v>
      </c>
      <c r="D56" s="324" t="s">
        <v>108</v>
      </c>
      <c r="E56" s="324">
        <v>8</v>
      </c>
      <c r="F56" s="325">
        <v>0</v>
      </c>
      <c r="G56" s="326">
        <f t="shared" si="3"/>
        <v>0</v>
      </c>
      <c r="H56" s="326"/>
      <c r="I56" s="327"/>
      <c r="J56" s="317"/>
    </row>
    <row r="57" spans="2:10">
      <c r="B57" s="334">
        <v>810041</v>
      </c>
      <c r="C57" s="329" t="s">
        <v>412</v>
      </c>
      <c r="D57" s="324" t="s">
        <v>108</v>
      </c>
      <c r="E57" s="324">
        <v>6</v>
      </c>
      <c r="F57" s="325">
        <v>0</v>
      </c>
      <c r="G57" s="326">
        <f t="shared" si="3"/>
        <v>0</v>
      </c>
      <c r="H57" s="326"/>
      <c r="I57" s="327"/>
      <c r="J57" s="317"/>
    </row>
    <row r="58" spans="2:10">
      <c r="B58" s="334">
        <v>810045</v>
      </c>
      <c r="C58" s="329" t="s">
        <v>413</v>
      </c>
      <c r="D58" s="324" t="s">
        <v>108</v>
      </c>
      <c r="E58" s="324">
        <v>25</v>
      </c>
      <c r="F58" s="325">
        <v>0</v>
      </c>
      <c r="G58" s="326">
        <f t="shared" si="3"/>
        <v>0</v>
      </c>
      <c r="H58" s="326"/>
      <c r="I58" s="327"/>
      <c r="J58" s="317"/>
    </row>
    <row r="59" spans="2:10">
      <c r="B59" s="334">
        <v>810045</v>
      </c>
      <c r="C59" s="329" t="s">
        <v>414</v>
      </c>
      <c r="D59" s="324" t="s">
        <v>108</v>
      </c>
      <c r="E59" s="324">
        <v>145</v>
      </c>
      <c r="F59" s="325">
        <v>0</v>
      </c>
      <c r="G59" s="326">
        <f t="shared" si="3"/>
        <v>0</v>
      </c>
      <c r="H59" s="326"/>
      <c r="I59" s="327"/>
      <c r="J59" s="317"/>
    </row>
    <row r="60" spans="2:10">
      <c r="B60" s="334">
        <v>810046</v>
      </c>
      <c r="C60" s="329" t="s">
        <v>415</v>
      </c>
      <c r="D60" s="324" t="s">
        <v>108</v>
      </c>
      <c r="E60" s="324">
        <v>240</v>
      </c>
      <c r="F60" s="325">
        <v>0</v>
      </c>
      <c r="G60" s="326">
        <f t="shared" si="3"/>
        <v>0</v>
      </c>
      <c r="H60" s="326"/>
      <c r="I60" s="327"/>
      <c r="J60" s="317"/>
    </row>
    <row r="61" spans="2:10">
      <c r="B61" s="334">
        <v>810055</v>
      </c>
      <c r="C61" s="329" t="s">
        <v>468</v>
      </c>
      <c r="D61" s="324" t="s">
        <v>108</v>
      </c>
      <c r="E61" s="324">
        <v>5</v>
      </c>
      <c r="F61" s="325">
        <v>0</v>
      </c>
      <c r="G61" s="326">
        <f t="shared" si="3"/>
        <v>0</v>
      </c>
      <c r="H61" s="326"/>
      <c r="I61" s="327"/>
      <c r="J61" s="317"/>
    </row>
    <row r="62" spans="2:10">
      <c r="B62" s="334">
        <v>810055</v>
      </c>
      <c r="C62" s="329" t="s">
        <v>416</v>
      </c>
      <c r="D62" s="324" t="s">
        <v>108</v>
      </c>
      <c r="E62" s="324">
        <v>35</v>
      </c>
      <c r="F62" s="325">
        <v>0</v>
      </c>
      <c r="G62" s="326">
        <f>F62*E62</f>
        <v>0</v>
      </c>
      <c r="H62" s="326"/>
      <c r="I62" s="327"/>
      <c r="J62" s="317"/>
    </row>
    <row r="63" spans="2:10">
      <c r="B63" s="334">
        <v>810059</v>
      </c>
      <c r="C63" s="329" t="s">
        <v>417</v>
      </c>
      <c r="D63" s="324" t="s">
        <v>108</v>
      </c>
      <c r="E63" s="324">
        <v>8</v>
      </c>
      <c r="F63" s="325">
        <v>0</v>
      </c>
      <c r="G63" s="326">
        <f t="shared" si="3"/>
        <v>0</v>
      </c>
      <c r="H63" s="326"/>
      <c r="I63" s="327"/>
      <c r="J63" s="317"/>
    </row>
    <row r="64" spans="2:10">
      <c r="B64" s="334">
        <v>802202</v>
      </c>
      <c r="C64" s="329" t="s">
        <v>418</v>
      </c>
      <c r="D64" s="324" t="s">
        <v>108</v>
      </c>
      <c r="E64" s="324">
        <v>18</v>
      </c>
      <c r="F64" s="325">
        <v>0</v>
      </c>
      <c r="G64" s="326">
        <f t="shared" si="3"/>
        <v>0</v>
      </c>
      <c r="H64" s="326"/>
      <c r="I64" s="327"/>
      <c r="J64" s="317"/>
    </row>
    <row r="65" spans="2:10">
      <c r="B65" s="334">
        <v>10413</v>
      </c>
      <c r="C65" s="329" t="s">
        <v>419</v>
      </c>
      <c r="D65" s="324" t="s">
        <v>420</v>
      </c>
      <c r="E65" s="324">
        <v>5</v>
      </c>
      <c r="F65" s="325">
        <v>0</v>
      </c>
      <c r="G65" s="326">
        <f t="shared" si="3"/>
        <v>0</v>
      </c>
      <c r="H65" s="326"/>
      <c r="I65" s="327"/>
      <c r="J65" s="317"/>
    </row>
    <row r="66" spans="2:10">
      <c r="B66" s="334">
        <v>10301</v>
      </c>
      <c r="C66" s="329" t="s">
        <v>421</v>
      </c>
      <c r="D66" s="324" t="s">
        <v>420</v>
      </c>
      <c r="E66" s="324">
        <v>43</v>
      </c>
      <c r="F66" s="325">
        <v>0</v>
      </c>
      <c r="G66" s="326">
        <f t="shared" si="3"/>
        <v>0</v>
      </c>
      <c r="H66" s="326"/>
      <c r="I66" s="327"/>
      <c r="J66" s="317"/>
    </row>
    <row r="67" spans="2:10">
      <c r="B67" s="334">
        <v>10311</v>
      </c>
      <c r="C67" s="329" t="s">
        <v>422</v>
      </c>
      <c r="D67" s="324" t="s">
        <v>420</v>
      </c>
      <c r="E67" s="324">
        <v>5</v>
      </c>
      <c r="F67" s="325">
        <v>0</v>
      </c>
      <c r="G67" s="326">
        <f t="shared" si="3"/>
        <v>0</v>
      </c>
      <c r="H67" s="326"/>
      <c r="I67" s="327"/>
      <c r="J67" s="317"/>
    </row>
    <row r="68" spans="2:10">
      <c r="B68" s="334">
        <v>10321</v>
      </c>
      <c r="C68" s="329" t="s">
        <v>423</v>
      </c>
      <c r="D68" s="324" t="s">
        <v>420</v>
      </c>
      <c r="E68" s="324">
        <v>10</v>
      </c>
      <c r="F68" s="325">
        <v>0</v>
      </c>
      <c r="G68" s="326">
        <f t="shared" si="3"/>
        <v>0</v>
      </c>
      <c r="H68" s="326"/>
      <c r="I68" s="327"/>
      <c r="J68" s="317"/>
    </row>
    <row r="69" spans="2:10">
      <c r="B69" s="334">
        <v>10101</v>
      </c>
      <c r="C69" s="329" t="s">
        <v>469</v>
      </c>
      <c r="D69" s="324" t="s">
        <v>108</v>
      </c>
      <c r="E69" s="324">
        <v>24</v>
      </c>
      <c r="F69" s="325">
        <v>0</v>
      </c>
      <c r="G69" s="326">
        <f t="shared" si="3"/>
        <v>0</v>
      </c>
      <c r="H69" s="326"/>
      <c r="I69" s="327"/>
      <c r="J69" s="317"/>
    </row>
    <row r="70" spans="2:10">
      <c r="B70" s="334">
        <v>20122</v>
      </c>
      <c r="C70" s="329" t="s">
        <v>470</v>
      </c>
      <c r="D70" s="324" t="s">
        <v>420</v>
      </c>
      <c r="E70" s="324">
        <v>6</v>
      </c>
      <c r="F70" s="325">
        <v>0</v>
      </c>
      <c r="G70" s="326">
        <f t="shared" si="3"/>
        <v>0</v>
      </c>
      <c r="H70" s="326"/>
      <c r="I70" s="327"/>
      <c r="J70" s="317"/>
    </row>
    <row r="71" spans="2:10">
      <c r="B71" s="334">
        <v>20572</v>
      </c>
      <c r="C71" s="329" t="s">
        <v>424</v>
      </c>
      <c r="D71" s="324" t="s">
        <v>420</v>
      </c>
      <c r="E71" s="324">
        <v>2</v>
      </c>
      <c r="F71" s="325">
        <v>0</v>
      </c>
      <c r="G71" s="326">
        <f t="shared" si="3"/>
        <v>0</v>
      </c>
      <c r="H71" s="326"/>
      <c r="I71" s="327"/>
      <c r="J71" s="317"/>
    </row>
    <row r="72" spans="2:10">
      <c r="B72" s="334">
        <v>190001</v>
      </c>
      <c r="C72" s="329" t="s">
        <v>482</v>
      </c>
      <c r="D72" s="324" t="s">
        <v>420</v>
      </c>
      <c r="E72" s="324">
        <v>1</v>
      </c>
      <c r="F72" s="325">
        <v>0</v>
      </c>
      <c r="G72" s="326">
        <f t="shared" si="3"/>
        <v>0</v>
      </c>
      <c r="H72" s="326"/>
      <c r="I72" s="327"/>
      <c r="J72" s="317"/>
    </row>
    <row r="73" spans="2:10">
      <c r="B73" s="334">
        <v>110001</v>
      </c>
      <c r="C73" s="329" t="s">
        <v>425</v>
      </c>
      <c r="D73" s="324" t="s">
        <v>420</v>
      </c>
      <c r="E73" s="324">
        <v>6</v>
      </c>
      <c r="F73" s="325">
        <v>0</v>
      </c>
      <c r="G73" s="326">
        <f t="shared" si="3"/>
        <v>0</v>
      </c>
      <c r="H73" s="326"/>
      <c r="I73" s="327"/>
      <c r="J73" s="317"/>
    </row>
    <row r="74" spans="2:10">
      <c r="B74" s="334">
        <v>110003</v>
      </c>
      <c r="C74" s="329" t="s">
        <v>426</v>
      </c>
      <c r="D74" s="324" t="s">
        <v>420</v>
      </c>
      <c r="E74" s="324">
        <v>3</v>
      </c>
      <c r="F74" s="325">
        <v>0</v>
      </c>
      <c r="G74" s="326">
        <f t="shared" si="3"/>
        <v>0</v>
      </c>
      <c r="H74" s="326"/>
      <c r="I74" s="327"/>
      <c r="J74" s="317"/>
    </row>
    <row r="75" spans="2:10">
      <c r="B75" s="334">
        <v>110004</v>
      </c>
      <c r="C75" s="329" t="s">
        <v>427</v>
      </c>
      <c r="D75" s="324" t="s">
        <v>420</v>
      </c>
      <c r="E75" s="324">
        <v>2</v>
      </c>
      <c r="F75" s="325">
        <v>0</v>
      </c>
      <c r="G75" s="326">
        <f t="shared" si="3"/>
        <v>0</v>
      </c>
      <c r="H75" s="326"/>
      <c r="I75" s="327"/>
      <c r="J75" s="317"/>
    </row>
    <row r="76" spans="2:10">
      <c r="B76" s="334">
        <v>110004</v>
      </c>
      <c r="C76" s="329" t="s">
        <v>481</v>
      </c>
      <c r="D76" s="324" t="s">
        <v>420</v>
      </c>
      <c r="E76" s="324">
        <v>1</v>
      </c>
      <c r="F76" s="325">
        <v>0</v>
      </c>
      <c r="G76" s="326">
        <f t="shared" si="3"/>
        <v>0</v>
      </c>
      <c r="H76" s="326"/>
      <c r="I76" s="327"/>
      <c r="J76" s="317"/>
    </row>
    <row r="77" spans="2:10">
      <c r="B77" s="334">
        <v>110044</v>
      </c>
      <c r="C77" s="329" t="s">
        <v>428</v>
      </c>
      <c r="D77" s="324" t="s">
        <v>420</v>
      </c>
      <c r="E77" s="324">
        <v>1</v>
      </c>
      <c r="F77" s="325">
        <v>0</v>
      </c>
      <c r="G77" s="326">
        <f t="shared" si="3"/>
        <v>0</v>
      </c>
      <c r="H77" s="326"/>
      <c r="I77" s="327"/>
      <c r="J77" s="317"/>
    </row>
    <row r="78" spans="2:10">
      <c r="B78" s="334">
        <v>201005</v>
      </c>
      <c r="C78" s="329" t="s">
        <v>444</v>
      </c>
      <c r="D78" s="324" t="s">
        <v>420</v>
      </c>
      <c r="E78" s="324">
        <v>1</v>
      </c>
      <c r="F78" s="325">
        <v>0</v>
      </c>
      <c r="G78" s="326">
        <f t="shared" si="3"/>
        <v>0</v>
      </c>
      <c r="H78" s="326"/>
      <c r="I78" s="342"/>
      <c r="J78" s="317"/>
    </row>
    <row r="79" spans="2:10">
      <c r="B79" s="334">
        <v>200053</v>
      </c>
      <c r="C79" s="329" t="s">
        <v>445</v>
      </c>
      <c r="D79" s="324" t="s">
        <v>420</v>
      </c>
      <c r="E79" s="324">
        <v>3</v>
      </c>
      <c r="F79" s="325">
        <v>0</v>
      </c>
      <c r="G79" s="326">
        <f t="shared" si="3"/>
        <v>0</v>
      </c>
      <c r="H79" s="326"/>
      <c r="I79" s="342"/>
      <c r="J79" s="317"/>
    </row>
    <row r="80" spans="2:10">
      <c r="B80" s="334">
        <v>200008</v>
      </c>
      <c r="C80" s="329" t="s">
        <v>446</v>
      </c>
      <c r="D80" s="324" t="s">
        <v>420</v>
      </c>
      <c r="E80" s="324">
        <v>4</v>
      </c>
      <c r="F80" s="325">
        <v>0</v>
      </c>
      <c r="G80" s="326">
        <f t="shared" si="3"/>
        <v>0</v>
      </c>
      <c r="H80" s="326"/>
      <c r="I80" s="342"/>
      <c r="J80" s="317"/>
    </row>
    <row r="81" spans="2:10">
      <c r="B81" s="334">
        <v>200008</v>
      </c>
      <c r="C81" s="329" t="s">
        <v>447</v>
      </c>
      <c r="D81" s="324" t="s">
        <v>420</v>
      </c>
      <c r="E81" s="324">
        <v>3</v>
      </c>
      <c r="F81" s="325">
        <v>0</v>
      </c>
      <c r="G81" s="326">
        <f t="shared" si="3"/>
        <v>0</v>
      </c>
      <c r="H81" s="326"/>
      <c r="I81" s="342"/>
      <c r="J81" s="317"/>
    </row>
    <row r="82" spans="2:10">
      <c r="B82" s="334">
        <v>220321</v>
      </c>
      <c r="C82" s="329" t="s">
        <v>429</v>
      </c>
      <c r="D82" s="324" t="s">
        <v>420</v>
      </c>
      <c r="E82" s="324">
        <v>4</v>
      </c>
      <c r="F82" s="325">
        <v>0</v>
      </c>
      <c r="G82" s="326">
        <f t="shared" si="3"/>
        <v>0</v>
      </c>
      <c r="H82" s="326"/>
      <c r="I82" s="342"/>
      <c r="J82" s="317"/>
    </row>
    <row r="83" spans="2:10">
      <c r="B83" s="334">
        <v>220453</v>
      </c>
      <c r="C83" s="329" t="s">
        <v>430</v>
      </c>
      <c r="D83" s="324" t="s">
        <v>420</v>
      </c>
      <c r="E83" s="324">
        <v>1</v>
      </c>
      <c r="F83" s="325">
        <v>0</v>
      </c>
      <c r="G83" s="326">
        <f t="shared" si="3"/>
        <v>0</v>
      </c>
      <c r="H83" s="326"/>
      <c r="I83" s="348"/>
      <c r="J83" s="317"/>
    </row>
    <row r="84" spans="2:10">
      <c r="B84" s="328">
        <v>10501</v>
      </c>
      <c r="C84" s="329" t="s">
        <v>431</v>
      </c>
      <c r="D84" s="324" t="s">
        <v>420</v>
      </c>
      <c r="E84" s="324">
        <v>80</v>
      </c>
      <c r="F84" s="325">
        <v>0</v>
      </c>
      <c r="G84" s="326">
        <f t="shared" si="3"/>
        <v>0</v>
      </c>
      <c r="H84" s="362"/>
      <c r="I84" s="356"/>
      <c r="J84" s="317"/>
    </row>
    <row r="85" spans="2:10">
      <c r="B85" s="334">
        <v>280221</v>
      </c>
      <c r="C85" s="329" t="s">
        <v>432</v>
      </c>
      <c r="D85" s="324" t="s">
        <v>108</v>
      </c>
      <c r="E85" s="324">
        <v>8</v>
      </c>
      <c r="F85" s="325">
        <v>0</v>
      </c>
      <c r="G85" s="326">
        <f t="shared" si="3"/>
        <v>0</v>
      </c>
      <c r="H85" s="336"/>
      <c r="I85" s="327"/>
      <c r="J85" s="317"/>
    </row>
    <row r="86" spans="2:10">
      <c r="B86" s="337">
        <v>10002</v>
      </c>
      <c r="C86" s="329" t="s">
        <v>433</v>
      </c>
      <c r="D86" s="324" t="s">
        <v>108</v>
      </c>
      <c r="E86" s="324">
        <v>20</v>
      </c>
      <c r="F86" s="325">
        <v>0</v>
      </c>
      <c r="G86" s="326">
        <f t="shared" si="3"/>
        <v>0</v>
      </c>
      <c r="H86" s="341"/>
      <c r="I86" s="327"/>
      <c r="J86" s="317"/>
    </row>
    <row r="87" spans="2:10">
      <c r="B87" s="343">
        <v>10003</v>
      </c>
      <c r="C87" s="329" t="s">
        <v>434</v>
      </c>
      <c r="D87" s="324" t="s">
        <v>108</v>
      </c>
      <c r="E87" s="324">
        <v>2</v>
      </c>
      <c r="F87" s="325">
        <v>0</v>
      </c>
      <c r="G87" s="326">
        <f t="shared" si="3"/>
        <v>0</v>
      </c>
      <c r="H87" s="347"/>
      <c r="I87" s="327"/>
      <c r="J87" s="317"/>
    </row>
    <row r="88" spans="2:10">
      <c r="B88" s="343">
        <v>100251</v>
      </c>
      <c r="C88" s="329" t="s">
        <v>450</v>
      </c>
      <c r="D88" s="324" t="s">
        <v>420</v>
      </c>
      <c r="E88" s="324">
        <v>13</v>
      </c>
      <c r="F88" s="325">
        <v>0</v>
      </c>
      <c r="G88" s="326">
        <f t="shared" si="3"/>
        <v>0</v>
      </c>
      <c r="H88" s="347"/>
      <c r="I88" s="327"/>
      <c r="J88" s="317"/>
    </row>
    <row r="89" spans="2:10">
      <c r="B89" s="343">
        <v>100002</v>
      </c>
      <c r="C89" s="329" t="s">
        <v>451</v>
      </c>
      <c r="D89" s="324" t="s">
        <v>420</v>
      </c>
      <c r="E89" s="324">
        <v>10</v>
      </c>
      <c r="F89" s="325">
        <v>0</v>
      </c>
      <c r="G89" s="326">
        <f t="shared" si="3"/>
        <v>0</v>
      </c>
      <c r="H89" s="347"/>
      <c r="I89" s="327"/>
      <c r="J89" s="317"/>
    </row>
    <row r="90" spans="2:10">
      <c r="B90" s="343">
        <v>100001</v>
      </c>
      <c r="C90" s="329" t="s">
        <v>452</v>
      </c>
      <c r="D90" s="324" t="s">
        <v>420</v>
      </c>
      <c r="E90" s="324">
        <v>33</v>
      </c>
      <c r="F90" s="325">
        <v>0</v>
      </c>
      <c r="G90" s="326">
        <f t="shared" si="3"/>
        <v>0</v>
      </c>
      <c r="H90" s="347"/>
      <c r="I90" s="327"/>
      <c r="J90" s="317"/>
    </row>
    <row r="91" spans="2:10">
      <c r="B91" s="350">
        <v>111043</v>
      </c>
      <c r="C91" s="329" t="s">
        <v>435</v>
      </c>
      <c r="D91" s="324" t="s">
        <v>420</v>
      </c>
      <c r="E91" s="324">
        <f>E87</f>
        <v>2</v>
      </c>
      <c r="F91" s="325">
        <v>0</v>
      </c>
      <c r="G91" s="326">
        <f t="shared" si="3"/>
        <v>0</v>
      </c>
      <c r="H91" s="355"/>
      <c r="I91" s="327"/>
      <c r="J91" s="317"/>
    </row>
    <row r="92" spans="2:10">
      <c r="B92" s="334">
        <v>111042</v>
      </c>
      <c r="C92" s="329" t="s">
        <v>436</v>
      </c>
      <c r="D92" s="324" t="s">
        <v>420</v>
      </c>
      <c r="E92" s="324">
        <v>1</v>
      </c>
      <c r="F92" s="325">
        <v>0</v>
      </c>
      <c r="G92" s="326">
        <f t="shared" si="3"/>
        <v>0</v>
      </c>
      <c r="H92" s="326"/>
      <c r="I92" s="348"/>
      <c r="J92" s="317"/>
    </row>
    <row r="93" spans="2:10">
      <c r="B93" s="334">
        <v>111012</v>
      </c>
      <c r="C93" s="329" t="s">
        <v>437</v>
      </c>
      <c r="D93" s="324" t="s">
        <v>420</v>
      </c>
      <c r="E93" s="324">
        <v>20</v>
      </c>
      <c r="F93" s="325">
        <v>0</v>
      </c>
      <c r="G93" s="326">
        <f t="shared" si="3"/>
        <v>0</v>
      </c>
      <c r="H93" s="326"/>
      <c r="I93" s="348"/>
      <c r="J93" s="317"/>
    </row>
    <row r="94" spans="2:10">
      <c r="B94" s="334">
        <v>111011</v>
      </c>
      <c r="C94" s="329" t="s">
        <v>438</v>
      </c>
      <c r="D94" s="324" t="s">
        <v>420</v>
      </c>
      <c r="E94" s="324">
        <v>7</v>
      </c>
      <c r="F94" s="325">
        <v>0</v>
      </c>
      <c r="G94" s="326">
        <f t="shared" si="3"/>
        <v>0</v>
      </c>
      <c r="H94" s="326"/>
      <c r="I94" s="348"/>
      <c r="J94" s="317"/>
    </row>
    <row r="95" spans="2:10">
      <c r="B95" s="334"/>
      <c r="C95" s="335" t="s">
        <v>439</v>
      </c>
      <c r="D95" s="324"/>
      <c r="E95" s="324"/>
      <c r="F95" s="325"/>
      <c r="G95" s="336">
        <f>SUM(G55:G94)</f>
        <v>0</v>
      </c>
      <c r="H95" s="326"/>
      <c r="I95" s="348"/>
      <c r="J95" s="317"/>
    </row>
    <row r="96" spans="2:10">
      <c r="B96" s="334"/>
      <c r="C96" s="338" t="s">
        <v>440</v>
      </c>
      <c r="D96" s="324"/>
      <c r="E96" s="324"/>
      <c r="F96" s="325"/>
      <c r="G96" s="341">
        <f>G95*0.06</f>
        <v>0</v>
      </c>
      <c r="H96" s="326"/>
      <c r="I96" s="348"/>
      <c r="J96" s="317"/>
    </row>
    <row r="97" spans="2:10">
      <c r="B97" s="334"/>
      <c r="C97" s="351" t="s">
        <v>442</v>
      </c>
      <c r="D97" s="324"/>
      <c r="E97" s="324"/>
      <c r="F97" s="325"/>
      <c r="G97" s="355">
        <f>SUM(G95:G96)</f>
        <v>0</v>
      </c>
      <c r="H97" s="326"/>
      <c r="I97" s="348"/>
      <c r="J97" s="357">
        <f>SUM(G95:G96)</f>
        <v>0</v>
      </c>
    </row>
    <row r="98" spans="2:10">
      <c r="B98" s="334"/>
      <c r="C98" s="344"/>
      <c r="D98" s="324"/>
      <c r="E98" s="324"/>
      <c r="F98" s="325"/>
      <c r="G98" s="326"/>
      <c r="H98" s="326"/>
      <c r="I98" s="348"/>
      <c r="J98" s="317"/>
    </row>
    <row r="99" spans="2:10" ht="16.5">
      <c r="B99" s="334"/>
      <c r="C99" s="319" t="s">
        <v>407</v>
      </c>
      <c r="D99" s="324"/>
      <c r="E99" s="324"/>
      <c r="F99" s="325"/>
      <c r="G99" s="326"/>
      <c r="H99" s="326"/>
      <c r="I99" s="348"/>
      <c r="J99" s="317"/>
    </row>
    <row r="100" spans="2:10">
      <c r="B100" s="334">
        <v>411</v>
      </c>
      <c r="C100" s="329" t="s">
        <v>482</v>
      </c>
      <c r="D100" s="324" t="s">
        <v>420</v>
      </c>
      <c r="E100" s="324">
        <v>1</v>
      </c>
      <c r="F100" s="325">
        <v>0</v>
      </c>
      <c r="G100" s="363"/>
      <c r="H100" s="326"/>
      <c r="I100" s="327">
        <f>F100*E100</f>
        <v>0</v>
      </c>
      <c r="J100" s="317"/>
    </row>
    <row r="101" spans="2:10">
      <c r="B101" s="334"/>
      <c r="C101" s="329" t="s">
        <v>453</v>
      </c>
      <c r="D101" s="324"/>
      <c r="E101" s="324"/>
      <c r="F101" s="325"/>
      <c r="G101" s="326"/>
      <c r="H101" s="326"/>
      <c r="I101" s="364">
        <f>I100*0.04</f>
        <v>0</v>
      </c>
      <c r="J101" s="317"/>
    </row>
    <row r="102" spans="2:10">
      <c r="B102" s="334"/>
      <c r="C102" s="351" t="s">
        <v>442</v>
      </c>
      <c r="D102" s="324"/>
      <c r="E102" s="324"/>
      <c r="F102" s="325"/>
      <c r="G102" s="326"/>
      <c r="H102" s="326"/>
      <c r="I102" s="365">
        <f>SUM(I100:I101)</f>
        <v>0</v>
      </c>
      <c r="J102" s="366">
        <f>SUM(I100:I101)</f>
        <v>0</v>
      </c>
    </row>
    <row r="103" spans="2:10">
      <c r="B103" s="343"/>
      <c r="C103" s="344"/>
      <c r="D103" s="344"/>
      <c r="E103" s="344"/>
      <c r="F103" s="345"/>
      <c r="G103" s="346"/>
      <c r="H103" s="346"/>
      <c r="I103" s="348"/>
      <c r="J103" s="317"/>
    </row>
    <row r="104" spans="2:10">
      <c r="B104" s="367"/>
      <c r="C104" s="368"/>
      <c r="D104" s="368"/>
      <c r="E104" s="368"/>
      <c r="F104" s="368"/>
      <c r="G104" s="368"/>
      <c r="H104" s="368"/>
      <c r="I104" s="369"/>
      <c r="J104" s="317"/>
    </row>
    <row r="105" spans="2:10">
      <c r="B105" s="343" t="s">
        <v>454</v>
      </c>
      <c r="C105" s="329" t="s">
        <v>455</v>
      </c>
      <c r="D105" s="344" t="s">
        <v>305</v>
      </c>
      <c r="E105" s="324">
        <v>10</v>
      </c>
      <c r="F105" s="325">
        <v>0</v>
      </c>
      <c r="G105" s="346"/>
      <c r="H105" s="346"/>
      <c r="I105" s="348"/>
      <c r="J105" s="370">
        <f>F105*E105</f>
        <v>0</v>
      </c>
    </row>
    <row r="106" spans="2:10">
      <c r="B106" s="343" t="s">
        <v>454</v>
      </c>
      <c r="C106" s="329" t="s">
        <v>456</v>
      </c>
      <c r="D106" s="344" t="s">
        <v>305</v>
      </c>
      <c r="E106" s="324">
        <v>10</v>
      </c>
      <c r="F106" s="325">
        <v>0</v>
      </c>
      <c r="G106" s="346"/>
      <c r="H106" s="346"/>
      <c r="I106" s="348"/>
      <c r="J106" s="370">
        <f t="shared" ref="J106:J112" si="4">F106*E106</f>
        <v>0</v>
      </c>
    </row>
    <row r="107" spans="2:10">
      <c r="B107" s="343" t="s">
        <v>454</v>
      </c>
      <c r="C107" s="329" t="s">
        <v>457</v>
      </c>
      <c r="D107" s="344" t="s">
        <v>305</v>
      </c>
      <c r="E107" s="324">
        <v>10</v>
      </c>
      <c r="F107" s="325">
        <v>0</v>
      </c>
      <c r="G107" s="346"/>
      <c r="H107" s="346"/>
      <c r="I107" s="348"/>
      <c r="J107" s="370">
        <f t="shared" si="4"/>
        <v>0</v>
      </c>
    </row>
    <row r="108" spans="2:10">
      <c r="B108" s="343" t="s">
        <v>454</v>
      </c>
      <c r="C108" s="329" t="s">
        <v>458</v>
      </c>
      <c r="D108" s="344" t="s">
        <v>305</v>
      </c>
      <c r="E108" s="324">
        <v>20</v>
      </c>
      <c r="F108" s="325">
        <v>0</v>
      </c>
      <c r="G108" s="346"/>
      <c r="H108" s="346"/>
      <c r="I108" s="348"/>
      <c r="J108" s="370">
        <f t="shared" si="4"/>
        <v>0</v>
      </c>
    </row>
    <row r="109" spans="2:10">
      <c r="B109" s="343" t="s">
        <v>454</v>
      </c>
      <c r="C109" s="329" t="s">
        <v>459</v>
      </c>
      <c r="D109" s="344" t="s">
        <v>305</v>
      </c>
      <c r="E109" s="324">
        <v>10</v>
      </c>
      <c r="F109" s="325">
        <v>0</v>
      </c>
      <c r="G109" s="346"/>
      <c r="H109" s="346"/>
      <c r="I109" s="348"/>
      <c r="J109" s="370">
        <f t="shared" si="4"/>
        <v>0</v>
      </c>
    </row>
    <row r="110" spans="2:10">
      <c r="B110" s="343" t="s">
        <v>454</v>
      </c>
      <c r="C110" s="329" t="s">
        <v>460</v>
      </c>
      <c r="D110" s="344" t="s">
        <v>305</v>
      </c>
      <c r="E110" s="324">
        <v>10</v>
      </c>
      <c r="F110" s="325">
        <v>0</v>
      </c>
      <c r="G110" s="346"/>
      <c r="H110" s="346"/>
      <c r="I110" s="348"/>
      <c r="J110" s="370">
        <f t="shared" si="4"/>
        <v>0</v>
      </c>
    </row>
    <row r="111" spans="2:10">
      <c r="B111" s="343"/>
      <c r="C111" s="329" t="s">
        <v>461</v>
      </c>
      <c r="D111" s="344" t="s">
        <v>420</v>
      </c>
      <c r="E111" s="324">
        <v>1</v>
      </c>
      <c r="F111" s="325">
        <v>0</v>
      </c>
      <c r="G111" s="346"/>
      <c r="H111" s="346"/>
      <c r="I111" s="348"/>
      <c r="J111" s="370">
        <f t="shared" si="4"/>
        <v>0</v>
      </c>
    </row>
    <row r="112" spans="2:10">
      <c r="B112" s="343"/>
      <c r="C112" s="329" t="s">
        <v>462</v>
      </c>
      <c r="D112" s="344" t="s">
        <v>420</v>
      </c>
      <c r="E112" s="324">
        <v>1</v>
      </c>
      <c r="F112" s="325">
        <v>0</v>
      </c>
      <c r="G112" s="346"/>
      <c r="H112" s="346"/>
      <c r="I112" s="348"/>
      <c r="J112" s="370">
        <f t="shared" si="4"/>
        <v>0</v>
      </c>
    </row>
    <row r="113" spans="2:10" ht="15.75" thickBot="1">
      <c r="B113" s="371"/>
      <c r="C113" s="349"/>
      <c r="D113" s="349"/>
      <c r="E113" s="349"/>
      <c r="F113" s="372"/>
      <c r="G113" s="363"/>
      <c r="H113" s="363"/>
      <c r="I113" s="373"/>
      <c r="J113" s="317"/>
    </row>
    <row r="114" spans="2:10" ht="16.5" thickBot="1">
      <c r="B114" s="371"/>
      <c r="C114" s="374" t="s">
        <v>463</v>
      </c>
      <c r="D114" s="349"/>
      <c r="E114" s="349"/>
      <c r="F114" s="372"/>
      <c r="G114" s="363"/>
      <c r="H114" s="363"/>
      <c r="I114" s="373"/>
      <c r="J114" s="392">
        <f>SUM(J7:J113)</f>
        <v>0</v>
      </c>
    </row>
    <row r="115" spans="2:10">
      <c r="B115" s="371"/>
      <c r="C115" s="349"/>
      <c r="D115" s="349"/>
      <c r="E115" s="349"/>
      <c r="F115" s="372"/>
      <c r="G115" s="363"/>
      <c r="H115" s="363"/>
      <c r="I115" s="373"/>
      <c r="J115" s="317"/>
    </row>
    <row r="116" spans="2:10">
      <c r="B116" s="371"/>
      <c r="C116" s="349"/>
      <c r="D116" s="349"/>
      <c r="E116" s="349"/>
      <c r="F116" s="372"/>
      <c r="G116" s="363"/>
      <c r="H116" s="363"/>
      <c r="I116" s="373"/>
      <c r="J116" s="317"/>
    </row>
    <row r="117" spans="2:10">
      <c r="B117" s="371"/>
      <c r="C117" s="375" t="s">
        <v>476</v>
      </c>
      <c r="D117" s="349"/>
      <c r="E117" s="349"/>
      <c r="F117" s="372"/>
      <c r="G117" s="363"/>
      <c r="H117" s="363"/>
      <c r="I117" s="373"/>
      <c r="J117" s="317"/>
    </row>
    <row r="118" spans="2:10">
      <c r="B118" s="371"/>
      <c r="C118" s="375" t="s">
        <v>477</v>
      </c>
      <c r="D118" s="349"/>
      <c r="E118" s="349"/>
      <c r="F118" s="372"/>
      <c r="G118" s="363"/>
      <c r="H118" s="363"/>
      <c r="I118" s="373"/>
      <c r="J118" s="317"/>
    </row>
    <row r="119" spans="2:10">
      <c r="B119" s="371"/>
      <c r="C119" s="375" t="s">
        <v>483</v>
      </c>
      <c r="D119" s="349"/>
      <c r="E119" s="349"/>
      <c r="F119" s="372"/>
      <c r="G119" s="363"/>
      <c r="H119" s="363"/>
      <c r="I119" s="373"/>
      <c r="J119" s="317"/>
    </row>
    <row r="120" spans="2:10" ht="15.75" thickBot="1">
      <c r="B120" s="376"/>
      <c r="C120" s="377"/>
      <c r="D120" s="378"/>
      <c r="E120" s="378"/>
      <c r="F120" s="379"/>
      <c r="G120" s="380"/>
      <c r="H120" s="380"/>
      <c r="I120" s="381"/>
      <c r="J120" s="317"/>
    </row>
  </sheetData>
  <mergeCells count="2">
    <mergeCell ref="B2:I2"/>
    <mergeCell ref="B4:I4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B1:J35"/>
  <sheetViews>
    <sheetView zoomScale="120" zoomScaleNormal="120" workbookViewId="0">
      <selection activeCell="Q44" sqref="Q44"/>
    </sheetView>
  </sheetViews>
  <sheetFormatPr defaultRowHeight="15"/>
  <cols>
    <col min="4" max="4" width="40.7109375" customWidth="1"/>
    <col min="8" max="8" width="13.28515625" customWidth="1"/>
    <col min="9" max="9" width="11.28515625" customWidth="1"/>
  </cols>
  <sheetData>
    <row r="1" spans="2:10" ht="15.75" thickBot="1"/>
    <row r="2" spans="2:10" ht="15.75">
      <c r="B2" s="520" t="s">
        <v>496</v>
      </c>
      <c r="C2" s="521"/>
      <c r="D2" s="521"/>
      <c r="E2" s="521"/>
      <c r="F2" s="521"/>
      <c r="G2" s="521"/>
      <c r="H2" s="522"/>
    </row>
    <row r="3" spans="2:10">
      <c r="B3" s="287" t="s">
        <v>497</v>
      </c>
      <c r="C3" s="262"/>
      <c r="D3" s="523" t="s">
        <v>1043</v>
      </c>
      <c r="E3" s="524"/>
      <c r="F3" s="524"/>
      <c r="G3" s="524"/>
      <c r="H3" s="525"/>
    </row>
    <row r="4" spans="2:10">
      <c r="B4" s="287" t="s">
        <v>499</v>
      </c>
      <c r="C4" s="262"/>
      <c r="D4" s="523"/>
      <c r="E4" s="524"/>
      <c r="F4" s="524"/>
      <c r="G4" s="524"/>
      <c r="H4" s="525"/>
    </row>
    <row r="5" spans="2:10">
      <c r="B5" s="287" t="s">
        <v>500</v>
      </c>
      <c r="C5" s="262"/>
      <c r="D5" s="523"/>
      <c r="E5" s="524"/>
      <c r="F5" s="524"/>
      <c r="G5" s="524"/>
      <c r="H5" s="525"/>
    </row>
    <row r="6" spans="2:10">
      <c r="B6" s="288" t="s">
        <v>501</v>
      </c>
      <c r="C6" s="263"/>
      <c r="D6" s="264"/>
      <c r="E6" s="265"/>
      <c r="F6" s="265"/>
      <c r="G6" s="265"/>
      <c r="H6" s="289"/>
    </row>
    <row r="7" spans="2:10">
      <c r="B7" s="290"/>
      <c r="C7" s="291"/>
      <c r="D7" s="291"/>
      <c r="E7" s="292"/>
      <c r="F7" s="292"/>
      <c r="G7" s="292"/>
      <c r="H7" s="293"/>
    </row>
    <row r="8" spans="2:10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10">
      <c r="B9" s="296" t="s">
        <v>507</v>
      </c>
      <c r="C9" s="269" t="s">
        <v>508</v>
      </c>
      <c r="D9" s="270" t="s">
        <v>509</v>
      </c>
      <c r="E9" s="271"/>
      <c r="F9" s="272"/>
      <c r="G9" s="273"/>
      <c r="H9" s="297">
        <f>H10+H11+H13</f>
        <v>0</v>
      </c>
    </row>
    <row r="10" spans="2:10" ht="13.5" customHeight="1">
      <c r="B10" s="298">
        <v>1</v>
      </c>
      <c r="C10" s="274" t="s">
        <v>524</v>
      </c>
      <c r="D10" s="275" t="s">
        <v>525</v>
      </c>
      <c r="E10" s="276" t="s">
        <v>93</v>
      </c>
      <c r="F10" s="277">
        <v>3</v>
      </c>
      <c r="G10" s="278">
        <v>0</v>
      </c>
      <c r="H10" s="299">
        <f>F10*G10</f>
        <v>0</v>
      </c>
    </row>
    <row r="11" spans="2:10" ht="13.5" customHeight="1">
      <c r="B11" s="298">
        <v>2</v>
      </c>
      <c r="C11" s="274" t="s">
        <v>757</v>
      </c>
      <c r="D11" s="275" t="s">
        <v>758</v>
      </c>
      <c r="E11" s="276" t="s">
        <v>590</v>
      </c>
      <c r="F11" s="277">
        <v>6.3120000000000003</v>
      </c>
      <c r="G11" s="278">
        <v>0</v>
      </c>
      <c r="H11" s="299">
        <f t="shared" ref="H11:H13" si="0">F11*G11</f>
        <v>0</v>
      </c>
    </row>
    <row r="12" spans="2:10" ht="13.5" customHeight="1">
      <c r="B12" s="298"/>
      <c r="C12" s="274"/>
      <c r="D12" s="279" t="s">
        <v>1044</v>
      </c>
      <c r="E12" s="280"/>
      <c r="F12" s="281">
        <v>6.3120000000000003</v>
      </c>
      <c r="G12" s="278"/>
      <c r="H12" s="299"/>
    </row>
    <row r="13" spans="2:10" ht="13.5" customHeight="1" thickBot="1">
      <c r="B13" s="298">
        <v>3</v>
      </c>
      <c r="C13" s="274" t="s">
        <v>769</v>
      </c>
      <c r="D13" s="275" t="s">
        <v>770</v>
      </c>
      <c r="E13" s="276" t="s">
        <v>310</v>
      </c>
      <c r="F13" s="277">
        <v>1</v>
      </c>
      <c r="G13" s="278">
        <v>0</v>
      </c>
      <c r="H13" s="299">
        <f t="shared" si="0"/>
        <v>0</v>
      </c>
    </row>
    <row r="14" spans="2:10" ht="13.5" customHeight="1" thickBot="1">
      <c r="B14" s="300" t="s">
        <v>507</v>
      </c>
      <c r="C14" s="282" t="s">
        <v>530</v>
      </c>
      <c r="D14" s="283" t="s">
        <v>531</v>
      </c>
      <c r="E14" s="284"/>
      <c r="F14" s="285"/>
      <c r="G14" s="286"/>
      <c r="H14" s="301">
        <f>H15+H16+H17+H18+H19+H20+H21+H22+H23+H24</f>
        <v>0</v>
      </c>
      <c r="I14" s="398">
        <f>H14+H9</f>
        <v>0</v>
      </c>
      <c r="J14" s="399" t="s">
        <v>13</v>
      </c>
    </row>
    <row r="15" spans="2:10" ht="13.5" customHeight="1">
      <c r="B15" s="298">
        <v>4</v>
      </c>
      <c r="C15" s="274" t="s">
        <v>535</v>
      </c>
      <c r="D15" s="275" t="s">
        <v>536</v>
      </c>
      <c r="E15" s="276" t="s">
        <v>537</v>
      </c>
      <c r="F15" s="277">
        <v>15</v>
      </c>
      <c r="G15" s="278">
        <v>0</v>
      </c>
      <c r="H15" s="299">
        <f>F15*G15</f>
        <v>0</v>
      </c>
    </row>
    <row r="16" spans="2:10" ht="13.5" customHeight="1">
      <c r="B16" s="298">
        <v>5</v>
      </c>
      <c r="C16" s="274" t="s">
        <v>538</v>
      </c>
      <c r="D16" s="275" t="s">
        <v>539</v>
      </c>
      <c r="E16" s="276" t="s">
        <v>537</v>
      </c>
      <c r="F16" s="277">
        <v>15</v>
      </c>
      <c r="G16" s="278">
        <v>0</v>
      </c>
      <c r="H16" s="299">
        <f t="shared" ref="H16:H24" si="1">F16*G16</f>
        <v>0</v>
      </c>
    </row>
    <row r="17" spans="2:10" ht="13.5" customHeight="1">
      <c r="B17" s="298">
        <v>6</v>
      </c>
      <c r="C17" s="274" t="s">
        <v>540</v>
      </c>
      <c r="D17" s="275" t="s">
        <v>541</v>
      </c>
      <c r="E17" s="276" t="s">
        <v>537</v>
      </c>
      <c r="F17" s="277">
        <v>15</v>
      </c>
      <c r="G17" s="278">
        <v>0</v>
      </c>
      <c r="H17" s="299">
        <f t="shared" si="1"/>
        <v>0</v>
      </c>
    </row>
    <row r="18" spans="2:10" ht="13.5" customHeight="1">
      <c r="B18" s="298">
        <v>7</v>
      </c>
      <c r="C18" s="274" t="s">
        <v>542</v>
      </c>
      <c r="D18" s="275" t="s">
        <v>543</v>
      </c>
      <c r="E18" s="276" t="s">
        <v>537</v>
      </c>
      <c r="F18" s="277">
        <v>30</v>
      </c>
      <c r="G18" s="278">
        <v>0</v>
      </c>
      <c r="H18" s="299">
        <f t="shared" si="1"/>
        <v>0</v>
      </c>
    </row>
    <row r="19" spans="2:10" ht="13.5" customHeight="1">
      <c r="B19" s="298">
        <v>8</v>
      </c>
      <c r="C19" s="274" t="s">
        <v>544</v>
      </c>
      <c r="D19" s="275" t="s">
        <v>545</v>
      </c>
      <c r="E19" s="276" t="s">
        <v>537</v>
      </c>
      <c r="F19" s="277">
        <v>15</v>
      </c>
      <c r="G19" s="278">
        <v>0</v>
      </c>
      <c r="H19" s="299">
        <f t="shared" si="1"/>
        <v>0</v>
      </c>
    </row>
    <row r="20" spans="2:10" ht="13.5" customHeight="1">
      <c r="B20" s="298">
        <v>9</v>
      </c>
      <c r="C20" s="274" t="s">
        <v>546</v>
      </c>
      <c r="D20" s="275" t="s">
        <v>547</v>
      </c>
      <c r="E20" s="276" t="s">
        <v>537</v>
      </c>
      <c r="F20" s="277">
        <v>15</v>
      </c>
      <c r="G20" s="278">
        <v>0</v>
      </c>
      <c r="H20" s="299">
        <f t="shared" si="1"/>
        <v>0</v>
      </c>
    </row>
    <row r="21" spans="2:10" ht="13.5" customHeight="1">
      <c r="B21" s="298">
        <v>10</v>
      </c>
      <c r="C21" s="274" t="s">
        <v>548</v>
      </c>
      <c r="D21" s="275" t="s">
        <v>549</v>
      </c>
      <c r="E21" s="276" t="s">
        <v>537</v>
      </c>
      <c r="F21" s="277">
        <v>150</v>
      </c>
      <c r="G21" s="278">
        <v>0</v>
      </c>
      <c r="H21" s="299">
        <f t="shared" si="1"/>
        <v>0</v>
      </c>
    </row>
    <row r="22" spans="2:10" ht="13.5" customHeight="1">
      <c r="B22" s="298">
        <v>11</v>
      </c>
      <c r="C22" s="274" t="s">
        <v>550</v>
      </c>
      <c r="D22" s="275" t="s">
        <v>551</v>
      </c>
      <c r="E22" s="276" t="s">
        <v>537</v>
      </c>
      <c r="F22" s="277">
        <v>15</v>
      </c>
      <c r="G22" s="278">
        <v>0</v>
      </c>
      <c r="H22" s="299">
        <f t="shared" si="1"/>
        <v>0</v>
      </c>
    </row>
    <row r="23" spans="2:10" ht="13.5" customHeight="1">
      <c r="B23" s="298">
        <v>12</v>
      </c>
      <c r="C23" s="274" t="s">
        <v>552</v>
      </c>
      <c r="D23" s="275" t="s">
        <v>553</v>
      </c>
      <c r="E23" s="276" t="s">
        <v>537</v>
      </c>
      <c r="F23" s="277">
        <v>6</v>
      </c>
      <c r="G23" s="278">
        <v>0</v>
      </c>
      <c r="H23" s="299">
        <f t="shared" si="1"/>
        <v>0</v>
      </c>
    </row>
    <row r="24" spans="2:10" ht="13.5" customHeight="1">
      <c r="B24" s="298">
        <v>13</v>
      </c>
      <c r="C24" s="274" t="s">
        <v>774</v>
      </c>
      <c r="D24" s="275" t="s">
        <v>775</v>
      </c>
      <c r="E24" s="276" t="s">
        <v>537</v>
      </c>
      <c r="F24" s="277">
        <v>9</v>
      </c>
      <c r="G24" s="278">
        <v>0</v>
      </c>
      <c r="H24" s="299">
        <f t="shared" si="1"/>
        <v>0</v>
      </c>
    </row>
    <row r="25" spans="2:10" ht="13.5" customHeight="1">
      <c r="B25" s="300" t="s">
        <v>507</v>
      </c>
      <c r="C25" s="282" t="s">
        <v>155</v>
      </c>
      <c r="D25" s="283" t="s">
        <v>554</v>
      </c>
      <c r="E25" s="284"/>
      <c r="F25" s="285"/>
      <c r="G25" s="286"/>
      <c r="H25" s="301">
        <f>H26</f>
        <v>0</v>
      </c>
    </row>
    <row r="26" spans="2:10" ht="13.5" customHeight="1">
      <c r="B26" s="298">
        <v>14</v>
      </c>
      <c r="C26" s="274" t="s">
        <v>555</v>
      </c>
      <c r="D26" s="275" t="s">
        <v>556</v>
      </c>
      <c r="E26" s="276" t="s">
        <v>168</v>
      </c>
      <c r="F26" s="277">
        <v>1</v>
      </c>
      <c r="G26" s="278">
        <v>0</v>
      </c>
      <c r="H26" s="299">
        <f>F26*G26</f>
        <v>0</v>
      </c>
    </row>
    <row r="27" spans="2:10" ht="13.5" customHeight="1">
      <c r="B27" s="300" t="s">
        <v>507</v>
      </c>
      <c r="C27" s="282" t="s">
        <v>561</v>
      </c>
      <c r="D27" s="283" t="s">
        <v>562</v>
      </c>
      <c r="E27" s="284"/>
      <c r="F27" s="285"/>
      <c r="G27" s="286"/>
      <c r="H27" s="301">
        <f>H28</f>
        <v>0</v>
      </c>
    </row>
    <row r="28" spans="2:10" ht="13.5" customHeight="1">
      <c r="B28" s="298">
        <v>15</v>
      </c>
      <c r="C28" s="274" t="s">
        <v>563</v>
      </c>
      <c r="D28" s="275" t="s">
        <v>564</v>
      </c>
      <c r="E28" s="276" t="s">
        <v>222</v>
      </c>
      <c r="F28" s="277">
        <v>105.2</v>
      </c>
      <c r="G28" s="278">
        <v>0</v>
      </c>
      <c r="H28" s="299">
        <f>F28*G28</f>
        <v>0</v>
      </c>
    </row>
    <row r="29" spans="2:10" ht="13.5" customHeight="1">
      <c r="B29" s="298"/>
      <c r="C29" s="274"/>
      <c r="D29" s="279" t="s">
        <v>1045</v>
      </c>
      <c r="E29" s="280"/>
      <c r="F29" s="281">
        <v>105.2</v>
      </c>
      <c r="G29" s="278"/>
      <c r="H29" s="299"/>
    </row>
    <row r="30" spans="2:10" ht="13.5" customHeight="1">
      <c r="B30" s="300" t="s">
        <v>507</v>
      </c>
      <c r="C30" s="282" t="s">
        <v>566</v>
      </c>
      <c r="D30" s="283" t="s">
        <v>567</v>
      </c>
      <c r="E30" s="284"/>
      <c r="F30" s="285"/>
      <c r="G30" s="286"/>
      <c r="H30" s="301">
        <f>H31</f>
        <v>0</v>
      </c>
    </row>
    <row r="31" spans="2:10" ht="13.5" customHeight="1" thickBot="1">
      <c r="B31" s="298">
        <v>16</v>
      </c>
      <c r="C31" s="274" t="s">
        <v>568</v>
      </c>
      <c r="D31" s="275" t="s">
        <v>569</v>
      </c>
      <c r="E31" s="276" t="s">
        <v>93</v>
      </c>
      <c r="F31" s="277">
        <v>3</v>
      </c>
      <c r="G31" s="278">
        <v>0</v>
      </c>
      <c r="H31" s="299">
        <f>F31*G31</f>
        <v>0</v>
      </c>
    </row>
    <row r="32" spans="2:10" ht="13.5" customHeight="1" thickBot="1">
      <c r="B32" s="300" t="s">
        <v>507</v>
      </c>
      <c r="C32" s="282" t="s">
        <v>943</v>
      </c>
      <c r="D32" s="283" t="s">
        <v>944</v>
      </c>
      <c r="E32" s="284"/>
      <c r="F32" s="285"/>
      <c r="G32" s="286"/>
      <c r="H32" s="301">
        <f>H33</f>
        <v>0</v>
      </c>
      <c r="I32" s="398">
        <f>H32+H30+H27+H25</f>
        <v>0</v>
      </c>
      <c r="J32" s="399" t="s">
        <v>14</v>
      </c>
    </row>
    <row r="33" spans="2:8" ht="13.5" customHeight="1">
      <c r="B33" s="298">
        <v>17</v>
      </c>
      <c r="C33" s="274" t="s">
        <v>945</v>
      </c>
      <c r="D33" s="275" t="s">
        <v>946</v>
      </c>
      <c r="E33" s="276" t="s">
        <v>222</v>
      </c>
      <c r="F33" s="277">
        <v>52.6</v>
      </c>
      <c r="G33" s="278">
        <v>0</v>
      </c>
      <c r="H33" s="299">
        <f>F33*G33</f>
        <v>0</v>
      </c>
    </row>
    <row r="34" spans="2:8" ht="13.5" customHeight="1" thickBot="1">
      <c r="B34" s="302"/>
      <c r="C34" s="303"/>
      <c r="D34" s="304" t="s">
        <v>1046</v>
      </c>
      <c r="E34" s="305"/>
      <c r="F34" s="306">
        <v>52.6</v>
      </c>
      <c r="G34" s="307"/>
      <c r="H34" s="308"/>
    </row>
    <row r="35" spans="2:8" ht="15.75" thickBot="1">
      <c r="H35" s="386">
        <f>H32+H30+H27+H25+H14+H9</f>
        <v>0</v>
      </c>
    </row>
  </sheetData>
  <mergeCells count="4">
    <mergeCell ref="B2:H2"/>
    <mergeCell ref="D3:H3"/>
    <mergeCell ref="D4:H4"/>
    <mergeCell ref="D5:H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M49"/>
  <sheetViews>
    <sheetView zoomScale="130" zoomScaleNormal="130" workbookViewId="0">
      <pane ySplit="6" topLeftCell="A37" activePane="bottomLeft" state="frozen"/>
      <selection pane="bottomLeft" activeCell="A45" sqref="A45"/>
    </sheetView>
  </sheetViews>
  <sheetFormatPr defaultRowHeight="15"/>
  <cols>
    <col min="6" max="6" width="14.85546875" customWidth="1"/>
    <col min="7" max="7" width="11.42578125" customWidth="1"/>
    <col min="8" max="8" width="14.5703125" customWidth="1"/>
    <col min="9" max="9" width="14.85546875" customWidth="1"/>
    <col min="10" max="10" width="9.42578125" customWidth="1"/>
    <col min="11" max="11" width="12.5703125" customWidth="1"/>
    <col min="12" max="12" width="12.85546875" customWidth="1"/>
    <col min="13" max="13" width="10.7109375" customWidth="1"/>
  </cols>
  <sheetData>
    <row r="5" spans="2:13" ht="18">
      <c r="B5" s="80" t="s">
        <v>33</v>
      </c>
      <c r="C5" s="81"/>
      <c r="D5" s="81"/>
      <c r="E5" s="81"/>
      <c r="F5" s="82"/>
      <c r="G5" s="82"/>
      <c r="H5" s="82"/>
      <c r="I5" s="82"/>
      <c r="J5" s="83"/>
    </row>
    <row r="6" spans="2:13" ht="18" customHeight="1">
      <c r="B6" s="84" t="s">
        <v>34</v>
      </c>
      <c r="C6" s="85" t="s">
        <v>35</v>
      </c>
      <c r="D6" s="85"/>
      <c r="E6" s="85"/>
      <c r="F6" s="86" t="s">
        <v>19</v>
      </c>
      <c r="G6" s="86" t="s">
        <v>23</v>
      </c>
      <c r="H6" s="87" t="s">
        <v>36</v>
      </c>
      <c r="I6" s="87" t="s">
        <v>37</v>
      </c>
      <c r="J6" s="88" t="s">
        <v>20</v>
      </c>
      <c r="K6" s="409" t="s">
        <v>13</v>
      </c>
      <c r="L6" s="410" t="s">
        <v>14</v>
      </c>
      <c r="M6" s="410" t="s">
        <v>738</v>
      </c>
    </row>
    <row r="7" spans="2:13" ht="19.5" customHeight="1">
      <c r="B7" s="89" t="s">
        <v>38</v>
      </c>
      <c r="C7" s="514"/>
      <c r="D7" s="514"/>
      <c r="E7" s="515"/>
      <c r="F7" s="90"/>
      <c r="G7" s="91"/>
      <c r="H7" s="92"/>
      <c r="I7" s="92"/>
      <c r="J7" s="93" t="s">
        <v>39</v>
      </c>
      <c r="K7" s="411"/>
      <c r="L7" s="412"/>
      <c r="M7" s="413"/>
    </row>
    <row r="8" spans="2:13" ht="15" customHeight="1">
      <c r="B8" s="382">
        <v>1</v>
      </c>
      <c r="C8" s="512" t="s">
        <v>57</v>
      </c>
      <c r="D8" s="512"/>
      <c r="E8" s="513"/>
      <c r="F8" s="383">
        <f>F9+F10+F11+F12</f>
        <v>0</v>
      </c>
      <c r="G8" s="384">
        <f>G9+G10+G11+G12</f>
        <v>0</v>
      </c>
      <c r="H8" s="384">
        <f>H9+H10+H11+H12</f>
        <v>0</v>
      </c>
      <c r="I8" s="384">
        <f>I9+I10+I11+I12</f>
        <v>0</v>
      </c>
      <c r="J8" s="385" t="s">
        <v>39</v>
      </c>
      <c r="K8" s="403">
        <f>K9+K10</f>
        <v>0</v>
      </c>
      <c r="L8" s="406">
        <f>L9+L10+L11+L12</f>
        <v>0</v>
      </c>
      <c r="M8" s="414"/>
    </row>
    <row r="9" spans="2:13" ht="15" customHeight="1">
      <c r="B9" s="99"/>
      <c r="C9" s="518" t="s">
        <v>495</v>
      </c>
      <c r="D9" s="518"/>
      <c r="E9" s="519"/>
      <c r="F9" s="400">
        <f>'01-BOURACÍ P'!H55</f>
        <v>0</v>
      </c>
      <c r="G9" s="92">
        <v>0</v>
      </c>
      <c r="H9" s="95">
        <f>0.15*F9</f>
        <v>0</v>
      </c>
      <c r="I9" s="92">
        <f>F9+H9</f>
        <v>0</v>
      </c>
      <c r="J9" s="94"/>
      <c r="K9" s="404">
        <f>'01-BOURACÍ P'!I23</f>
        <v>0</v>
      </c>
      <c r="L9" s="405">
        <f>'01-BOURACÍ P'!I46</f>
        <v>0</v>
      </c>
      <c r="M9" s="414"/>
    </row>
    <row r="10" spans="2:13" ht="15" customHeight="1">
      <c r="B10" s="100"/>
      <c r="C10" s="514" t="s">
        <v>494</v>
      </c>
      <c r="D10" s="514"/>
      <c r="E10" s="515"/>
      <c r="F10" s="401">
        <f>'01-STAVEBNÍ P'!H147</f>
        <v>0</v>
      </c>
      <c r="G10" s="92">
        <v>0</v>
      </c>
      <c r="H10" s="95">
        <f t="shared" ref="H10:H12" si="0">0.15*F10</f>
        <v>0</v>
      </c>
      <c r="I10" s="92">
        <f>F10+H10</f>
        <v>0</v>
      </c>
      <c r="J10" s="93" t="s">
        <v>39</v>
      </c>
      <c r="K10" s="405">
        <f>'01-STAVEBNÍ P'!I54</f>
        <v>0</v>
      </c>
      <c r="L10" s="405">
        <f>'01-STAVEBNÍ P'!I131</f>
        <v>0</v>
      </c>
      <c r="M10" s="415">
        <f>'01-STAVEBNÍ P'!H145</f>
        <v>0</v>
      </c>
    </row>
    <row r="11" spans="2:13" ht="15" customHeight="1">
      <c r="B11" s="100"/>
      <c r="C11" s="514" t="s">
        <v>41</v>
      </c>
      <c r="D11" s="514"/>
      <c r="E11" s="515"/>
      <c r="F11" s="401">
        <f>'01-UT,PLYN,ZTI'!H130</f>
        <v>0</v>
      </c>
      <c r="G11" s="92">
        <v>0</v>
      </c>
      <c r="H11" s="95">
        <f t="shared" si="0"/>
        <v>0</v>
      </c>
      <c r="I11" s="97">
        <f>F11+H11</f>
        <v>0</v>
      </c>
      <c r="J11" s="93" t="s">
        <v>39</v>
      </c>
      <c r="K11" s="416"/>
      <c r="L11" s="405">
        <f>F11</f>
        <v>0</v>
      </c>
      <c r="M11" s="417"/>
    </row>
    <row r="12" spans="2:13" ht="15" customHeight="1">
      <c r="B12" s="100"/>
      <c r="C12" s="516" t="s">
        <v>42</v>
      </c>
      <c r="D12" s="516"/>
      <c r="E12" s="517"/>
      <c r="F12" s="401">
        <f>'01-E'!K106</f>
        <v>0</v>
      </c>
      <c r="G12" s="92">
        <v>0</v>
      </c>
      <c r="H12" s="95">
        <f t="shared" si="0"/>
        <v>0</v>
      </c>
      <c r="I12" s="98">
        <f>F12+H12</f>
        <v>0</v>
      </c>
      <c r="J12" s="96" t="s">
        <v>39</v>
      </c>
      <c r="K12" s="416"/>
      <c r="L12" s="405">
        <f>F12</f>
        <v>0</v>
      </c>
      <c r="M12" s="417"/>
    </row>
    <row r="13" spans="2:13" ht="15" customHeight="1">
      <c r="B13" s="382">
        <v>2</v>
      </c>
      <c r="C13" s="512" t="s">
        <v>58</v>
      </c>
      <c r="D13" s="512"/>
      <c r="E13" s="513"/>
      <c r="F13" s="383">
        <f>F14+F15+F16+F17</f>
        <v>0</v>
      </c>
      <c r="G13" s="384">
        <f>G14+G15+G16+G17</f>
        <v>0</v>
      </c>
      <c r="H13" s="384">
        <f>H14+H15+H16+H17</f>
        <v>0</v>
      </c>
      <c r="I13" s="384">
        <f>I14+I15+I16+I17</f>
        <v>0</v>
      </c>
      <c r="J13" s="385" t="s">
        <v>39</v>
      </c>
      <c r="K13" s="406">
        <f>K14+K15</f>
        <v>0</v>
      </c>
      <c r="L13" s="406">
        <f>L14+L15+L16+L17</f>
        <v>0</v>
      </c>
      <c r="M13" s="414"/>
    </row>
    <row r="14" spans="2:13" ht="15" customHeight="1">
      <c r="B14" s="99"/>
      <c r="C14" s="518" t="s">
        <v>742</v>
      </c>
      <c r="D14" s="518"/>
      <c r="E14" s="519"/>
      <c r="F14" s="401">
        <f>'02-BOURACÍ P'!H70</f>
        <v>0</v>
      </c>
      <c r="G14" s="92">
        <v>0</v>
      </c>
      <c r="H14" s="95">
        <f>0.15*F14</f>
        <v>0</v>
      </c>
      <c r="I14" s="98">
        <f>F14+H14</f>
        <v>0</v>
      </c>
      <c r="J14" s="94"/>
      <c r="K14" s="405">
        <f>'02-BOURACÍ P'!I24</f>
        <v>0</v>
      </c>
      <c r="L14" s="405">
        <f>'02-BOURACÍ P'!I66</f>
        <v>0</v>
      </c>
      <c r="M14" s="414"/>
    </row>
    <row r="15" spans="2:13" ht="15" customHeight="1">
      <c r="B15" s="100"/>
      <c r="C15" s="514" t="s">
        <v>741</v>
      </c>
      <c r="D15" s="514"/>
      <c r="E15" s="515"/>
      <c r="F15" s="401">
        <f>'02-STAVEBNÍ P'!H145</f>
        <v>0</v>
      </c>
      <c r="G15" s="92">
        <v>0</v>
      </c>
      <c r="H15" s="95">
        <f t="shared" ref="H15:H17" si="1">0.15*F15</f>
        <v>0</v>
      </c>
      <c r="I15" s="98">
        <f>F15+H15</f>
        <v>0</v>
      </c>
      <c r="J15" s="93" t="s">
        <v>39</v>
      </c>
      <c r="K15" s="405">
        <f>'02-STAVEBNÍ P'!I60</f>
        <v>0</v>
      </c>
      <c r="L15" s="405">
        <f>'02-STAVEBNÍ P'!I134</f>
        <v>0</v>
      </c>
      <c r="M15" s="415">
        <f>'02-STAVEBNÍ P'!H143</f>
        <v>0</v>
      </c>
    </row>
    <row r="16" spans="2:13" ht="15" customHeight="1">
      <c r="B16" s="100"/>
      <c r="C16" s="514" t="s">
        <v>43</v>
      </c>
      <c r="D16" s="514"/>
      <c r="E16" s="515"/>
      <c r="F16" s="401">
        <f>'02-UT,PLYN,ZTI'!H99</f>
        <v>0</v>
      </c>
      <c r="G16" s="92">
        <v>0</v>
      </c>
      <c r="H16" s="95">
        <f t="shared" si="1"/>
        <v>0</v>
      </c>
      <c r="I16" s="98">
        <f>F16+H16</f>
        <v>0</v>
      </c>
      <c r="J16" s="93" t="s">
        <v>39</v>
      </c>
      <c r="K16" s="416"/>
      <c r="L16" s="405">
        <f>F16</f>
        <v>0</v>
      </c>
      <c r="M16" s="417"/>
    </row>
    <row r="17" spans="2:13" ht="15" customHeight="1">
      <c r="B17" s="100"/>
      <c r="C17" s="516" t="s">
        <v>44</v>
      </c>
      <c r="D17" s="516"/>
      <c r="E17" s="517"/>
      <c r="F17" s="401">
        <f>'02-E'!K114</f>
        <v>0</v>
      </c>
      <c r="G17" s="92">
        <v>0</v>
      </c>
      <c r="H17" s="95">
        <f t="shared" si="1"/>
        <v>0</v>
      </c>
      <c r="I17" s="98">
        <f>F17+H17</f>
        <v>0</v>
      </c>
      <c r="J17" s="93" t="s">
        <v>39</v>
      </c>
      <c r="K17" s="416"/>
      <c r="L17" s="405">
        <f>F17</f>
        <v>0</v>
      </c>
      <c r="M17" s="417"/>
    </row>
    <row r="18" spans="2:13" ht="15" customHeight="1">
      <c r="B18" s="382">
        <v>3</v>
      </c>
      <c r="C18" s="512" t="s">
        <v>59</v>
      </c>
      <c r="D18" s="512"/>
      <c r="E18" s="513"/>
      <c r="F18" s="383">
        <f>F19+F20+F21+F22</f>
        <v>0</v>
      </c>
      <c r="G18" s="384">
        <f>G19+G20+G21+G22</f>
        <v>0</v>
      </c>
      <c r="H18" s="384">
        <f>H19+H20+H21+H22</f>
        <v>0</v>
      </c>
      <c r="I18" s="384">
        <f>I19+I20+I21+I22</f>
        <v>0</v>
      </c>
      <c r="J18" s="385" t="s">
        <v>39</v>
      </c>
      <c r="K18" s="406">
        <f>K19+K20</f>
        <v>0</v>
      </c>
      <c r="L18" s="406">
        <f>L19+L20+L21+L22</f>
        <v>0</v>
      </c>
      <c r="M18" s="414"/>
    </row>
    <row r="19" spans="2:13" ht="15" customHeight="1">
      <c r="B19" s="99"/>
      <c r="C19" s="518" t="s">
        <v>743</v>
      </c>
      <c r="D19" s="518"/>
      <c r="E19" s="519"/>
      <c r="F19" s="400">
        <f>'03-BOURACÍ P'!H70</f>
        <v>0</v>
      </c>
      <c r="G19" s="92">
        <v>0</v>
      </c>
      <c r="H19" s="95">
        <f>0.15*F19</f>
        <v>0</v>
      </c>
      <c r="I19" s="92">
        <f>F19+H19</f>
        <v>0</v>
      </c>
      <c r="J19" s="94"/>
      <c r="K19" s="405">
        <f>'03-BOURACÍ P'!I23</f>
        <v>0</v>
      </c>
      <c r="L19" s="405">
        <f>'03-BOURACÍ P'!I62</f>
        <v>0</v>
      </c>
      <c r="M19" s="414"/>
    </row>
    <row r="20" spans="2:13" ht="15" customHeight="1">
      <c r="B20" s="100"/>
      <c r="C20" s="514" t="s">
        <v>744</v>
      </c>
      <c r="D20" s="514"/>
      <c r="E20" s="515"/>
      <c r="F20" s="401">
        <f>'03-STAVEBNÍ P'!H149</f>
        <v>0</v>
      </c>
      <c r="G20" s="92">
        <v>0</v>
      </c>
      <c r="H20" s="95">
        <f t="shared" ref="H20:H22" si="2">0.15*F20</f>
        <v>0</v>
      </c>
      <c r="I20" s="92">
        <f>F20+H20</f>
        <v>0</v>
      </c>
      <c r="J20" s="93" t="s">
        <v>39</v>
      </c>
      <c r="K20" s="405">
        <f>'03-STAVEBNÍ P'!I63</f>
        <v>0</v>
      </c>
      <c r="L20" s="405">
        <f>'03-STAVEBNÍ P'!I137</f>
        <v>0</v>
      </c>
      <c r="M20" s="415">
        <f>'03-STAVEBNÍ P'!H146</f>
        <v>0</v>
      </c>
    </row>
    <row r="21" spans="2:13" ht="15" customHeight="1">
      <c r="B21" s="100"/>
      <c r="C21" s="514" t="s">
        <v>45</v>
      </c>
      <c r="D21" s="514"/>
      <c r="E21" s="515"/>
      <c r="F21" s="401">
        <f>'03-UT,PLYN,ZTI'!H132</f>
        <v>0</v>
      </c>
      <c r="G21" s="92">
        <v>0</v>
      </c>
      <c r="H21" s="95">
        <f t="shared" si="2"/>
        <v>0</v>
      </c>
      <c r="I21" s="97">
        <f>F21+H21</f>
        <v>0</v>
      </c>
      <c r="J21" s="93" t="s">
        <v>39</v>
      </c>
      <c r="K21" s="416"/>
      <c r="L21" s="405">
        <f>F21</f>
        <v>0</v>
      </c>
      <c r="M21" s="417"/>
    </row>
    <row r="22" spans="2:13" ht="15" customHeight="1">
      <c r="B22" s="100"/>
      <c r="C22" s="516" t="s">
        <v>46</v>
      </c>
      <c r="D22" s="516"/>
      <c r="E22" s="517"/>
      <c r="F22" s="401">
        <f>'03-E'!J114</f>
        <v>0</v>
      </c>
      <c r="G22" s="92">
        <v>0</v>
      </c>
      <c r="H22" s="95">
        <f t="shared" si="2"/>
        <v>0</v>
      </c>
      <c r="I22" s="98">
        <f>F22+H22</f>
        <v>0</v>
      </c>
      <c r="J22" s="93" t="s">
        <v>39</v>
      </c>
      <c r="K22" s="416"/>
      <c r="L22" s="405">
        <f>F22</f>
        <v>0</v>
      </c>
      <c r="M22" s="417"/>
    </row>
    <row r="23" spans="2:13" ht="15" customHeight="1">
      <c r="B23" s="382">
        <v>4</v>
      </c>
      <c r="C23" s="512" t="s">
        <v>60</v>
      </c>
      <c r="D23" s="512"/>
      <c r="E23" s="513"/>
      <c r="F23" s="383">
        <f>F24+F25+F26+F27</f>
        <v>0</v>
      </c>
      <c r="G23" s="384">
        <f>G24+G25+G26+G27</f>
        <v>0</v>
      </c>
      <c r="H23" s="384">
        <f>H24+H25+H26+H27</f>
        <v>0</v>
      </c>
      <c r="I23" s="384">
        <f>I24+I25+I26+I27</f>
        <v>0</v>
      </c>
      <c r="J23" s="385" t="s">
        <v>39</v>
      </c>
      <c r="K23" s="406">
        <f>K24+K25</f>
        <v>0</v>
      </c>
      <c r="L23" s="406">
        <f>L24+L25+L26+L27</f>
        <v>0</v>
      </c>
      <c r="M23" s="414"/>
    </row>
    <row r="24" spans="2:13" ht="15" customHeight="1">
      <c r="B24" s="99"/>
      <c r="C24" s="518" t="s">
        <v>745</v>
      </c>
      <c r="D24" s="518"/>
      <c r="E24" s="519"/>
      <c r="F24" s="400">
        <f>'04-BOURACÍ P'!H68</f>
        <v>0</v>
      </c>
      <c r="G24" s="92">
        <v>0</v>
      </c>
      <c r="H24" s="95">
        <f>0.15*F24</f>
        <v>0</v>
      </c>
      <c r="I24" s="92">
        <f>F24+H24</f>
        <v>0</v>
      </c>
      <c r="J24" s="94"/>
      <c r="K24" s="405">
        <f>'04-BOURACÍ P'!I21</f>
        <v>0</v>
      </c>
      <c r="L24" s="405">
        <f>'04-BOURACÍ P'!I54</f>
        <v>0</v>
      </c>
      <c r="M24" s="414"/>
    </row>
    <row r="25" spans="2:13" ht="15" customHeight="1">
      <c r="B25" s="100"/>
      <c r="C25" s="514" t="s">
        <v>746</v>
      </c>
      <c r="D25" s="514"/>
      <c r="E25" s="515"/>
      <c r="F25" s="401">
        <f>'04-STAVEBNÍ P'!H151</f>
        <v>0</v>
      </c>
      <c r="G25" s="92">
        <v>0</v>
      </c>
      <c r="H25" s="95">
        <f t="shared" ref="H25:H27" si="3">0.15*F25</f>
        <v>0</v>
      </c>
      <c r="I25" s="92">
        <f>F25+H25</f>
        <v>0</v>
      </c>
      <c r="J25" s="93" t="s">
        <v>39</v>
      </c>
      <c r="K25" s="405">
        <f>'04-STAVEBNÍ P'!I65</f>
        <v>0</v>
      </c>
      <c r="L25" s="405">
        <f>'04-STAVEBNÍ P'!I139</f>
        <v>0</v>
      </c>
      <c r="M25" s="415">
        <f>'04-STAVEBNÍ P'!H148</f>
        <v>0</v>
      </c>
    </row>
    <row r="26" spans="2:13" ht="15" customHeight="1">
      <c r="B26" s="100"/>
      <c r="C26" s="514" t="s">
        <v>47</v>
      </c>
      <c r="D26" s="514"/>
      <c r="E26" s="515"/>
      <c r="F26" s="401">
        <f>'04-UT,PLYN,ZTI'!H120</f>
        <v>0</v>
      </c>
      <c r="G26" s="92">
        <v>0</v>
      </c>
      <c r="H26" s="95">
        <f t="shared" si="3"/>
        <v>0</v>
      </c>
      <c r="I26" s="97">
        <f>F26+H26</f>
        <v>0</v>
      </c>
      <c r="J26" s="93" t="s">
        <v>39</v>
      </c>
      <c r="K26" s="416"/>
      <c r="L26" s="405">
        <f>F26</f>
        <v>0</v>
      </c>
      <c r="M26" s="417"/>
    </row>
    <row r="27" spans="2:13" ht="15" customHeight="1">
      <c r="B27" s="100"/>
      <c r="C27" s="516" t="s">
        <v>48</v>
      </c>
      <c r="D27" s="516"/>
      <c r="E27" s="517"/>
      <c r="F27" s="401">
        <f>'04-E'!J114</f>
        <v>0</v>
      </c>
      <c r="G27" s="92">
        <v>0</v>
      </c>
      <c r="H27" s="95">
        <f t="shared" si="3"/>
        <v>0</v>
      </c>
      <c r="I27" s="98">
        <f>F27+H27</f>
        <v>0</v>
      </c>
      <c r="J27" s="93" t="s">
        <v>39</v>
      </c>
      <c r="K27" s="416"/>
      <c r="L27" s="405">
        <f>F27</f>
        <v>0</v>
      </c>
      <c r="M27" s="417"/>
    </row>
    <row r="28" spans="2:13" ht="15" customHeight="1">
      <c r="B28" s="382">
        <v>5</v>
      </c>
      <c r="C28" s="512" t="s">
        <v>61</v>
      </c>
      <c r="D28" s="512"/>
      <c r="E28" s="513"/>
      <c r="F28" s="383">
        <f>F29+F30+F31+F32</f>
        <v>0</v>
      </c>
      <c r="G28" s="384">
        <f>G29+G30+G31+G32</f>
        <v>0</v>
      </c>
      <c r="H28" s="384">
        <f>H29+H30+H31+H32</f>
        <v>0</v>
      </c>
      <c r="I28" s="384">
        <f>I29+I30+I31+I32</f>
        <v>0</v>
      </c>
      <c r="J28" s="385" t="s">
        <v>39</v>
      </c>
      <c r="K28" s="406">
        <f>K29+K30</f>
        <v>0</v>
      </c>
      <c r="L28" s="406">
        <f>L29+L30+L31+L32</f>
        <v>0</v>
      </c>
      <c r="M28" s="414"/>
    </row>
    <row r="29" spans="2:13" ht="15" customHeight="1">
      <c r="B29" s="99"/>
      <c r="C29" s="518" t="s">
        <v>747</v>
      </c>
      <c r="D29" s="518"/>
      <c r="E29" s="519"/>
      <c r="F29" s="400">
        <f>'05-BOURACÍ P'!H35</f>
        <v>0</v>
      </c>
      <c r="G29" s="92">
        <v>0</v>
      </c>
      <c r="H29" s="95">
        <f>0.15*F29</f>
        <v>0</v>
      </c>
      <c r="I29" s="92">
        <f>F29+H29</f>
        <v>0</v>
      </c>
      <c r="J29" s="94"/>
      <c r="K29" s="405">
        <f>'05-BOURACÍ P'!I14</f>
        <v>0</v>
      </c>
      <c r="L29" s="405">
        <f>'05-BOURACÍ P'!I32</f>
        <v>0</v>
      </c>
      <c r="M29" s="414"/>
    </row>
    <row r="30" spans="2:13" ht="15" customHeight="1">
      <c r="B30" s="100"/>
      <c r="C30" s="514" t="s">
        <v>748</v>
      </c>
      <c r="D30" s="514"/>
      <c r="E30" s="515"/>
      <c r="F30" s="401">
        <f>'05-STAVEBNÍ P'!H92</f>
        <v>0</v>
      </c>
      <c r="G30" s="92">
        <v>0</v>
      </c>
      <c r="H30" s="95">
        <f t="shared" ref="H30:H32" si="4">0.15*F30</f>
        <v>0</v>
      </c>
      <c r="I30" s="92">
        <f>F30+H30</f>
        <v>0</v>
      </c>
      <c r="J30" s="93" t="s">
        <v>39</v>
      </c>
      <c r="K30" s="405">
        <f>'05-STAVEBNÍ P'!I53</f>
        <v>0</v>
      </c>
      <c r="L30" s="405">
        <f>'05-STAVEBNÍ P'!I83</f>
        <v>0</v>
      </c>
      <c r="M30" s="418">
        <f>'05-STAVEBNÍ P'!H90</f>
        <v>0</v>
      </c>
    </row>
    <row r="31" spans="2:13" ht="15" customHeight="1">
      <c r="B31" s="100"/>
      <c r="C31" s="514" t="s">
        <v>49</v>
      </c>
      <c r="D31" s="514"/>
      <c r="E31" s="515"/>
      <c r="F31" s="401">
        <f>'05-UT,PLYN,ZTI'!H64</f>
        <v>0</v>
      </c>
      <c r="G31" s="92">
        <v>0</v>
      </c>
      <c r="H31" s="95">
        <f t="shared" si="4"/>
        <v>0</v>
      </c>
      <c r="I31" s="97">
        <f>F31+H31</f>
        <v>0</v>
      </c>
      <c r="J31" s="93" t="s">
        <v>39</v>
      </c>
      <c r="K31" s="416"/>
      <c r="L31" s="405">
        <f>F31</f>
        <v>0</v>
      </c>
      <c r="M31" s="417"/>
    </row>
    <row r="32" spans="2:13" ht="15" customHeight="1">
      <c r="B32" s="100"/>
      <c r="C32" s="516" t="s">
        <v>50</v>
      </c>
      <c r="D32" s="516"/>
      <c r="E32" s="517"/>
      <c r="F32" s="401">
        <f>'05-E'!K96</f>
        <v>0</v>
      </c>
      <c r="G32" s="92">
        <v>0</v>
      </c>
      <c r="H32" s="95">
        <f t="shared" si="4"/>
        <v>0</v>
      </c>
      <c r="I32" s="98">
        <f>F32+H32</f>
        <v>0</v>
      </c>
      <c r="J32" s="93" t="s">
        <v>39</v>
      </c>
      <c r="K32" s="416"/>
      <c r="L32" s="405">
        <f>F32</f>
        <v>0</v>
      </c>
      <c r="M32" s="417"/>
    </row>
    <row r="33" spans="2:13" ht="15" customHeight="1">
      <c r="B33" s="382">
        <v>6</v>
      </c>
      <c r="C33" s="512" t="s">
        <v>62</v>
      </c>
      <c r="D33" s="512"/>
      <c r="E33" s="513"/>
      <c r="F33" s="383">
        <f>F34+F35+F36+F37</f>
        <v>0</v>
      </c>
      <c r="G33" s="384">
        <f>G34+G35+G36+G37</f>
        <v>0</v>
      </c>
      <c r="H33" s="384">
        <f>H34+H35+H36+H37</f>
        <v>0</v>
      </c>
      <c r="I33" s="384">
        <f>I34+I35+I36+I37</f>
        <v>0</v>
      </c>
      <c r="J33" s="385" t="s">
        <v>39</v>
      </c>
      <c r="K33" s="406">
        <f>K34+K35</f>
        <v>0</v>
      </c>
      <c r="L33" s="406">
        <f>L34+L35+L36+L37</f>
        <v>0</v>
      </c>
      <c r="M33" s="414"/>
    </row>
    <row r="34" spans="2:13" ht="15" customHeight="1">
      <c r="B34" s="99"/>
      <c r="C34" s="518" t="s">
        <v>749</v>
      </c>
      <c r="D34" s="518"/>
      <c r="E34" s="519"/>
      <c r="F34" s="400">
        <f>'06-BOURACÍ P'!H56</f>
        <v>0</v>
      </c>
      <c r="G34" s="92">
        <v>0</v>
      </c>
      <c r="H34" s="95">
        <f>0.15*F34</f>
        <v>0</v>
      </c>
      <c r="I34" s="92">
        <f>F34+H34</f>
        <v>0</v>
      </c>
      <c r="J34" s="94"/>
      <c r="K34" s="405">
        <f>'06-BOURACÍ P'!I25</f>
        <v>0</v>
      </c>
      <c r="L34" s="405">
        <f>'06-BOURACÍ P'!I51</f>
        <v>0</v>
      </c>
      <c r="M34" s="414"/>
    </row>
    <row r="35" spans="2:13" ht="15" customHeight="1">
      <c r="B35" s="100"/>
      <c r="C35" s="514" t="s">
        <v>750</v>
      </c>
      <c r="D35" s="514"/>
      <c r="E35" s="515"/>
      <c r="F35" s="401">
        <f>'06-STAVEBNÍ P'!H121</f>
        <v>0</v>
      </c>
      <c r="G35" s="92">
        <v>0</v>
      </c>
      <c r="H35" s="95">
        <f t="shared" ref="H35:H37" si="5">0.15*F35</f>
        <v>0</v>
      </c>
      <c r="I35" s="92">
        <f>F35+H35</f>
        <v>0</v>
      </c>
      <c r="J35" s="93" t="s">
        <v>39</v>
      </c>
      <c r="K35" s="405">
        <f>'06-STAVEBNÍ P'!I42</f>
        <v>0</v>
      </c>
      <c r="L35" s="405">
        <f>'06-STAVEBNÍ P'!I111</f>
        <v>0</v>
      </c>
      <c r="M35" s="415">
        <f>'06-STAVEBNÍ P'!H119</f>
        <v>0</v>
      </c>
    </row>
    <row r="36" spans="2:13" ht="15" customHeight="1">
      <c r="B36" s="100"/>
      <c r="C36" s="514" t="s">
        <v>51</v>
      </c>
      <c r="D36" s="514"/>
      <c r="E36" s="515"/>
      <c r="F36" s="401">
        <f>'06-UT,PLYN,ZTI'!H114</f>
        <v>0</v>
      </c>
      <c r="G36" s="92">
        <v>0</v>
      </c>
      <c r="H36" s="95">
        <f t="shared" si="5"/>
        <v>0</v>
      </c>
      <c r="I36" s="97">
        <f>F36+H36</f>
        <v>0</v>
      </c>
      <c r="J36" s="93" t="s">
        <v>39</v>
      </c>
      <c r="K36" s="416"/>
      <c r="L36" s="405">
        <f>F36</f>
        <v>0</v>
      </c>
      <c r="M36" s="417"/>
    </row>
    <row r="37" spans="2:13" ht="15" customHeight="1">
      <c r="B37" s="100"/>
      <c r="C37" s="516" t="s">
        <v>52</v>
      </c>
      <c r="D37" s="516"/>
      <c r="E37" s="517"/>
      <c r="F37" s="401">
        <f>'06-E'!J74</f>
        <v>0</v>
      </c>
      <c r="G37" s="92">
        <v>0</v>
      </c>
      <c r="H37" s="95">
        <f t="shared" si="5"/>
        <v>0</v>
      </c>
      <c r="I37" s="98">
        <f>F37+H37</f>
        <v>0</v>
      </c>
      <c r="J37" s="93" t="s">
        <v>39</v>
      </c>
      <c r="K37" s="416"/>
      <c r="L37" s="405">
        <f>F37</f>
        <v>0</v>
      </c>
      <c r="M37" s="417"/>
    </row>
    <row r="38" spans="2:13" ht="15" customHeight="1">
      <c r="B38" s="382">
        <v>7</v>
      </c>
      <c r="C38" s="512" t="s">
        <v>63</v>
      </c>
      <c r="D38" s="512"/>
      <c r="E38" s="513"/>
      <c r="F38" s="383">
        <f>F39+F40+F41+F42</f>
        <v>0</v>
      </c>
      <c r="G38" s="384">
        <f>G39+G40+G41+G42</f>
        <v>0</v>
      </c>
      <c r="H38" s="384">
        <f>H39+H40+H41+H42</f>
        <v>0</v>
      </c>
      <c r="I38" s="384">
        <f>I39+I40+I41+I42</f>
        <v>0</v>
      </c>
      <c r="J38" s="385" t="s">
        <v>39</v>
      </c>
      <c r="K38" s="406">
        <f>K39+K40</f>
        <v>0</v>
      </c>
      <c r="L38" s="406">
        <f>L39+L40+L41+L42</f>
        <v>0</v>
      </c>
      <c r="M38" s="414"/>
    </row>
    <row r="39" spans="2:13" ht="15" customHeight="1">
      <c r="B39" s="99"/>
      <c r="C39" s="518" t="s">
        <v>751</v>
      </c>
      <c r="D39" s="518"/>
      <c r="E39" s="519"/>
      <c r="F39" s="400">
        <f>'07-BOURACÍ P'!J64</f>
        <v>0</v>
      </c>
      <c r="G39" s="92">
        <v>0</v>
      </c>
      <c r="H39" s="95">
        <f>0.15*F39</f>
        <v>0</v>
      </c>
      <c r="I39" s="92">
        <f>F39+H39</f>
        <v>0</v>
      </c>
      <c r="J39" s="94"/>
      <c r="K39" s="405">
        <f>'07-BOURACÍ P'!K20</f>
        <v>0</v>
      </c>
      <c r="L39" s="405">
        <f>'07-BOURACÍ P'!K56</f>
        <v>0</v>
      </c>
      <c r="M39" s="414"/>
    </row>
    <row r="40" spans="2:13" ht="15" customHeight="1">
      <c r="B40" s="100"/>
      <c r="C40" s="514" t="s">
        <v>752</v>
      </c>
      <c r="D40" s="514"/>
      <c r="E40" s="515"/>
      <c r="F40" s="401">
        <f>'07-STAVEBNÍ P'!H151</f>
        <v>0</v>
      </c>
      <c r="G40" s="92">
        <v>0</v>
      </c>
      <c r="H40" s="95">
        <f t="shared" ref="H40:H42" si="6">0.15*F40</f>
        <v>0</v>
      </c>
      <c r="I40" s="92">
        <f>F40+H40</f>
        <v>0</v>
      </c>
      <c r="J40" s="93" t="s">
        <v>39</v>
      </c>
      <c r="K40" s="405">
        <f>'07-STAVEBNÍ P'!I61</f>
        <v>0</v>
      </c>
      <c r="L40" s="405">
        <f>'07-STAVEBNÍ P'!I139</f>
        <v>0</v>
      </c>
      <c r="M40" s="415">
        <f>'07-STAVEBNÍ P'!H148</f>
        <v>0</v>
      </c>
    </row>
    <row r="41" spans="2:13" ht="15" customHeight="1">
      <c r="B41" s="100"/>
      <c r="C41" s="514" t="s">
        <v>53</v>
      </c>
      <c r="D41" s="514"/>
      <c r="E41" s="515"/>
      <c r="F41" s="401">
        <f>'07-UT,PLYN,ZTI'!H132</f>
        <v>0</v>
      </c>
      <c r="G41" s="92">
        <v>0</v>
      </c>
      <c r="H41" s="95">
        <f t="shared" si="6"/>
        <v>0</v>
      </c>
      <c r="I41" s="97">
        <f>F41+H41</f>
        <v>0</v>
      </c>
      <c r="J41" s="93" t="s">
        <v>39</v>
      </c>
      <c r="K41" s="419"/>
      <c r="L41" s="405">
        <f>F41</f>
        <v>0</v>
      </c>
      <c r="M41" s="417"/>
    </row>
    <row r="42" spans="2:13" ht="15" customHeight="1">
      <c r="B42" s="100"/>
      <c r="C42" s="516" t="s">
        <v>54</v>
      </c>
      <c r="D42" s="516"/>
      <c r="E42" s="517"/>
      <c r="F42" s="401">
        <f>'07-E'!K114</f>
        <v>0</v>
      </c>
      <c r="G42" s="92">
        <v>0</v>
      </c>
      <c r="H42" s="95">
        <f t="shared" si="6"/>
        <v>0</v>
      </c>
      <c r="I42" s="98">
        <f>F42+H42</f>
        <v>0</v>
      </c>
      <c r="J42" s="93" t="s">
        <v>39</v>
      </c>
      <c r="K42" s="420"/>
      <c r="L42" s="405">
        <f>F42</f>
        <v>0</v>
      </c>
      <c r="M42" s="417"/>
    </row>
    <row r="43" spans="2:13" ht="15" customHeight="1">
      <c r="B43" s="382">
        <v>8</v>
      </c>
      <c r="C43" s="512" t="s">
        <v>64</v>
      </c>
      <c r="D43" s="512"/>
      <c r="E43" s="513"/>
      <c r="F43" s="383">
        <f>F44+F45+F46+F47</f>
        <v>0</v>
      </c>
      <c r="G43" s="384">
        <f>G44+G45+G46+G47</f>
        <v>0</v>
      </c>
      <c r="H43" s="384">
        <f>H44+H45+H46+H47</f>
        <v>0</v>
      </c>
      <c r="I43" s="384">
        <f>I44+I45+I46+I47</f>
        <v>0</v>
      </c>
      <c r="J43" s="385" t="s">
        <v>39</v>
      </c>
      <c r="K43" s="406">
        <f>K44+K45</f>
        <v>0</v>
      </c>
      <c r="L43" s="406">
        <f>L44+L45+L46+L47</f>
        <v>0</v>
      </c>
      <c r="M43" s="414"/>
    </row>
    <row r="44" spans="2:13" ht="15" customHeight="1">
      <c r="B44" s="99"/>
      <c r="C44" s="518" t="s">
        <v>753</v>
      </c>
      <c r="D44" s="518"/>
      <c r="E44" s="519"/>
      <c r="F44" s="400">
        <f>'08-BOURACÍ P'!H60</f>
        <v>0</v>
      </c>
      <c r="G44" s="92">
        <v>0</v>
      </c>
      <c r="H44" s="95">
        <f>0.15*F44</f>
        <v>0</v>
      </c>
      <c r="I44" s="92">
        <f>F44+H44</f>
        <v>0</v>
      </c>
      <c r="J44" s="94"/>
      <c r="K44" s="405">
        <f>'08-BOURACÍ P'!I23</f>
        <v>0</v>
      </c>
      <c r="L44" s="405">
        <f>'08-BOURACÍ P'!I48</f>
        <v>0</v>
      </c>
      <c r="M44" s="414"/>
    </row>
    <row r="45" spans="2:13" ht="15" customHeight="1">
      <c r="B45" s="100"/>
      <c r="C45" s="514" t="s">
        <v>754</v>
      </c>
      <c r="D45" s="514"/>
      <c r="E45" s="515"/>
      <c r="F45" s="401">
        <f>'08-STAVEBNÍ P'!H145</f>
        <v>0</v>
      </c>
      <c r="G45" s="92">
        <v>0</v>
      </c>
      <c r="H45" s="95">
        <f t="shared" ref="H45:H47" si="7">0.15*F45</f>
        <v>0</v>
      </c>
      <c r="I45" s="92">
        <f>F45+H45</f>
        <v>0</v>
      </c>
      <c r="J45" s="93" t="s">
        <v>39</v>
      </c>
      <c r="K45" s="405">
        <f>'08-STAVEBNÍ P'!I65</f>
        <v>0</v>
      </c>
      <c r="L45" s="405">
        <f>'08-STAVEBNÍ P'!I134</f>
        <v>0</v>
      </c>
      <c r="M45" s="415">
        <f>'08-STAVEBNÍ P'!H143</f>
        <v>0</v>
      </c>
    </row>
    <row r="46" spans="2:13" ht="15" customHeight="1">
      <c r="B46" s="100"/>
      <c r="C46" s="514" t="s">
        <v>55</v>
      </c>
      <c r="D46" s="514"/>
      <c r="E46" s="515"/>
      <c r="F46" s="401">
        <f>'08-UT,PLYN,ZTI'!H129</f>
        <v>0</v>
      </c>
      <c r="G46" s="92">
        <v>0</v>
      </c>
      <c r="H46" s="95">
        <f t="shared" si="7"/>
        <v>0</v>
      </c>
      <c r="I46" s="97">
        <f>F46+H46</f>
        <v>0</v>
      </c>
      <c r="J46" s="93" t="s">
        <v>39</v>
      </c>
      <c r="K46" s="421"/>
      <c r="L46" s="422">
        <f>F46</f>
        <v>0</v>
      </c>
      <c r="M46" s="417"/>
    </row>
    <row r="47" spans="2:13" ht="15" customHeight="1" thickBot="1">
      <c r="B47" s="100"/>
      <c r="C47" s="516" t="s">
        <v>56</v>
      </c>
      <c r="D47" s="516"/>
      <c r="E47" s="517"/>
      <c r="F47" s="402">
        <f>'08-E'!K118</f>
        <v>0</v>
      </c>
      <c r="G47" s="92">
        <v>0</v>
      </c>
      <c r="H47" s="395">
        <f t="shared" si="7"/>
        <v>0</v>
      </c>
      <c r="I47" s="397">
        <f>F47+H47</f>
        <v>0</v>
      </c>
      <c r="J47" s="316" t="s">
        <v>39</v>
      </c>
      <c r="K47" s="421"/>
      <c r="L47" s="423">
        <f>F47</f>
        <v>0</v>
      </c>
      <c r="M47" s="417"/>
    </row>
    <row r="48" spans="2:13" ht="16.5" thickTop="1" thickBot="1">
      <c r="F48" s="393">
        <f>F8+F13+F18+F23+F28+F33+F38+F43</f>
        <v>0</v>
      </c>
      <c r="G48" s="394">
        <f>G43+G38+G33+G28+G23+G18+G13+G8</f>
        <v>0</v>
      </c>
      <c r="H48" s="393">
        <f>H43+H38+H33+H28+H23+H18+H13+H8</f>
        <v>0</v>
      </c>
      <c r="I48" s="393">
        <f>I43+I38+I33+I28+I23+I18+I13+I8</f>
        <v>0</v>
      </c>
      <c r="J48" s="396"/>
      <c r="K48" s="424">
        <f>K43+K38+K33+K28+K23+K18+K13+K8</f>
        <v>0</v>
      </c>
      <c r="L48" s="424">
        <f>L43+L38+L33+L28+L23+L18+L13+L8</f>
        <v>0</v>
      </c>
      <c r="M48" s="424">
        <f>M45+M40+M35+M30+M25+M20+M15+M10</f>
        <v>0</v>
      </c>
    </row>
    <row r="49" ht="15.75" thickTop="1"/>
  </sheetData>
  <mergeCells count="41">
    <mergeCell ref="C23:E23"/>
    <mergeCell ref="C25:E25"/>
    <mergeCell ref="C32:E32"/>
    <mergeCell ref="C37:E37"/>
    <mergeCell ref="C42:E42"/>
    <mergeCell ref="C40:E40"/>
    <mergeCell ref="C41:E41"/>
    <mergeCell ref="C27:E27"/>
    <mergeCell ref="C36:E36"/>
    <mergeCell ref="C38:E38"/>
    <mergeCell ref="C31:E31"/>
    <mergeCell ref="C33:E33"/>
    <mergeCell ref="C35:E35"/>
    <mergeCell ref="C24:E24"/>
    <mergeCell ref="C29:E29"/>
    <mergeCell ref="C34:E34"/>
    <mergeCell ref="C22:E22"/>
    <mergeCell ref="C7:E7"/>
    <mergeCell ref="C8:E8"/>
    <mergeCell ref="C10:E10"/>
    <mergeCell ref="C11:E11"/>
    <mergeCell ref="C13:E13"/>
    <mergeCell ref="C12:E12"/>
    <mergeCell ref="C17:E17"/>
    <mergeCell ref="C9:E9"/>
    <mergeCell ref="C14:E14"/>
    <mergeCell ref="C19:E19"/>
    <mergeCell ref="C15:E15"/>
    <mergeCell ref="C16:E16"/>
    <mergeCell ref="C18:E18"/>
    <mergeCell ref="C20:E20"/>
    <mergeCell ref="C21:E21"/>
    <mergeCell ref="C43:E43"/>
    <mergeCell ref="C45:E45"/>
    <mergeCell ref="C46:E46"/>
    <mergeCell ref="C47:E47"/>
    <mergeCell ref="C26:E26"/>
    <mergeCell ref="C28:E28"/>
    <mergeCell ref="C30:E30"/>
    <mergeCell ref="C39:E39"/>
    <mergeCell ref="C44:E44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B1:J92"/>
  <sheetViews>
    <sheetView topLeftCell="A7" zoomScale="110" zoomScaleNormal="110" workbookViewId="0">
      <selection activeCell="H29" sqref="H29"/>
    </sheetView>
  </sheetViews>
  <sheetFormatPr defaultRowHeight="15"/>
  <cols>
    <col min="4" max="4" width="56.85546875" customWidth="1"/>
    <col min="8" max="8" width="11.7109375" customWidth="1"/>
    <col min="9" max="9" width="14.14062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1047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82</v>
      </c>
      <c r="D9" s="270" t="s">
        <v>587</v>
      </c>
      <c r="E9" s="309"/>
      <c r="F9" s="272"/>
      <c r="G9" s="273"/>
      <c r="H9" s="297">
        <f>H10+H11+H12+H13+H14+H15</f>
        <v>0</v>
      </c>
    </row>
    <row r="10" spans="2:8" ht="13.5" customHeight="1">
      <c r="B10" s="298">
        <v>1</v>
      </c>
      <c r="C10" s="274" t="s">
        <v>1048</v>
      </c>
      <c r="D10" s="275" t="s">
        <v>1049</v>
      </c>
      <c r="E10" s="310" t="s">
        <v>222</v>
      </c>
      <c r="F10" s="277">
        <v>5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1022</v>
      </c>
      <c r="D11" s="275" t="s">
        <v>1050</v>
      </c>
      <c r="E11" s="310" t="s">
        <v>310</v>
      </c>
      <c r="F11" s="277">
        <v>1</v>
      </c>
      <c r="G11" s="278">
        <v>0</v>
      </c>
      <c r="H11" s="299">
        <f t="shared" ref="H11:H15" si="0">F11*G11</f>
        <v>0</v>
      </c>
    </row>
    <row r="12" spans="2:8" ht="13.5" customHeight="1">
      <c r="B12" s="298">
        <v>3</v>
      </c>
      <c r="C12" s="274" t="s">
        <v>1051</v>
      </c>
      <c r="D12" s="275" t="s">
        <v>1052</v>
      </c>
      <c r="E12" s="310" t="s">
        <v>310</v>
      </c>
      <c r="F12" s="277">
        <v>1</v>
      </c>
      <c r="G12" s="278">
        <v>0</v>
      </c>
      <c r="H12" s="299">
        <f t="shared" si="0"/>
        <v>0</v>
      </c>
    </row>
    <row r="13" spans="2:8" ht="13.5" customHeight="1">
      <c r="B13" s="298">
        <v>4</v>
      </c>
      <c r="C13" s="274" t="s">
        <v>1053</v>
      </c>
      <c r="D13" s="275" t="s">
        <v>1054</v>
      </c>
      <c r="E13" s="310" t="s">
        <v>310</v>
      </c>
      <c r="F13" s="277">
        <v>1</v>
      </c>
      <c r="G13" s="278">
        <v>0</v>
      </c>
      <c r="H13" s="299">
        <f t="shared" si="0"/>
        <v>0</v>
      </c>
    </row>
    <row r="14" spans="2:8" ht="13.5" customHeight="1">
      <c r="B14" s="298">
        <v>5</v>
      </c>
      <c r="C14" s="274" t="s">
        <v>1055</v>
      </c>
      <c r="D14" s="275" t="s">
        <v>1056</v>
      </c>
      <c r="E14" s="310" t="s">
        <v>310</v>
      </c>
      <c r="F14" s="277">
        <v>1</v>
      </c>
      <c r="G14" s="278">
        <v>0</v>
      </c>
      <c r="H14" s="299">
        <f t="shared" si="0"/>
        <v>0</v>
      </c>
    </row>
    <row r="15" spans="2:8" ht="13.5" customHeight="1">
      <c r="B15" s="298">
        <v>6</v>
      </c>
      <c r="C15" s="274" t="s">
        <v>1057</v>
      </c>
      <c r="D15" s="275" t="s">
        <v>1058</v>
      </c>
      <c r="E15" s="310" t="s">
        <v>310</v>
      </c>
      <c r="F15" s="277">
        <v>1</v>
      </c>
      <c r="G15" s="278">
        <v>0</v>
      </c>
      <c r="H15" s="299">
        <f t="shared" si="0"/>
        <v>0</v>
      </c>
    </row>
    <row r="16" spans="2:8" ht="13.5" customHeight="1">
      <c r="B16" s="300" t="s">
        <v>507</v>
      </c>
      <c r="C16" s="282" t="s">
        <v>604</v>
      </c>
      <c r="D16" s="283" t="s">
        <v>605</v>
      </c>
      <c r="E16" s="312"/>
      <c r="F16" s="285"/>
      <c r="G16" s="286"/>
      <c r="H16" s="301">
        <f>H17+H26</f>
        <v>0</v>
      </c>
    </row>
    <row r="17" spans="2:8" ht="13.5" customHeight="1">
      <c r="B17" s="298">
        <v>7</v>
      </c>
      <c r="C17" s="274" t="s">
        <v>606</v>
      </c>
      <c r="D17" s="275" t="s">
        <v>607</v>
      </c>
      <c r="E17" s="310" t="s">
        <v>222</v>
      </c>
      <c r="F17" s="277">
        <v>202.006</v>
      </c>
      <c r="G17" s="278">
        <v>0</v>
      </c>
      <c r="H17" s="299">
        <f>F17*G17</f>
        <v>0</v>
      </c>
    </row>
    <row r="18" spans="2:8" ht="13.5" customHeight="1">
      <c r="B18" s="298"/>
      <c r="C18" s="274"/>
      <c r="D18" s="279" t="s">
        <v>1059</v>
      </c>
      <c r="E18" s="311"/>
      <c r="F18" s="281">
        <v>32.868000000000002</v>
      </c>
      <c r="G18" s="278"/>
      <c r="H18" s="299"/>
    </row>
    <row r="19" spans="2:8" ht="13.5" customHeight="1">
      <c r="B19" s="298"/>
      <c r="C19" s="274"/>
      <c r="D19" s="279" t="s">
        <v>1060</v>
      </c>
      <c r="E19" s="311"/>
      <c r="F19" s="281">
        <v>31.788</v>
      </c>
      <c r="G19" s="278"/>
      <c r="H19" s="299"/>
    </row>
    <row r="20" spans="2:8" ht="13.5" customHeight="1">
      <c r="B20" s="298"/>
      <c r="C20" s="274"/>
      <c r="D20" s="279" t="s">
        <v>1061</v>
      </c>
      <c r="E20" s="311"/>
      <c r="F20" s="281">
        <v>33.014000000000003</v>
      </c>
      <c r="G20" s="278"/>
      <c r="H20" s="299"/>
    </row>
    <row r="21" spans="2:8" ht="13.5" customHeight="1">
      <c r="B21" s="298"/>
      <c r="C21" s="274"/>
      <c r="D21" s="279" t="s">
        <v>1062</v>
      </c>
      <c r="E21" s="311"/>
      <c r="F21" s="281">
        <v>42.317999999999998</v>
      </c>
      <c r="G21" s="278"/>
      <c r="H21" s="299"/>
    </row>
    <row r="22" spans="2:8" ht="13.5" customHeight="1">
      <c r="B22" s="298"/>
      <c r="C22" s="274"/>
      <c r="D22" s="279" t="s">
        <v>1063</v>
      </c>
      <c r="E22" s="311"/>
      <c r="F22" s="281">
        <v>5.14</v>
      </c>
      <c r="G22" s="278"/>
      <c r="H22" s="299"/>
    </row>
    <row r="23" spans="2:8" ht="13.5" customHeight="1">
      <c r="B23" s="298"/>
      <c r="C23" s="274"/>
      <c r="D23" s="279" t="s">
        <v>1064</v>
      </c>
      <c r="E23" s="311"/>
      <c r="F23" s="281">
        <v>51.39</v>
      </c>
      <c r="G23" s="278"/>
      <c r="H23" s="299"/>
    </row>
    <row r="24" spans="2:8" ht="13.5" customHeight="1">
      <c r="B24" s="298"/>
      <c r="C24" s="274"/>
      <c r="D24" s="279" t="s">
        <v>1065</v>
      </c>
      <c r="E24" s="311"/>
      <c r="F24" s="281">
        <v>4.0599999999999996</v>
      </c>
      <c r="G24" s="278"/>
      <c r="H24" s="299"/>
    </row>
    <row r="25" spans="2:8" ht="13.5" customHeight="1">
      <c r="B25" s="298"/>
      <c r="C25" s="274"/>
      <c r="D25" s="279" t="s">
        <v>969</v>
      </c>
      <c r="E25" s="311"/>
      <c r="F25" s="281">
        <v>1.4279999999999999</v>
      </c>
      <c r="G25" s="278"/>
      <c r="H25" s="299"/>
    </row>
    <row r="26" spans="2:8" ht="13.5" customHeight="1">
      <c r="B26" s="298">
        <v>8</v>
      </c>
      <c r="C26" s="274" t="s">
        <v>614</v>
      </c>
      <c r="D26" s="275" t="s">
        <v>615</v>
      </c>
      <c r="E26" s="310" t="s">
        <v>222</v>
      </c>
      <c r="F26" s="277">
        <v>71.5</v>
      </c>
      <c r="G26" s="278">
        <v>0</v>
      </c>
      <c r="H26" s="299">
        <f t="shared" ref="H26" si="1">F26*G26</f>
        <v>0</v>
      </c>
    </row>
    <row r="27" spans="2:8" ht="13.5" customHeight="1">
      <c r="B27" s="298"/>
      <c r="C27" s="274"/>
      <c r="D27" s="279" t="s">
        <v>1066</v>
      </c>
      <c r="E27" s="311"/>
      <c r="F27" s="281">
        <v>71.5</v>
      </c>
      <c r="G27" s="278"/>
      <c r="H27" s="299"/>
    </row>
    <row r="28" spans="2:8" ht="13.5" customHeight="1">
      <c r="B28" s="300" t="s">
        <v>507</v>
      </c>
      <c r="C28" s="282" t="s">
        <v>617</v>
      </c>
      <c r="D28" s="283" t="s">
        <v>618</v>
      </c>
      <c r="E28" s="312"/>
      <c r="F28" s="285"/>
      <c r="G28" s="286"/>
      <c r="H28" s="301">
        <f>H29+H31+H32+H34+H35</f>
        <v>0</v>
      </c>
    </row>
    <row r="29" spans="2:8" ht="13.5" customHeight="1">
      <c r="B29" s="298">
        <v>9</v>
      </c>
      <c r="C29" s="274" t="s">
        <v>619</v>
      </c>
      <c r="D29" s="275" t="s">
        <v>620</v>
      </c>
      <c r="E29" s="310" t="s">
        <v>222</v>
      </c>
      <c r="F29" s="277">
        <v>202.006</v>
      </c>
      <c r="G29" s="278">
        <v>0</v>
      </c>
      <c r="H29" s="299">
        <f>F29*G29</f>
        <v>0</v>
      </c>
    </row>
    <row r="30" spans="2:8" ht="13.5" customHeight="1">
      <c r="B30" s="298"/>
      <c r="C30" s="274"/>
      <c r="D30" s="279" t="s">
        <v>1067</v>
      </c>
      <c r="E30" s="311"/>
      <c r="F30" s="281">
        <v>202.006</v>
      </c>
      <c r="G30" s="278"/>
      <c r="H30" s="299"/>
    </row>
    <row r="31" spans="2:8" ht="13.5" customHeight="1">
      <c r="B31" s="298">
        <v>10</v>
      </c>
      <c r="C31" s="274" t="s">
        <v>621</v>
      </c>
      <c r="D31" s="275" t="s">
        <v>622</v>
      </c>
      <c r="E31" s="310" t="s">
        <v>222</v>
      </c>
      <c r="F31" s="277">
        <v>71.5</v>
      </c>
      <c r="G31" s="278">
        <v>0</v>
      </c>
      <c r="H31" s="299">
        <f t="shared" ref="H31:H35" si="2">F31*G31</f>
        <v>0</v>
      </c>
    </row>
    <row r="32" spans="2:8" ht="13.5" customHeight="1">
      <c r="B32" s="298">
        <v>11</v>
      </c>
      <c r="C32" s="274" t="s">
        <v>623</v>
      </c>
      <c r="D32" s="275" t="s">
        <v>836</v>
      </c>
      <c r="E32" s="310" t="s">
        <v>222</v>
      </c>
      <c r="F32" s="277">
        <v>202.006</v>
      </c>
      <c r="G32" s="278">
        <v>0</v>
      </c>
      <c r="H32" s="299">
        <f t="shared" si="2"/>
        <v>0</v>
      </c>
    </row>
    <row r="33" spans="2:8" ht="13.5" customHeight="1">
      <c r="B33" s="298"/>
      <c r="C33" s="274"/>
      <c r="D33" s="279">
        <v>202.006</v>
      </c>
      <c r="E33" s="311"/>
      <c r="F33" s="281">
        <v>202.006</v>
      </c>
      <c r="G33" s="278"/>
      <c r="H33" s="299"/>
    </row>
    <row r="34" spans="2:8" ht="13.5" customHeight="1">
      <c r="B34" s="298">
        <v>12</v>
      </c>
      <c r="C34" s="274" t="s">
        <v>624</v>
      </c>
      <c r="D34" s="275" t="s">
        <v>625</v>
      </c>
      <c r="E34" s="310" t="s">
        <v>222</v>
      </c>
      <c r="F34" s="277">
        <v>15</v>
      </c>
      <c r="G34" s="278">
        <v>0</v>
      </c>
      <c r="H34" s="299">
        <f t="shared" si="2"/>
        <v>0</v>
      </c>
    </row>
    <row r="35" spans="2:8" ht="13.5" customHeight="1">
      <c r="B35" s="298"/>
      <c r="C35" s="274" t="s">
        <v>1300</v>
      </c>
      <c r="D35" s="275" t="s">
        <v>1301</v>
      </c>
      <c r="E35" s="276" t="s">
        <v>222</v>
      </c>
      <c r="F35" s="277">
        <v>71.5</v>
      </c>
      <c r="G35" s="278">
        <v>0</v>
      </c>
      <c r="H35" s="299">
        <f t="shared" si="2"/>
        <v>0</v>
      </c>
    </row>
    <row r="36" spans="2:8" ht="13.5" customHeight="1">
      <c r="B36" s="300" t="s">
        <v>507</v>
      </c>
      <c r="C36" s="282" t="s">
        <v>838</v>
      </c>
      <c r="D36" s="283" t="s">
        <v>839</v>
      </c>
      <c r="E36" s="312"/>
      <c r="F36" s="285"/>
      <c r="G36" s="286"/>
      <c r="H36" s="301">
        <f>H37+H41+H43+H44+H46+H47</f>
        <v>0</v>
      </c>
    </row>
    <row r="37" spans="2:8" ht="13.5" customHeight="1">
      <c r="B37" s="298">
        <v>13</v>
      </c>
      <c r="C37" s="274" t="s">
        <v>840</v>
      </c>
      <c r="D37" s="275" t="s">
        <v>841</v>
      </c>
      <c r="E37" s="310" t="s">
        <v>222</v>
      </c>
      <c r="F37" s="277">
        <v>52.6</v>
      </c>
      <c r="G37" s="278">
        <v>0</v>
      </c>
      <c r="H37" s="299">
        <f>F37*G37</f>
        <v>0</v>
      </c>
    </row>
    <row r="38" spans="2:8" ht="13.5" customHeight="1">
      <c r="B38" s="298"/>
      <c r="C38" s="274"/>
      <c r="D38" s="279" t="s">
        <v>1068</v>
      </c>
      <c r="E38" s="311"/>
      <c r="F38" s="281">
        <v>12.3</v>
      </c>
      <c r="G38" s="278"/>
      <c r="H38" s="299"/>
    </row>
    <row r="39" spans="2:8" ht="13.5" customHeight="1">
      <c r="B39" s="298"/>
      <c r="C39" s="274"/>
      <c r="D39" s="279" t="s">
        <v>1069</v>
      </c>
      <c r="E39" s="311"/>
      <c r="F39" s="281">
        <v>18.100000000000001</v>
      </c>
      <c r="G39" s="278"/>
      <c r="H39" s="299"/>
    </row>
    <row r="40" spans="2:8" ht="13.5" customHeight="1">
      <c r="B40" s="298"/>
      <c r="C40" s="274"/>
      <c r="D40" s="279" t="s">
        <v>1070</v>
      </c>
      <c r="E40" s="311"/>
      <c r="F40" s="281">
        <v>22.2</v>
      </c>
      <c r="G40" s="278"/>
      <c r="H40" s="299"/>
    </row>
    <row r="41" spans="2:8" ht="13.5" customHeight="1">
      <c r="B41" s="298">
        <v>14</v>
      </c>
      <c r="C41" s="274" t="s">
        <v>842</v>
      </c>
      <c r="D41" s="275" t="s">
        <v>843</v>
      </c>
      <c r="E41" s="310" t="s">
        <v>590</v>
      </c>
      <c r="F41" s="277">
        <v>1.405</v>
      </c>
      <c r="G41" s="278">
        <v>0</v>
      </c>
      <c r="H41" s="299">
        <f t="shared" ref="H41:H47" si="3">F41*G41</f>
        <v>0</v>
      </c>
    </row>
    <row r="42" spans="2:8" ht="13.5" customHeight="1">
      <c r="B42" s="298"/>
      <c r="C42" s="274"/>
      <c r="D42" s="279" t="s">
        <v>1071</v>
      </c>
      <c r="E42" s="311"/>
      <c r="F42" s="281">
        <v>1.405</v>
      </c>
      <c r="G42" s="278"/>
      <c r="H42" s="299"/>
    </row>
    <row r="43" spans="2:8" ht="13.5" customHeight="1">
      <c r="B43" s="298">
        <v>15</v>
      </c>
      <c r="C43" s="274" t="s">
        <v>845</v>
      </c>
      <c r="D43" s="275" t="s">
        <v>846</v>
      </c>
      <c r="E43" s="310" t="s">
        <v>222</v>
      </c>
      <c r="F43" s="277">
        <v>52.6</v>
      </c>
      <c r="G43" s="278">
        <v>0</v>
      </c>
      <c r="H43" s="299">
        <f t="shared" si="3"/>
        <v>0</v>
      </c>
    </row>
    <row r="44" spans="2:8" ht="13.5" customHeight="1">
      <c r="B44" s="298">
        <v>16</v>
      </c>
      <c r="C44" s="274" t="s">
        <v>847</v>
      </c>
      <c r="D44" s="275" t="s">
        <v>848</v>
      </c>
      <c r="E44" s="310" t="s">
        <v>222</v>
      </c>
      <c r="F44" s="277">
        <v>55.23</v>
      </c>
      <c r="G44" s="278">
        <v>0</v>
      </c>
      <c r="H44" s="299">
        <f t="shared" si="3"/>
        <v>0</v>
      </c>
    </row>
    <row r="45" spans="2:8" ht="13.5" customHeight="1">
      <c r="B45" s="298"/>
      <c r="C45" s="274"/>
      <c r="D45" s="279" t="s">
        <v>907</v>
      </c>
      <c r="E45" s="311"/>
      <c r="F45" s="281">
        <v>55.23</v>
      </c>
      <c r="G45" s="278"/>
      <c r="H45" s="299"/>
    </row>
    <row r="46" spans="2:8" ht="13.5" customHeight="1">
      <c r="B46" s="298">
        <v>17</v>
      </c>
      <c r="C46" s="274" t="s">
        <v>850</v>
      </c>
      <c r="D46" s="275" t="s">
        <v>851</v>
      </c>
      <c r="E46" s="310" t="s">
        <v>222</v>
      </c>
      <c r="F46" s="277">
        <v>52.6</v>
      </c>
      <c r="G46" s="278">
        <v>0</v>
      </c>
      <c r="H46" s="299">
        <f t="shared" si="3"/>
        <v>0</v>
      </c>
    </row>
    <row r="47" spans="2:8" ht="13.5" customHeight="1">
      <c r="B47" s="298">
        <v>18</v>
      </c>
      <c r="C47" s="274" t="s">
        <v>650</v>
      </c>
      <c r="D47" s="275" t="s">
        <v>651</v>
      </c>
      <c r="E47" s="310" t="s">
        <v>222</v>
      </c>
      <c r="F47" s="277">
        <v>52.6</v>
      </c>
      <c r="G47" s="278">
        <v>0</v>
      </c>
      <c r="H47" s="299">
        <f t="shared" si="3"/>
        <v>0</v>
      </c>
    </row>
    <row r="48" spans="2:8" ht="13.5" customHeight="1">
      <c r="B48" s="298"/>
      <c r="C48" s="274"/>
      <c r="D48" s="526" t="s">
        <v>652</v>
      </c>
      <c r="E48" s="527"/>
      <c r="F48" s="528"/>
      <c r="G48" s="529"/>
      <c r="H48" s="530"/>
    </row>
    <row r="49" spans="2:10" ht="13.5" customHeight="1">
      <c r="B49" s="298"/>
      <c r="C49" s="274"/>
      <c r="D49" s="279" t="s">
        <v>906</v>
      </c>
      <c r="E49" s="311"/>
      <c r="F49" s="281">
        <v>52.6</v>
      </c>
      <c r="G49" s="278"/>
      <c r="H49" s="299"/>
    </row>
    <row r="50" spans="2:10" ht="13.5" customHeight="1">
      <c r="B50" s="300" t="s">
        <v>507</v>
      </c>
      <c r="C50" s="282" t="s">
        <v>626</v>
      </c>
      <c r="D50" s="283" t="s">
        <v>627</v>
      </c>
      <c r="E50" s="312"/>
      <c r="F50" s="285"/>
      <c r="G50" s="286"/>
      <c r="H50" s="301">
        <f>H51+H52</f>
        <v>0</v>
      </c>
    </row>
    <row r="51" spans="2:10" ht="13.5" customHeight="1">
      <c r="B51" s="298">
        <v>19</v>
      </c>
      <c r="C51" s="274" t="s">
        <v>628</v>
      </c>
      <c r="D51" s="275" t="s">
        <v>629</v>
      </c>
      <c r="E51" s="310" t="s">
        <v>222</v>
      </c>
      <c r="F51" s="277">
        <v>76.2</v>
      </c>
      <c r="G51" s="278">
        <v>0</v>
      </c>
      <c r="H51" s="299">
        <f>F51*G51</f>
        <v>0</v>
      </c>
    </row>
    <row r="52" spans="2:10" ht="13.5" customHeight="1" thickBot="1">
      <c r="B52" s="298">
        <v>20</v>
      </c>
      <c r="C52" s="274" t="s">
        <v>852</v>
      </c>
      <c r="D52" s="275" t="s">
        <v>853</v>
      </c>
      <c r="E52" s="310" t="s">
        <v>310</v>
      </c>
      <c r="F52" s="277">
        <v>1</v>
      </c>
      <c r="G52" s="278">
        <v>0</v>
      </c>
      <c r="H52" s="299">
        <f>F52*G52</f>
        <v>0</v>
      </c>
    </row>
    <row r="53" spans="2:10" ht="13.5" customHeight="1" thickBot="1">
      <c r="B53" s="300" t="s">
        <v>507</v>
      </c>
      <c r="C53" s="282" t="s">
        <v>632</v>
      </c>
      <c r="D53" s="283" t="s">
        <v>633</v>
      </c>
      <c r="E53" s="312"/>
      <c r="F53" s="285"/>
      <c r="G53" s="286"/>
      <c r="H53" s="301">
        <f>H54</f>
        <v>0</v>
      </c>
      <c r="I53" s="398">
        <f>H53+H50+H36+H28+H16+H9</f>
        <v>0</v>
      </c>
      <c r="J53" s="399" t="s">
        <v>13</v>
      </c>
    </row>
    <row r="54" spans="2:10" ht="13.5" customHeight="1">
      <c r="B54" s="298">
        <v>21</v>
      </c>
      <c r="C54" s="274" t="s">
        <v>634</v>
      </c>
      <c r="D54" s="275" t="s">
        <v>635</v>
      </c>
      <c r="E54" s="310" t="s">
        <v>537</v>
      </c>
      <c r="F54" s="277">
        <v>11.5</v>
      </c>
      <c r="G54" s="278">
        <v>0</v>
      </c>
      <c r="H54" s="299">
        <f>F54*G54</f>
        <v>0</v>
      </c>
    </row>
    <row r="55" spans="2:10" ht="13.5" customHeight="1">
      <c r="B55" s="300" t="s">
        <v>507</v>
      </c>
      <c r="C55" s="282" t="s">
        <v>566</v>
      </c>
      <c r="D55" s="283" t="s">
        <v>567</v>
      </c>
      <c r="E55" s="312"/>
      <c r="F55" s="285"/>
      <c r="G55" s="286"/>
      <c r="H55" s="301">
        <f>H56+H57+H58+H59+H60</f>
        <v>0</v>
      </c>
    </row>
    <row r="56" spans="2:10" ht="13.5" customHeight="1">
      <c r="B56" s="298">
        <v>22</v>
      </c>
      <c r="C56" s="274" t="s">
        <v>661</v>
      </c>
      <c r="D56" s="275" t="s">
        <v>1072</v>
      </c>
      <c r="E56" s="310" t="s">
        <v>310</v>
      </c>
      <c r="F56" s="277">
        <v>1</v>
      </c>
      <c r="G56" s="278">
        <v>0</v>
      </c>
      <c r="H56" s="299">
        <f>F56*G56</f>
        <v>0</v>
      </c>
    </row>
    <row r="57" spans="2:10" ht="13.5" customHeight="1">
      <c r="B57" s="298">
        <v>23</v>
      </c>
      <c r="C57" s="274" t="s">
        <v>663</v>
      </c>
      <c r="D57" s="275" t="s">
        <v>1073</v>
      </c>
      <c r="E57" s="310" t="s">
        <v>310</v>
      </c>
      <c r="F57" s="277">
        <v>3</v>
      </c>
      <c r="G57" s="278">
        <v>0</v>
      </c>
      <c r="H57" s="299">
        <f t="shared" ref="H57:H60" si="4">F57*G57</f>
        <v>0</v>
      </c>
    </row>
    <row r="58" spans="2:10" ht="13.5" customHeight="1">
      <c r="B58" s="298">
        <v>24</v>
      </c>
      <c r="C58" s="274" t="s">
        <v>665</v>
      </c>
      <c r="D58" s="275" t="s">
        <v>1074</v>
      </c>
      <c r="E58" s="310" t="s">
        <v>310</v>
      </c>
      <c r="F58" s="277">
        <v>2</v>
      </c>
      <c r="G58" s="278">
        <v>0</v>
      </c>
      <c r="H58" s="299">
        <f t="shared" si="4"/>
        <v>0</v>
      </c>
    </row>
    <row r="59" spans="2:10" ht="13.5" customHeight="1">
      <c r="B59" s="298">
        <v>25</v>
      </c>
      <c r="C59" s="274" t="s">
        <v>877</v>
      </c>
      <c r="D59" s="275" t="s">
        <v>1075</v>
      </c>
      <c r="E59" s="310" t="s">
        <v>310</v>
      </c>
      <c r="F59" s="277">
        <v>1</v>
      </c>
      <c r="G59" s="278">
        <v>0</v>
      </c>
      <c r="H59" s="299">
        <f t="shared" si="4"/>
        <v>0</v>
      </c>
    </row>
    <row r="60" spans="2:10" ht="13.5" customHeight="1">
      <c r="B60" s="298">
        <v>26</v>
      </c>
      <c r="C60" s="274" t="s">
        <v>669</v>
      </c>
      <c r="D60" s="275" t="s">
        <v>670</v>
      </c>
      <c r="E60" s="310" t="s">
        <v>20</v>
      </c>
      <c r="F60" s="277">
        <v>375</v>
      </c>
      <c r="G60" s="278">
        <v>0</v>
      </c>
      <c r="H60" s="299">
        <f t="shared" si="4"/>
        <v>0</v>
      </c>
    </row>
    <row r="61" spans="2:10" ht="13.5" customHeight="1">
      <c r="B61" s="300" t="s">
        <v>507</v>
      </c>
      <c r="C61" s="282" t="s">
        <v>574</v>
      </c>
      <c r="D61" s="283" t="s">
        <v>575</v>
      </c>
      <c r="E61" s="312"/>
      <c r="F61" s="285"/>
      <c r="G61" s="286"/>
      <c r="H61" s="301">
        <f>H62+H66+H67+H71+H73+H75+H77+H79</f>
        <v>0</v>
      </c>
    </row>
    <row r="62" spans="2:10" ht="13.5" customHeight="1">
      <c r="B62" s="298">
        <v>27</v>
      </c>
      <c r="C62" s="274" t="s">
        <v>688</v>
      </c>
      <c r="D62" s="275" t="s">
        <v>689</v>
      </c>
      <c r="E62" s="310" t="s">
        <v>222</v>
      </c>
      <c r="F62" s="277">
        <v>52.6</v>
      </c>
      <c r="G62" s="278">
        <v>0</v>
      </c>
      <c r="H62" s="299">
        <f>F62*G62</f>
        <v>0</v>
      </c>
    </row>
    <row r="63" spans="2:10" ht="13.5" customHeight="1">
      <c r="B63" s="298"/>
      <c r="C63" s="274"/>
      <c r="D63" s="279" t="s">
        <v>1068</v>
      </c>
      <c r="E63" s="311"/>
      <c r="F63" s="281">
        <v>12.3</v>
      </c>
      <c r="G63" s="278"/>
      <c r="H63" s="299"/>
    </row>
    <row r="64" spans="2:10" ht="13.5" customHeight="1">
      <c r="B64" s="298"/>
      <c r="C64" s="274"/>
      <c r="D64" s="279" t="s">
        <v>1069</v>
      </c>
      <c r="E64" s="311"/>
      <c r="F64" s="281">
        <v>18.100000000000001</v>
      </c>
      <c r="G64" s="278"/>
      <c r="H64" s="299"/>
    </row>
    <row r="65" spans="2:8" ht="13.5" customHeight="1">
      <c r="B65" s="298"/>
      <c r="C65" s="274"/>
      <c r="D65" s="279" t="s">
        <v>1070</v>
      </c>
      <c r="E65" s="311"/>
      <c r="F65" s="281">
        <v>22.2</v>
      </c>
      <c r="G65" s="278"/>
      <c r="H65" s="299"/>
    </row>
    <row r="66" spans="2:8" ht="13.5" customHeight="1">
      <c r="B66" s="298">
        <v>28</v>
      </c>
      <c r="C66" s="274" t="s">
        <v>690</v>
      </c>
      <c r="D66" s="275" t="s">
        <v>691</v>
      </c>
      <c r="E66" s="310" t="s">
        <v>222</v>
      </c>
      <c r="F66" s="277">
        <v>52.6</v>
      </c>
      <c r="G66" s="278">
        <v>0</v>
      </c>
      <c r="H66" s="299">
        <f t="shared" ref="H66:H79" si="5">F66*G66</f>
        <v>0</v>
      </c>
    </row>
    <row r="67" spans="2:8" ht="13.5" customHeight="1">
      <c r="B67" s="298">
        <v>29</v>
      </c>
      <c r="C67" s="274" t="s">
        <v>692</v>
      </c>
      <c r="D67" s="275" t="s">
        <v>693</v>
      </c>
      <c r="E67" s="310" t="s">
        <v>108</v>
      </c>
      <c r="F67" s="277">
        <v>50.08</v>
      </c>
      <c r="G67" s="278">
        <v>0</v>
      </c>
      <c r="H67" s="299">
        <f t="shared" si="5"/>
        <v>0</v>
      </c>
    </row>
    <row r="68" spans="2:8" ht="13.5" customHeight="1">
      <c r="B68" s="298"/>
      <c r="C68" s="274"/>
      <c r="D68" s="279" t="s">
        <v>1076</v>
      </c>
      <c r="E68" s="311"/>
      <c r="F68" s="281">
        <v>13.24</v>
      </c>
      <c r="G68" s="278"/>
      <c r="H68" s="299"/>
    </row>
    <row r="69" spans="2:8" ht="13.5" customHeight="1">
      <c r="B69" s="298"/>
      <c r="C69" s="274"/>
      <c r="D69" s="279" t="s">
        <v>1077</v>
      </c>
      <c r="E69" s="311"/>
      <c r="F69" s="281">
        <v>16.739999999999998</v>
      </c>
      <c r="G69" s="278"/>
      <c r="H69" s="299"/>
    </row>
    <row r="70" spans="2:8" ht="13.5" customHeight="1">
      <c r="B70" s="298"/>
      <c r="C70" s="274"/>
      <c r="D70" s="279" t="s">
        <v>1078</v>
      </c>
      <c r="E70" s="311"/>
      <c r="F70" s="281">
        <v>20.100000000000001</v>
      </c>
      <c r="G70" s="278"/>
      <c r="H70" s="299"/>
    </row>
    <row r="71" spans="2:8" ht="13.5" customHeight="1">
      <c r="B71" s="298">
        <v>30</v>
      </c>
      <c r="C71" s="274" t="s">
        <v>694</v>
      </c>
      <c r="D71" s="275" t="s">
        <v>695</v>
      </c>
      <c r="E71" s="310" t="s">
        <v>108</v>
      </c>
      <c r="F71" s="277">
        <v>52.584000000000003</v>
      </c>
      <c r="G71" s="278">
        <v>0</v>
      </c>
      <c r="H71" s="299">
        <f t="shared" si="5"/>
        <v>0</v>
      </c>
    </row>
    <row r="72" spans="2:8" ht="13.5" customHeight="1">
      <c r="B72" s="298"/>
      <c r="C72" s="274"/>
      <c r="D72" s="279" t="s">
        <v>1079</v>
      </c>
      <c r="E72" s="311"/>
      <c r="F72" s="281">
        <v>52.584000000000003</v>
      </c>
      <c r="G72" s="278"/>
      <c r="H72" s="299"/>
    </row>
    <row r="73" spans="2:8" ht="13.5" customHeight="1">
      <c r="B73" s="298">
        <v>31</v>
      </c>
      <c r="C73" s="274" t="s">
        <v>697</v>
      </c>
      <c r="D73" s="275" t="s">
        <v>698</v>
      </c>
      <c r="E73" s="310" t="s">
        <v>222</v>
      </c>
      <c r="F73" s="277">
        <v>52.6</v>
      </c>
      <c r="G73" s="278">
        <v>0</v>
      </c>
      <c r="H73" s="299">
        <f t="shared" si="5"/>
        <v>0</v>
      </c>
    </row>
    <row r="74" spans="2:8" ht="13.5" customHeight="1">
      <c r="B74" s="298"/>
      <c r="C74" s="274"/>
      <c r="D74" s="279" t="s">
        <v>906</v>
      </c>
      <c r="E74" s="311"/>
      <c r="F74" s="281">
        <v>52.6</v>
      </c>
      <c r="G74" s="278"/>
      <c r="H74" s="299"/>
    </row>
    <row r="75" spans="2:8" ht="13.5" customHeight="1">
      <c r="B75" s="298">
        <v>32</v>
      </c>
      <c r="C75" s="274" t="s">
        <v>699</v>
      </c>
      <c r="D75" s="275" t="s">
        <v>700</v>
      </c>
      <c r="E75" s="310" t="s">
        <v>222</v>
      </c>
      <c r="F75" s="277">
        <v>55.23</v>
      </c>
      <c r="G75" s="278">
        <v>0</v>
      </c>
      <c r="H75" s="299">
        <f t="shared" si="5"/>
        <v>0</v>
      </c>
    </row>
    <row r="76" spans="2:8" ht="13.5" customHeight="1">
      <c r="B76" s="298"/>
      <c r="C76" s="274"/>
      <c r="D76" s="279" t="s">
        <v>907</v>
      </c>
      <c r="E76" s="311"/>
      <c r="F76" s="281">
        <v>55.23</v>
      </c>
      <c r="G76" s="278"/>
      <c r="H76" s="299"/>
    </row>
    <row r="77" spans="2:8" ht="13.5" customHeight="1">
      <c r="B77" s="298">
        <v>33</v>
      </c>
      <c r="C77" s="274" t="s">
        <v>702</v>
      </c>
      <c r="D77" s="275" t="s">
        <v>703</v>
      </c>
      <c r="E77" s="310" t="s">
        <v>108</v>
      </c>
      <c r="F77" s="277">
        <v>2.4</v>
      </c>
      <c r="G77" s="278">
        <v>0</v>
      </c>
      <c r="H77" s="299">
        <f t="shared" si="5"/>
        <v>0</v>
      </c>
    </row>
    <row r="78" spans="2:8" ht="13.5" customHeight="1">
      <c r="B78" s="298"/>
      <c r="C78" s="274"/>
      <c r="D78" s="279" t="s">
        <v>1080</v>
      </c>
      <c r="E78" s="311"/>
      <c r="F78" s="281">
        <v>2.4</v>
      </c>
      <c r="G78" s="278"/>
      <c r="H78" s="299"/>
    </row>
    <row r="79" spans="2:8" ht="13.5" customHeight="1">
      <c r="B79" s="298">
        <v>34</v>
      </c>
      <c r="C79" s="274" t="s">
        <v>705</v>
      </c>
      <c r="D79" s="275" t="s">
        <v>706</v>
      </c>
      <c r="E79" s="310" t="s">
        <v>20</v>
      </c>
      <c r="F79" s="277">
        <v>410.16</v>
      </c>
      <c r="G79" s="278">
        <v>0</v>
      </c>
      <c r="H79" s="299">
        <f t="shared" si="5"/>
        <v>0</v>
      </c>
    </row>
    <row r="80" spans="2:8" ht="13.5" customHeight="1">
      <c r="B80" s="300" t="s">
        <v>507</v>
      </c>
      <c r="C80" s="282" t="s">
        <v>216</v>
      </c>
      <c r="D80" s="283" t="s">
        <v>718</v>
      </c>
      <c r="E80" s="312"/>
      <c r="F80" s="285"/>
      <c r="G80" s="286"/>
      <c r="H80" s="301">
        <f>H81+H82</f>
        <v>0</v>
      </c>
    </row>
    <row r="81" spans="2:10" ht="13.5" customHeight="1">
      <c r="B81" s="298">
        <v>35</v>
      </c>
      <c r="C81" s="274" t="s">
        <v>918</v>
      </c>
      <c r="D81" s="275" t="s">
        <v>919</v>
      </c>
      <c r="E81" s="310" t="s">
        <v>222</v>
      </c>
      <c r="F81" s="277">
        <v>4.7</v>
      </c>
      <c r="G81" s="278">
        <v>0</v>
      </c>
      <c r="H81" s="299">
        <f>F81*G81</f>
        <v>0</v>
      </c>
    </row>
    <row r="82" spans="2:10" ht="13.5" customHeight="1" thickBot="1">
      <c r="B82" s="298">
        <v>36</v>
      </c>
      <c r="C82" s="274" t="s">
        <v>920</v>
      </c>
      <c r="D82" s="275" t="s">
        <v>921</v>
      </c>
      <c r="E82" s="310" t="s">
        <v>222</v>
      </c>
      <c r="F82" s="277">
        <v>4.7</v>
      </c>
      <c r="G82" s="278">
        <v>0</v>
      </c>
      <c r="H82" s="299">
        <f>F82*G82</f>
        <v>0</v>
      </c>
    </row>
    <row r="83" spans="2:10" ht="13.5" customHeight="1" thickBot="1">
      <c r="B83" s="300" t="s">
        <v>507</v>
      </c>
      <c r="C83" s="282" t="s">
        <v>724</v>
      </c>
      <c r="D83" s="283" t="s">
        <v>725</v>
      </c>
      <c r="E83" s="312"/>
      <c r="F83" s="285"/>
      <c r="G83" s="286"/>
      <c r="H83" s="301">
        <f>H84+H86+H87+H88+H89</f>
        <v>0</v>
      </c>
      <c r="I83" s="398">
        <f>H83+H80+H61+H55</f>
        <v>0</v>
      </c>
      <c r="J83" s="399" t="s">
        <v>14</v>
      </c>
    </row>
    <row r="84" spans="2:10" ht="13.5" customHeight="1">
      <c r="B84" s="298">
        <v>37</v>
      </c>
      <c r="C84" s="274" t="s">
        <v>726</v>
      </c>
      <c r="D84" s="275" t="s">
        <v>727</v>
      </c>
      <c r="E84" s="310" t="s">
        <v>222</v>
      </c>
      <c r="F84" s="277">
        <v>293.88600000000002</v>
      </c>
      <c r="G84" s="278">
        <v>0</v>
      </c>
      <c r="H84" s="299">
        <f>F84*G84</f>
        <v>0</v>
      </c>
    </row>
    <row r="85" spans="2:10" ht="13.5" customHeight="1">
      <c r="B85" s="298"/>
      <c r="C85" s="274"/>
      <c r="D85" s="279" t="s">
        <v>1081</v>
      </c>
      <c r="E85" s="311"/>
      <c r="F85" s="281">
        <v>293.88600000000002</v>
      </c>
      <c r="G85" s="278"/>
      <c r="H85" s="299"/>
    </row>
    <row r="86" spans="2:10" ht="13.5" customHeight="1">
      <c r="B86" s="298">
        <v>38</v>
      </c>
      <c r="C86" s="274" t="s">
        <v>728</v>
      </c>
      <c r="D86" s="275" t="s">
        <v>729</v>
      </c>
      <c r="E86" s="310" t="s">
        <v>222</v>
      </c>
      <c r="F86" s="277">
        <v>293.88600000000002</v>
      </c>
      <c r="G86" s="278">
        <v>0</v>
      </c>
      <c r="H86" s="299">
        <f t="shared" ref="H86:H89" si="6">F86*G86</f>
        <v>0</v>
      </c>
    </row>
    <row r="87" spans="2:10" ht="13.5" customHeight="1">
      <c r="B87" s="298">
        <v>39</v>
      </c>
      <c r="C87" s="274" t="s">
        <v>730</v>
      </c>
      <c r="D87" s="275" t="s">
        <v>731</v>
      </c>
      <c r="E87" s="310" t="s">
        <v>222</v>
      </c>
      <c r="F87" s="277">
        <v>76.2</v>
      </c>
      <c r="G87" s="278">
        <v>0</v>
      </c>
      <c r="H87" s="299">
        <f t="shared" si="6"/>
        <v>0</v>
      </c>
    </row>
    <row r="88" spans="2:10" ht="13.5" customHeight="1">
      <c r="B88" s="298">
        <v>40</v>
      </c>
      <c r="C88" s="274" t="s">
        <v>732</v>
      </c>
      <c r="D88" s="275" t="s">
        <v>733</v>
      </c>
      <c r="E88" s="310" t="s">
        <v>222</v>
      </c>
      <c r="F88" s="277">
        <v>293.88600000000002</v>
      </c>
      <c r="G88" s="278">
        <v>0</v>
      </c>
      <c r="H88" s="299">
        <f t="shared" si="6"/>
        <v>0</v>
      </c>
    </row>
    <row r="89" spans="2:10" ht="13.5" customHeight="1">
      <c r="B89" s="298">
        <v>41</v>
      </c>
      <c r="C89" s="274" t="s">
        <v>736</v>
      </c>
      <c r="D89" s="275" t="s">
        <v>737</v>
      </c>
      <c r="E89" s="310" t="s">
        <v>222</v>
      </c>
      <c r="F89" s="277">
        <v>293.88600000000002</v>
      </c>
      <c r="G89" s="278">
        <v>0</v>
      </c>
      <c r="H89" s="299">
        <f t="shared" si="6"/>
        <v>0</v>
      </c>
    </row>
    <row r="90" spans="2:10" ht="13.5" customHeight="1">
      <c r="B90" s="300" t="s">
        <v>507</v>
      </c>
      <c r="C90" s="282" t="s">
        <v>738</v>
      </c>
      <c r="D90" s="283" t="s">
        <v>17</v>
      </c>
      <c r="E90" s="312"/>
      <c r="F90" s="285"/>
      <c r="G90" s="286"/>
      <c r="H90" s="301">
        <f>H91</f>
        <v>0</v>
      </c>
    </row>
    <row r="91" spans="2:10" ht="13.5" customHeight="1" thickBot="1">
      <c r="B91" s="302">
        <v>42</v>
      </c>
      <c r="C91" s="303" t="s">
        <v>739</v>
      </c>
      <c r="D91" s="313" t="s">
        <v>1013</v>
      </c>
      <c r="E91" s="314" t="s">
        <v>310</v>
      </c>
      <c r="F91" s="315">
        <v>1</v>
      </c>
      <c r="G91" s="307">
        <v>0</v>
      </c>
      <c r="H91" s="308">
        <f>F91*G91</f>
        <v>0</v>
      </c>
    </row>
    <row r="92" spans="2:10" ht="15.75" thickBot="1">
      <c r="H92" s="386">
        <f>H90+H83+H80+H61+H55+H53+H50+H36+H28+H16+H9</f>
        <v>0</v>
      </c>
    </row>
  </sheetData>
  <mergeCells count="5">
    <mergeCell ref="B2:H2"/>
    <mergeCell ref="D3:H3"/>
    <mergeCell ref="D4:H4"/>
    <mergeCell ref="D5:H5"/>
    <mergeCell ref="D48:H48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B3:K65"/>
  <sheetViews>
    <sheetView topLeftCell="A26" zoomScale="140" zoomScaleNormal="140" workbookViewId="0">
      <selection activeCell="C33" sqref="C33"/>
    </sheetView>
  </sheetViews>
  <sheetFormatPr defaultRowHeight="15"/>
  <cols>
    <col min="3" max="3" width="14.5703125" customWidth="1"/>
    <col min="4" max="4" width="51.5703125" customWidth="1"/>
    <col min="8" max="8" width="15.85546875" customWidth="1"/>
    <col min="11" max="11" width="16" customWidth="1"/>
  </cols>
  <sheetData>
    <row r="3" spans="2:11" ht="15.75" thickBot="1"/>
    <row r="4" spans="2:11" ht="18">
      <c r="B4" s="531" t="s">
        <v>65</v>
      </c>
      <c r="C4" s="532"/>
      <c r="D4" s="532"/>
      <c r="E4" s="532"/>
      <c r="F4" s="532"/>
      <c r="G4" s="532"/>
      <c r="H4" s="532"/>
      <c r="I4" s="533"/>
    </row>
    <row r="5" spans="2:11">
      <c r="B5" s="121" t="s">
        <v>66</v>
      </c>
      <c r="C5" s="122"/>
      <c r="D5" s="122"/>
      <c r="E5" s="122"/>
      <c r="F5" s="122"/>
      <c r="G5" s="122"/>
      <c r="H5" s="122"/>
      <c r="I5" s="123"/>
    </row>
    <row r="6" spans="2:11">
      <c r="B6" s="121" t="s">
        <v>381</v>
      </c>
      <c r="C6" s="122"/>
      <c r="D6" s="122"/>
      <c r="E6" s="122"/>
      <c r="F6" s="122"/>
      <c r="G6" s="122"/>
      <c r="H6" s="122"/>
      <c r="I6" s="123"/>
    </row>
    <row r="7" spans="2:11">
      <c r="B7" s="124"/>
      <c r="C7" s="122"/>
      <c r="D7" s="125"/>
      <c r="E7" s="122"/>
      <c r="F7" s="122"/>
      <c r="G7" s="122"/>
      <c r="H7" s="122"/>
      <c r="I7" s="123"/>
    </row>
    <row r="8" spans="2:11">
      <c r="B8" s="126"/>
      <c r="C8" s="127"/>
      <c r="D8" s="128"/>
      <c r="E8" s="127"/>
      <c r="F8" s="129"/>
      <c r="G8" s="130"/>
      <c r="H8" s="130"/>
      <c r="I8" s="131"/>
    </row>
    <row r="9" spans="2:11">
      <c r="B9" s="132" t="s">
        <v>68</v>
      </c>
      <c r="C9" s="133"/>
      <c r="D9" s="133"/>
      <c r="E9" s="133"/>
      <c r="F9" s="133"/>
      <c r="G9" s="133"/>
      <c r="H9" s="133"/>
      <c r="I9" s="134"/>
    </row>
    <row r="10" spans="2:11">
      <c r="B10" s="132" t="s">
        <v>69</v>
      </c>
      <c r="C10" s="133"/>
      <c r="D10" s="133"/>
      <c r="E10" s="133"/>
      <c r="F10" s="133"/>
      <c r="G10" s="133"/>
      <c r="H10" s="133" t="s">
        <v>70</v>
      </c>
      <c r="I10" s="134"/>
    </row>
    <row r="11" spans="2:11">
      <c r="B11" s="132" t="s">
        <v>71</v>
      </c>
      <c r="C11" s="135"/>
      <c r="D11" s="135"/>
      <c r="E11" s="135"/>
      <c r="F11" s="136"/>
      <c r="G11" s="137"/>
      <c r="H11" s="133" t="s">
        <v>72</v>
      </c>
      <c r="I11" s="138"/>
    </row>
    <row r="12" spans="2:11">
      <c r="B12" s="139"/>
      <c r="C12" s="140"/>
      <c r="D12" s="140"/>
      <c r="E12" s="140"/>
      <c r="F12" s="140"/>
      <c r="G12" s="140"/>
      <c r="H12" s="140"/>
      <c r="I12" s="141"/>
    </row>
    <row r="13" spans="2:11" ht="22.5">
      <c r="B13" s="142" t="s">
        <v>73</v>
      </c>
      <c r="C13" s="114" t="s">
        <v>74</v>
      </c>
      <c r="D13" s="114" t="s">
        <v>75</v>
      </c>
      <c r="E13" s="114" t="s">
        <v>76</v>
      </c>
      <c r="F13" s="114" t="s">
        <v>77</v>
      </c>
      <c r="G13" s="114" t="s">
        <v>78</v>
      </c>
      <c r="H13" s="114" t="s">
        <v>37</v>
      </c>
      <c r="I13" s="143" t="s">
        <v>79</v>
      </c>
    </row>
    <row r="14" spans="2:11">
      <c r="B14" s="142" t="s">
        <v>80</v>
      </c>
      <c r="C14" s="114" t="s">
        <v>81</v>
      </c>
      <c r="D14" s="114" t="s">
        <v>82</v>
      </c>
      <c r="E14" s="114" t="s">
        <v>83</v>
      </c>
      <c r="F14" s="114" t="s">
        <v>84</v>
      </c>
      <c r="G14" s="114" t="s">
        <v>85</v>
      </c>
      <c r="H14" s="114" t="s">
        <v>86</v>
      </c>
      <c r="I14" s="143" t="s">
        <v>87</v>
      </c>
    </row>
    <row r="15" spans="2:11" ht="13.5" customHeight="1">
      <c r="B15" s="139"/>
      <c r="C15" s="140"/>
      <c r="D15" s="140"/>
      <c r="E15" s="140"/>
      <c r="F15" s="140"/>
      <c r="G15" s="140"/>
      <c r="H15" s="140"/>
      <c r="I15" s="141"/>
    </row>
    <row r="16" spans="2:11" ht="13.5" customHeight="1">
      <c r="B16" s="144"/>
      <c r="C16" s="145" t="s">
        <v>14</v>
      </c>
      <c r="D16" s="145" t="s">
        <v>88</v>
      </c>
      <c r="E16" s="145"/>
      <c r="F16" s="146"/>
      <c r="G16" s="147"/>
      <c r="H16" s="147">
        <f>H64-H57</f>
        <v>0</v>
      </c>
      <c r="I16" s="148">
        <v>6.6755309999999998E-2</v>
      </c>
      <c r="K16" s="147"/>
    </row>
    <row r="17" spans="2:11" ht="13.5" customHeight="1">
      <c r="B17" s="149"/>
      <c r="C17" s="150" t="s">
        <v>190</v>
      </c>
      <c r="D17" s="150" t="s">
        <v>191</v>
      </c>
      <c r="E17" s="150"/>
      <c r="F17" s="151"/>
      <c r="G17" s="152"/>
      <c r="H17" s="152">
        <f>H18+H19+H20+H21+H22+H23+H24</f>
        <v>0</v>
      </c>
      <c r="I17" s="153">
        <v>1.039E-2</v>
      </c>
      <c r="K17" s="152"/>
    </row>
    <row r="18" spans="2:11" ht="13.5" customHeight="1">
      <c r="B18" s="154">
        <v>1</v>
      </c>
      <c r="C18" s="115" t="s">
        <v>196</v>
      </c>
      <c r="D18" s="115" t="s">
        <v>197</v>
      </c>
      <c r="E18" s="115" t="s">
        <v>168</v>
      </c>
      <c r="F18" s="116">
        <v>1</v>
      </c>
      <c r="G18" s="117">
        <v>0</v>
      </c>
      <c r="H18" s="117">
        <f>F18*G18</f>
        <v>0</v>
      </c>
      <c r="I18" s="155">
        <v>5.1999999999999995E-4</v>
      </c>
    </row>
    <row r="19" spans="2:11" ht="13.5" customHeight="1">
      <c r="B19" s="154">
        <v>2</v>
      </c>
      <c r="C19" s="115" t="s">
        <v>198</v>
      </c>
      <c r="D19" s="115" t="s">
        <v>199</v>
      </c>
      <c r="E19" s="115" t="s">
        <v>93</v>
      </c>
      <c r="F19" s="116">
        <v>1</v>
      </c>
      <c r="G19" s="117">
        <v>0</v>
      </c>
      <c r="H19" s="117">
        <f t="shared" ref="H19:H23" si="0">F19*G19</f>
        <v>0</v>
      </c>
      <c r="I19" s="155">
        <v>1.2999999999999999E-4</v>
      </c>
    </row>
    <row r="20" spans="2:11" ht="13.5" customHeight="1">
      <c r="B20" s="154">
        <v>3</v>
      </c>
      <c r="C20" s="115" t="s">
        <v>202</v>
      </c>
      <c r="D20" s="115" t="s">
        <v>203</v>
      </c>
      <c r="E20" s="115" t="s">
        <v>108</v>
      </c>
      <c r="F20" s="116">
        <v>4</v>
      </c>
      <c r="G20" s="117">
        <v>0</v>
      </c>
      <c r="H20" s="117">
        <f t="shared" si="0"/>
        <v>0</v>
      </c>
      <c r="I20" s="155">
        <v>0</v>
      </c>
    </row>
    <row r="21" spans="2:11" ht="13.5" customHeight="1">
      <c r="B21" s="154">
        <v>4</v>
      </c>
      <c r="C21" s="115" t="s">
        <v>204</v>
      </c>
      <c r="D21" s="115" t="s">
        <v>205</v>
      </c>
      <c r="E21" s="115" t="s">
        <v>93</v>
      </c>
      <c r="F21" s="116">
        <v>1</v>
      </c>
      <c r="G21" s="117">
        <v>0</v>
      </c>
      <c r="H21" s="117">
        <f t="shared" si="0"/>
        <v>0</v>
      </c>
      <c r="I21" s="155">
        <v>0</v>
      </c>
    </row>
    <row r="22" spans="2:11" ht="13.5" customHeight="1">
      <c r="B22" s="154">
        <v>5</v>
      </c>
      <c r="C22" s="115" t="s">
        <v>208</v>
      </c>
      <c r="D22" s="115" t="s">
        <v>209</v>
      </c>
      <c r="E22" s="115" t="s">
        <v>93</v>
      </c>
      <c r="F22" s="116">
        <v>1</v>
      </c>
      <c r="G22" s="117">
        <v>0</v>
      </c>
      <c r="H22" s="117">
        <f t="shared" si="0"/>
        <v>0</v>
      </c>
      <c r="I22" s="155">
        <v>2.4000000000000001E-4</v>
      </c>
    </row>
    <row r="23" spans="2:11" ht="13.5" customHeight="1">
      <c r="B23" s="154">
        <v>6</v>
      </c>
      <c r="C23" s="115" t="s">
        <v>214</v>
      </c>
      <c r="D23" s="115" t="s">
        <v>215</v>
      </c>
      <c r="E23" s="115" t="s">
        <v>20</v>
      </c>
      <c r="F23" s="116">
        <v>112.786</v>
      </c>
      <c r="G23" s="117">
        <v>0</v>
      </c>
      <c r="H23" s="117">
        <f t="shared" si="0"/>
        <v>0</v>
      </c>
      <c r="I23" s="155">
        <v>0</v>
      </c>
    </row>
    <row r="24" spans="2:11" ht="13.5" customHeight="1">
      <c r="B24" s="158"/>
      <c r="C24" s="159" t="s">
        <v>216</v>
      </c>
      <c r="D24" s="159" t="s">
        <v>217</v>
      </c>
      <c r="E24" s="159"/>
      <c r="F24" s="160"/>
      <c r="G24" s="161"/>
      <c r="H24" s="161">
        <f>H25</f>
        <v>0</v>
      </c>
      <c r="I24" s="162">
        <v>9.4999999999999998E-3</v>
      </c>
      <c r="K24" s="161"/>
    </row>
    <row r="25" spans="2:11" ht="13.5" customHeight="1">
      <c r="B25" s="154">
        <v>7</v>
      </c>
      <c r="C25" s="115" t="s">
        <v>227</v>
      </c>
      <c r="D25" s="115" t="s">
        <v>228</v>
      </c>
      <c r="E25" s="115" t="s">
        <v>108</v>
      </c>
      <c r="F25" s="116">
        <v>38</v>
      </c>
      <c r="G25" s="117">
        <v>0</v>
      </c>
      <c r="H25" s="117">
        <f>F25*G25</f>
        <v>0</v>
      </c>
      <c r="I25" s="155">
        <v>9.4999999999999998E-3</v>
      </c>
    </row>
    <row r="26" spans="2:11" ht="13.5" customHeight="1">
      <c r="B26" s="149"/>
      <c r="C26" s="150" t="s">
        <v>229</v>
      </c>
      <c r="D26" s="150" t="s">
        <v>230</v>
      </c>
      <c r="E26" s="150"/>
      <c r="F26" s="151"/>
      <c r="G26" s="152"/>
      <c r="H26" s="152">
        <f>H27+H28</f>
        <v>0</v>
      </c>
      <c r="I26" s="153">
        <v>1.1999999999999999E-3</v>
      </c>
      <c r="K26" s="152"/>
    </row>
    <row r="27" spans="2:11" ht="13.5" customHeight="1">
      <c r="B27" s="154">
        <v>8</v>
      </c>
      <c r="C27" s="115" t="s">
        <v>231</v>
      </c>
      <c r="D27" s="115" t="s">
        <v>232</v>
      </c>
      <c r="E27" s="115" t="s">
        <v>108</v>
      </c>
      <c r="F27" s="116">
        <v>12</v>
      </c>
      <c r="G27" s="117">
        <v>0</v>
      </c>
      <c r="H27" s="117">
        <f>F27*G27</f>
        <v>0</v>
      </c>
      <c r="I27" s="155">
        <v>1.1999999999999999E-3</v>
      </c>
    </row>
    <row r="28" spans="2:11" ht="13.5" customHeight="1">
      <c r="B28" s="156">
        <v>9</v>
      </c>
      <c r="C28" s="118" t="s">
        <v>233</v>
      </c>
      <c r="D28" s="118" t="s">
        <v>234</v>
      </c>
      <c r="E28" s="118" t="s">
        <v>108</v>
      </c>
      <c r="F28" s="119">
        <v>12</v>
      </c>
      <c r="G28" s="120">
        <v>0</v>
      </c>
      <c r="H28" s="117">
        <f>F28*G28</f>
        <v>0</v>
      </c>
      <c r="I28" s="157">
        <v>0</v>
      </c>
    </row>
    <row r="29" spans="2:11" ht="13.5" customHeight="1">
      <c r="B29" s="149"/>
      <c r="C29" s="150" t="s">
        <v>235</v>
      </c>
      <c r="D29" s="150" t="s">
        <v>236</v>
      </c>
      <c r="E29" s="150"/>
      <c r="F29" s="151"/>
      <c r="G29" s="152"/>
      <c r="H29" s="152">
        <f>H30+H31+H32+H33+H34+H35</f>
        <v>0</v>
      </c>
      <c r="I29" s="153">
        <v>1.311531E-2</v>
      </c>
      <c r="K29" s="152"/>
    </row>
    <row r="30" spans="2:11" ht="13.5" customHeight="1">
      <c r="B30" s="154">
        <v>10</v>
      </c>
      <c r="C30" s="115" t="s">
        <v>237</v>
      </c>
      <c r="D30" s="115" t="s">
        <v>238</v>
      </c>
      <c r="E30" s="115" t="s">
        <v>93</v>
      </c>
      <c r="F30" s="116">
        <v>6</v>
      </c>
      <c r="G30" s="117">
        <v>0</v>
      </c>
      <c r="H30" s="117">
        <f>F30*G30</f>
        <v>0</v>
      </c>
      <c r="I30" s="155">
        <v>1.8E-3</v>
      </c>
    </row>
    <row r="31" spans="2:11" ht="13.5" customHeight="1">
      <c r="B31" s="154">
        <v>11</v>
      </c>
      <c r="C31" s="115" t="s">
        <v>239</v>
      </c>
      <c r="D31" s="115" t="s">
        <v>240</v>
      </c>
      <c r="E31" s="115" t="s">
        <v>93</v>
      </c>
      <c r="F31" s="116">
        <v>6</v>
      </c>
      <c r="G31" s="117">
        <v>0</v>
      </c>
      <c r="H31" s="117">
        <f t="shared" ref="H31:H35" si="1">F31*G31</f>
        <v>0</v>
      </c>
      <c r="I31" s="155">
        <v>3.2399999999999998E-3</v>
      </c>
    </row>
    <row r="32" spans="2:11" ht="13.5" customHeight="1">
      <c r="B32" s="154">
        <v>12</v>
      </c>
      <c r="C32" s="115" t="s">
        <v>241</v>
      </c>
      <c r="D32" s="115" t="s">
        <v>242</v>
      </c>
      <c r="E32" s="115" t="s">
        <v>108</v>
      </c>
      <c r="F32" s="116">
        <v>12</v>
      </c>
      <c r="G32" s="117">
        <v>0</v>
      </c>
      <c r="H32" s="117">
        <f t="shared" si="1"/>
        <v>0</v>
      </c>
      <c r="I32" s="155">
        <v>8.0153099999999994E-3</v>
      </c>
    </row>
    <row r="33" spans="2:11" ht="13.5" customHeight="1">
      <c r="B33" s="154">
        <v>13</v>
      </c>
      <c r="C33" s="115" t="s">
        <v>243</v>
      </c>
      <c r="D33" s="115" t="s">
        <v>244</v>
      </c>
      <c r="E33" s="115" t="s">
        <v>108</v>
      </c>
      <c r="F33" s="116">
        <v>12</v>
      </c>
      <c r="G33" s="117">
        <v>0</v>
      </c>
      <c r="H33" s="117">
        <f t="shared" si="1"/>
        <v>0</v>
      </c>
      <c r="I33" s="155">
        <v>0</v>
      </c>
    </row>
    <row r="34" spans="2:11" ht="13.5" customHeight="1">
      <c r="B34" s="154">
        <v>14</v>
      </c>
      <c r="C34" s="115" t="s">
        <v>245</v>
      </c>
      <c r="D34" s="115" t="s">
        <v>246</v>
      </c>
      <c r="E34" s="115" t="s">
        <v>93</v>
      </c>
      <c r="F34" s="116">
        <v>6</v>
      </c>
      <c r="G34" s="117">
        <v>0</v>
      </c>
      <c r="H34" s="117">
        <f t="shared" si="1"/>
        <v>0</v>
      </c>
      <c r="I34" s="155">
        <v>6.0000000000000002E-5</v>
      </c>
    </row>
    <row r="35" spans="2:11" ht="13.5" customHeight="1">
      <c r="B35" s="154">
        <v>15</v>
      </c>
      <c r="C35" s="115" t="s">
        <v>247</v>
      </c>
      <c r="D35" s="115" t="s">
        <v>248</v>
      </c>
      <c r="E35" s="115" t="s">
        <v>20</v>
      </c>
      <c r="F35" s="116">
        <v>64.938000000000002</v>
      </c>
      <c r="G35" s="117">
        <v>0</v>
      </c>
      <c r="H35" s="117">
        <f t="shared" si="1"/>
        <v>0</v>
      </c>
      <c r="I35" s="155">
        <v>0</v>
      </c>
    </row>
    <row r="36" spans="2:11" ht="13.5" customHeight="1">
      <c r="B36" s="149"/>
      <c r="C36" s="150" t="s">
        <v>249</v>
      </c>
      <c r="D36" s="150" t="s">
        <v>250</v>
      </c>
      <c r="E36" s="150"/>
      <c r="F36" s="151"/>
      <c r="G36" s="152"/>
      <c r="H36" s="152">
        <f>H37+H38+H39+H40+H41+H42+H43</f>
        <v>0</v>
      </c>
      <c r="I36" s="153">
        <v>1.8000000000000001E-4</v>
      </c>
      <c r="K36" s="152"/>
    </row>
    <row r="37" spans="2:11" ht="13.5" customHeight="1">
      <c r="B37" s="154">
        <v>16</v>
      </c>
      <c r="C37" s="115" t="s">
        <v>251</v>
      </c>
      <c r="D37" s="115" t="s">
        <v>252</v>
      </c>
      <c r="E37" s="115" t="s">
        <v>93</v>
      </c>
      <c r="F37" s="116">
        <v>3</v>
      </c>
      <c r="G37" s="117">
        <v>0</v>
      </c>
      <c r="H37" s="117">
        <f>F37*G37</f>
        <v>0</v>
      </c>
      <c r="I37" s="155">
        <v>0</v>
      </c>
    </row>
    <row r="38" spans="2:11" ht="13.5" customHeight="1">
      <c r="B38" s="156">
        <v>17</v>
      </c>
      <c r="C38" s="118" t="s">
        <v>253</v>
      </c>
      <c r="D38" s="118" t="s">
        <v>254</v>
      </c>
      <c r="E38" s="118" t="s">
        <v>93</v>
      </c>
      <c r="F38" s="119">
        <v>3</v>
      </c>
      <c r="G38" s="117">
        <v>0</v>
      </c>
      <c r="H38" s="117">
        <f t="shared" ref="H38:H43" si="2">F38*G38</f>
        <v>0</v>
      </c>
      <c r="I38" s="157">
        <v>0</v>
      </c>
    </row>
    <row r="39" spans="2:11" ht="13.5" customHeight="1">
      <c r="B39" s="154">
        <v>18</v>
      </c>
      <c r="C39" s="115" t="s">
        <v>255</v>
      </c>
      <c r="D39" s="115" t="s">
        <v>256</v>
      </c>
      <c r="E39" s="115" t="s">
        <v>93</v>
      </c>
      <c r="F39" s="116">
        <v>6</v>
      </c>
      <c r="G39" s="117">
        <v>0</v>
      </c>
      <c r="H39" s="117">
        <f t="shared" si="2"/>
        <v>0</v>
      </c>
      <c r="I39" s="155">
        <v>1.8000000000000001E-4</v>
      </c>
    </row>
    <row r="40" spans="2:11" ht="13.5" customHeight="1">
      <c r="B40" s="156">
        <v>19</v>
      </c>
      <c r="C40" s="118" t="s">
        <v>257</v>
      </c>
      <c r="D40" s="118" t="s">
        <v>258</v>
      </c>
      <c r="E40" s="118" t="s">
        <v>93</v>
      </c>
      <c r="F40" s="119">
        <v>3</v>
      </c>
      <c r="G40" s="117">
        <v>0</v>
      </c>
      <c r="H40" s="117">
        <f t="shared" si="2"/>
        <v>0</v>
      </c>
      <c r="I40" s="157">
        <v>0</v>
      </c>
    </row>
    <row r="41" spans="2:11" ht="13.5" customHeight="1">
      <c r="B41" s="156">
        <v>20</v>
      </c>
      <c r="C41" s="118" t="s">
        <v>259</v>
      </c>
      <c r="D41" s="118" t="s">
        <v>260</v>
      </c>
      <c r="E41" s="118" t="s">
        <v>93</v>
      </c>
      <c r="F41" s="119">
        <v>3</v>
      </c>
      <c r="G41" s="117">
        <v>0</v>
      </c>
      <c r="H41" s="117">
        <f t="shared" si="2"/>
        <v>0</v>
      </c>
      <c r="I41" s="157">
        <v>0</v>
      </c>
    </row>
    <row r="42" spans="2:11" ht="13.5" customHeight="1">
      <c r="B42" s="156">
        <v>21</v>
      </c>
      <c r="C42" s="118" t="s">
        <v>261</v>
      </c>
      <c r="D42" s="118" t="s">
        <v>262</v>
      </c>
      <c r="E42" s="118" t="s">
        <v>93</v>
      </c>
      <c r="F42" s="119">
        <v>6</v>
      </c>
      <c r="G42" s="117">
        <v>0</v>
      </c>
      <c r="H42" s="117">
        <f t="shared" si="2"/>
        <v>0</v>
      </c>
      <c r="I42" s="157">
        <v>0</v>
      </c>
    </row>
    <row r="43" spans="2:11" ht="13.5" customHeight="1">
      <c r="B43" s="154">
        <v>22</v>
      </c>
      <c r="C43" s="115" t="s">
        <v>263</v>
      </c>
      <c r="D43" s="115" t="s">
        <v>264</v>
      </c>
      <c r="E43" s="115" t="s">
        <v>20</v>
      </c>
      <c r="F43" s="116">
        <v>31.844999999999999</v>
      </c>
      <c r="G43" s="117">
        <v>0</v>
      </c>
      <c r="H43" s="117">
        <f t="shared" si="2"/>
        <v>0</v>
      </c>
      <c r="I43" s="155">
        <v>0</v>
      </c>
    </row>
    <row r="44" spans="2:11" ht="13.5" customHeight="1">
      <c r="B44" s="149"/>
      <c r="C44" s="150" t="s">
        <v>265</v>
      </c>
      <c r="D44" s="150" t="s">
        <v>266</v>
      </c>
      <c r="E44" s="150"/>
      <c r="F44" s="151"/>
      <c r="G44" s="152"/>
      <c r="H44" s="152">
        <f>H45+H46+H47+H48+H49+H50</f>
        <v>0</v>
      </c>
      <c r="I44" s="153">
        <v>4.02E-2</v>
      </c>
      <c r="K44" s="152"/>
    </row>
    <row r="45" spans="2:11" ht="13.5" customHeight="1">
      <c r="B45" s="154">
        <v>23</v>
      </c>
      <c r="C45" s="115" t="s">
        <v>267</v>
      </c>
      <c r="D45" s="115" t="s">
        <v>268</v>
      </c>
      <c r="E45" s="115" t="s">
        <v>93</v>
      </c>
      <c r="F45" s="116">
        <v>3</v>
      </c>
      <c r="G45" s="117">
        <v>0</v>
      </c>
      <c r="H45" s="117">
        <f>F45*G45</f>
        <v>0</v>
      </c>
      <c r="I45" s="155">
        <v>0</v>
      </c>
    </row>
    <row r="46" spans="2:11" ht="13.5" customHeight="1">
      <c r="B46" s="154">
        <v>24</v>
      </c>
      <c r="C46" s="115" t="s">
        <v>269</v>
      </c>
      <c r="D46" s="115" t="s">
        <v>376</v>
      </c>
      <c r="E46" s="115" t="s">
        <v>222</v>
      </c>
      <c r="F46" s="116">
        <v>36</v>
      </c>
      <c r="G46" s="117">
        <v>0</v>
      </c>
      <c r="H46" s="117">
        <f t="shared" ref="H46:H50" si="3">F46*G46</f>
        <v>0</v>
      </c>
      <c r="I46" s="155">
        <v>0</v>
      </c>
    </row>
    <row r="47" spans="2:11" ht="13.5" customHeight="1">
      <c r="B47" s="154">
        <v>25</v>
      </c>
      <c r="C47" s="115" t="s">
        <v>271</v>
      </c>
      <c r="D47" s="115" t="s">
        <v>272</v>
      </c>
      <c r="E47" s="115" t="s">
        <v>93</v>
      </c>
      <c r="F47" s="116">
        <v>1</v>
      </c>
      <c r="G47" s="117">
        <v>0</v>
      </c>
      <c r="H47" s="117">
        <f t="shared" si="3"/>
        <v>0</v>
      </c>
      <c r="I47" s="155">
        <v>1.34E-2</v>
      </c>
    </row>
    <row r="48" spans="2:11" ht="13.5" customHeight="1">
      <c r="B48" s="154">
        <v>26</v>
      </c>
      <c r="C48" s="115" t="s">
        <v>377</v>
      </c>
      <c r="D48" s="115" t="s">
        <v>378</v>
      </c>
      <c r="E48" s="115" t="s">
        <v>93</v>
      </c>
      <c r="F48" s="116">
        <v>2</v>
      </c>
      <c r="G48" s="117">
        <v>0</v>
      </c>
      <c r="H48" s="117">
        <f t="shared" si="3"/>
        <v>0</v>
      </c>
      <c r="I48" s="155">
        <v>2.6800000000000001E-2</v>
      </c>
    </row>
    <row r="49" spans="2:11" ht="13.5" customHeight="1">
      <c r="B49" s="154">
        <v>27</v>
      </c>
      <c r="C49" s="115" t="s">
        <v>273</v>
      </c>
      <c r="D49" s="115" t="s">
        <v>274</v>
      </c>
      <c r="E49" s="115" t="s">
        <v>93</v>
      </c>
      <c r="F49" s="116">
        <v>3</v>
      </c>
      <c r="G49" s="117">
        <v>0</v>
      </c>
      <c r="H49" s="117">
        <f t="shared" si="3"/>
        <v>0</v>
      </c>
      <c r="I49" s="155">
        <v>0</v>
      </c>
    </row>
    <row r="50" spans="2:11" ht="13.5" customHeight="1">
      <c r="B50" s="154">
        <v>28</v>
      </c>
      <c r="C50" s="115" t="s">
        <v>285</v>
      </c>
      <c r="D50" s="115" t="s">
        <v>286</v>
      </c>
      <c r="E50" s="115" t="s">
        <v>20</v>
      </c>
      <c r="F50" s="116">
        <v>141.69499999999999</v>
      </c>
      <c r="G50" s="117">
        <v>0</v>
      </c>
      <c r="H50" s="117">
        <f t="shared" si="3"/>
        <v>0</v>
      </c>
      <c r="I50" s="155">
        <v>0</v>
      </c>
    </row>
    <row r="51" spans="2:11" ht="13.5" customHeight="1">
      <c r="B51" s="149"/>
      <c r="C51" s="150" t="s">
        <v>287</v>
      </c>
      <c r="D51" s="150" t="s">
        <v>288</v>
      </c>
      <c r="E51" s="150"/>
      <c r="F51" s="151"/>
      <c r="G51" s="152"/>
      <c r="H51" s="152">
        <f>H52+H53+H54+H55+H56</f>
        <v>0</v>
      </c>
      <c r="I51" s="153">
        <v>1.67E-3</v>
      </c>
      <c r="K51" s="152"/>
    </row>
    <row r="52" spans="2:11" ht="13.5" customHeight="1">
      <c r="B52" s="154">
        <v>29</v>
      </c>
      <c r="C52" s="115" t="s">
        <v>289</v>
      </c>
      <c r="D52" s="115" t="s">
        <v>290</v>
      </c>
      <c r="E52" s="115" t="s">
        <v>161</v>
      </c>
      <c r="F52" s="116">
        <v>2</v>
      </c>
      <c r="G52" s="117">
        <v>0</v>
      </c>
      <c r="H52" s="117">
        <f>F52*G52</f>
        <v>0</v>
      </c>
      <c r="I52" s="155">
        <v>0</v>
      </c>
    </row>
    <row r="53" spans="2:11" ht="13.5" customHeight="1">
      <c r="B53" s="154">
        <v>30</v>
      </c>
      <c r="C53" s="115" t="s">
        <v>291</v>
      </c>
      <c r="D53" s="115" t="s">
        <v>292</v>
      </c>
      <c r="E53" s="115" t="s">
        <v>108</v>
      </c>
      <c r="F53" s="116">
        <v>1</v>
      </c>
      <c r="G53" s="117">
        <v>0</v>
      </c>
      <c r="H53" s="117">
        <f t="shared" ref="H53:H56" si="4">F53*G53</f>
        <v>0</v>
      </c>
      <c r="I53" s="155">
        <v>1.67E-3</v>
      </c>
    </row>
    <row r="54" spans="2:11" ht="13.5" customHeight="1">
      <c r="B54" s="156">
        <v>31</v>
      </c>
      <c r="C54" s="118" t="s">
        <v>295</v>
      </c>
      <c r="D54" s="118" t="s">
        <v>296</v>
      </c>
      <c r="E54" s="118" t="s">
        <v>93</v>
      </c>
      <c r="F54" s="119">
        <v>2</v>
      </c>
      <c r="G54" s="117">
        <v>0</v>
      </c>
      <c r="H54" s="117">
        <f t="shared" si="4"/>
        <v>0</v>
      </c>
      <c r="I54" s="157">
        <v>0</v>
      </c>
    </row>
    <row r="55" spans="2:11" ht="13.5" customHeight="1">
      <c r="B55" s="156">
        <v>32</v>
      </c>
      <c r="C55" s="118" t="s">
        <v>297</v>
      </c>
      <c r="D55" s="118" t="s">
        <v>298</v>
      </c>
      <c r="E55" s="118" t="s">
        <v>93</v>
      </c>
      <c r="F55" s="119">
        <v>1</v>
      </c>
      <c r="G55" s="117">
        <v>0</v>
      </c>
      <c r="H55" s="117">
        <f t="shared" si="4"/>
        <v>0</v>
      </c>
      <c r="I55" s="157">
        <v>0</v>
      </c>
    </row>
    <row r="56" spans="2:11" ht="13.5" customHeight="1">
      <c r="B56" s="154">
        <v>33</v>
      </c>
      <c r="C56" s="115" t="s">
        <v>299</v>
      </c>
      <c r="D56" s="115" t="s">
        <v>1319</v>
      </c>
      <c r="E56" s="115" t="s">
        <v>161</v>
      </c>
      <c r="F56" s="116">
        <v>2</v>
      </c>
      <c r="G56" s="117">
        <v>0</v>
      </c>
      <c r="H56" s="117">
        <f t="shared" si="4"/>
        <v>0</v>
      </c>
      <c r="I56" s="155">
        <v>0</v>
      </c>
    </row>
    <row r="57" spans="2:11" ht="13.5" customHeight="1">
      <c r="B57" s="144"/>
      <c r="C57" s="145" t="s">
        <v>300</v>
      </c>
      <c r="D57" s="145" t="s">
        <v>301</v>
      </c>
      <c r="E57" s="145"/>
      <c r="F57" s="146"/>
      <c r="G57" s="147"/>
      <c r="H57" s="147">
        <f>H58</f>
        <v>0</v>
      </c>
      <c r="I57" s="148">
        <v>0</v>
      </c>
      <c r="K57" s="147"/>
    </row>
    <row r="58" spans="2:11" ht="13.5" customHeight="1">
      <c r="B58" s="149"/>
      <c r="C58" s="150" t="s">
        <v>302</v>
      </c>
      <c r="D58" s="150" t="s">
        <v>301</v>
      </c>
      <c r="E58" s="150"/>
      <c r="F58" s="151"/>
      <c r="G58" s="152"/>
      <c r="H58" s="152">
        <f>H59+H60+H61+H62+H63</f>
        <v>0</v>
      </c>
      <c r="I58" s="153">
        <v>0</v>
      </c>
      <c r="K58" s="152"/>
    </row>
    <row r="59" spans="2:11" ht="13.5" customHeight="1">
      <c r="B59" s="154">
        <v>34</v>
      </c>
      <c r="C59" s="115" t="s">
        <v>303</v>
      </c>
      <c r="D59" s="115" t="s">
        <v>304</v>
      </c>
      <c r="E59" s="115" t="s">
        <v>305</v>
      </c>
      <c r="F59" s="116">
        <v>12</v>
      </c>
      <c r="G59" s="117">
        <v>0</v>
      </c>
      <c r="H59" s="117">
        <f>F59*G59</f>
        <v>0</v>
      </c>
      <c r="I59" s="155">
        <v>0</v>
      </c>
    </row>
    <row r="60" spans="2:11" ht="13.5" customHeight="1">
      <c r="B60" s="154">
        <v>35</v>
      </c>
      <c r="C60" s="115" t="s">
        <v>306</v>
      </c>
      <c r="D60" s="115" t="s">
        <v>307</v>
      </c>
      <c r="E60" s="115" t="s">
        <v>305</v>
      </c>
      <c r="F60" s="116">
        <v>16</v>
      </c>
      <c r="G60" s="117">
        <v>0</v>
      </c>
      <c r="H60" s="117">
        <f t="shared" ref="H60:H63" si="5">F60*G60</f>
        <v>0</v>
      </c>
      <c r="I60" s="155">
        <v>0</v>
      </c>
    </row>
    <row r="61" spans="2:11" ht="13.5" customHeight="1">
      <c r="B61" s="154">
        <v>36</v>
      </c>
      <c r="C61" s="115" t="s">
        <v>308</v>
      </c>
      <c r="D61" s="115" t="s">
        <v>309</v>
      </c>
      <c r="E61" s="115" t="s">
        <v>310</v>
      </c>
      <c r="F61" s="116">
        <v>1</v>
      </c>
      <c r="G61" s="117">
        <v>0</v>
      </c>
      <c r="H61" s="117">
        <f t="shared" si="5"/>
        <v>0</v>
      </c>
      <c r="I61" s="155">
        <v>0</v>
      </c>
    </row>
    <row r="62" spans="2:11" ht="13.5" customHeight="1">
      <c r="B62" s="154">
        <v>37</v>
      </c>
      <c r="C62" s="115" t="s">
        <v>311</v>
      </c>
      <c r="D62" s="115" t="s">
        <v>312</v>
      </c>
      <c r="E62" s="115" t="s">
        <v>305</v>
      </c>
      <c r="F62" s="116">
        <v>24</v>
      </c>
      <c r="G62" s="117">
        <v>0</v>
      </c>
      <c r="H62" s="117">
        <f t="shared" si="5"/>
        <v>0</v>
      </c>
      <c r="I62" s="155">
        <v>0</v>
      </c>
    </row>
    <row r="63" spans="2:11" ht="13.5" customHeight="1" thickBot="1">
      <c r="B63" s="154">
        <v>38</v>
      </c>
      <c r="C63" s="115" t="s">
        <v>315</v>
      </c>
      <c r="D63" s="115" t="s">
        <v>316</v>
      </c>
      <c r="E63" s="115" t="s">
        <v>310</v>
      </c>
      <c r="F63" s="116">
        <v>1</v>
      </c>
      <c r="G63" s="117">
        <v>0</v>
      </c>
      <c r="H63" s="391">
        <f t="shared" si="5"/>
        <v>0</v>
      </c>
      <c r="I63" s="155">
        <v>0</v>
      </c>
    </row>
    <row r="64" spans="2:11" ht="13.5" customHeight="1" thickBot="1">
      <c r="B64" s="168"/>
      <c r="C64" s="169"/>
      <c r="D64" s="169" t="s">
        <v>317</v>
      </c>
      <c r="E64" s="169"/>
      <c r="F64" s="170"/>
      <c r="G64" s="171"/>
      <c r="H64" s="388">
        <f>H57+H51+H44+H36+H29+H17</f>
        <v>0</v>
      </c>
      <c r="I64" s="172">
        <v>6.6755309999999998E-2</v>
      </c>
      <c r="K64" s="387"/>
    </row>
    <row r="65" spans="2:9" ht="13.5" customHeight="1" thickBot="1">
      <c r="B65" s="176"/>
      <c r="C65" s="177"/>
      <c r="D65" s="177"/>
      <c r="E65" s="177"/>
      <c r="F65" s="178"/>
      <c r="G65" s="179"/>
      <c r="H65" s="179"/>
      <c r="I65" s="180"/>
    </row>
  </sheetData>
  <mergeCells count="1">
    <mergeCell ref="B4:I4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B1:K102"/>
  <sheetViews>
    <sheetView workbookViewId="0">
      <pane ySplit="5" topLeftCell="A6" activePane="bottomLeft" state="frozen"/>
      <selection pane="bottomLeft" activeCell="P83" sqref="P83"/>
    </sheetView>
  </sheetViews>
  <sheetFormatPr defaultRowHeight="15"/>
  <cols>
    <col min="4" max="4" width="49.7109375" customWidth="1"/>
    <col min="7" max="7" width="15.28515625" customWidth="1"/>
    <col min="8" max="8" width="13.85546875" customWidth="1"/>
    <col min="9" max="9" width="13.42578125" customWidth="1"/>
    <col min="11" max="11" width="13.42578125" customWidth="1"/>
  </cols>
  <sheetData>
    <row r="1" spans="2:11" ht="15.75" thickBot="1"/>
    <row r="2" spans="2:11" ht="15.75">
      <c r="B2" s="213"/>
      <c r="C2" s="534" t="s">
        <v>397</v>
      </c>
      <c r="D2" s="534"/>
      <c r="E2" s="534"/>
      <c r="F2" s="534"/>
      <c r="G2" s="534"/>
      <c r="H2" s="534"/>
      <c r="I2" s="534"/>
      <c r="J2" s="535"/>
      <c r="K2" s="182"/>
    </row>
    <row r="3" spans="2:11" ht="16.5">
      <c r="B3" s="214"/>
      <c r="C3" s="215"/>
      <c r="D3" s="216" t="s">
        <v>484</v>
      </c>
      <c r="E3" s="217"/>
      <c r="F3" s="217"/>
      <c r="G3" s="217"/>
      <c r="H3" s="217"/>
      <c r="I3" s="217"/>
      <c r="J3" s="218"/>
      <c r="K3" s="182"/>
    </row>
    <row r="4" spans="2:11" ht="15.75">
      <c r="B4" s="214"/>
      <c r="C4" s="536" t="s">
        <v>399</v>
      </c>
      <c r="D4" s="536"/>
      <c r="E4" s="536"/>
      <c r="F4" s="536"/>
      <c r="G4" s="536"/>
      <c r="H4" s="536"/>
      <c r="I4" s="536"/>
      <c r="J4" s="537"/>
      <c r="K4" s="182"/>
    </row>
    <row r="5" spans="2:11">
      <c r="B5" s="214" t="s">
        <v>400</v>
      </c>
      <c r="C5" s="183" t="s">
        <v>401</v>
      </c>
      <c r="D5" s="184" t="s">
        <v>75</v>
      </c>
      <c r="E5" s="185" t="s">
        <v>402</v>
      </c>
      <c r="F5" s="185" t="s">
        <v>403</v>
      </c>
      <c r="G5" s="186" t="s">
        <v>404</v>
      </c>
      <c r="H5" s="187" t="s">
        <v>405</v>
      </c>
      <c r="I5" s="187" t="s">
        <v>406</v>
      </c>
      <c r="J5" s="219" t="s">
        <v>407</v>
      </c>
      <c r="K5" s="182" t="s">
        <v>408</v>
      </c>
    </row>
    <row r="6" spans="2:11" ht="16.5">
      <c r="B6" s="214"/>
      <c r="C6" s="220"/>
      <c r="D6" s="216" t="s">
        <v>409</v>
      </c>
      <c r="E6" s="185"/>
      <c r="F6" s="185"/>
      <c r="G6" s="186"/>
      <c r="H6" s="187"/>
      <c r="I6" s="187"/>
      <c r="J6" s="219"/>
      <c r="K6" s="182"/>
    </row>
    <row r="7" spans="2:11">
      <c r="B7" s="214">
        <v>341</v>
      </c>
      <c r="C7" s="220">
        <v>46</v>
      </c>
      <c r="D7" s="197" t="s">
        <v>411</v>
      </c>
      <c r="E7" s="185" t="s">
        <v>108</v>
      </c>
      <c r="F7" s="185">
        <v>20</v>
      </c>
      <c r="G7" s="186">
        <v>0</v>
      </c>
      <c r="H7" s="187"/>
      <c r="I7" s="187">
        <f t="shared" ref="I7:I34" si="0">G7*F7</f>
        <v>0</v>
      </c>
      <c r="J7" s="219"/>
      <c r="K7" s="182"/>
    </row>
    <row r="8" spans="2:11">
      <c r="B8" s="214">
        <v>341</v>
      </c>
      <c r="C8" s="220">
        <v>23</v>
      </c>
      <c r="D8" s="197" t="s">
        <v>412</v>
      </c>
      <c r="E8" s="185" t="s">
        <v>108</v>
      </c>
      <c r="F8" s="185">
        <v>5</v>
      </c>
      <c r="G8" s="186">
        <v>0</v>
      </c>
      <c r="H8" s="187"/>
      <c r="I8" s="187">
        <f t="shared" si="0"/>
        <v>0</v>
      </c>
      <c r="J8" s="219"/>
      <c r="K8" s="182"/>
    </row>
    <row r="9" spans="2:11">
      <c r="B9" s="214">
        <v>341</v>
      </c>
      <c r="C9" s="220">
        <v>24</v>
      </c>
      <c r="D9" s="197" t="s">
        <v>413</v>
      </c>
      <c r="E9" s="185" t="s">
        <v>108</v>
      </c>
      <c r="F9" s="185">
        <v>20</v>
      </c>
      <c r="G9" s="186">
        <v>0</v>
      </c>
      <c r="H9" s="187"/>
      <c r="I9" s="187">
        <f t="shared" si="0"/>
        <v>0</v>
      </c>
      <c r="J9" s="219"/>
      <c r="K9" s="182"/>
    </row>
    <row r="10" spans="2:11">
      <c r="B10" s="214">
        <v>341</v>
      </c>
      <c r="C10" s="220">
        <v>26</v>
      </c>
      <c r="D10" s="197" t="s">
        <v>414</v>
      </c>
      <c r="E10" s="185" t="s">
        <v>108</v>
      </c>
      <c r="F10" s="185">
        <v>45</v>
      </c>
      <c r="G10" s="186">
        <v>0</v>
      </c>
      <c r="H10" s="187"/>
      <c r="I10" s="187">
        <f t="shared" si="0"/>
        <v>0</v>
      </c>
      <c r="J10" s="219"/>
      <c r="K10" s="182"/>
    </row>
    <row r="11" spans="2:11">
      <c r="B11" s="214">
        <v>341</v>
      </c>
      <c r="C11" s="220">
        <v>27</v>
      </c>
      <c r="D11" s="197" t="s">
        <v>415</v>
      </c>
      <c r="E11" s="185" t="s">
        <v>108</v>
      </c>
      <c r="F11" s="185">
        <v>85</v>
      </c>
      <c r="G11" s="186">
        <v>0</v>
      </c>
      <c r="H11" s="187"/>
      <c r="I11" s="187">
        <f t="shared" si="0"/>
        <v>0</v>
      </c>
      <c r="J11" s="219"/>
      <c r="K11" s="182"/>
    </row>
    <row r="12" spans="2:11">
      <c r="B12" s="214">
        <v>341</v>
      </c>
      <c r="C12" s="220">
        <v>31</v>
      </c>
      <c r="D12" s="197" t="s">
        <v>416</v>
      </c>
      <c r="E12" s="185" t="s">
        <v>108</v>
      </c>
      <c r="F12" s="185">
        <v>40</v>
      </c>
      <c r="G12" s="186">
        <v>0</v>
      </c>
      <c r="H12" s="187"/>
      <c r="I12" s="187">
        <f t="shared" si="0"/>
        <v>0</v>
      </c>
      <c r="J12" s="219"/>
      <c r="K12" s="182"/>
    </row>
    <row r="13" spans="2:11">
      <c r="B13" s="214">
        <v>341</v>
      </c>
      <c r="C13" s="220">
        <v>34</v>
      </c>
      <c r="D13" s="197" t="s">
        <v>417</v>
      </c>
      <c r="E13" s="185" t="s">
        <v>108</v>
      </c>
      <c r="F13" s="185">
        <v>20</v>
      </c>
      <c r="G13" s="186">
        <v>0</v>
      </c>
      <c r="H13" s="187"/>
      <c r="I13" s="187">
        <f t="shared" si="0"/>
        <v>0</v>
      </c>
      <c r="J13" s="219"/>
      <c r="K13" s="182"/>
    </row>
    <row r="14" spans="2:11">
      <c r="B14" s="214">
        <v>341</v>
      </c>
      <c r="C14" s="220">
        <v>6</v>
      </c>
      <c r="D14" s="197" t="s">
        <v>418</v>
      </c>
      <c r="E14" s="185" t="s">
        <v>108</v>
      </c>
      <c r="F14" s="185">
        <v>12</v>
      </c>
      <c r="G14" s="186">
        <v>0</v>
      </c>
      <c r="H14" s="187"/>
      <c r="I14" s="187">
        <f t="shared" si="0"/>
        <v>0</v>
      </c>
      <c r="J14" s="219"/>
      <c r="K14" s="182"/>
    </row>
    <row r="15" spans="2:11">
      <c r="B15" s="214">
        <v>345</v>
      </c>
      <c r="C15" s="220">
        <v>383</v>
      </c>
      <c r="D15" s="197" t="s">
        <v>419</v>
      </c>
      <c r="E15" s="185" t="s">
        <v>420</v>
      </c>
      <c r="F15" s="185">
        <v>2</v>
      </c>
      <c r="G15" s="186">
        <v>0</v>
      </c>
      <c r="H15" s="187"/>
      <c r="I15" s="187">
        <f t="shared" si="0"/>
        <v>0</v>
      </c>
      <c r="J15" s="219"/>
      <c r="K15" s="182"/>
    </row>
    <row r="16" spans="2:11">
      <c r="B16" s="214">
        <v>345</v>
      </c>
      <c r="C16" s="220">
        <v>325</v>
      </c>
      <c r="D16" s="197" t="s">
        <v>421</v>
      </c>
      <c r="E16" s="185" t="s">
        <v>420</v>
      </c>
      <c r="F16" s="185">
        <v>25</v>
      </c>
      <c r="G16" s="186">
        <v>0</v>
      </c>
      <c r="H16" s="187"/>
      <c r="I16" s="187">
        <f t="shared" si="0"/>
        <v>0</v>
      </c>
      <c r="J16" s="219"/>
      <c r="K16" s="182"/>
    </row>
    <row r="17" spans="2:11">
      <c r="B17" s="214">
        <v>345</v>
      </c>
      <c r="C17" s="220">
        <v>6</v>
      </c>
      <c r="D17" s="197" t="s">
        <v>422</v>
      </c>
      <c r="E17" s="185" t="s">
        <v>420</v>
      </c>
      <c r="F17" s="185">
        <v>4</v>
      </c>
      <c r="G17" s="186">
        <v>0</v>
      </c>
      <c r="H17" s="187"/>
      <c r="I17" s="187">
        <f t="shared" si="0"/>
        <v>0</v>
      </c>
      <c r="J17" s="219"/>
      <c r="K17" s="182"/>
    </row>
    <row r="18" spans="2:11">
      <c r="B18" s="214">
        <v>345</v>
      </c>
      <c r="C18" s="220">
        <v>7</v>
      </c>
      <c r="D18" s="197" t="s">
        <v>423</v>
      </c>
      <c r="E18" s="185" t="s">
        <v>420</v>
      </c>
      <c r="F18" s="185">
        <v>10</v>
      </c>
      <c r="G18" s="186">
        <v>0</v>
      </c>
      <c r="H18" s="187"/>
      <c r="I18" s="187">
        <f t="shared" si="0"/>
        <v>0</v>
      </c>
      <c r="J18" s="219"/>
      <c r="K18" s="182"/>
    </row>
    <row r="19" spans="2:11">
      <c r="B19" s="214">
        <v>341</v>
      </c>
      <c r="C19" s="220">
        <v>61</v>
      </c>
      <c r="D19" s="197" t="s">
        <v>469</v>
      </c>
      <c r="E19" s="185" t="s">
        <v>108</v>
      </c>
      <c r="F19" s="185">
        <v>5</v>
      </c>
      <c r="G19" s="186">
        <v>0</v>
      </c>
      <c r="H19" s="187"/>
      <c r="I19" s="187">
        <f t="shared" si="0"/>
        <v>0</v>
      </c>
      <c r="J19" s="219"/>
      <c r="K19" s="182"/>
    </row>
    <row r="20" spans="2:11">
      <c r="B20" s="214">
        <v>341</v>
      </c>
      <c r="C20" s="220">
        <v>54</v>
      </c>
      <c r="D20" s="197" t="s">
        <v>470</v>
      </c>
      <c r="E20" s="185" t="s">
        <v>108</v>
      </c>
      <c r="F20" s="185">
        <v>12</v>
      </c>
      <c r="G20" s="186">
        <v>0</v>
      </c>
      <c r="H20" s="187"/>
      <c r="I20" s="187">
        <f t="shared" si="0"/>
        <v>0</v>
      </c>
      <c r="J20" s="219"/>
      <c r="K20" s="182"/>
    </row>
    <row r="21" spans="2:11">
      <c r="B21" s="214">
        <v>357</v>
      </c>
      <c r="C21" s="220">
        <v>366</v>
      </c>
      <c r="D21" s="197" t="s">
        <v>485</v>
      </c>
      <c r="E21" s="185" t="s">
        <v>393</v>
      </c>
      <c r="F21" s="185">
        <v>1</v>
      </c>
      <c r="G21" s="186">
        <v>0</v>
      </c>
      <c r="H21" s="187"/>
      <c r="I21" s="187">
        <f t="shared" si="0"/>
        <v>0</v>
      </c>
      <c r="J21" s="219"/>
      <c r="K21" s="182"/>
    </row>
    <row r="22" spans="2:11">
      <c r="B22" s="214">
        <v>358</v>
      </c>
      <c r="C22" s="220">
        <v>504</v>
      </c>
      <c r="D22" s="197" t="s">
        <v>425</v>
      </c>
      <c r="E22" s="185" t="s">
        <v>420</v>
      </c>
      <c r="F22" s="185">
        <v>1</v>
      </c>
      <c r="G22" s="186">
        <v>0</v>
      </c>
      <c r="H22" s="187"/>
      <c r="I22" s="187">
        <f t="shared" si="0"/>
        <v>0</v>
      </c>
      <c r="J22" s="219"/>
      <c r="K22" s="182"/>
    </row>
    <row r="23" spans="2:11">
      <c r="B23" s="214">
        <v>358</v>
      </c>
      <c r="C23" s="220">
        <v>505</v>
      </c>
      <c r="D23" s="197" t="s">
        <v>426</v>
      </c>
      <c r="E23" s="185" t="s">
        <v>420</v>
      </c>
      <c r="F23" s="185">
        <v>3</v>
      </c>
      <c r="G23" s="186">
        <v>0</v>
      </c>
      <c r="H23" s="187"/>
      <c r="I23" s="187">
        <f t="shared" si="0"/>
        <v>0</v>
      </c>
      <c r="J23" s="219"/>
      <c r="K23" s="182"/>
    </row>
    <row r="24" spans="2:11">
      <c r="B24" s="214">
        <v>358</v>
      </c>
      <c r="C24" s="220">
        <v>506</v>
      </c>
      <c r="D24" s="197" t="s">
        <v>427</v>
      </c>
      <c r="E24" s="185" t="s">
        <v>420</v>
      </c>
      <c r="F24" s="185">
        <v>2</v>
      </c>
      <c r="G24" s="186">
        <v>0</v>
      </c>
      <c r="H24" s="187"/>
      <c r="I24" s="187">
        <f t="shared" si="0"/>
        <v>0</v>
      </c>
      <c r="J24" s="219"/>
      <c r="K24" s="182"/>
    </row>
    <row r="25" spans="2:11">
      <c r="B25" s="214">
        <v>358</v>
      </c>
      <c r="C25" s="220">
        <v>509</v>
      </c>
      <c r="D25" s="197" t="s">
        <v>428</v>
      </c>
      <c r="E25" s="185" t="s">
        <v>420</v>
      </c>
      <c r="F25" s="185">
        <v>1</v>
      </c>
      <c r="G25" s="186">
        <v>0</v>
      </c>
      <c r="H25" s="187"/>
      <c r="I25" s="187">
        <f t="shared" si="0"/>
        <v>0</v>
      </c>
      <c r="J25" s="219"/>
      <c r="K25" s="182"/>
    </row>
    <row r="26" spans="2:11">
      <c r="B26" s="214">
        <v>345</v>
      </c>
      <c r="C26" s="220">
        <v>327</v>
      </c>
      <c r="D26" s="197" t="s">
        <v>430</v>
      </c>
      <c r="E26" s="185" t="s">
        <v>420</v>
      </c>
      <c r="F26" s="185">
        <v>1</v>
      </c>
      <c r="G26" s="186">
        <v>0</v>
      </c>
      <c r="H26" s="187"/>
      <c r="I26" s="187">
        <f t="shared" si="0"/>
        <v>0</v>
      </c>
      <c r="J26" s="219"/>
      <c r="K26" s="182"/>
    </row>
    <row r="27" spans="2:11">
      <c r="B27" s="214">
        <v>345</v>
      </c>
      <c r="C27" s="220">
        <v>710</v>
      </c>
      <c r="D27" s="197" t="s">
        <v>431</v>
      </c>
      <c r="E27" s="185" t="s">
        <v>420</v>
      </c>
      <c r="F27" s="185">
        <v>60</v>
      </c>
      <c r="G27" s="186">
        <v>0</v>
      </c>
      <c r="H27" s="187"/>
      <c r="I27" s="187">
        <f t="shared" si="0"/>
        <v>0</v>
      </c>
      <c r="J27" s="219"/>
      <c r="K27" s="182"/>
    </row>
    <row r="28" spans="2:11">
      <c r="B28" s="214">
        <v>341</v>
      </c>
      <c r="C28" s="220">
        <v>119</v>
      </c>
      <c r="D28" s="197" t="s">
        <v>432</v>
      </c>
      <c r="E28" s="185" t="s">
        <v>108</v>
      </c>
      <c r="F28" s="185">
        <v>4</v>
      </c>
      <c r="G28" s="186">
        <v>0</v>
      </c>
      <c r="H28" s="187"/>
      <c r="I28" s="187">
        <f t="shared" si="0"/>
        <v>0</v>
      </c>
      <c r="J28" s="219"/>
      <c r="K28" s="182"/>
    </row>
    <row r="29" spans="2:11">
      <c r="B29" s="214">
        <v>345</v>
      </c>
      <c r="C29" s="220">
        <v>300</v>
      </c>
      <c r="D29" s="197" t="s">
        <v>433</v>
      </c>
      <c r="E29" s="185" t="s">
        <v>108</v>
      </c>
      <c r="F29" s="185">
        <v>10</v>
      </c>
      <c r="G29" s="186">
        <v>0</v>
      </c>
      <c r="H29" s="187"/>
      <c r="I29" s="187">
        <f t="shared" si="0"/>
        <v>0</v>
      </c>
      <c r="J29" s="219"/>
      <c r="K29" s="182"/>
    </row>
    <row r="30" spans="2:11">
      <c r="B30" s="214">
        <v>345</v>
      </c>
      <c r="C30" s="220">
        <v>246</v>
      </c>
      <c r="D30" s="197" t="s">
        <v>434</v>
      </c>
      <c r="E30" s="185" t="s">
        <v>108</v>
      </c>
      <c r="F30" s="185">
        <v>2</v>
      </c>
      <c r="G30" s="186">
        <v>0</v>
      </c>
      <c r="H30" s="187"/>
      <c r="I30" s="187">
        <f t="shared" si="0"/>
        <v>0</v>
      </c>
      <c r="J30" s="219"/>
      <c r="K30" s="182"/>
    </row>
    <row r="31" spans="2:11">
      <c r="B31" s="214">
        <v>358</v>
      </c>
      <c r="C31" s="220">
        <v>330</v>
      </c>
      <c r="D31" s="197" t="s">
        <v>435</v>
      </c>
      <c r="E31" s="185" t="s">
        <v>420</v>
      </c>
      <c r="F31" s="185">
        <f t="shared" ref="F31" si="1">F30</f>
        <v>2</v>
      </c>
      <c r="G31" s="186">
        <v>0</v>
      </c>
      <c r="H31" s="187"/>
      <c r="I31" s="187">
        <f t="shared" si="0"/>
        <v>0</v>
      </c>
      <c r="J31" s="219"/>
      <c r="K31" s="182"/>
    </row>
    <row r="32" spans="2:11">
      <c r="B32" s="214">
        <v>358</v>
      </c>
      <c r="C32" s="220">
        <v>511</v>
      </c>
      <c r="D32" s="197" t="s">
        <v>436</v>
      </c>
      <c r="E32" s="185" t="s">
        <v>420</v>
      </c>
      <c r="F32" s="185">
        <v>1</v>
      </c>
      <c r="G32" s="186">
        <v>0</v>
      </c>
      <c r="H32" s="187"/>
      <c r="I32" s="187">
        <f t="shared" si="0"/>
        <v>0</v>
      </c>
      <c r="J32" s="219"/>
      <c r="K32" s="182"/>
    </row>
    <row r="33" spans="2:11">
      <c r="B33" s="214">
        <v>358</v>
      </c>
      <c r="C33" s="220">
        <v>502</v>
      </c>
      <c r="D33" s="197" t="s">
        <v>437</v>
      </c>
      <c r="E33" s="185" t="s">
        <v>420</v>
      </c>
      <c r="F33" s="185">
        <v>13</v>
      </c>
      <c r="G33" s="186">
        <v>0</v>
      </c>
      <c r="H33" s="187"/>
      <c r="I33" s="187">
        <f t="shared" si="0"/>
        <v>0</v>
      </c>
      <c r="J33" s="219"/>
      <c r="K33" s="182"/>
    </row>
    <row r="34" spans="2:11">
      <c r="B34" s="214">
        <v>358</v>
      </c>
      <c r="C34" s="220">
        <v>503</v>
      </c>
      <c r="D34" s="197" t="s">
        <v>438</v>
      </c>
      <c r="E34" s="185" t="s">
        <v>420</v>
      </c>
      <c r="F34" s="185">
        <v>1</v>
      </c>
      <c r="G34" s="186">
        <v>0</v>
      </c>
      <c r="H34" s="187"/>
      <c r="I34" s="187">
        <f t="shared" si="0"/>
        <v>0</v>
      </c>
      <c r="J34" s="219"/>
      <c r="K34" s="182"/>
    </row>
    <row r="35" spans="2:11">
      <c r="B35" s="214"/>
      <c r="C35" s="188"/>
      <c r="D35" s="189" t="s">
        <v>439</v>
      </c>
      <c r="E35" s="185"/>
      <c r="F35" s="185"/>
      <c r="G35" s="186"/>
      <c r="H35" s="187"/>
      <c r="I35" s="190">
        <f>SUM(I7:I34)</f>
        <v>0</v>
      </c>
      <c r="J35" s="219"/>
      <c r="K35" s="182"/>
    </row>
    <row r="36" spans="2:11">
      <c r="B36" s="214"/>
      <c r="C36" s="191"/>
      <c r="D36" s="192" t="s">
        <v>440</v>
      </c>
      <c r="E36" s="192"/>
      <c r="F36" s="192"/>
      <c r="G36" s="193"/>
      <c r="H36" s="194"/>
      <c r="I36" s="195">
        <f>I35*0.06</f>
        <v>0</v>
      </c>
      <c r="J36" s="221"/>
      <c r="K36" s="182"/>
    </row>
    <row r="37" spans="2:11">
      <c r="B37" s="214"/>
      <c r="C37" s="196"/>
      <c r="D37" s="197" t="s">
        <v>441</v>
      </c>
      <c r="E37" s="198"/>
      <c r="F37" s="198"/>
      <c r="G37" s="199"/>
      <c r="H37" s="200"/>
      <c r="I37" s="201">
        <f>I35*0.03</f>
        <v>0</v>
      </c>
      <c r="J37" s="222"/>
      <c r="K37" s="202"/>
    </row>
    <row r="38" spans="2:11">
      <c r="B38" s="214"/>
      <c r="C38" s="203"/>
      <c r="D38" s="204" t="s">
        <v>442</v>
      </c>
      <c r="E38" s="205"/>
      <c r="F38" s="205"/>
      <c r="G38" s="206"/>
      <c r="H38" s="207"/>
      <c r="I38" s="208">
        <f>SUM(I35:I37)</f>
        <v>0</v>
      </c>
      <c r="J38" s="223"/>
      <c r="K38" s="210">
        <f>SUM(I35:I37)</f>
        <v>0</v>
      </c>
    </row>
    <row r="39" spans="2:11">
      <c r="B39" s="214"/>
      <c r="C39" s="220"/>
      <c r="D39" s="197"/>
      <c r="E39" s="185"/>
      <c r="F39" s="185"/>
      <c r="G39" s="186"/>
      <c r="H39" s="187"/>
      <c r="I39" s="187"/>
      <c r="J39" s="219"/>
      <c r="K39" s="182"/>
    </row>
    <row r="40" spans="2:11" ht="16.5">
      <c r="B40" s="214"/>
      <c r="C40" s="220"/>
      <c r="D40" s="216" t="s">
        <v>443</v>
      </c>
      <c r="E40" s="185"/>
      <c r="F40" s="185"/>
      <c r="G40" s="186"/>
      <c r="H40" s="187"/>
      <c r="I40" s="187"/>
      <c r="J40" s="219"/>
      <c r="K40" s="182"/>
    </row>
    <row r="41" spans="2:11">
      <c r="B41" s="214">
        <v>348</v>
      </c>
      <c r="C41" s="220">
        <v>586</v>
      </c>
      <c r="D41" s="197" t="s">
        <v>446</v>
      </c>
      <c r="E41" s="185" t="s">
        <v>420</v>
      </c>
      <c r="F41" s="185">
        <v>4</v>
      </c>
      <c r="G41" s="186">
        <v>0</v>
      </c>
      <c r="H41" s="187"/>
      <c r="I41" s="187">
        <f t="shared" ref="I41:I42" si="2">G41*F41</f>
        <v>0</v>
      </c>
      <c r="J41" s="219"/>
      <c r="K41" s="182"/>
    </row>
    <row r="42" spans="2:11">
      <c r="B42" s="214">
        <v>348</v>
      </c>
      <c r="C42" s="220">
        <v>595</v>
      </c>
      <c r="D42" s="197" t="s">
        <v>447</v>
      </c>
      <c r="E42" s="185" t="s">
        <v>420</v>
      </c>
      <c r="F42" s="185">
        <v>3</v>
      </c>
      <c r="G42" s="186">
        <v>0</v>
      </c>
      <c r="H42" s="187"/>
      <c r="I42" s="187">
        <f t="shared" si="2"/>
        <v>0</v>
      </c>
      <c r="J42" s="219"/>
      <c r="K42" s="182"/>
    </row>
    <row r="43" spans="2:11">
      <c r="B43" s="214"/>
      <c r="C43" s="188"/>
      <c r="D43" s="189" t="s">
        <v>439</v>
      </c>
      <c r="E43" s="185"/>
      <c r="F43" s="185"/>
      <c r="G43" s="186"/>
      <c r="H43" s="187"/>
      <c r="I43" s="190">
        <f>SUM(I41:I42)</f>
        <v>0</v>
      </c>
      <c r="J43" s="219"/>
      <c r="K43" s="182"/>
    </row>
    <row r="44" spans="2:11">
      <c r="B44" s="214"/>
      <c r="C44" s="191"/>
      <c r="D44" s="192" t="s">
        <v>440</v>
      </c>
      <c r="E44" s="192"/>
      <c r="F44" s="192"/>
      <c r="G44" s="193"/>
      <c r="H44" s="194"/>
      <c r="I44" s="195">
        <f>I43*0.06</f>
        <v>0</v>
      </c>
      <c r="J44" s="219"/>
      <c r="K44" s="182"/>
    </row>
    <row r="45" spans="2:11">
      <c r="B45" s="214"/>
      <c r="C45" s="196"/>
      <c r="D45" s="197" t="s">
        <v>441</v>
      </c>
      <c r="E45" s="198"/>
      <c r="F45" s="198"/>
      <c r="G45" s="199"/>
      <c r="H45" s="200"/>
      <c r="I45" s="201">
        <f>I43*0.03</f>
        <v>0</v>
      </c>
      <c r="J45" s="219"/>
      <c r="K45" s="182"/>
    </row>
    <row r="46" spans="2:11">
      <c r="B46" s="214"/>
      <c r="C46" s="203"/>
      <c r="D46" s="204" t="s">
        <v>442</v>
      </c>
      <c r="E46" s="205"/>
      <c r="F46" s="205"/>
      <c r="G46" s="206"/>
      <c r="H46" s="207"/>
      <c r="I46" s="208">
        <f>SUM(I43:I45)</f>
        <v>0</v>
      </c>
      <c r="J46" s="219"/>
      <c r="K46" s="210">
        <f>SUM(I43:I45)</f>
        <v>0</v>
      </c>
    </row>
    <row r="47" spans="2:11">
      <c r="B47" s="214"/>
      <c r="C47" s="220"/>
      <c r="D47" s="197"/>
      <c r="E47" s="185"/>
      <c r="F47" s="185"/>
      <c r="G47" s="186"/>
      <c r="H47" s="187"/>
      <c r="I47" s="187"/>
      <c r="J47" s="219"/>
      <c r="K47" s="182"/>
    </row>
    <row r="48" spans="2:11" ht="16.5">
      <c r="B48" s="214"/>
      <c r="C48" s="220"/>
      <c r="D48" s="216" t="s">
        <v>448</v>
      </c>
      <c r="E48" s="185"/>
      <c r="F48" s="185"/>
      <c r="G48" s="186"/>
      <c r="H48" s="187"/>
      <c r="I48" s="187"/>
      <c r="J48" s="219"/>
      <c r="K48" s="182"/>
    </row>
    <row r="49" spans="2:11">
      <c r="B49" s="214">
        <v>210</v>
      </c>
      <c r="C49" s="188">
        <v>800646</v>
      </c>
      <c r="D49" s="197" t="s">
        <v>411</v>
      </c>
      <c r="E49" s="185" t="s">
        <v>108</v>
      </c>
      <c r="F49" s="185">
        <v>20</v>
      </c>
      <c r="G49" s="186">
        <v>0</v>
      </c>
      <c r="H49" s="187">
        <f t="shared" ref="H49:H81" si="3">G49*F49</f>
        <v>0</v>
      </c>
      <c r="I49" s="187"/>
      <c r="J49" s="219"/>
      <c r="K49" s="182"/>
    </row>
    <row r="50" spans="2:11">
      <c r="B50" s="214">
        <v>210</v>
      </c>
      <c r="C50" s="188">
        <v>810041</v>
      </c>
      <c r="D50" s="197" t="s">
        <v>412</v>
      </c>
      <c r="E50" s="185" t="s">
        <v>108</v>
      </c>
      <c r="F50" s="185">
        <v>5</v>
      </c>
      <c r="G50" s="186">
        <v>0</v>
      </c>
      <c r="H50" s="187">
        <f t="shared" si="3"/>
        <v>0</v>
      </c>
      <c r="I50" s="187"/>
      <c r="J50" s="219"/>
      <c r="K50" s="182"/>
    </row>
    <row r="51" spans="2:11">
      <c r="B51" s="214">
        <v>210</v>
      </c>
      <c r="C51" s="188">
        <v>810045</v>
      </c>
      <c r="D51" s="197" t="s">
        <v>413</v>
      </c>
      <c r="E51" s="185" t="s">
        <v>108</v>
      </c>
      <c r="F51" s="185">
        <v>20</v>
      </c>
      <c r="G51" s="186">
        <v>0</v>
      </c>
      <c r="H51" s="187">
        <f t="shared" si="3"/>
        <v>0</v>
      </c>
      <c r="I51" s="187"/>
      <c r="J51" s="219"/>
      <c r="K51" s="182"/>
    </row>
    <row r="52" spans="2:11">
      <c r="B52" s="214">
        <v>210</v>
      </c>
      <c r="C52" s="188">
        <v>810045</v>
      </c>
      <c r="D52" s="197" t="s">
        <v>414</v>
      </c>
      <c r="E52" s="185" t="s">
        <v>108</v>
      </c>
      <c r="F52" s="185">
        <v>45</v>
      </c>
      <c r="G52" s="186">
        <v>0</v>
      </c>
      <c r="H52" s="187">
        <f t="shared" si="3"/>
        <v>0</v>
      </c>
      <c r="I52" s="187"/>
      <c r="J52" s="219"/>
      <c r="K52" s="182"/>
    </row>
    <row r="53" spans="2:11">
      <c r="B53" s="214">
        <v>210</v>
      </c>
      <c r="C53" s="188">
        <v>810046</v>
      </c>
      <c r="D53" s="197" t="s">
        <v>415</v>
      </c>
      <c r="E53" s="185" t="s">
        <v>108</v>
      </c>
      <c r="F53" s="185">
        <v>85</v>
      </c>
      <c r="G53" s="186">
        <v>0</v>
      </c>
      <c r="H53" s="187">
        <f t="shared" si="3"/>
        <v>0</v>
      </c>
      <c r="I53" s="187"/>
      <c r="J53" s="219"/>
      <c r="K53" s="182"/>
    </row>
    <row r="54" spans="2:11">
      <c r="B54" s="214">
        <v>210</v>
      </c>
      <c r="C54" s="188">
        <v>810055</v>
      </c>
      <c r="D54" s="197" t="s">
        <v>416</v>
      </c>
      <c r="E54" s="185" t="s">
        <v>108</v>
      </c>
      <c r="F54" s="185">
        <v>40</v>
      </c>
      <c r="G54" s="186">
        <v>0</v>
      </c>
      <c r="H54" s="187">
        <f>G54*F54</f>
        <v>0</v>
      </c>
      <c r="I54" s="187"/>
      <c r="J54" s="219"/>
      <c r="K54" s="182"/>
    </row>
    <row r="55" spans="2:11">
      <c r="B55" s="214">
        <v>210</v>
      </c>
      <c r="C55" s="188">
        <v>810059</v>
      </c>
      <c r="D55" s="197" t="s">
        <v>417</v>
      </c>
      <c r="E55" s="185" t="s">
        <v>108</v>
      </c>
      <c r="F55" s="185">
        <v>20</v>
      </c>
      <c r="G55" s="186">
        <v>0</v>
      </c>
      <c r="H55" s="187">
        <f t="shared" si="3"/>
        <v>0</v>
      </c>
      <c r="I55" s="187"/>
      <c r="J55" s="219"/>
      <c r="K55" s="182"/>
    </row>
    <row r="56" spans="2:11">
      <c r="B56" s="214">
        <v>210</v>
      </c>
      <c r="C56" s="188">
        <v>802202</v>
      </c>
      <c r="D56" s="197" t="s">
        <v>418</v>
      </c>
      <c r="E56" s="185" t="s">
        <v>108</v>
      </c>
      <c r="F56" s="185">
        <v>12</v>
      </c>
      <c r="G56" s="186">
        <v>0</v>
      </c>
      <c r="H56" s="187">
        <f t="shared" si="3"/>
        <v>0</v>
      </c>
      <c r="I56" s="187"/>
      <c r="J56" s="219"/>
      <c r="K56" s="182"/>
    </row>
    <row r="57" spans="2:11">
      <c r="B57" s="214">
        <v>210</v>
      </c>
      <c r="C57" s="188">
        <v>10413</v>
      </c>
      <c r="D57" s="197" t="s">
        <v>419</v>
      </c>
      <c r="E57" s="185" t="s">
        <v>420</v>
      </c>
      <c r="F57" s="185">
        <v>2</v>
      </c>
      <c r="G57" s="186">
        <v>0</v>
      </c>
      <c r="H57" s="187">
        <f t="shared" si="3"/>
        <v>0</v>
      </c>
      <c r="I57" s="187"/>
      <c r="J57" s="219"/>
      <c r="K57" s="182"/>
    </row>
    <row r="58" spans="2:11">
      <c r="B58" s="214">
        <v>210</v>
      </c>
      <c r="C58" s="188">
        <v>10301</v>
      </c>
      <c r="D58" s="197" t="s">
        <v>421</v>
      </c>
      <c r="E58" s="185" t="s">
        <v>420</v>
      </c>
      <c r="F58" s="185">
        <v>25</v>
      </c>
      <c r="G58" s="186">
        <v>0</v>
      </c>
      <c r="H58" s="187">
        <f t="shared" si="3"/>
        <v>0</v>
      </c>
      <c r="I58" s="187"/>
      <c r="J58" s="219"/>
      <c r="K58" s="182"/>
    </row>
    <row r="59" spans="2:11">
      <c r="B59" s="214">
        <v>210</v>
      </c>
      <c r="C59" s="188">
        <v>10311</v>
      </c>
      <c r="D59" s="197" t="s">
        <v>422</v>
      </c>
      <c r="E59" s="185" t="s">
        <v>420</v>
      </c>
      <c r="F59" s="185">
        <v>4</v>
      </c>
      <c r="G59" s="186">
        <v>0</v>
      </c>
      <c r="H59" s="187">
        <f t="shared" si="3"/>
        <v>0</v>
      </c>
      <c r="I59" s="187"/>
      <c r="J59" s="219"/>
      <c r="K59" s="182"/>
    </row>
    <row r="60" spans="2:11">
      <c r="B60" s="214">
        <v>210</v>
      </c>
      <c r="C60" s="188">
        <v>10321</v>
      </c>
      <c r="D60" s="197" t="s">
        <v>423</v>
      </c>
      <c r="E60" s="185" t="s">
        <v>420</v>
      </c>
      <c r="F60" s="185">
        <v>10</v>
      </c>
      <c r="G60" s="186">
        <v>0</v>
      </c>
      <c r="H60" s="187">
        <f t="shared" si="3"/>
        <v>0</v>
      </c>
      <c r="I60" s="187"/>
      <c r="J60" s="219"/>
      <c r="K60" s="182"/>
    </row>
    <row r="61" spans="2:11">
      <c r="B61" s="214">
        <v>210</v>
      </c>
      <c r="C61" s="188">
        <v>10101</v>
      </c>
      <c r="D61" s="197" t="s">
        <v>469</v>
      </c>
      <c r="E61" s="185" t="s">
        <v>108</v>
      </c>
      <c r="F61" s="185">
        <v>5</v>
      </c>
      <c r="G61" s="186">
        <v>0</v>
      </c>
      <c r="H61" s="187">
        <f t="shared" si="3"/>
        <v>0</v>
      </c>
      <c r="I61" s="187"/>
      <c r="J61" s="219"/>
      <c r="K61" s="182"/>
    </row>
    <row r="62" spans="2:11">
      <c r="B62" s="214">
        <v>210</v>
      </c>
      <c r="C62" s="188">
        <v>20122</v>
      </c>
      <c r="D62" s="197" t="s">
        <v>470</v>
      </c>
      <c r="E62" s="185" t="s">
        <v>420</v>
      </c>
      <c r="F62" s="185">
        <v>12</v>
      </c>
      <c r="G62" s="186">
        <v>0</v>
      </c>
      <c r="H62" s="187">
        <f t="shared" si="3"/>
        <v>0</v>
      </c>
      <c r="I62" s="187"/>
      <c r="J62" s="219"/>
      <c r="K62" s="182"/>
    </row>
    <row r="63" spans="2:11">
      <c r="B63" s="214">
        <v>210</v>
      </c>
      <c r="C63" s="188">
        <v>190001</v>
      </c>
      <c r="D63" s="197" t="s">
        <v>486</v>
      </c>
      <c r="E63" s="185" t="s">
        <v>420</v>
      </c>
      <c r="F63" s="185">
        <v>1</v>
      </c>
      <c r="G63" s="186">
        <v>0</v>
      </c>
      <c r="H63" s="187">
        <f t="shared" si="3"/>
        <v>0</v>
      </c>
      <c r="I63" s="187"/>
      <c r="J63" s="219"/>
      <c r="K63" s="182"/>
    </row>
    <row r="64" spans="2:11">
      <c r="B64" s="214">
        <v>210</v>
      </c>
      <c r="C64" s="188">
        <v>110001</v>
      </c>
      <c r="D64" s="197" t="s">
        <v>425</v>
      </c>
      <c r="E64" s="185" t="s">
        <v>420</v>
      </c>
      <c r="F64" s="185">
        <v>1</v>
      </c>
      <c r="G64" s="186">
        <v>0</v>
      </c>
      <c r="H64" s="187">
        <f t="shared" si="3"/>
        <v>0</v>
      </c>
      <c r="I64" s="187"/>
      <c r="J64" s="219"/>
      <c r="K64" s="182"/>
    </row>
    <row r="65" spans="2:11">
      <c r="B65" s="214">
        <v>210</v>
      </c>
      <c r="C65" s="188">
        <v>110003</v>
      </c>
      <c r="D65" s="197" t="s">
        <v>426</v>
      </c>
      <c r="E65" s="185" t="s">
        <v>420</v>
      </c>
      <c r="F65" s="185">
        <v>3</v>
      </c>
      <c r="G65" s="186">
        <v>0</v>
      </c>
      <c r="H65" s="187">
        <f t="shared" si="3"/>
        <v>0</v>
      </c>
      <c r="I65" s="187"/>
      <c r="J65" s="219"/>
      <c r="K65" s="182"/>
    </row>
    <row r="66" spans="2:11">
      <c r="B66" s="214">
        <v>210</v>
      </c>
      <c r="C66" s="188">
        <v>110004</v>
      </c>
      <c r="D66" s="197" t="s">
        <v>427</v>
      </c>
      <c r="E66" s="185" t="s">
        <v>420</v>
      </c>
      <c r="F66" s="185">
        <v>2</v>
      </c>
      <c r="G66" s="186">
        <v>0</v>
      </c>
      <c r="H66" s="187">
        <f t="shared" si="3"/>
        <v>0</v>
      </c>
      <c r="I66" s="187"/>
      <c r="J66" s="219"/>
      <c r="K66" s="182"/>
    </row>
    <row r="67" spans="2:11">
      <c r="B67" s="214">
        <v>210</v>
      </c>
      <c r="C67" s="188">
        <v>110044</v>
      </c>
      <c r="D67" s="197" t="s">
        <v>428</v>
      </c>
      <c r="E67" s="185" t="s">
        <v>420</v>
      </c>
      <c r="F67" s="185">
        <v>1</v>
      </c>
      <c r="G67" s="186">
        <v>0</v>
      </c>
      <c r="H67" s="187">
        <f t="shared" si="3"/>
        <v>0</v>
      </c>
      <c r="I67" s="187"/>
      <c r="J67" s="219"/>
      <c r="K67" s="182"/>
    </row>
    <row r="68" spans="2:11">
      <c r="B68" s="214">
        <v>210</v>
      </c>
      <c r="C68" s="188">
        <v>200008</v>
      </c>
      <c r="D68" s="197" t="s">
        <v>446</v>
      </c>
      <c r="E68" s="185" t="s">
        <v>420</v>
      </c>
      <c r="F68" s="185">
        <v>4</v>
      </c>
      <c r="G68" s="186">
        <v>0</v>
      </c>
      <c r="H68" s="187">
        <f t="shared" si="3"/>
        <v>0</v>
      </c>
      <c r="I68" s="187"/>
      <c r="J68" s="221"/>
      <c r="K68" s="182"/>
    </row>
    <row r="69" spans="2:11">
      <c r="B69" s="214">
        <v>210</v>
      </c>
      <c r="C69" s="188">
        <v>200008</v>
      </c>
      <c r="D69" s="197" t="s">
        <v>447</v>
      </c>
      <c r="E69" s="185" t="s">
        <v>420</v>
      </c>
      <c r="F69" s="185">
        <v>3</v>
      </c>
      <c r="G69" s="186">
        <v>0</v>
      </c>
      <c r="H69" s="187">
        <f t="shared" si="3"/>
        <v>0</v>
      </c>
      <c r="I69" s="187"/>
      <c r="J69" s="221"/>
      <c r="K69" s="182"/>
    </row>
    <row r="70" spans="2:11">
      <c r="B70" s="214">
        <v>210</v>
      </c>
      <c r="C70" s="188">
        <v>220453</v>
      </c>
      <c r="D70" s="197" t="s">
        <v>430</v>
      </c>
      <c r="E70" s="185" t="s">
        <v>420</v>
      </c>
      <c r="F70" s="185">
        <v>1</v>
      </c>
      <c r="G70" s="186">
        <v>0</v>
      </c>
      <c r="H70" s="187">
        <f t="shared" si="3"/>
        <v>0</v>
      </c>
      <c r="I70" s="187"/>
      <c r="J70" s="222"/>
      <c r="K70" s="182"/>
    </row>
    <row r="71" spans="2:11">
      <c r="B71" s="214">
        <v>210</v>
      </c>
      <c r="C71" s="220">
        <v>10501</v>
      </c>
      <c r="D71" s="197" t="s">
        <v>431</v>
      </c>
      <c r="E71" s="185" t="s">
        <v>420</v>
      </c>
      <c r="F71" s="185">
        <v>60</v>
      </c>
      <c r="G71" s="186">
        <v>0</v>
      </c>
      <c r="H71" s="187">
        <f t="shared" si="3"/>
        <v>0</v>
      </c>
      <c r="I71" s="209"/>
      <c r="J71" s="223"/>
      <c r="K71" s="182"/>
    </row>
    <row r="72" spans="2:11">
      <c r="B72" s="214">
        <v>220</v>
      </c>
      <c r="C72" s="188">
        <v>280221</v>
      </c>
      <c r="D72" s="197" t="s">
        <v>432</v>
      </c>
      <c r="E72" s="185" t="s">
        <v>108</v>
      </c>
      <c r="F72" s="185">
        <v>4</v>
      </c>
      <c r="G72" s="186">
        <v>0</v>
      </c>
      <c r="H72" s="187">
        <f t="shared" si="3"/>
        <v>0</v>
      </c>
      <c r="I72" s="190"/>
      <c r="J72" s="219"/>
      <c r="K72" s="182"/>
    </row>
    <row r="73" spans="2:11">
      <c r="B73" s="214">
        <v>210</v>
      </c>
      <c r="C73" s="191">
        <v>10002</v>
      </c>
      <c r="D73" s="197" t="s">
        <v>433</v>
      </c>
      <c r="E73" s="185" t="s">
        <v>108</v>
      </c>
      <c r="F73" s="185">
        <v>10</v>
      </c>
      <c r="G73" s="186">
        <v>0</v>
      </c>
      <c r="H73" s="187">
        <f t="shared" si="3"/>
        <v>0</v>
      </c>
      <c r="I73" s="195"/>
      <c r="J73" s="219"/>
      <c r="K73" s="182"/>
    </row>
    <row r="74" spans="2:11">
      <c r="B74" s="214">
        <v>210</v>
      </c>
      <c r="C74" s="196">
        <v>10003</v>
      </c>
      <c r="D74" s="197" t="s">
        <v>434</v>
      </c>
      <c r="E74" s="185" t="s">
        <v>108</v>
      </c>
      <c r="F74" s="185">
        <v>2</v>
      </c>
      <c r="G74" s="186">
        <v>0</v>
      </c>
      <c r="H74" s="187">
        <f t="shared" si="3"/>
        <v>0</v>
      </c>
      <c r="I74" s="201"/>
      <c r="J74" s="219"/>
      <c r="K74" s="182"/>
    </row>
    <row r="75" spans="2:11">
      <c r="B75" s="214">
        <v>210</v>
      </c>
      <c r="C75" s="196">
        <v>100251</v>
      </c>
      <c r="D75" s="197" t="s">
        <v>450</v>
      </c>
      <c r="E75" s="185" t="s">
        <v>420</v>
      </c>
      <c r="F75" s="185">
        <v>6</v>
      </c>
      <c r="G75" s="186">
        <v>0</v>
      </c>
      <c r="H75" s="187">
        <f t="shared" si="3"/>
        <v>0</v>
      </c>
      <c r="I75" s="201"/>
      <c r="J75" s="219"/>
      <c r="K75" s="182"/>
    </row>
    <row r="76" spans="2:11">
      <c r="B76" s="214">
        <v>210</v>
      </c>
      <c r="C76" s="196">
        <v>100002</v>
      </c>
      <c r="D76" s="197" t="s">
        <v>451</v>
      </c>
      <c r="E76" s="185" t="s">
        <v>420</v>
      </c>
      <c r="F76" s="185">
        <v>10</v>
      </c>
      <c r="G76" s="186">
        <v>0</v>
      </c>
      <c r="H76" s="187">
        <f t="shared" si="3"/>
        <v>0</v>
      </c>
      <c r="I76" s="201"/>
      <c r="J76" s="219"/>
      <c r="K76" s="182"/>
    </row>
    <row r="77" spans="2:11">
      <c r="B77" s="214">
        <v>210</v>
      </c>
      <c r="C77" s="196">
        <v>100001</v>
      </c>
      <c r="D77" s="197" t="s">
        <v>452</v>
      </c>
      <c r="E77" s="185" t="s">
        <v>420</v>
      </c>
      <c r="F77" s="185">
        <v>12</v>
      </c>
      <c r="G77" s="186">
        <v>0</v>
      </c>
      <c r="H77" s="187">
        <f t="shared" si="3"/>
        <v>0</v>
      </c>
      <c r="I77" s="201"/>
      <c r="J77" s="219"/>
      <c r="K77" s="182"/>
    </row>
    <row r="78" spans="2:11">
      <c r="B78" s="214">
        <v>210</v>
      </c>
      <c r="C78" s="203">
        <v>111043</v>
      </c>
      <c r="D78" s="197" t="s">
        <v>435</v>
      </c>
      <c r="E78" s="185" t="s">
        <v>420</v>
      </c>
      <c r="F78" s="185">
        <f>F74</f>
        <v>2</v>
      </c>
      <c r="G78" s="186">
        <v>0</v>
      </c>
      <c r="H78" s="187">
        <f t="shared" si="3"/>
        <v>0</v>
      </c>
      <c r="I78" s="208"/>
      <c r="J78" s="219"/>
      <c r="K78" s="182"/>
    </row>
    <row r="79" spans="2:11">
      <c r="B79" s="214">
        <v>210</v>
      </c>
      <c r="C79" s="188">
        <v>111042</v>
      </c>
      <c r="D79" s="197" t="s">
        <v>436</v>
      </c>
      <c r="E79" s="185" t="s">
        <v>420</v>
      </c>
      <c r="F79" s="185">
        <v>1</v>
      </c>
      <c r="G79" s="186">
        <v>0</v>
      </c>
      <c r="H79" s="187">
        <f t="shared" si="3"/>
        <v>0</v>
      </c>
      <c r="I79" s="187"/>
      <c r="J79" s="222"/>
      <c r="K79" s="182"/>
    </row>
    <row r="80" spans="2:11">
      <c r="B80" s="214">
        <v>210</v>
      </c>
      <c r="C80" s="188">
        <v>111012</v>
      </c>
      <c r="D80" s="197" t="s">
        <v>437</v>
      </c>
      <c r="E80" s="185" t="s">
        <v>420</v>
      </c>
      <c r="F80" s="185">
        <v>13</v>
      </c>
      <c r="G80" s="186">
        <v>0</v>
      </c>
      <c r="H80" s="187">
        <f t="shared" si="3"/>
        <v>0</v>
      </c>
      <c r="I80" s="187"/>
      <c r="J80" s="222"/>
      <c r="K80" s="182"/>
    </row>
    <row r="81" spans="2:11">
      <c r="B81" s="214">
        <v>210</v>
      </c>
      <c r="C81" s="188">
        <v>111011</v>
      </c>
      <c r="D81" s="197" t="s">
        <v>438</v>
      </c>
      <c r="E81" s="185" t="s">
        <v>420</v>
      </c>
      <c r="F81" s="185">
        <v>1</v>
      </c>
      <c r="G81" s="186">
        <v>0</v>
      </c>
      <c r="H81" s="187">
        <f t="shared" si="3"/>
        <v>0</v>
      </c>
      <c r="I81" s="187"/>
      <c r="J81" s="222"/>
      <c r="K81" s="182"/>
    </row>
    <row r="82" spans="2:11">
      <c r="B82" s="214"/>
      <c r="C82" s="188"/>
      <c r="D82" s="189" t="s">
        <v>439</v>
      </c>
      <c r="E82" s="185"/>
      <c r="F82" s="185"/>
      <c r="G82" s="186"/>
      <c r="H82" s="190">
        <f>SUM(H49:H81)</f>
        <v>0</v>
      </c>
      <c r="I82" s="187"/>
      <c r="J82" s="222"/>
      <c r="K82" s="182"/>
    </row>
    <row r="83" spans="2:11">
      <c r="B83" s="214"/>
      <c r="C83" s="188"/>
      <c r="D83" s="192" t="s">
        <v>440</v>
      </c>
      <c r="E83" s="185"/>
      <c r="F83" s="185"/>
      <c r="G83" s="186"/>
      <c r="H83" s="195">
        <f>H82*0.06</f>
        <v>0</v>
      </c>
      <c r="I83" s="187"/>
      <c r="J83" s="222"/>
      <c r="K83" s="182"/>
    </row>
    <row r="84" spans="2:11">
      <c r="B84" s="214"/>
      <c r="C84" s="188"/>
      <c r="D84" s="204" t="s">
        <v>442</v>
      </c>
      <c r="E84" s="185"/>
      <c r="F84" s="185"/>
      <c r="G84" s="186"/>
      <c r="H84" s="208">
        <f>SUM(H82:H83)</f>
        <v>0</v>
      </c>
      <c r="I84" s="187"/>
      <c r="J84" s="222"/>
      <c r="K84" s="210">
        <f>SUM(H82:H83)</f>
        <v>0</v>
      </c>
    </row>
    <row r="85" spans="2:11">
      <c r="B85" s="214"/>
      <c r="C85" s="188"/>
      <c r="D85" s="198"/>
      <c r="E85" s="185"/>
      <c r="F85" s="185"/>
      <c r="G85" s="186"/>
      <c r="H85" s="187"/>
      <c r="I85" s="187"/>
      <c r="J85" s="222"/>
      <c r="K85" s="182"/>
    </row>
    <row r="86" spans="2:11">
      <c r="B86" s="214"/>
      <c r="C86" s="227"/>
      <c r="D86" s="228"/>
      <c r="E86" s="228"/>
      <c r="F86" s="228"/>
      <c r="G86" s="228"/>
      <c r="H86" s="228"/>
      <c r="I86" s="228"/>
      <c r="J86" s="229"/>
      <c r="K86" s="182"/>
    </row>
    <row r="87" spans="2:11">
      <c r="B87" s="214"/>
      <c r="C87" s="196" t="s">
        <v>454</v>
      </c>
      <c r="D87" s="197" t="s">
        <v>455</v>
      </c>
      <c r="E87" s="198" t="s">
        <v>305</v>
      </c>
      <c r="F87" s="185">
        <v>10</v>
      </c>
      <c r="G87" s="186">
        <v>0</v>
      </c>
      <c r="H87" s="200"/>
      <c r="I87" s="200"/>
      <c r="J87" s="222"/>
      <c r="K87" s="212">
        <f>G87*F87</f>
        <v>0</v>
      </c>
    </row>
    <row r="88" spans="2:11">
      <c r="B88" s="214"/>
      <c r="C88" s="196" t="s">
        <v>454</v>
      </c>
      <c r="D88" s="197" t="s">
        <v>456</v>
      </c>
      <c r="E88" s="198" t="s">
        <v>305</v>
      </c>
      <c r="F88" s="185">
        <v>10</v>
      </c>
      <c r="G88" s="186">
        <v>0</v>
      </c>
      <c r="H88" s="200"/>
      <c r="I88" s="200"/>
      <c r="J88" s="222"/>
      <c r="K88" s="212">
        <f t="shared" ref="K88:K94" si="4">G88*F88</f>
        <v>0</v>
      </c>
    </row>
    <row r="89" spans="2:11">
      <c r="B89" s="214"/>
      <c r="C89" s="196" t="s">
        <v>454</v>
      </c>
      <c r="D89" s="197" t="s">
        <v>457</v>
      </c>
      <c r="E89" s="198" t="s">
        <v>305</v>
      </c>
      <c r="F89" s="185">
        <v>10</v>
      </c>
      <c r="G89" s="186">
        <v>0</v>
      </c>
      <c r="H89" s="200"/>
      <c r="I89" s="200"/>
      <c r="J89" s="222"/>
      <c r="K89" s="212">
        <f t="shared" si="4"/>
        <v>0</v>
      </c>
    </row>
    <row r="90" spans="2:11">
      <c r="B90" s="214"/>
      <c r="C90" s="196" t="s">
        <v>454</v>
      </c>
      <c r="D90" s="197" t="s">
        <v>458</v>
      </c>
      <c r="E90" s="198" t="s">
        <v>305</v>
      </c>
      <c r="F90" s="185">
        <v>20</v>
      </c>
      <c r="G90" s="186">
        <v>0</v>
      </c>
      <c r="H90" s="200"/>
      <c r="I90" s="200"/>
      <c r="J90" s="222"/>
      <c r="K90" s="212">
        <f t="shared" si="4"/>
        <v>0</v>
      </c>
    </row>
    <row r="91" spans="2:11">
      <c r="B91" s="214"/>
      <c r="C91" s="196" t="s">
        <v>454</v>
      </c>
      <c r="D91" s="197" t="s">
        <v>459</v>
      </c>
      <c r="E91" s="198" t="s">
        <v>305</v>
      </c>
      <c r="F91" s="185">
        <v>10</v>
      </c>
      <c r="G91" s="186">
        <v>0</v>
      </c>
      <c r="H91" s="200"/>
      <c r="I91" s="200"/>
      <c r="J91" s="222"/>
      <c r="K91" s="212">
        <f t="shared" si="4"/>
        <v>0</v>
      </c>
    </row>
    <row r="92" spans="2:11">
      <c r="B92" s="214"/>
      <c r="C92" s="196" t="s">
        <v>454</v>
      </c>
      <c r="D92" s="197" t="s">
        <v>460</v>
      </c>
      <c r="E92" s="198" t="s">
        <v>305</v>
      </c>
      <c r="F92" s="185">
        <v>10</v>
      </c>
      <c r="G92" s="186">
        <v>0</v>
      </c>
      <c r="H92" s="200"/>
      <c r="I92" s="200"/>
      <c r="J92" s="222"/>
      <c r="K92" s="212">
        <f t="shared" si="4"/>
        <v>0</v>
      </c>
    </row>
    <row r="93" spans="2:11">
      <c r="B93" s="214"/>
      <c r="C93" s="196"/>
      <c r="D93" s="197" t="s">
        <v>461</v>
      </c>
      <c r="E93" s="198" t="s">
        <v>420</v>
      </c>
      <c r="F93" s="185">
        <v>1</v>
      </c>
      <c r="G93" s="186">
        <v>0</v>
      </c>
      <c r="H93" s="200"/>
      <c r="I93" s="200"/>
      <c r="J93" s="222"/>
      <c r="K93" s="212">
        <f t="shared" si="4"/>
        <v>0</v>
      </c>
    </row>
    <row r="94" spans="2:11">
      <c r="B94" s="214"/>
      <c r="C94" s="196"/>
      <c r="D94" s="197" t="s">
        <v>462</v>
      </c>
      <c r="E94" s="198" t="s">
        <v>420</v>
      </c>
      <c r="F94" s="185">
        <v>1</v>
      </c>
      <c r="G94" s="186">
        <v>0</v>
      </c>
      <c r="H94" s="200"/>
      <c r="I94" s="200"/>
      <c r="J94" s="222"/>
      <c r="K94" s="212">
        <f t="shared" si="4"/>
        <v>0</v>
      </c>
    </row>
    <row r="95" spans="2:11" ht="15.75" thickBot="1">
      <c r="B95" s="214"/>
      <c r="C95" s="230"/>
      <c r="D95" s="202"/>
      <c r="E95" s="202"/>
      <c r="F95" s="202"/>
      <c r="G95" s="231"/>
      <c r="H95" s="224"/>
      <c r="I95" s="224"/>
      <c r="J95" s="232"/>
      <c r="K95" s="182"/>
    </row>
    <row r="96" spans="2:11" ht="16.5" thickBot="1">
      <c r="B96" s="214"/>
      <c r="C96" s="230"/>
      <c r="D96" s="233" t="s">
        <v>463</v>
      </c>
      <c r="E96" s="234"/>
      <c r="F96" s="234"/>
      <c r="G96" s="235"/>
      <c r="H96" s="236"/>
      <c r="I96" s="236"/>
      <c r="J96" s="237"/>
      <c r="K96" s="392">
        <f>SUM(K7:K95)</f>
        <v>0</v>
      </c>
    </row>
    <row r="97" spans="2:11">
      <c r="B97" s="214"/>
      <c r="C97" s="230"/>
      <c r="D97" s="202"/>
      <c r="E97" s="202"/>
      <c r="F97" s="202"/>
      <c r="G97" s="231"/>
      <c r="H97" s="224"/>
      <c r="I97" s="224"/>
      <c r="J97" s="232"/>
      <c r="K97" s="182"/>
    </row>
    <row r="98" spans="2:11">
      <c r="B98" s="214"/>
      <c r="C98" s="230"/>
      <c r="D98" s="202"/>
      <c r="E98" s="202"/>
      <c r="F98" s="202"/>
      <c r="G98" s="231"/>
      <c r="H98" s="224"/>
      <c r="I98" s="224"/>
      <c r="J98" s="232"/>
      <c r="K98" s="182"/>
    </row>
    <row r="99" spans="2:11">
      <c r="B99" s="214"/>
      <c r="C99" s="230"/>
      <c r="D99" s="238" t="s">
        <v>476</v>
      </c>
      <c r="E99" s="202"/>
      <c r="F99" s="202"/>
      <c r="G99" s="231"/>
      <c r="H99" s="224"/>
      <c r="I99" s="224"/>
      <c r="J99" s="232"/>
      <c r="K99" s="182"/>
    </row>
    <row r="100" spans="2:11">
      <c r="B100" s="214"/>
      <c r="C100" s="230"/>
      <c r="D100" s="238" t="s">
        <v>477</v>
      </c>
      <c r="E100" s="202"/>
      <c r="F100" s="202"/>
      <c r="G100" s="231"/>
      <c r="H100" s="224"/>
      <c r="I100" s="224"/>
      <c r="J100" s="232"/>
      <c r="K100" s="182"/>
    </row>
    <row r="101" spans="2:11">
      <c r="B101" s="214"/>
      <c r="C101" s="230"/>
      <c r="D101" s="238" t="s">
        <v>483</v>
      </c>
      <c r="E101" s="202"/>
      <c r="F101" s="202"/>
      <c r="G101" s="231"/>
      <c r="H101" s="224"/>
      <c r="I101" s="224"/>
      <c r="J101" s="232"/>
      <c r="K101" s="182"/>
    </row>
    <row r="102" spans="2:11" ht="15.75" thickBot="1">
      <c r="B102" s="239"/>
      <c r="C102" s="240"/>
      <c r="D102" s="258"/>
      <c r="E102" s="241"/>
      <c r="F102" s="241"/>
      <c r="G102" s="242"/>
      <c r="H102" s="243"/>
      <c r="I102" s="243"/>
      <c r="J102" s="244"/>
      <c r="K102" s="182"/>
    </row>
  </sheetData>
  <mergeCells count="2">
    <mergeCell ref="C2:J2"/>
    <mergeCell ref="C4:J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B1:J56"/>
  <sheetViews>
    <sheetView topLeftCell="A14" zoomScale="120" zoomScaleNormal="120" workbookViewId="0">
      <selection activeCell="I51" sqref="I51"/>
    </sheetView>
  </sheetViews>
  <sheetFormatPr defaultRowHeight="15"/>
  <cols>
    <col min="4" max="4" width="40.28515625" customWidth="1"/>
    <col min="8" max="8" width="17" customWidth="1"/>
    <col min="9" max="9" width="13.4257812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1082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508</v>
      </c>
      <c r="D9" s="270" t="s">
        <v>509</v>
      </c>
      <c r="E9" s="271"/>
      <c r="F9" s="272"/>
      <c r="G9" s="273"/>
      <c r="H9" s="297">
        <f>H10+H12+H13+H15+H17+H19+H20+H21+H22+H23</f>
        <v>0</v>
      </c>
    </row>
    <row r="10" spans="2:8" ht="13.5" customHeight="1">
      <c r="B10" s="298">
        <v>1</v>
      </c>
      <c r="C10" s="274" t="s">
        <v>932</v>
      </c>
      <c r="D10" s="275" t="s">
        <v>933</v>
      </c>
      <c r="E10" s="276" t="s">
        <v>222</v>
      </c>
      <c r="F10" s="277">
        <v>3.9</v>
      </c>
      <c r="G10" s="278">
        <v>0</v>
      </c>
      <c r="H10" s="299">
        <f>F10*G10</f>
        <v>0</v>
      </c>
    </row>
    <row r="11" spans="2:8" ht="13.5" customHeight="1">
      <c r="B11" s="298"/>
      <c r="C11" s="274"/>
      <c r="D11" s="279" t="s">
        <v>1083</v>
      </c>
      <c r="E11" s="280"/>
      <c r="F11" s="281">
        <v>3.9</v>
      </c>
      <c r="G11" s="278"/>
      <c r="H11" s="299"/>
    </row>
    <row r="12" spans="2:8" ht="13.5" customHeight="1">
      <c r="B12" s="298">
        <v>2</v>
      </c>
      <c r="C12" s="274" t="s">
        <v>1084</v>
      </c>
      <c r="D12" s="275" t="s">
        <v>1085</v>
      </c>
      <c r="E12" s="276" t="s">
        <v>93</v>
      </c>
      <c r="F12" s="277">
        <v>1</v>
      </c>
      <c r="G12" s="278">
        <v>0</v>
      </c>
      <c r="H12" s="299">
        <f t="shared" ref="H12:H23" si="0">F12*G12</f>
        <v>0</v>
      </c>
    </row>
    <row r="13" spans="2:8" ht="13.5" customHeight="1">
      <c r="B13" s="298">
        <v>3</v>
      </c>
      <c r="C13" s="274" t="s">
        <v>1086</v>
      </c>
      <c r="D13" s="275" t="s">
        <v>1087</v>
      </c>
      <c r="E13" s="276" t="s">
        <v>222</v>
      </c>
      <c r="F13" s="277">
        <v>0.26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1088</v>
      </c>
      <c r="E14" s="280"/>
      <c r="F14" s="281">
        <v>0.26</v>
      </c>
      <c r="G14" s="278"/>
      <c r="H14" s="299"/>
    </row>
    <row r="15" spans="2:8" ht="13.5" customHeight="1">
      <c r="B15" s="298">
        <v>4</v>
      </c>
      <c r="C15" s="274" t="s">
        <v>1089</v>
      </c>
      <c r="D15" s="275" t="s">
        <v>1090</v>
      </c>
      <c r="E15" s="276" t="s">
        <v>222</v>
      </c>
      <c r="F15" s="277">
        <v>4.5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1091</v>
      </c>
      <c r="E16" s="280"/>
      <c r="F16" s="281">
        <v>4.5</v>
      </c>
      <c r="G16" s="278"/>
      <c r="H16" s="299"/>
    </row>
    <row r="17" spans="2:10" ht="13.5" customHeight="1">
      <c r="B17" s="298">
        <v>5</v>
      </c>
      <c r="C17" s="274" t="s">
        <v>757</v>
      </c>
      <c r="D17" s="275" t="s">
        <v>758</v>
      </c>
      <c r="E17" s="276" t="s">
        <v>590</v>
      </c>
      <c r="F17" s="277">
        <v>3.4043999999999994</v>
      </c>
      <c r="G17" s="278">
        <v>0</v>
      </c>
      <c r="H17" s="299">
        <f t="shared" si="0"/>
        <v>0</v>
      </c>
    </row>
    <row r="18" spans="2:10" ht="13.5" customHeight="1">
      <c r="B18" s="298"/>
      <c r="C18" s="274"/>
      <c r="D18" s="279" t="s">
        <v>1092</v>
      </c>
      <c r="E18" s="280"/>
      <c r="F18" s="281">
        <v>3.4043999999999999</v>
      </c>
      <c r="G18" s="278"/>
      <c r="H18" s="299"/>
    </row>
    <row r="19" spans="2:10" ht="13.5" customHeight="1">
      <c r="B19" s="298">
        <v>6</v>
      </c>
      <c r="C19" s="274" t="s">
        <v>769</v>
      </c>
      <c r="D19" s="275" t="s">
        <v>770</v>
      </c>
      <c r="E19" s="276" t="s">
        <v>310</v>
      </c>
      <c r="F19" s="277">
        <v>1</v>
      </c>
      <c r="G19" s="278">
        <v>0</v>
      </c>
      <c r="H19" s="299">
        <f t="shared" si="0"/>
        <v>0</v>
      </c>
    </row>
    <row r="20" spans="2:10" ht="13.5" customHeight="1">
      <c r="B20" s="298">
        <v>7</v>
      </c>
      <c r="C20" s="274" t="s">
        <v>771</v>
      </c>
      <c r="D20" s="275" t="s">
        <v>1093</v>
      </c>
      <c r="E20" s="276" t="s">
        <v>310</v>
      </c>
      <c r="F20" s="277">
        <v>1</v>
      </c>
      <c r="G20" s="278">
        <v>0</v>
      </c>
      <c r="H20" s="299">
        <f t="shared" si="0"/>
        <v>0</v>
      </c>
    </row>
    <row r="21" spans="2:10" ht="13.5" customHeight="1">
      <c r="B21" s="298">
        <v>8</v>
      </c>
      <c r="C21" s="274" t="s">
        <v>1094</v>
      </c>
      <c r="D21" s="275" t="s">
        <v>1095</v>
      </c>
      <c r="E21" s="276" t="s">
        <v>310</v>
      </c>
      <c r="F21" s="277">
        <v>1</v>
      </c>
      <c r="G21" s="278">
        <v>0</v>
      </c>
      <c r="H21" s="299">
        <f t="shared" si="0"/>
        <v>0</v>
      </c>
    </row>
    <row r="22" spans="2:10" ht="13.5" customHeight="1">
      <c r="B22" s="298">
        <v>9</v>
      </c>
      <c r="C22" s="274" t="s">
        <v>524</v>
      </c>
      <c r="D22" s="275" t="s">
        <v>525</v>
      </c>
      <c r="E22" s="276" t="s">
        <v>93</v>
      </c>
      <c r="F22" s="277">
        <v>2</v>
      </c>
      <c r="G22" s="278">
        <v>0</v>
      </c>
      <c r="H22" s="299">
        <f t="shared" si="0"/>
        <v>0</v>
      </c>
    </row>
    <row r="23" spans="2:10" ht="13.5" customHeight="1">
      <c r="B23" s="298">
        <v>10</v>
      </c>
      <c r="C23" s="274" t="s">
        <v>526</v>
      </c>
      <c r="D23" s="275" t="s">
        <v>527</v>
      </c>
      <c r="E23" s="276" t="s">
        <v>222</v>
      </c>
      <c r="F23" s="277">
        <v>1.8</v>
      </c>
      <c r="G23" s="278">
        <v>0</v>
      </c>
      <c r="H23" s="299">
        <f t="shared" si="0"/>
        <v>0</v>
      </c>
    </row>
    <row r="24" spans="2:10" ht="13.5" customHeight="1" thickBot="1">
      <c r="B24" s="298"/>
      <c r="C24" s="274"/>
      <c r="D24" s="279" t="s">
        <v>1096</v>
      </c>
      <c r="E24" s="280"/>
      <c r="F24" s="281">
        <v>1.8</v>
      </c>
      <c r="G24" s="278"/>
      <c r="H24" s="299"/>
    </row>
    <row r="25" spans="2:10" ht="13.5" customHeight="1" thickBot="1">
      <c r="B25" s="300" t="s">
        <v>507</v>
      </c>
      <c r="C25" s="282" t="s">
        <v>530</v>
      </c>
      <c r="D25" s="283" t="s">
        <v>531</v>
      </c>
      <c r="E25" s="284"/>
      <c r="F25" s="285"/>
      <c r="G25" s="286"/>
      <c r="H25" s="301">
        <f>H26+H28+H29+H30+H31+H32+H33+H34+H35+H36</f>
        <v>0</v>
      </c>
      <c r="I25" s="398">
        <f>H25+H9</f>
        <v>0</v>
      </c>
      <c r="J25" s="399" t="s">
        <v>13</v>
      </c>
    </row>
    <row r="26" spans="2:10" ht="13.5" customHeight="1">
      <c r="B26" s="298">
        <v>11</v>
      </c>
      <c r="C26" s="274" t="s">
        <v>1097</v>
      </c>
      <c r="D26" s="275" t="s">
        <v>1098</v>
      </c>
      <c r="E26" s="276" t="s">
        <v>222</v>
      </c>
      <c r="F26" s="277">
        <v>1.8720000000000001</v>
      </c>
      <c r="G26" s="278">
        <v>0</v>
      </c>
      <c r="H26" s="299">
        <f>F26*G26</f>
        <v>0</v>
      </c>
    </row>
    <row r="27" spans="2:10" ht="13.5" customHeight="1">
      <c r="B27" s="298"/>
      <c r="C27" s="274"/>
      <c r="D27" s="279" t="s">
        <v>1099</v>
      </c>
      <c r="E27" s="280"/>
      <c r="F27" s="281">
        <v>1.8720000000000001</v>
      </c>
      <c r="G27" s="278"/>
      <c r="H27" s="299"/>
    </row>
    <row r="28" spans="2:10" ht="13.5" customHeight="1">
      <c r="B28" s="298">
        <v>12</v>
      </c>
      <c r="C28" s="274" t="s">
        <v>538</v>
      </c>
      <c r="D28" s="275" t="s">
        <v>539</v>
      </c>
      <c r="E28" s="276" t="s">
        <v>537</v>
      </c>
      <c r="F28" s="277">
        <v>10.5</v>
      </c>
      <c r="G28" s="278">
        <v>0</v>
      </c>
      <c r="H28" s="299">
        <f t="shared" ref="H28:H36" si="1">F28*G28</f>
        <v>0</v>
      </c>
    </row>
    <row r="29" spans="2:10" ht="13.5" customHeight="1">
      <c r="B29" s="298">
        <v>13</v>
      </c>
      <c r="C29" s="274" t="s">
        <v>540</v>
      </c>
      <c r="D29" s="275" t="s">
        <v>541</v>
      </c>
      <c r="E29" s="276" t="s">
        <v>537</v>
      </c>
      <c r="F29" s="277">
        <v>10.5</v>
      </c>
      <c r="G29" s="278">
        <v>0</v>
      </c>
      <c r="H29" s="299">
        <f t="shared" si="1"/>
        <v>0</v>
      </c>
    </row>
    <row r="30" spans="2:10" ht="13.5" customHeight="1">
      <c r="B30" s="298">
        <v>14</v>
      </c>
      <c r="C30" s="274" t="s">
        <v>542</v>
      </c>
      <c r="D30" s="275" t="s">
        <v>543</v>
      </c>
      <c r="E30" s="276" t="s">
        <v>537</v>
      </c>
      <c r="F30" s="277">
        <v>21</v>
      </c>
      <c r="G30" s="278">
        <v>0</v>
      </c>
      <c r="H30" s="299">
        <f t="shared" si="1"/>
        <v>0</v>
      </c>
    </row>
    <row r="31" spans="2:10" ht="13.5" customHeight="1">
      <c r="B31" s="298">
        <v>15</v>
      </c>
      <c r="C31" s="274" t="s">
        <v>544</v>
      </c>
      <c r="D31" s="275" t="s">
        <v>545</v>
      </c>
      <c r="E31" s="276" t="s">
        <v>537</v>
      </c>
      <c r="F31" s="277">
        <v>10.5</v>
      </c>
      <c r="G31" s="278">
        <v>0</v>
      </c>
      <c r="H31" s="299">
        <f t="shared" si="1"/>
        <v>0</v>
      </c>
    </row>
    <row r="32" spans="2:10" ht="13.5" customHeight="1">
      <c r="B32" s="298">
        <v>16</v>
      </c>
      <c r="C32" s="274" t="s">
        <v>546</v>
      </c>
      <c r="D32" s="275" t="s">
        <v>547</v>
      </c>
      <c r="E32" s="276" t="s">
        <v>537</v>
      </c>
      <c r="F32" s="277">
        <v>10.5</v>
      </c>
      <c r="G32" s="278">
        <v>0</v>
      </c>
      <c r="H32" s="299">
        <f t="shared" si="1"/>
        <v>0</v>
      </c>
    </row>
    <row r="33" spans="2:8" ht="13.5" customHeight="1">
      <c r="B33" s="298">
        <v>17</v>
      </c>
      <c r="C33" s="274" t="s">
        <v>548</v>
      </c>
      <c r="D33" s="275" t="s">
        <v>549</v>
      </c>
      <c r="E33" s="276" t="s">
        <v>537</v>
      </c>
      <c r="F33" s="277">
        <v>105</v>
      </c>
      <c r="G33" s="278">
        <v>0</v>
      </c>
      <c r="H33" s="299">
        <f t="shared" si="1"/>
        <v>0</v>
      </c>
    </row>
    <row r="34" spans="2:8" ht="13.5" customHeight="1">
      <c r="B34" s="298">
        <v>18</v>
      </c>
      <c r="C34" s="274" t="s">
        <v>550</v>
      </c>
      <c r="D34" s="275" t="s">
        <v>551</v>
      </c>
      <c r="E34" s="276" t="s">
        <v>537</v>
      </c>
      <c r="F34" s="277">
        <v>10.5</v>
      </c>
      <c r="G34" s="278">
        <v>0</v>
      </c>
      <c r="H34" s="299">
        <f t="shared" si="1"/>
        <v>0</v>
      </c>
    </row>
    <row r="35" spans="2:8" ht="13.5" customHeight="1">
      <c r="B35" s="298">
        <v>19</v>
      </c>
      <c r="C35" s="274" t="s">
        <v>552</v>
      </c>
      <c r="D35" s="275" t="s">
        <v>553</v>
      </c>
      <c r="E35" s="276" t="s">
        <v>537</v>
      </c>
      <c r="F35" s="277">
        <v>5.5</v>
      </c>
      <c r="G35" s="278">
        <v>0</v>
      </c>
      <c r="H35" s="299">
        <f t="shared" si="1"/>
        <v>0</v>
      </c>
    </row>
    <row r="36" spans="2:8" ht="13.5" customHeight="1">
      <c r="B36" s="298">
        <v>20</v>
      </c>
      <c r="C36" s="274" t="s">
        <v>774</v>
      </c>
      <c r="D36" s="275" t="s">
        <v>775</v>
      </c>
      <c r="E36" s="276" t="s">
        <v>537</v>
      </c>
      <c r="F36" s="277">
        <v>5</v>
      </c>
      <c r="G36" s="278">
        <v>0</v>
      </c>
      <c r="H36" s="299">
        <f t="shared" si="1"/>
        <v>0</v>
      </c>
    </row>
    <row r="37" spans="2:8" ht="13.5" customHeight="1">
      <c r="B37" s="300" t="s">
        <v>507</v>
      </c>
      <c r="C37" s="282" t="s">
        <v>155</v>
      </c>
      <c r="D37" s="283" t="s">
        <v>554</v>
      </c>
      <c r="E37" s="284"/>
      <c r="F37" s="285"/>
      <c r="G37" s="286"/>
      <c r="H37" s="301">
        <f>H38+H39+H40</f>
        <v>0</v>
      </c>
    </row>
    <row r="38" spans="2:8" ht="13.5" customHeight="1">
      <c r="B38" s="298">
        <v>21</v>
      </c>
      <c r="C38" s="274" t="s">
        <v>781</v>
      </c>
      <c r="D38" s="275" t="s">
        <v>782</v>
      </c>
      <c r="E38" s="276" t="s">
        <v>168</v>
      </c>
      <c r="F38" s="277">
        <v>1</v>
      </c>
      <c r="G38" s="278">
        <v>0</v>
      </c>
      <c r="H38" s="299">
        <f>F38*G38</f>
        <v>0</v>
      </c>
    </row>
    <row r="39" spans="2:8" ht="13.5" customHeight="1">
      <c r="B39" s="298">
        <v>22</v>
      </c>
      <c r="C39" s="274" t="s">
        <v>557</v>
      </c>
      <c r="D39" s="275" t="s">
        <v>558</v>
      </c>
      <c r="E39" s="276" t="s">
        <v>168</v>
      </c>
      <c r="F39" s="277">
        <v>1</v>
      </c>
      <c r="G39" s="278">
        <v>0</v>
      </c>
      <c r="H39" s="299">
        <f t="shared" ref="H39:H40" si="2">F39*G39</f>
        <v>0</v>
      </c>
    </row>
    <row r="40" spans="2:8" ht="13.5" customHeight="1">
      <c r="B40" s="298">
        <v>23</v>
      </c>
      <c r="C40" s="274" t="s">
        <v>559</v>
      </c>
      <c r="D40" s="275" t="s">
        <v>560</v>
      </c>
      <c r="E40" s="276" t="s">
        <v>168</v>
      </c>
      <c r="F40" s="277">
        <v>2</v>
      </c>
      <c r="G40" s="278">
        <v>0</v>
      </c>
      <c r="H40" s="299">
        <f t="shared" si="2"/>
        <v>0</v>
      </c>
    </row>
    <row r="41" spans="2:8" ht="13.5" customHeight="1">
      <c r="B41" s="300" t="s">
        <v>507</v>
      </c>
      <c r="C41" s="282" t="s">
        <v>561</v>
      </c>
      <c r="D41" s="283" t="s">
        <v>562</v>
      </c>
      <c r="E41" s="284"/>
      <c r="F41" s="285"/>
      <c r="G41" s="286"/>
      <c r="H41" s="301">
        <f>H42</f>
        <v>0</v>
      </c>
    </row>
    <row r="42" spans="2:8" ht="13.5" customHeight="1">
      <c r="B42" s="298">
        <v>24</v>
      </c>
      <c r="C42" s="274" t="s">
        <v>563</v>
      </c>
      <c r="D42" s="275" t="s">
        <v>564</v>
      </c>
      <c r="E42" s="276" t="s">
        <v>222</v>
      </c>
      <c r="F42" s="277">
        <v>81.600000000000009</v>
      </c>
      <c r="G42" s="278">
        <v>0</v>
      </c>
      <c r="H42" s="299">
        <f>F42*G42</f>
        <v>0</v>
      </c>
    </row>
    <row r="43" spans="2:8" ht="13.5" customHeight="1">
      <c r="B43" s="298"/>
      <c r="C43" s="274"/>
      <c r="D43" s="279" t="s">
        <v>1100</v>
      </c>
      <c r="E43" s="280"/>
      <c r="F43" s="281">
        <v>81.599999999999994</v>
      </c>
      <c r="G43" s="278"/>
      <c r="H43" s="299"/>
    </row>
    <row r="44" spans="2:8" ht="13.5" customHeight="1">
      <c r="B44" s="300" t="s">
        <v>507</v>
      </c>
      <c r="C44" s="282" t="s">
        <v>566</v>
      </c>
      <c r="D44" s="283" t="s">
        <v>567</v>
      </c>
      <c r="E44" s="284"/>
      <c r="F44" s="285"/>
      <c r="G44" s="286"/>
      <c r="H44" s="301">
        <f>H47+H46+H45</f>
        <v>0</v>
      </c>
    </row>
    <row r="45" spans="2:8" ht="13.5" customHeight="1">
      <c r="B45" s="298">
        <v>25</v>
      </c>
      <c r="C45" s="274" t="s">
        <v>568</v>
      </c>
      <c r="D45" s="275" t="s">
        <v>569</v>
      </c>
      <c r="E45" s="276" t="s">
        <v>93</v>
      </c>
      <c r="F45" s="277">
        <v>1</v>
      </c>
      <c r="G45" s="278">
        <v>0</v>
      </c>
      <c r="H45" s="299">
        <f>F45*G45</f>
        <v>0</v>
      </c>
    </row>
    <row r="46" spans="2:8" ht="13.5" customHeight="1">
      <c r="B46" s="298">
        <v>26</v>
      </c>
      <c r="C46" s="274" t="s">
        <v>786</v>
      </c>
      <c r="D46" s="275" t="s">
        <v>787</v>
      </c>
      <c r="E46" s="276" t="s">
        <v>93</v>
      </c>
      <c r="F46" s="277">
        <v>1</v>
      </c>
      <c r="G46" s="278">
        <v>0</v>
      </c>
      <c r="H46" s="299">
        <f t="shared" ref="H46:H47" si="3">F46*G46</f>
        <v>0</v>
      </c>
    </row>
    <row r="47" spans="2:8" ht="13.5" customHeight="1">
      <c r="B47" s="298">
        <v>27</v>
      </c>
      <c r="C47" s="274" t="s">
        <v>568</v>
      </c>
      <c r="D47" s="275" t="s">
        <v>569</v>
      </c>
      <c r="E47" s="276" t="s">
        <v>93</v>
      </c>
      <c r="F47" s="277">
        <v>1</v>
      </c>
      <c r="G47" s="278">
        <v>0</v>
      </c>
      <c r="H47" s="299">
        <f t="shared" si="3"/>
        <v>0</v>
      </c>
    </row>
    <row r="48" spans="2:8" ht="13.5" customHeight="1">
      <c r="B48" s="300" t="s">
        <v>507</v>
      </c>
      <c r="C48" s="282" t="s">
        <v>943</v>
      </c>
      <c r="D48" s="283" t="s">
        <v>944</v>
      </c>
      <c r="E48" s="284"/>
      <c r="F48" s="285"/>
      <c r="G48" s="286"/>
      <c r="H48" s="301">
        <f>H49</f>
        <v>0</v>
      </c>
    </row>
    <row r="49" spans="2:10" ht="13.5" customHeight="1">
      <c r="B49" s="298">
        <v>28</v>
      </c>
      <c r="C49" s="274" t="s">
        <v>1101</v>
      </c>
      <c r="D49" s="275" t="s">
        <v>1102</v>
      </c>
      <c r="E49" s="276" t="s">
        <v>222</v>
      </c>
      <c r="F49" s="277">
        <v>23</v>
      </c>
      <c r="G49" s="278">
        <v>0</v>
      </c>
      <c r="H49" s="299">
        <f>F49*G49</f>
        <v>0</v>
      </c>
    </row>
    <row r="50" spans="2:10" ht="13.5" customHeight="1" thickBot="1">
      <c r="B50" s="298"/>
      <c r="C50" s="274"/>
      <c r="D50" s="279" t="s">
        <v>1103</v>
      </c>
      <c r="E50" s="280"/>
      <c r="F50" s="281">
        <v>23</v>
      </c>
      <c r="G50" s="278"/>
      <c r="H50" s="299"/>
    </row>
    <row r="51" spans="2:10" ht="13.5" customHeight="1" thickBot="1">
      <c r="B51" s="300" t="s">
        <v>507</v>
      </c>
      <c r="C51" s="282" t="s">
        <v>574</v>
      </c>
      <c r="D51" s="283" t="s">
        <v>575</v>
      </c>
      <c r="E51" s="284"/>
      <c r="F51" s="285"/>
      <c r="G51" s="286"/>
      <c r="H51" s="301">
        <f>H52+H54</f>
        <v>0</v>
      </c>
      <c r="I51" s="398">
        <f>H51+H48+H44+H41+H37</f>
        <v>0</v>
      </c>
      <c r="J51" s="399" t="s">
        <v>14</v>
      </c>
    </row>
    <row r="52" spans="2:10" ht="13.5" customHeight="1">
      <c r="B52" s="298">
        <v>29</v>
      </c>
      <c r="C52" s="274" t="s">
        <v>576</v>
      </c>
      <c r="D52" s="275" t="s">
        <v>577</v>
      </c>
      <c r="E52" s="276" t="s">
        <v>108</v>
      </c>
      <c r="F52" s="277">
        <v>14.28</v>
      </c>
      <c r="G52" s="278">
        <v>0</v>
      </c>
      <c r="H52" s="299">
        <f>F52*G52</f>
        <v>0</v>
      </c>
    </row>
    <row r="53" spans="2:10" ht="13.5" customHeight="1">
      <c r="B53" s="298"/>
      <c r="C53" s="274"/>
      <c r="D53" s="279" t="s">
        <v>1104</v>
      </c>
      <c r="E53" s="280"/>
      <c r="F53" s="281">
        <v>14.28</v>
      </c>
      <c r="G53" s="278"/>
      <c r="H53" s="299"/>
    </row>
    <row r="54" spans="2:10" ht="13.5" customHeight="1">
      <c r="B54" s="298">
        <v>30</v>
      </c>
      <c r="C54" s="274" t="s">
        <v>581</v>
      </c>
      <c r="D54" s="275" t="s">
        <v>582</v>
      </c>
      <c r="E54" s="276" t="s">
        <v>222</v>
      </c>
      <c r="F54" s="277">
        <v>14.1</v>
      </c>
      <c r="G54" s="278">
        <v>0</v>
      </c>
      <c r="H54" s="299">
        <f t="shared" ref="H54" si="4">F54*G54</f>
        <v>0</v>
      </c>
    </row>
    <row r="55" spans="2:10" ht="13.5" customHeight="1" thickBot="1">
      <c r="B55" s="302"/>
      <c r="C55" s="303"/>
      <c r="D55" s="304" t="s">
        <v>1105</v>
      </c>
      <c r="E55" s="305"/>
      <c r="F55" s="306">
        <v>14.1</v>
      </c>
      <c r="G55" s="307"/>
      <c r="H55" s="308"/>
    </row>
    <row r="56" spans="2:10" ht="15.75" thickBot="1">
      <c r="H56" s="386">
        <f>H51+H48+H44+H41+H37+H25+H9</f>
        <v>0</v>
      </c>
    </row>
  </sheetData>
  <mergeCells count="4">
    <mergeCell ref="B2:H2"/>
    <mergeCell ref="D3:H3"/>
    <mergeCell ref="D4:H4"/>
    <mergeCell ref="D5:H5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B1:J121"/>
  <sheetViews>
    <sheetView topLeftCell="A16" zoomScale="110" zoomScaleNormal="110" workbookViewId="0">
      <selection activeCell="H25" sqref="H25"/>
    </sheetView>
  </sheetViews>
  <sheetFormatPr defaultRowHeight="15"/>
  <cols>
    <col min="4" max="4" width="59.5703125" customWidth="1"/>
    <col min="8" max="8" width="13.42578125" customWidth="1"/>
    <col min="9" max="9" width="14.2851562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1106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82</v>
      </c>
      <c r="D9" s="270" t="s">
        <v>587</v>
      </c>
      <c r="E9" s="309"/>
      <c r="F9" s="272"/>
      <c r="G9" s="273"/>
      <c r="H9" s="297">
        <f>H10+H12+H13+H14</f>
        <v>0</v>
      </c>
    </row>
    <row r="10" spans="2:8" ht="13.5" customHeight="1">
      <c r="B10" s="298">
        <v>1</v>
      </c>
      <c r="C10" s="274" t="s">
        <v>1107</v>
      </c>
      <c r="D10" s="275" t="s">
        <v>1108</v>
      </c>
      <c r="E10" s="310" t="s">
        <v>222</v>
      </c>
      <c r="F10" s="277">
        <v>6.18</v>
      </c>
      <c r="G10" s="278">
        <v>0</v>
      </c>
      <c r="H10" s="299">
        <f>F10*G10</f>
        <v>0</v>
      </c>
    </row>
    <row r="11" spans="2:8" ht="13.5" customHeight="1">
      <c r="B11" s="298"/>
      <c r="C11" s="274"/>
      <c r="D11" s="279" t="s">
        <v>1109</v>
      </c>
      <c r="E11" s="311"/>
      <c r="F11" s="281">
        <v>6.18</v>
      </c>
      <c r="G11" s="278"/>
      <c r="H11" s="299"/>
    </row>
    <row r="12" spans="2:8" ht="13.5" customHeight="1">
      <c r="B12" s="298">
        <v>2</v>
      </c>
      <c r="C12" s="274" t="s">
        <v>807</v>
      </c>
      <c r="D12" s="275" t="s">
        <v>808</v>
      </c>
      <c r="E12" s="310" t="s">
        <v>222</v>
      </c>
      <c r="F12" s="277">
        <v>1.3</v>
      </c>
      <c r="G12" s="278">
        <v>0</v>
      </c>
      <c r="H12" s="299">
        <f t="shared" ref="H12:H14" si="0">F12*G12</f>
        <v>0</v>
      </c>
    </row>
    <row r="13" spans="2:8" ht="13.5" customHeight="1">
      <c r="B13" s="298">
        <v>3</v>
      </c>
      <c r="C13" s="274" t="s">
        <v>809</v>
      </c>
      <c r="D13" s="275" t="s">
        <v>810</v>
      </c>
      <c r="E13" s="310" t="s">
        <v>222</v>
      </c>
      <c r="F13" s="277">
        <v>1.3</v>
      </c>
      <c r="G13" s="278">
        <v>0</v>
      </c>
      <c r="H13" s="299">
        <f t="shared" si="0"/>
        <v>0</v>
      </c>
    </row>
    <row r="14" spans="2:8" ht="13.5" customHeight="1">
      <c r="B14" s="298">
        <v>4</v>
      </c>
      <c r="C14" s="274" t="s">
        <v>1022</v>
      </c>
      <c r="D14" s="275" t="s">
        <v>1110</v>
      </c>
      <c r="E14" s="310" t="s">
        <v>310</v>
      </c>
      <c r="F14" s="277">
        <v>1</v>
      </c>
      <c r="G14" s="278">
        <v>0</v>
      </c>
      <c r="H14" s="299">
        <f t="shared" si="0"/>
        <v>0</v>
      </c>
    </row>
    <row r="15" spans="2:8" ht="13.5" customHeight="1">
      <c r="B15" s="300" t="s">
        <v>507</v>
      </c>
      <c r="C15" s="282" t="s">
        <v>604</v>
      </c>
      <c r="D15" s="283" t="s">
        <v>605</v>
      </c>
      <c r="E15" s="312"/>
      <c r="F15" s="285"/>
      <c r="G15" s="286"/>
      <c r="H15" s="301">
        <f>H16+H22</f>
        <v>0</v>
      </c>
    </row>
    <row r="16" spans="2:8" ht="13.5" customHeight="1">
      <c r="B16" s="298">
        <v>5</v>
      </c>
      <c r="C16" s="274" t="s">
        <v>606</v>
      </c>
      <c r="D16" s="275" t="s">
        <v>607</v>
      </c>
      <c r="E16" s="310" t="s">
        <v>222</v>
      </c>
      <c r="F16" s="277">
        <v>95.267499999999998</v>
      </c>
      <c r="G16" s="278">
        <v>0</v>
      </c>
      <c r="H16" s="299">
        <f>F16*G16</f>
        <v>0</v>
      </c>
    </row>
    <row r="17" spans="2:8" ht="13.5" customHeight="1">
      <c r="B17" s="298"/>
      <c r="C17" s="274"/>
      <c r="D17" s="279" t="s">
        <v>1111</v>
      </c>
      <c r="E17" s="311"/>
      <c r="F17" s="281">
        <v>36.280999999999999</v>
      </c>
      <c r="G17" s="278"/>
      <c r="H17" s="299"/>
    </row>
    <row r="18" spans="2:8" ht="13.5" customHeight="1">
      <c r="B18" s="298"/>
      <c r="C18" s="274"/>
      <c r="D18" s="279" t="s">
        <v>1112</v>
      </c>
      <c r="E18" s="311"/>
      <c r="F18" s="281">
        <v>33.067500000000003</v>
      </c>
      <c r="G18" s="278"/>
      <c r="H18" s="299"/>
    </row>
    <row r="19" spans="2:8" ht="13.5" customHeight="1">
      <c r="B19" s="298"/>
      <c r="C19" s="274"/>
      <c r="D19" s="279" t="s">
        <v>1113</v>
      </c>
      <c r="E19" s="311"/>
      <c r="F19" s="281">
        <v>17.16</v>
      </c>
      <c r="G19" s="278"/>
      <c r="H19" s="299"/>
    </row>
    <row r="20" spans="2:8" ht="13.5" customHeight="1">
      <c r="B20" s="298"/>
      <c r="C20" s="274"/>
      <c r="D20" s="279" t="s">
        <v>1114</v>
      </c>
      <c r="E20" s="311"/>
      <c r="F20" s="281">
        <v>5.13</v>
      </c>
      <c r="G20" s="278"/>
      <c r="H20" s="299"/>
    </row>
    <row r="21" spans="2:8" ht="13.5" customHeight="1">
      <c r="B21" s="298"/>
      <c r="C21" s="274"/>
      <c r="D21" s="279" t="s">
        <v>1115</v>
      </c>
      <c r="E21" s="311"/>
      <c r="F21" s="281">
        <v>3.629</v>
      </c>
      <c r="G21" s="278"/>
      <c r="H21" s="299"/>
    </row>
    <row r="22" spans="2:8" ht="13.5" customHeight="1">
      <c r="B22" s="298">
        <v>6</v>
      </c>
      <c r="C22" s="274" t="s">
        <v>614</v>
      </c>
      <c r="D22" s="275" t="s">
        <v>615</v>
      </c>
      <c r="E22" s="310" t="s">
        <v>222</v>
      </c>
      <c r="F22" s="277">
        <v>43.3</v>
      </c>
      <c r="G22" s="278">
        <v>0</v>
      </c>
      <c r="H22" s="299">
        <f t="shared" ref="H22" si="1">F22*G22</f>
        <v>0</v>
      </c>
    </row>
    <row r="23" spans="2:8" ht="13.5" customHeight="1">
      <c r="B23" s="298"/>
      <c r="C23" s="274"/>
      <c r="D23" s="279" t="s">
        <v>1116</v>
      </c>
      <c r="E23" s="311"/>
      <c r="F23" s="281">
        <v>43.3</v>
      </c>
      <c r="G23" s="278"/>
      <c r="H23" s="299"/>
    </row>
    <row r="24" spans="2:8" ht="13.5" customHeight="1">
      <c r="B24" s="300" t="s">
        <v>507</v>
      </c>
      <c r="C24" s="282" t="s">
        <v>617</v>
      </c>
      <c r="D24" s="283" t="s">
        <v>618</v>
      </c>
      <c r="E24" s="312"/>
      <c r="F24" s="285"/>
      <c r="G24" s="286"/>
      <c r="H24" s="301">
        <f>H25+H27+H28+H30+H31</f>
        <v>0</v>
      </c>
    </row>
    <row r="25" spans="2:8" ht="13.5" customHeight="1">
      <c r="B25" s="298">
        <v>7</v>
      </c>
      <c r="C25" s="274" t="s">
        <v>619</v>
      </c>
      <c r="D25" s="275" t="s">
        <v>620</v>
      </c>
      <c r="E25" s="310" t="s">
        <v>222</v>
      </c>
      <c r="F25" s="277">
        <v>95.267499999999998</v>
      </c>
      <c r="G25" s="278">
        <v>0</v>
      </c>
      <c r="H25" s="299">
        <f>F25*G25</f>
        <v>0</v>
      </c>
    </row>
    <row r="26" spans="2:8" ht="13.5" customHeight="1">
      <c r="B26" s="298"/>
      <c r="C26" s="274"/>
      <c r="D26" s="279" t="s">
        <v>1117</v>
      </c>
      <c r="E26" s="311"/>
      <c r="F26" s="281">
        <v>95.267499999999998</v>
      </c>
      <c r="G26" s="278"/>
      <c r="H26" s="299"/>
    </row>
    <row r="27" spans="2:8" ht="13.5" customHeight="1">
      <c r="B27" s="298">
        <v>8</v>
      </c>
      <c r="C27" s="274" t="s">
        <v>621</v>
      </c>
      <c r="D27" s="275" t="s">
        <v>622</v>
      </c>
      <c r="E27" s="310" t="s">
        <v>222</v>
      </c>
      <c r="F27" s="277">
        <v>43.3</v>
      </c>
      <c r="G27" s="278">
        <v>0</v>
      </c>
      <c r="H27" s="299">
        <f t="shared" ref="H27:H31" si="2">F27*G27</f>
        <v>0</v>
      </c>
    </row>
    <row r="28" spans="2:8" ht="13.5" customHeight="1">
      <c r="B28" s="298">
        <v>9</v>
      </c>
      <c r="C28" s="274" t="s">
        <v>623</v>
      </c>
      <c r="D28" s="275" t="s">
        <v>836</v>
      </c>
      <c r="E28" s="310" t="s">
        <v>222</v>
      </c>
      <c r="F28" s="438">
        <v>95.267499999999998</v>
      </c>
      <c r="G28" s="278">
        <v>0</v>
      </c>
      <c r="H28" s="299">
        <f t="shared" si="2"/>
        <v>0</v>
      </c>
    </row>
    <row r="29" spans="2:8" ht="13.5" customHeight="1">
      <c r="B29" s="298"/>
      <c r="C29" s="274"/>
      <c r="D29" s="281">
        <v>95.267499999999998</v>
      </c>
      <c r="E29" s="311"/>
      <c r="F29" s="281">
        <v>95.267499999999998</v>
      </c>
      <c r="G29" s="278"/>
      <c r="H29" s="299"/>
    </row>
    <row r="30" spans="2:8" ht="13.5" customHeight="1">
      <c r="B30" s="298">
        <v>10</v>
      </c>
      <c r="C30" s="274" t="s">
        <v>624</v>
      </c>
      <c r="D30" s="275" t="s">
        <v>625</v>
      </c>
      <c r="E30" s="310" t="s">
        <v>222</v>
      </c>
      <c r="F30" s="277">
        <v>8</v>
      </c>
      <c r="G30" s="278">
        <v>0</v>
      </c>
      <c r="H30" s="299">
        <f t="shared" si="2"/>
        <v>0</v>
      </c>
    </row>
    <row r="31" spans="2:8" ht="13.5" customHeight="1">
      <c r="B31" s="298"/>
      <c r="C31" s="274" t="s">
        <v>1300</v>
      </c>
      <c r="D31" s="275" t="s">
        <v>1301</v>
      </c>
      <c r="E31" s="276" t="s">
        <v>222</v>
      </c>
      <c r="F31" s="277">
        <v>43.3</v>
      </c>
      <c r="G31" s="278">
        <v>0</v>
      </c>
      <c r="H31" s="299">
        <f t="shared" si="2"/>
        <v>0</v>
      </c>
    </row>
    <row r="32" spans="2:8" ht="13.5" customHeight="1">
      <c r="B32" s="300" t="s">
        <v>507</v>
      </c>
      <c r="C32" s="282" t="s">
        <v>838</v>
      </c>
      <c r="D32" s="283" t="s">
        <v>839</v>
      </c>
      <c r="E32" s="312"/>
      <c r="F32" s="285"/>
      <c r="G32" s="286"/>
      <c r="H32" s="301">
        <f>H33+H35+H38</f>
        <v>0</v>
      </c>
    </row>
    <row r="33" spans="2:10" ht="13.5" customHeight="1">
      <c r="B33" s="298">
        <v>11</v>
      </c>
      <c r="C33" s="274" t="s">
        <v>842</v>
      </c>
      <c r="D33" s="275" t="s">
        <v>1118</v>
      </c>
      <c r="E33" s="310" t="s">
        <v>590</v>
      </c>
      <c r="F33" s="277">
        <v>1.4100000000000001</v>
      </c>
      <c r="G33" s="278">
        <v>0</v>
      </c>
      <c r="H33" s="299">
        <f>F33*G33</f>
        <v>0</v>
      </c>
    </row>
    <row r="34" spans="2:10" ht="13.5" customHeight="1">
      <c r="B34" s="298"/>
      <c r="C34" s="274"/>
      <c r="D34" s="279" t="s">
        <v>1119</v>
      </c>
      <c r="E34" s="311"/>
      <c r="F34" s="281">
        <v>1.41</v>
      </c>
      <c r="G34" s="278"/>
      <c r="H34" s="299"/>
    </row>
    <row r="35" spans="2:10" ht="13.5" customHeight="1">
      <c r="B35" s="298">
        <v>12</v>
      </c>
      <c r="C35" s="274" t="s">
        <v>650</v>
      </c>
      <c r="D35" s="275" t="s">
        <v>651</v>
      </c>
      <c r="E35" s="310" t="s">
        <v>222</v>
      </c>
      <c r="F35" s="277">
        <v>52.6</v>
      </c>
      <c r="G35" s="278">
        <v>0</v>
      </c>
      <c r="H35" s="299">
        <f t="shared" ref="H35" si="3">F35*G35</f>
        <v>0</v>
      </c>
    </row>
    <row r="36" spans="2:10" ht="13.5" customHeight="1">
      <c r="B36" s="298"/>
      <c r="C36" s="274"/>
      <c r="D36" s="526" t="s">
        <v>652</v>
      </c>
      <c r="E36" s="527"/>
      <c r="F36" s="528"/>
      <c r="G36" s="529"/>
      <c r="H36" s="530"/>
    </row>
    <row r="37" spans="2:10" ht="13.5" customHeight="1">
      <c r="B37" s="298"/>
      <c r="C37" s="274"/>
      <c r="D37" s="279" t="s">
        <v>906</v>
      </c>
      <c r="E37" s="311"/>
      <c r="F37" s="281">
        <v>52.6</v>
      </c>
      <c r="G37" s="278"/>
      <c r="H37" s="299"/>
    </row>
    <row r="38" spans="2:10" ht="13.5" customHeight="1">
      <c r="B38" s="298">
        <v>13</v>
      </c>
      <c r="C38" s="274" t="s">
        <v>1120</v>
      </c>
      <c r="D38" s="275" t="s">
        <v>1121</v>
      </c>
      <c r="E38" s="310" t="s">
        <v>590</v>
      </c>
      <c r="F38" s="277">
        <v>1.4100000000000001</v>
      </c>
      <c r="G38" s="278">
        <v>0</v>
      </c>
      <c r="H38" s="299">
        <f>F38*G38</f>
        <v>0</v>
      </c>
    </row>
    <row r="39" spans="2:10" ht="13.5" customHeight="1">
      <c r="B39" s="298"/>
      <c r="C39" s="274"/>
      <c r="D39" s="279" t="s">
        <v>1122</v>
      </c>
      <c r="E39" s="311"/>
      <c r="F39" s="281">
        <v>1.41</v>
      </c>
      <c r="G39" s="278"/>
      <c r="H39" s="299"/>
    </row>
    <row r="40" spans="2:10" ht="13.5" customHeight="1">
      <c r="B40" s="300" t="s">
        <v>507</v>
      </c>
      <c r="C40" s="282" t="s">
        <v>626</v>
      </c>
      <c r="D40" s="283" t="s">
        <v>627</v>
      </c>
      <c r="E40" s="312"/>
      <c r="F40" s="285"/>
      <c r="G40" s="286"/>
      <c r="H40" s="301">
        <f>H41</f>
        <v>0</v>
      </c>
    </row>
    <row r="41" spans="2:10" ht="13.5" customHeight="1" thickBot="1">
      <c r="B41" s="298">
        <v>14</v>
      </c>
      <c r="C41" s="274" t="s">
        <v>628</v>
      </c>
      <c r="D41" s="275" t="s">
        <v>629</v>
      </c>
      <c r="E41" s="310" t="s">
        <v>222</v>
      </c>
      <c r="F41" s="277">
        <v>43.3</v>
      </c>
      <c r="G41" s="278">
        <v>0</v>
      </c>
      <c r="H41" s="299">
        <f>F41*G41</f>
        <v>0</v>
      </c>
    </row>
    <row r="42" spans="2:10" ht="13.5" customHeight="1" thickBot="1">
      <c r="B42" s="300" t="s">
        <v>507</v>
      </c>
      <c r="C42" s="282" t="s">
        <v>632</v>
      </c>
      <c r="D42" s="283" t="s">
        <v>633</v>
      </c>
      <c r="E42" s="312"/>
      <c r="F42" s="285"/>
      <c r="G42" s="286"/>
      <c r="H42" s="301">
        <f>H43</f>
        <v>0</v>
      </c>
      <c r="I42" s="398">
        <f>H42+H40+H32+H24+H15+H9</f>
        <v>0</v>
      </c>
      <c r="J42" s="399" t="s">
        <v>13</v>
      </c>
    </row>
    <row r="43" spans="2:10" ht="13.5" customHeight="1">
      <c r="B43" s="298">
        <v>15</v>
      </c>
      <c r="C43" s="274" t="s">
        <v>634</v>
      </c>
      <c r="D43" s="275" t="s">
        <v>635</v>
      </c>
      <c r="E43" s="310" t="s">
        <v>537</v>
      </c>
      <c r="F43" s="277">
        <v>8</v>
      </c>
      <c r="G43" s="278">
        <v>0</v>
      </c>
      <c r="H43" s="299">
        <f>F43*G43</f>
        <v>0</v>
      </c>
    </row>
    <row r="44" spans="2:10" ht="13.5" customHeight="1">
      <c r="B44" s="300" t="s">
        <v>507</v>
      </c>
      <c r="C44" s="282" t="s">
        <v>856</v>
      </c>
      <c r="D44" s="283" t="s">
        <v>857</v>
      </c>
      <c r="E44" s="312"/>
      <c r="F44" s="285"/>
      <c r="G44" s="286"/>
      <c r="H44" s="301">
        <f>H45+H47+H48+H50+H51+H53</f>
        <v>0</v>
      </c>
    </row>
    <row r="45" spans="2:10" ht="13.5" customHeight="1">
      <c r="B45" s="298">
        <v>16</v>
      </c>
      <c r="C45" s="274" t="s">
        <v>858</v>
      </c>
      <c r="D45" s="275" t="s">
        <v>859</v>
      </c>
      <c r="E45" s="310" t="s">
        <v>222</v>
      </c>
      <c r="F45" s="277">
        <v>12.676</v>
      </c>
      <c r="G45" s="278">
        <v>0</v>
      </c>
      <c r="H45" s="299">
        <f>F45*G45</f>
        <v>0</v>
      </c>
    </row>
    <row r="46" spans="2:10" ht="13.5" customHeight="1">
      <c r="B46" s="298"/>
      <c r="C46" s="274"/>
      <c r="D46" s="279" t="s">
        <v>1123</v>
      </c>
      <c r="E46" s="311"/>
      <c r="F46" s="281">
        <v>12.676</v>
      </c>
      <c r="G46" s="278"/>
      <c r="H46" s="299"/>
    </row>
    <row r="47" spans="2:10" ht="13.5" customHeight="1">
      <c r="B47" s="298">
        <v>17</v>
      </c>
      <c r="C47" s="274" t="s">
        <v>862</v>
      </c>
      <c r="D47" s="275" t="s">
        <v>863</v>
      </c>
      <c r="E47" s="310" t="s">
        <v>222</v>
      </c>
      <c r="F47" s="277">
        <v>12.676</v>
      </c>
      <c r="G47" s="278">
        <v>0</v>
      </c>
      <c r="H47" s="299">
        <f t="shared" ref="H47:H53" si="4">F47*G47</f>
        <v>0</v>
      </c>
    </row>
    <row r="48" spans="2:10" ht="13.5" customHeight="1">
      <c r="B48" s="298">
        <v>18</v>
      </c>
      <c r="C48" s="274" t="s">
        <v>866</v>
      </c>
      <c r="D48" s="275" t="s">
        <v>867</v>
      </c>
      <c r="E48" s="310" t="s">
        <v>108</v>
      </c>
      <c r="F48" s="277">
        <v>7.92</v>
      </c>
      <c r="G48" s="278">
        <v>0</v>
      </c>
      <c r="H48" s="299">
        <f t="shared" si="4"/>
        <v>0</v>
      </c>
    </row>
    <row r="49" spans="2:8" ht="13.5" customHeight="1">
      <c r="B49" s="298"/>
      <c r="C49" s="274"/>
      <c r="D49" s="279" t="s">
        <v>1124</v>
      </c>
      <c r="E49" s="311"/>
      <c r="F49" s="281">
        <v>7.92</v>
      </c>
      <c r="G49" s="278"/>
      <c r="H49" s="299"/>
    </row>
    <row r="50" spans="2:8" ht="13.5" customHeight="1">
      <c r="B50" s="298">
        <v>19</v>
      </c>
      <c r="C50" s="274" t="s">
        <v>864</v>
      </c>
      <c r="D50" s="275" t="s">
        <v>865</v>
      </c>
      <c r="E50" s="310" t="s">
        <v>93</v>
      </c>
      <c r="F50" s="277">
        <v>10</v>
      </c>
      <c r="G50" s="278">
        <v>0</v>
      </c>
      <c r="H50" s="299">
        <f t="shared" si="4"/>
        <v>0</v>
      </c>
    </row>
    <row r="51" spans="2:8" ht="13.5" customHeight="1">
      <c r="B51" s="298">
        <v>20</v>
      </c>
      <c r="C51" s="274" t="s">
        <v>870</v>
      </c>
      <c r="D51" s="275" t="s">
        <v>871</v>
      </c>
      <c r="E51" s="310" t="s">
        <v>108</v>
      </c>
      <c r="F51" s="277">
        <v>5.5</v>
      </c>
      <c r="G51" s="278">
        <v>0</v>
      </c>
      <c r="H51" s="299">
        <f t="shared" si="4"/>
        <v>0</v>
      </c>
    </row>
    <row r="52" spans="2:8" ht="13.5" customHeight="1">
      <c r="B52" s="298"/>
      <c r="C52" s="274"/>
      <c r="D52" s="279" t="s">
        <v>1125</v>
      </c>
      <c r="E52" s="311"/>
      <c r="F52" s="281">
        <v>5.5</v>
      </c>
      <c r="G52" s="278"/>
      <c r="H52" s="299"/>
    </row>
    <row r="53" spans="2:8" ht="13.5" customHeight="1">
      <c r="B53" s="298">
        <v>21</v>
      </c>
      <c r="C53" s="274" t="s">
        <v>1126</v>
      </c>
      <c r="D53" s="275" t="s">
        <v>1127</v>
      </c>
      <c r="E53" s="310" t="s">
        <v>20</v>
      </c>
      <c r="F53" s="277">
        <v>106.18</v>
      </c>
      <c r="G53" s="278">
        <v>0</v>
      </c>
      <c r="H53" s="299">
        <f t="shared" si="4"/>
        <v>0</v>
      </c>
    </row>
    <row r="54" spans="2:8" ht="13.5" customHeight="1">
      <c r="B54" s="300" t="s">
        <v>507</v>
      </c>
      <c r="C54" s="282" t="s">
        <v>636</v>
      </c>
      <c r="D54" s="283" t="s">
        <v>637</v>
      </c>
      <c r="E54" s="312"/>
      <c r="F54" s="285"/>
      <c r="G54" s="286"/>
      <c r="H54" s="301">
        <f>H55+H57+H59+H60</f>
        <v>0</v>
      </c>
    </row>
    <row r="55" spans="2:8" ht="13.5" customHeight="1">
      <c r="B55" s="298">
        <v>22</v>
      </c>
      <c r="C55" s="274" t="s">
        <v>1128</v>
      </c>
      <c r="D55" s="275" t="s">
        <v>1129</v>
      </c>
      <c r="E55" s="310" t="s">
        <v>222</v>
      </c>
      <c r="F55" s="277">
        <v>28.2</v>
      </c>
      <c r="G55" s="278">
        <v>0</v>
      </c>
      <c r="H55" s="299">
        <f>F55*G55</f>
        <v>0</v>
      </c>
    </row>
    <row r="56" spans="2:8" ht="13.5" customHeight="1">
      <c r="B56" s="298"/>
      <c r="C56" s="274"/>
      <c r="D56" s="279" t="s">
        <v>1130</v>
      </c>
      <c r="E56" s="311"/>
      <c r="F56" s="281">
        <v>28.2</v>
      </c>
      <c r="G56" s="278"/>
      <c r="H56" s="299"/>
    </row>
    <row r="57" spans="2:8" ht="13.5" customHeight="1">
      <c r="B57" s="298">
        <v>23</v>
      </c>
      <c r="C57" s="274" t="s">
        <v>1131</v>
      </c>
      <c r="D57" s="275" t="s">
        <v>1132</v>
      </c>
      <c r="E57" s="310" t="s">
        <v>590</v>
      </c>
      <c r="F57" s="277">
        <v>1.4805000000000001</v>
      </c>
      <c r="G57" s="278">
        <v>0</v>
      </c>
      <c r="H57" s="299">
        <f t="shared" ref="H57:H60" si="5">F57*G57</f>
        <v>0</v>
      </c>
    </row>
    <row r="58" spans="2:8" ht="13.5" customHeight="1">
      <c r="B58" s="298"/>
      <c r="C58" s="274"/>
      <c r="D58" s="279" t="s">
        <v>1133</v>
      </c>
      <c r="E58" s="311"/>
      <c r="F58" s="281">
        <v>1.4804999999999999</v>
      </c>
      <c r="G58" s="278"/>
      <c r="H58" s="299"/>
    </row>
    <row r="59" spans="2:8" ht="13.5" customHeight="1">
      <c r="B59" s="298">
        <v>24</v>
      </c>
      <c r="C59" s="274" t="s">
        <v>1134</v>
      </c>
      <c r="D59" s="275" t="s">
        <v>1135</v>
      </c>
      <c r="E59" s="310" t="s">
        <v>222</v>
      </c>
      <c r="F59" s="277">
        <v>28.2</v>
      </c>
      <c r="G59" s="278">
        <v>0</v>
      </c>
      <c r="H59" s="299">
        <f t="shared" si="5"/>
        <v>0</v>
      </c>
    </row>
    <row r="60" spans="2:8" ht="13.5" customHeight="1">
      <c r="B60" s="298">
        <v>25</v>
      </c>
      <c r="C60" s="274" t="s">
        <v>1136</v>
      </c>
      <c r="D60" s="275" t="s">
        <v>1137</v>
      </c>
      <c r="E60" s="310" t="s">
        <v>20</v>
      </c>
      <c r="F60" s="277">
        <v>11.1371</v>
      </c>
      <c r="G60" s="278">
        <v>0</v>
      </c>
      <c r="H60" s="299">
        <f t="shared" si="5"/>
        <v>0</v>
      </c>
    </row>
    <row r="61" spans="2:8" ht="13.5" customHeight="1">
      <c r="B61" s="300" t="s">
        <v>507</v>
      </c>
      <c r="C61" s="282" t="s">
        <v>655</v>
      </c>
      <c r="D61" s="283" t="s">
        <v>656</v>
      </c>
      <c r="E61" s="312"/>
      <c r="F61" s="285"/>
      <c r="G61" s="286"/>
      <c r="H61" s="301">
        <f>H62</f>
        <v>0</v>
      </c>
    </row>
    <row r="62" spans="2:8" ht="13.5" customHeight="1">
      <c r="B62" s="298">
        <v>26</v>
      </c>
      <c r="C62" s="274" t="s">
        <v>657</v>
      </c>
      <c r="D62" s="275" t="s">
        <v>1138</v>
      </c>
      <c r="E62" s="310" t="s">
        <v>420</v>
      </c>
      <c r="F62" s="277">
        <v>1</v>
      </c>
      <c r="G62" s="278">
        <v>0</v>
      </c>
      <c r="H62" s="299">
        <f>F62*G62</f>
        <v>0</v>
      </c>
    </row>
    <row r="63" spans="2:8" ht="13.5" customHeight="1">
      <c r="B63" s="300" t="s">
        <v>507</v>
      </c>
      <c r="C63" s="282" t="s">
        <v>566</v>
      </c>
      <c r="D63" s="283" t="s">
        <v>567</v>
      </c>
      <c r="E63" s="312"/>
      <c r="F63" s="285"/>
      <c r="G63" s="286"/>
      <c r="H63" s="301">
        <f>H64+H65+H66+H67+H68+H69</f>
        <v>0</v>
      </c>
    </row>
    <row r="64" spans="2:8" ht="13.5" customHeight="1">
      <c r="B64" s="298">
        <v>27</v>
      </c>
      <c r="C64" s="274" t="s">
        <v>661</v>
      </c>
      <c r="D64" s="275" t="s">
        <v>1139</v>
      </c>
      <c r="E64" s="310" t="s">
        <v>310</v>
      </c>
      <c r="F64" s="277">
        <v>1</v>
      </c>
      <c r="G64" s="278">
        <v>0</v>
      </c>
      <c r="H64" s="299">
        <f>F64*G64</f>
        <v>0</v>
      </c>
    </row>
    <row r="65" spans="2:8" ht="13.5" customHeight="1">
      <c r="B65" s="298">
        <v>28</v>
      </c>
      <c r="C65" s="274" t="s">
        <v>663</v>
      </c>
      <c r="D65" s="275" t="s">
        <v>1140</v>
      </c>
      <c r="E65" s="310" t="s">
        <v>310</v>
      </c>
      <c r="F65" s="277">
        <v>2</v>
      </c>
      <c r="G65" s="278">
        <v>0</v>
      </c>
      <c r="H65" s="299">
        <f t="shared" ref="H65:H69" si="6">F65*G65</f>
        <v>0</v>
      </c>
    </row>
    <row r="66" spans="2:8" ht="13.5" customHeight="1">
      <c r="B66" s="298">
        <v>29</v>
      </c>
      <c r="C66" s="274" t="s">
        <v>665</v>
      </c>
      <c r="D66" s="275" t="s">
        <v>1141</v>
      </c>
      <c r="E66" s="310" t="s">
        <v>310</v>
      </c>
      <c r="F66" s="277">
        <v>1</v>
      </c>
      <c r="G66" s="278">
        <v>0</v>
      </c>
      <c r="H66" s="299">
        <f t="shared" si="6"/>
        <v>0</v>
      </c>
    </row>
    <row r="67" spans="2:8" ht="13.5" customHeight="1">
      <c r="B67" s="298">
        <v>30</v>
      </c>
      <c r="C67" s="274" t="s">
        <v>877</v>
      </c>
      <c r="D67" s="275" t="s">
        <v>1142</v>
      </c>
      <c r="E67" s="310" t="s">
        <v>310</v>
      </c>
      <c r="F67" s="277">
        <v>1</v>
      </c>
      <c r="G67" s="278">
        <v>0</v>
      </c>
      <c r="H67" s="299">
        <f t="shared" si="6"/>
        <v>0</v>
      </c>
    </row>
    <row r="68" spans="2:8" ht="13.5" customHeight="1">
      <c r="B68" s="298">
        <v>31</v>
      </c>
      <c r="C68" s="274" t="s">
        <v>1143</v>
      </c>
      <c r="D68" s="275" t="s">
        <v>668</v>
      </c>
      <c r="E68" s="310" t="s">
        <v>93</v>
      </c>
      <c r="F68" s="277">
        <v>1</v>
      </c>
      <c r="G68" s="278">
        <v>0</v>
      </c>
      <c r="H68" s="299">
        <f t="shared" si="6"/>
        <v>0</v>
      </c>
    </row>
    <row r="69" spans="2:8" ht="13.5" customHeight="1">
      <c r="B69" s="298">
        <v>32</v>
      </c>
      <c r="C69" s="274" t="s">
        <v>1144</v>
      </c>
      <c r="D69" s="275" t="s">
        <v>1145</v>
      </c>
      <c r="E69" s="310" t="s">
        <v>20</v>
      </c>
      <c r="F69" s="277">
        <v>249</v>
      </c>
      <c r="G69" s="278">
        <v>0</v>
      </c>
      <c r="H69" s="299">
        <f t="shared" si="6"/>
        <v>0</v>
      </c>
    </row>
    <row r="70" spans="2:8" ht="13.5" customHeight="1">
      <c r="B70" s="300" t="s">
        <v>507</v>
      </c>
      <c r="C70" s="282" t="s">
        <v>677</v>
      </c>
      <c r="D70" s="283" t="s">
        <v>678</v>
      </c>
      <c r="E70" s="312"/>
      <c r="F70" s="285"/>
      <c r="G70" s="286"/>
      <c r="H70" s="301">
        <f>H71+H72+H73</f>
        <v>0</v>
      </c>
    </row>
    <row r="71" spans="2:8" ht="13.5" customHeight="1">
      <c r="B71" s="298">
        <v>33</v>
      </c>
      <c r="C71" s="274" t="s">
        <v>679</v>
      </c>
      <c r="D71" s="275" t="s">
        <v>1146</v>
      </c>
      <c r="E71" s="310" t="s">
        <v>310</v>
      </c>
      <c r="F71" s="277">
        <v>1</v>
      </c>
      <c r="G71" s="278">
        <v>0</v>
      </c>
      <c r="H71" s="299">
        <f>F71*G71</f>
        <v>0</v>
      </c>
    </row>
    <row r="72" spans="2:8" ht="13.5" customHeight="1">
      <c r="B72" s="298">
        <v>34</v>
      </c>
      <c r="C72" s="274" t="s">
        <v>681</v>
      </c>
      <c r="D72" s="275" t="s">
        <v>1147</v>
      </c>
      <c r="E72" s="310" t="s">
        <v>420</v>
      </c>
      <c r="F72" s="277">
        <v>1</v>
      </c>
      <c r="G72" s="278">
        <v>0</v>
      </c>
      <c r="H72" s="299">
        <f t="shared" ref="H72:H73" si="7">F72*G72</f>
        <v>0</v>
      </c>
    </row>
    <row r="73" spans="2:8" ht="13.5" customHeight="1">
      <c r="B73" s="298">
        <v>35</v>
      </c>
      <c r="C73" s="274" t="s">
        <v>1144</v>
      </c>
      <c r="D73" s="275" t="s">
        <v>1145</v>
      </c>
      <c r="E73" s="310" t="s">
        <v>20</v>
      </c>
      <c r="F73" s="277">
        <v>47.8</v>
      </c>
      <c r="G73" s="278">
        <v>0</v>
      </c>
      <c r="H73" s="299">
        <f t="shared" si="7"/>
        <v>0</v>
      </c>
    </row>
    <row r="74" spans="2:8" ht="13.5" customHeight="1">
      <c r="B74" s="300" t="s">
        <v>507</v>
      </c>
      <c r="C74" s="282" t="s">
        <v>885</v>
      </c>
      <c r="D74" s="283" t="s">
        <v>886</v>
      </c>
      <c r="E74" s="312"/>
      <c r="F74" s="285"/>
      <c r="G74" s="286"/>
      <c r="H74" s="301">
        <f>H75+H77+H78+H79+H80+H81+H82+H83+H85+H86</f>
        <v>0</v>
      </c>
    </row>
    <row r="75" spans="2:8" ht="13.5" customHeight="1">
      <c r="B75" s="298">
        <v>36</v>
      </c>
      <c r="C75" s="274" t="s">
        <v>887</v>
      </c>
      <c r="D75" s="275" t="s">
        <v>888</v>
      </c>
      <c r="E75" s="310" t="s">
        <v>222</v>
      </c>
      <c r="F75" s="277">
        <v>4.359</v>
      </c>
      <c r="G75" s="278">
        <v>0</v>
      </c>
      <c r="H75" s="299">
        <f>F75*G75</f>
        <v>0</v>
      </c>
    </row>
    <row r="76" spans="2:8" ht="13.5" customHeight="1">
      <c r="B76" s="298"/>
      <c r="C76" s="274"/>
      <c r="D76" s="279" t="s">
        <v>1148</v>
      </c>
      <c r="E76" s="311"/>
      <c r="F76" s="281">
        <v>4.359</v>
      </c>
      <c r="G76" s="278"/>
      <c r="H76" s="299"/>
    </row>
    <row r="77" spans="2:8" ht="13.5" customHeight="1">
      <c r="B77" s="298">
        <v>37</v>
      </c>
      <c r="C77" s="274" t="s">
        <v>889</v>
      </c>
      <c r="D77" s="275" t="s">
        <v>890</v>
      </c>
      <c r="E77" s="310" t="s">
        <v>222</v>
      </c>
      <c r="F77" s="277">
        <v>4.359</v>
      </c>
      <c r="G77" s="278">
        <v>0</v>
      </c>
      <c r="H77" s="299">
        <f t="shared" ref="H77:H86" si="8">F77*G77</f>
        <v>0</v>
      </c>
    </row>
    <row r="78" spans="2:8" ht="13.5" customHeight="1">
      <c r="B78" s="298">
        <v>38</v>
      </c>
      <c r="C78" s="274" t="s">
        <v>987</v>
      </c>
      <c r="D78" s="275" t="s">
        <v>988</v>
      </c>
      <c r="E78" s="310" t="s">
        <v>108</v>
      </c>
      <c r="F78" s="277">
        <v>4</v>
      </c>
      <c r="G78" s="278">
        <v>0</v>
      </c>
      <c r="H78" s="299">
        <f t="shared" si="8"/>
        <v>0</v>
      </c>
    </row>
    <row r="79" spans="2:8" ht="13.5" customHeight="1">
      <c r="B79" s="298">
        <v>39</v>
      </c>
      <c r="C79" s="274" t="s">
        <v>990</v>
      </c>
      <c r="D79" s="275" t="s">
        <v>991</v>
      </c>
      <c r="E79" s="310" t="s">
        <v>108</v>
      </c>
      <c r="F79" s="277">
        <v>4</v>
      </c>
      <c r="G79" s="278">
        <v>0</v>
      </c>
      <c r="H79" s="299">
        <f t="shared" si="8"/>
        <v>0</v>
      </c>
    </row>
    <row r="80" spans="2:8" ht="13.5" customHeight="1">
      <c r="B80" s="298">
        <v>40</v>
      </c>
      <c r="C80" s="274" t="s">
        <v>891</v>
      </c>
      <c r="D80" s="275" t="s">
        <v>892</v>
      </c>
      <c r="E80" s="310" t="s">
        <v>222</v>
      </c>
      <c r="F80" s="277">
        <v>4.359</v>
      </c>
      <c r="G80" s="278">
        <v>0</v>
      </c>
      <c r="H80" s="299">
        <f t="shared" si="8"/>
        <v>0</v>
      </c>
    </row>
    <row r="81" spans="2:8" ht="13.5" customHeight="1">
      <c r="B81" s="298">
        <v>41</v>
      </c>
      <c r="C81" s="274" t="s">
        <v>893</v>
      </c>
      <c r="D81" s="275" t="s">
        <v>894</v>
      </c>
      <c r="E81" s="310" t="s">
        <v>222</v>
      </c>
      <c r="F81" s="277">
        <v>4.359</v>
      </c>
      <c r="G81" s="278">
        <v>0</v>
      </c>
      <c r="H81" s="299">
        <f t="shared" si="8"/>
        <v>0</v>
      </c>
    </row>
    <row r="82" spans="2:8" ht="13.5" customHeight="1">
      <c r="B82" s="298">
        <v>42</v>
      </c>
      <c r="C82" s="274" t="s">
        <v>895</v>
      </c>
      <c r="D82" s="275" t="s">
        <v>896</v>
      </c>
      <c r="E82" s="310" t="s">
        <v>222</v>
      </c>
      <c r="F82" s="277">
        <v>4.359</v>
      </c>
      <c r="G82" s="278">
        <v>0</v>
      </c>
      <c r="H82" s="299">
        <f t="shared" si="8"/>
        <v>0</v>
      </c>
    </row>
    <row r="83" spans="2:8" ht="13.5" customHeight="1">
      <c r="B83" s="298">
        <v>43</v>
      </c>
      <c r="C83" s="274" t="s">
        <v>897</v>
      </c>
      <c r="D83" s="275" t="s">
        <v>898</v>
      </c>
      <c r="E83" s="310" t="s">
        <v>222</v>
      </c>
      <c r="F83" s="277">
        <v>5.2348999999999997</v>
      </c>
      <c r="G83" s="278">
        <v>0</v>
      </c>
      <c r="H83" s="299">
        <f t="shared" si="8"/>
        <v>0</v>
      </c>
    </row>
    <row r="84" spans="2:8" ht="13.5" customHeight="1">
      <c r="B84" s="298"/>
      <c r="C84" s="274"/>
      <c r="D84" s="279" t="s">
        <v>1149</v>
      </c>
      <c r="E84" s="311"/>
      <c r="F84" s="281">
        <v>5.2348999999999997</v>
      </c>
      <c r="G84" s="278"/>
      <c r="H84" s="299"/>
    </row>
    <row r="85" spans="2:8" ht="13.5" customHeight="1">
      <c r="B85" s="298">
        <v>44</v>
      </c>
      <c r="C85" s="274" t="s">
        <v>900</v>
      </c>
      <c r="D85" s="275" t="s">
        <v>901</v>
      </c>
      <c r="E85" s="310" t="s">
        <v>108</v>
      </c>
      <c r="F85" s="277">
        <v>7.92</v>
      </c>
      <c r="G85" s="278">
        <v>0</v>
      </c>
      <c r="H85" s="299">
        <f t="shared" si="8"/>
        <v>0</v>
      </c>
    </row>
    <row r="86" spans="2:8" ht="13.5" customHeight="1">
      <c r="B86" s="298">
        <v>45</v>
      </c>
      <c r="C86" s="274" t="s">
        <v>1150</v>
      </c>
      <c r="D86" s="275" t="s">
        <v>1151</v>
      </c>
      <c r="E86" s="310" t="s">
        <v>20</v>
      </c>
      <c r="F86" s="277">
        <v>699.9</v>
      </c>
      <c r="G86" s="278">
        <v>0</v>
      </c>
      <c r="H86" s="299">
        <f t="shared" si="8"/>
        <v>0</v>
      </c>
    </row>
    <row r="87" spans="2:8" ht="13.5" customHeight="1">
      <c r="B87" s="300" t="s">
        <v>507</v>
      </c>
      <c r="C87" s="282" t="s">
        <v>574</v>
      </c>
      <c r="D87" s="283" t="s">
        <v>575</v>
      </c>
      <c r="E87" s="312"/>
      <c r="F87" s="285"/>
      <c r="G87" s="286"/>
      <c r="H87" s="301">
        <f>H91+H92+H95+H97+H99+H101+H103+H88</f>
        <v>0</v>
      </c>
    </row>
    <row r="88" spans="2:8" ht="13.5" customHeight="1">
      <c r="B88" s="298">
        <v>46</v>
      </c>
      <c r="C88" s="274" t="s">
        <v>688</v>
      </c>
      <c r="D88" s="275" t="s">
        <v>689</v>
      </c>
      <c r="E88" s="310" t="s">
        <v>222</v>
      </c>
      <c r="F88" s="277">
        <v>35.5</v>
      </c>
      <c r="G88" s="278">
        <v>0</v>
      </c>
      <c r="H88" s="299">
        <f>F88*G88</f>
        <v>0</v>
      </c>
    </row>
    <row r="89" spans="2:8" ht="13.5" customHeight="1">
      <c r="B89" s="298"/>
      <c r="C89" s="274"/>
      <c r="D89" s="279" t="s">
        <v>1152</v>
      </c>
      <c r="E89" s="311"/>
      <c r="F89" s="281">
        <v>23</v>
      </c>
      <c r="G89" s="278"/>
      <c r="H89" s="299"/>
    </row>
    <row r="90" spans="2:8" ht="13.5" customHeight="1">
      <c r="B90" s="298"/>
      <c r="C90" s="274"/>
      <c r="D90" s="279" t="s">
        <v>1153</v>
      </c>
      <c r="E90" s="311"/>
      <c r="F90" s="281">
        <v>12.5</v>
      </c>
      <c r="G90" s="278"/>
      <c r="H90" s="299"/>
    </row>
    <row r="91" spans="2:8" ht="13.5" customHeight="1">
      <c r="B91" s="298">
        <v>47</v>
      </c>
      <c r="C91" s="274" t="s">
        <v>690</v>
      </c>
      <c r="D91" s="275" t="s">
        <v>691</v>
      </c>
      <c r="E91" s="310" t="s">
        <v>222</v>
      </c>
      <c r="F91" s="277">
        <v>35.5</v>
      </c>
      <c r="G91" s="278">
        <v>0</v>
      </c>
      <c r="H91" s="299">
        <f t="shared" ref="H91:H103" si="9">F91*G91</f>
        <v>0</v>
      </c>
    </row>
    <row r="92" spans="2:8" ht="13.5" customHeight="1">
      <c r="B92" s="298">
        <v>48</v>
      </c>
      <c r="C92" s="274" t="s">
        <v>692</v>
      </c>
      <c r="D92" s="275" t="s">
        <v>693</v>
      </c>
      <c r="E92" s="310" t="s">
        <v>108</v>
      </c>
      <c r="F92" s="277">
        <v>32.159999999999997</v>
      </c>
      <c r="G92" s="278">
        <v>0</v>
      </c>
      <c r="H92" s="299">
        <f t="shared" si="9"/>
        <v>0</v>
      </c>
    </row>
    <row r="93" spans="2:8" ht="13.5" customHeight="1">
      <c r="B93" s="298"/>
      <c r="C93" s="274"/>
      <c r="D93" s="279" t="s">
        <v>1154</v>
      </c>
      <c r="E93" s="311"/>
      <c r="F93" s="281">
        <v>18.579999999999998</v>
      </c>
      <c r="G93" s="278"/>
      <c r="H93" s="299"/>
    </row>
    <row r="94" spans="2:8" ht="13.5" customHeight="1">
      <c r="B94" s="298"/>
      <c r="C94" s="274"/>
      <c r="D94" s="279" t="s">
        <v>1155</v>
      </c>
      <c r="E94" s="311"/>
      <c r="F94" s="281">
        <v>13.58</v>
      </c>
      <c r="G94" s="278"/>
      <c r="H94" s="299"/>
    </row>
    <row r="95" spans="2:8" ht="13.5" customHeight="1">
      <c r="B95" s="298">
        <v>49</v>
      </c>
      <c r="C95" s="274" t="s">
        <v>694</v>
      </c>
      <c r="D95" s="275" t="s">
        <v>695</v>
      </c>
      <c r="E95" s="310" t="s">
        <v>108</v>
      </c>
      <c r="F95" s="277">
        <v>33.768000000000001</v>
      </c>
      <c r="G95" s="278">
        <v>0</v>
      </c>
      <c r="H95" s="299">
        <f t="shared" si="9"/>
        <v>0</v>
      </c>
    </row>
    <row r="96" spans="2:8" ht="13.5" customHeight="1">
      <c r="B96" s="298"/>
      <c r="C96" s="274"/>
      <c r="D96" s="279" t="s">
        <v>1156</v>
      </c>
      <c r="E96" s="311"/>
      <c r="F96" s="281">
        <v>33.768000000000001</v>
      </c>
      <c r="G96" s="278"/>
      <c r="H96" s="299"/>
    </row>
    <row r="97" spans="2:10" ht="13.5" customHeight="1">
      <c r="B97" s="298">
        <v>50</v>
      </c>
      <c r="C97" s="274" t="s">
        <v>697</v>
      </c>
      <c r="D97" s="275" t="s">
        <v>698</v>
      </c>
      <c r="E97" s="310" t="s">
        <v>222</v>
      </c>
      <c r="F97" s="277">
        <v>35.5</v>
      </c>
      <c r="G97" s="278">
        <v>0</v>
      </c>
      <c r="H97" s="299">
        <f t="shared" si="9"/>
        <v>0</v>
      </c>
    </row>
    <row r="98" spans="2:10" ht="13.5" customHeight="1">
      <c r="B98" s="298"/>
      <c r="C98" s="274"/>
      <c r="D98" s="279" t="s">
        <v>1157</v>
      </c>
      <c r="E98" s="311"/>
      <c r="F98" s="281">
        <v>35.5</v>
      </c>
      <c r="G98" s="278"/>
      <c r="H98" s="299"/>
    </row>
    <row r="99" spans="2:10" ht="13.5" customHeight="1">
      <c r="B99" s="298">
        <v>51</v>
      </c>
      <c r="C99" s="274" t="s">
        <v>699</v>
      </c>
      <c r="D99" s="275" t="s">
        <v>700</v>
      </c>
      <c r="E99" s="310" t="s">
        <v>222</v>
      </c>
      <c r="F99" s="277">
        <v>37.274999999999999</v>
      </c>
      <c r="G99" s="278">
        <v>0</v>
      </c>
      <c r="H99" s="299">
        <f t="shared" si="9"/>
        <v>0</v>
      </c>
    </row>
    <row r="100" spans="2:10" ht="13.5" customHeight="1">
      <c r="B100" s="298"/>
      <c r="C100" s="274"/>
      <c r="D100" s="279" t="s">
        <v>1158</v>
      </c>
      <c r="E100" s="311"/>
      <c r="F100" s="281">
        <v>37.274999999999999</v>
      </c>
      <c r="G100" s="278"/>
      <c r="H100" s="299"/>
    </row>
    <row r="101" spans="2:10" ht="13.5" customHeight="1">
      <c r="B101" s="298">
        <v>52</v>
      </c>
      <c r="C101" s="274" t="s">
        <v>702</v>
      </c>
      <c r="D101" s="275" t="s">
        <v>703</v>
      </c>
      <c r="E101" s="310" t="s">
        <v>108</v>
      </c>
      <c r="F101" s="277">
        <v>1.8</v>
      </c>
      <c r="G101" s="278">
        <v>0</v>
      </c>
      <c r="H101" s="299">
        <f t="shared" si="9"/>
        <v>0</v>
      </c>
    </row>
    <row r="102" spans="2:10" ht="13.5" customHeight="1">
      <c r="B102" s="298"/>
      <c r="C102" s="274"/>
      <c r="D102" s="279" t="s">
        <v>1096</v>
      </c>
      <c r="E102" s="311"/>
      <c r="F102" s="281">
        <v>1.8</v>
      </c>
      <c r="G102" s="278"/>
      <c r="H102" s="299"/>
    </row>
    <row r="103" spans="2:10" ht="13.5" customHeight="1">
      <c r="B103" s="298">
        <v>53</v>
      </c>
      <c r="C103" s="274" t="s">
        <v>1159</v>
      </c>
      <c r="D103" s="275" t="s">
        <v>1160</v>
      </c>
      <c r="E103" s="310" t="s">
        <v>20</v>
      </c>
      <c r="F103" s="277">
        <v>274.97000000000003</v>
      </c>
      <c r="G103" s="278">
        <v>0</v>
      </c>
      <c r="H103" s="299">
        <f t="shared" si="9"/>
        <v>0</v>
      </c>
    </row>
    <row r="104" spans="2:10" ht="13.5" customHeight="1">
      <c r="B104" s="300" t="s">
        <v>507</v>
      </c>
      <c r="C104" s="282" t="s">
        <v>707</v>
      </c>
      <c r="D104" s="283" t="s">
        <v>708</v>
      </c>
      <c r="E104" s="312"/>
      <c r="F104" s="285"/>
      <c r="G104" s="286"/>
      <c r="H104" s="301">
        <f>H105+H107+H108+H110</f>
        <v>0</v>
      </c>
    </row>
    <row r="105" spans="2:10" ht="13.5" customHeight="1">
      <c r="B105" s="298">
        <v>54</v>
      </c>
      <c r="C105" s="274" t="s">
        <v>709</v>
      </c>
      <c r="D105" s="275" t="s">
        <v>710</v>
      </c>
      <c r="E105" s="310" t="s">
        <v>222</v>
      </c>
      <c r="F105" s="277">
        <v>8.0399999999999991</v>
      </c>
      <c r="G105" s="278">
        <v>0</v>
      </c>
      <c r="H105" s="299">
        <f>F105*G105</f>
        <v>0</v>
      </c>
    </row>
    <row r="106" spans="2:10" ht="13.5" customHeight="1">
      <c r="B106" s="298"/>
      <c r="C106" s="274"/>
      <c r="D106" s="279" t="s">
        <v>1161</v>
      </c>
      <c r="E106" s="311"/>
      <c r="F106" s="281">
        <v>8.0399999999999991</v>
      </c>
      <c r="G106" s="278"/>
      <c r="H106" s="299"/>
    </row>
    <row r="107" spans="2:10" ht="13.5" customHeight="1">
      <c r="B107" s="298">
        <v>55</v>
      </c>
      <c r="C107" s="274" t="s">
        <v>1162</v>
      </c>
      <c r="D107" s="275" t="s">
        <v>712</v>
      </c>
      <c r="E107" s="310" t="s">
        <v>222</v>
      </c>
      <c r="F107" s="277">
        <v>8.0399999999999991</v>
      </c>
      <c r="G107" s="278">
        <v>0</v>
      </c>
      <c r="H107" s="299">
        <f t="shared" ref="H107:H110" si="10">F107*G107</f>
        <v>0</v>
      </c>
    </row>
    <row r="108" spans="2:10" ht="13.5" customHeight="1">
      <c r="B108" s="298">
        <v>56</v>
      </c>
      <c r="C108" s="274" t="s">
        <v>1163</v>
      </c>
      <c r="D108" s="275" t="s">
        <v>1164</v>
      </c>
      <c r="E108" s="310" t="s">
        <v>222</v>
      </c>
      <c r="F108" s="277">
        <v>8.8439999999999994</v>
      </c>
      <c r="G108" s="278">
        <v>0</v>
      </c>
      <c r="H108" s="299">
        <f t="shared" si="10"/>
        <v>0</v>
      </c>
    </row>
    <row r="109" spans="2:10" ht="13.5" customHeight="1">
      <c r="B109" s="298"/>
      <c r="C109" s="274"/>
      <c r="D109" s="279" t="s">
        <v>1165</v>
      </c>
      <c r="E109" s="311"/>
      <c r="F109" s="281">
        <v>8.8439999999999994</v>
      </c>
      <c r="G109" s="278"/>
      <c r="H109" s="299"/>
    </row>
    <row r="110" spans="2:10" ht="13.5" customHeight="1" thickBot="1">
      <c r="B110" s="298">
        <v>57</v>
      </c>
      <c r="C110" s="274" t="s">
        <v>1166</v>
      </c>
      <c r="D110" s="275" t="s">
        <v>1167</v>
      </c>
      <c r="E110" s="310" t="s">
        <v>20</v>
      </c>
      <c r="F110" s="277">
        <v>109.7299</v>
      </c>
      <c r="G110" s="278">
        <v>0</v>
      </c>
      <c r="H110" s="299">
        <f t="shared" si="10"/>
        <v>0</v>
      </c>
    </row>
    <row r="111" spans="2:10" ht="13.5" customHeight="1" thickBot="1">
      <c r="B111" s="300" t="s">
        <v>507</v>
      </c>
      <c r="C111" s="282" t="s">
        <v>724</v>
      </c>
      <c r="D111" s="283" t="s">
        <v>725</v>
      </c>
      <c r="E111" s="312"/>
      <c r="F111" s="285"/>
      <c r="G111" s="286"/>
      <c r="H111" s="301">
        <f>H112+H114+H115+H116+H118</f>
        <v>0</v>
      </c>
      <c r="I111" s="398">
        <f>H111+H104+H87+H74+H70+H63+H61+H54+H44</f>
        <v>0</v>
      </c>
      <c r="J111" s="399" t="s">
        <v>14</v>
      </c>
    </row>
    <row r="112" spans="2:10" ht="13.5" customHeight="1">
      <c r="B112" s="298">
        <v>58</v>
      </c>
      <c r="C112" s="274" t="s">
        <v>726</v>
      </c>
      <c r="D112" s="275" t="s">
        <v>727</v>
      </c>
      <c r="E112" s="310" t="s">
        <v>222</v>
      </c>
      <c r="F112" s="277">
        <v>138.5675</v>
      </c>
      <c r="G112" s="278">
        <v>0</v>
      </c>
      <c r="H112" s="299">
        <f>F112*G112</f>
        <v>0</v>
      </c>
    </row>
    <row r="113" spans="2:8" ht="13.5" customHeight="1">
      <c r="B113" s="298"/>
      <c r="C113" s="274"/>
      <c r="D113" s="279" t="s">
        <v>1168</v>
      </c>
      <c r="E113" s="311"/>
      <c r="F113" s="281">
        <v>138.5675</v>
      </c>
      <c r="G113" s="278"/>
      <c r="H113" s="299"/>
    </row>
    <row r="114" spans="2:8" ht="13.5" customHeight="1">
      <c r="B114" s="298">
        <v>59</v>
      </c>
      <c r="C114" s="274" t="s">
        <v>728</v>
      </c>
      <c r="D114" s="275" t="s">
        <v>729</v>
      </c>
      <c r="E114" s="310" t="s">
        <v>222</v>
      </c>
      <c r="F114" s="277">
        <v>138.5675</v>
      </c>
      <c r="G114" s="278">
        <v>0</v>
      </c>
      <c r="H114" s="299">
        <f t="shared" ref="H114:H118" si="11">F114*G114</f>
        <v>0</v>
      </c>
    </row>
    <row r="115" spans="2:8" ht="13.5" customHeight="1">
      <c r="B115" s="298">
        <v>60</v>
      </c>
      <c r="C115" s="274" t="s">
        <v>730</v>
      </c>
      <c r="D115" s="275" t="s">
        <v>731</v>
      </c>
      <c r="E115" s="310" t="s">
        <v>222</v>
      </c>
      <c r="F115" s="277">
        <v>43.3</v>
      </c>
      <c r="G115" s="278">
        <v>0</v>
      </c>
      <c r="H115" s="299">
        <f t="shared" si="11"/>
        <v>0</v>
      </c>
    </row>
    <row r="116" spans="2:8" ht="13.5" customHeight="1">
      <c r="B116" s="298">
        <v>61</v>
      </c>
      <c r="C116" s="274" t="s">
        <v>732</v>
      </c>
      <c r="D116" s="275" t="s">
        <v>733</v>
      </c>
      <c r="E116" s="310" t="s">
        <v>222</v>
      </c>
      <c r="F116" s="277">
        <v>140.41550000000001</v>
      </c>
      <c r="G116" s="278">
        <v>0</v>
      </c>
      <c r="H116" s="299">
        <f t="shared" si="11"/>
        <v>0</v>
      </c>
    </row>
    <row r="117" spans="2:8" ht="13.5" customHeight="1">
      <c r="B117" s="298"/>
      <c r="C117" s="274"/>
      <c r="D117" s="279" t="s">
        <v>1169</v>
      </c>
      <c r="E117" s="311"/>
      <c r="F117" s="281">
        <v>140.41550000000001</v>
      </c>
      <c r="G117" s="278"/>
      <c r="H117" s="299"/>
    </row>
    <row r="118" spans="2:8" ht="13.5" customHeight="1">
      <c r="B118" s="298">
        <v>62</v>
      </c>
      <c r="C118" s="274" t="s">
        <v>736</v>
      </c>
      <c r="D118" s="275" t="s">
        <v>737</v>
      </c>
      <c r="E118" s="310" t="s">
        <v>222</v>
      </c>
      <c r="F118" s="277">
        <v>140.41550000000001</v>
      </c>
      <c r="G118" s="278">
        <v>0</v>
      </c>
      <c r="H118" s="299">
        <f t="shared" si="11"/>
        <v>0</v>
      </c>
    </row>
    <row r="119" spans="2:8" ht="13.5" customHeight="1">
      <c r="B119" s="300" t="s">
        <v>507</v>
      </c>
      <c r="C119" s="282" t="s">
        <v>738</v>
      </c>
      <c r="D119" s="283" t="s">
        <v>17</v>
      </c>
      <c r="E119" s="312"/>
      <c r="F119" s="285"/>
      <c r="G119" s="286"/>
      <c r="H119" s="301">
        <f>H120</f>
        <v>0</v>
      </c>
    </row>
    <row r="120" spans="2:8" ht="13.5" customHeight="1" thickBot="1">
      <c r="B120" s="302">
        <v>63</v>
      </c>
      <c r="C120" s="303" t="s">
        <v>739</v>
      </c>
      <c r="D120" s="313" t="s">
        <v>1013</v>
      </c>
      <c r="E120" s="314" t="s">
        <v>310</v>
      </c>
      <c r="F120" s="315">
        <v>1</v>
      </c>
      <c r="G120" s="307">
        <v>0</v>
      </c>
      <c r="H120" s="308">
        <f>F120*G120</f>
        <v>0</v>
      </c>
    </row>
    <row r="121" spans="2:8" ht="15.75" thickBot="1">
      <c r="H121" s="386">
        <f>H119+H111+H104+H87+H74+H70+H63+H61+H54+H44+H42+H40+H32+H24+H15+H9</f>
        <v>0</v>
      </c>
    </row>
  </sheetData>
  <mergeCells count="5">
    <mergeCell ref="B2:H2"/>
    <mergeCell ref="D3:H3"/>
    <mergeCell ref="D4:H4"/>
    <mergeCell ref="D5:H5"/>
    <mergeCell ref="D36:H36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B3:K115"/>
  <sheetViews>
    <sheetView topLeftCell="A79" zoomScale="150" zoomScaleNormal="150" workbookViewId="0">
      <selection activeCell="M108" sqref="M108"/>
    </sheetView>
  </sheetViews>
  <sheetFormatPr defaultRowHeight="15"/>
  <cols>
    <col min="3" max="3" width="11.7109375" customWidth="1"/>
    <col min="4" max="4" width="48.140625" customWidth="1"/>
    <col min="8" max="8" width="13.5703125" customWidth="1"/>
    <col min="9" max="9" width="10.85546875" customWidth="1"/>
    <col min="11" max="11" width="14.7109375" customWidth="1"/>
  </cols>
  <sheetData>
    <row r="3" spans="2:11" ht="15.75" thickBot="1"/>
    <row r="4" spans="2:11" ht="18">
      <c r="B4" s="531" t="s">
        <v>65</v>
      </c>
      <c r="C4" s="532"/>
      <c r="D4" s="532"/>
      <c r="E4" s="532"/>
      <c r="F4" s="532"/>
      <c r="G4" s="532"/>
      <c r="H4" s="532"/>
      <c r="I4" s="533"/>
    </row>
    <row r="5" spans="2:11">
      <c r="B5" s="121" t="s">
        <v>66</v>
      </c>
      <c r="C5" s="122"/>
      <c r="D5" s="122"/>
      <c r="E5" s="122"/>
      <c r="F5" s="122"/>
      <c r="G5" s="122"/>
      <c r="H5" s="122"/>
      <c r="I5" s="123"/>
    </row>
    <row r="6" spans="2:11">
      <c r="B6" s="121" t="s">
        <v>318</v>
      </c>
      <c r="C6" s="122"/>
      <c r="D6" s="122"/>
      <c r="E6" s="122"/>
      <c r="F6" s="122"/>
      <c r="G6" s="122"/>
      <c r="H6" s="122"/>
      <c r="I6" s="123"/>
    </row>
    <row r="7" spans="2:11">
      <c r="B7" s="124"/>
      <c r="C7" s="122"/>
      <c r="D7" s="125"/>
      <c r="E7" s="122"/>
      <c r="F7" s="122"/>
      <c r="G7" s="122"/>
      <c r="H7" s="122"/>
      <c r="I7" s="123"/>
    </row>
    <row r="8" spans="2:11">
      <c r="B8" s="126"/>
      <c r="C8" s="127"/>
      <c r="D8" s="128"/>
      <c r="E8" s="127"/>
      <c r="F8" s="129"/>
      <c r="G8" s="130"/>
      <c r="H8" s="130"/>
      <c r="I8" s="131"/>
    </row>
    <row r="9" spans="2:11">
      <c r="B9" s="132" t="s">
        <v>68</v>
      </c>
      <c r="C9" s="133"/>
      <c r="D9" s="133"/>
      <c r="E9" s="133"/>
      <c r="F9" s="133"/>
      <c r="G9" s="133"/>
      <c r="H9" s="133"/>
      <c r="I9" s="134"/>
    </row>
    <row r="10" spans="2:11">
      <c r="B10" s="132" t="s">
        <v>69</v>
      </c>
      <c r="C10" s="133"/>
      <c r="D10" s="133"/>
      <c r="E10" s="133"/>
      <c r="F10" s="133"/>
      <c r="G10" s="133"/>
      <c r="H10" s="133" t="s">
        <v>70</v>
      </c>
      <c r="I10" s="134"/>
    </row>
    <row r="11" spans="2:11">
      <c r="B11" s="132" t="s">
        <v>71</v>
      </c>
      <c r="C11" s="135"/>
      <c r="D11" s="135"/>
      <c r="E11" s="135"/>
      <c r="F11" s="136"/>
      <c r="G11" s="137"/>
      <c r="H11" s="133" t="s">
        <v>72</v>
      </c>
      <c r="I11" s="138"/>
    </row>
    <row r="12" spans="2:11">
      <c r="B12" s="139"/>
      <c r="C12" s="140"/>
      <c r="D12" s="140"/>
      <c r="E12" s="140"/>
      <c r="F12" s="140"/>
      <c r="G12" s="140"/>
      <c r="H12" s="140"/>
      <c r="I12" s="141"/>
    </row>
    <row r="13" spans="2:11" ht="22.5">
      <c r="B13" s="142" t="s">
        <v>73</v>
      </c>
      <c r="C13" s="114" t="s">
        <v>74</v>
      </c>
      <c r="D13" s="114" t="s">
        <v>75</v>
      </c>
      <c r="E13" s="114" t="s">
        <v>76</v>
      </c>
      <c r="F13" s="114" t="s">
        <v>77</v>
      </c>
      <c r="G13" s="114" t="s">
        <v>78</v>
      </c>
      <c r="H13" s="114" t="s">
        <v>37</v>
      </c>
      <c r="I13" s="143" t="s">
        <v>79</v>
      </c>
    </row>
    <row r="14" spans="2:11">
      <c r="B14" s="142" t="s">
        <v>80</v>
      </c>
      <c r="C14" s="114" t="s">
        <v>81</v>
      </c>
      <c r="D14" s="114" t="s">
        <v>82</v>
      </c>
      <c r="E14" s="114" t="s">
        <v>83</v>
      </c>
      <c r="F14" s="114" t="s">
        <v>84</v>
      </c>
      <c r="G14" s="114" t="s">
        <v>85</v>
      </c>
      <c r="H14" s="114" t="s">
        <v>86</v>
      </c>
      <c r="I14" s="143" t="s">
        <v>87</v>
      </c>
    </row>
    <row r="15" spans="2:11" ht="13.5" customHeight="1">
      <c r="B15" s="139"/>
      <c r="C15" s="140"/>
      <c r="D15" s="140"/>
      <c r="E15" s="140"/>
      <c r="F15" s="140"/>
      <c r="G15" s="140"/>
      <c r="H15" s="140"/>
      <c r="I15" s="141"/>
    </row>
    <row r="16" spans="2:11" ht="13.5" customHeight="1">
      <c r="B16" s="144"/>
      <c r="C16" s="145" t="s">
        <v>14</v>
      </c>
      <c r="D16" s="145" t="s">
        <v>88</v>
      </c>
      <c r="E16" s="145"/>
      <c r="F16" s="146"/>
      <c r="G16" s="147"/>
      <c r="H16" s="147">
        <f>H114-H106</f>
        <v>0</v>
      </c>
      <c r="I16" s="148">
        <v>0.20892177000000001</v>
      </c>
      <c r="K16" s="147"/>
    </row>
    <row r="17" spans="2:11" ht="13.5" customHeight="1">
      <c r="B17" s="149"/>
      <c r="C17" s="150" t="s">
        <v>89</v>
      </c>
      <c r="D17" s="150" t="s">
        <v>90</v>
      </c>
      <c r="E17" s="150"/>
      <c r="F17" s="151"/>
      <c r="G17" s="152"/>
      <c r="H17" s="152">
        <f>H18+H19+H20+H21+H22+H23+H24+H25+H26+H27+H28+H29+H30+H31</f>
        <v>0</v>
      </c>
      <c r="I17" s="153">
        <v>2.9499999999999999E-3</v>
      </c>
      <c r="K17" s="152"/>
    </row>
    <row r="18" spans="2:11" ht="13.5" customHeight="1">
      <c r="B18" s="154">
        <v>1</v>
      </c>
      <c r="C18" s="115" t="s">
        <v>91</v>
      </c>
      <c r="D18" s="115" t="s">
        <v>92</v>
      </c>
      <c r="E18" s="115" t="s">
        <v>93</v>
      </c>
      <c r="F18" s="116">
        <v>2</v>
      </c>
      <c r="G18" s="117">
        <v>0</v>
      </c>
      <c r="H18" s="117">
        <f>F18*G18</f>
        <v>0</v>
      </c>
      <c r="I18" s="155">
        <v>0</v>
      </c>
    </row>
    <row r="19" spans="2:11" ht="13.5" customHeight="1">
      <c r="B19" s="156">
        <v>2</v>
      </c>
      <c r="C19" s="118" t="s">
        <v>94</v>
      </c>
      <c r="D19" s="118" t="s">
        <v>95</v>
      </c>
      <c r="E19" s="118" t="s">
        <v>93</v>
      </c>
      <c r="F19" s="119">
        <v>1</v>
      </c>
      <c r="G19" s="117">
        <v>0</v>
      </c>
      <c r="H19" s="117">
        <f t="shared" ref="H19:H31" si="0">F19*G19</f>
        <v>0</v>
      </c>
      <c r="I19" s="157">
        <v>0</v>
      </c>
    </row>
    <row r="20" spans="2:11" ht="13.5" customHeight="1">
      <c r="B20" s="156">
        <v>3</v>
      </c>
      <c r="C20" s="118" t="s">
        <v>96</v>
      </c>
      <c r="D20" s="118" t="s">
        <v>97</v>
      </c>
      <c r="E20" s="118" t="s">
        <v>93</v>
      </c>
      <c r="F20" s="119">
        <v>1</v>
      </c>
      <c r="G20" s="117">
        <v>0</v>
      </c>
      <c r="H20" s="117">
        <f t="shared" si="0"/>
        <v>0</v>
      </c>
      <c r="I20" s="157">
        <v>0</v>
      </c>
    </row>
    <row r="21" spans="2:11" ht="13.5" customHeight="1">
      <c r="B21" s="442"/>
      <c r="C21" s="440">
        <v>72586018</v>
      </c>
      <c r="D21" s="440" t="s">
        <v>99</v>
      </c>
      <c r="E21" s="443" t="s">
        <v>93</v>
      </c>
      <c r="F21" s="444">
        <v>1</v>
      </c>
      <c r="G21" s="445">
        <v>0</v>
      </c>
      <c r="H21" s="117">
        <f t="shared" si="0"/>
        <v>0</v>
      </c>
      <c r="I21" s="446">
        <v>0</v>
      </c>
    </row>
    <row r="22" spans="2:11" ht="13.5" customHeight="1">
      <c r="B22" s="154">
        <v>4</v>
      </c>
      <c r="C22" s="115" t="s">
        <v>319</v>
      </c>
      <c r="D22" s="115" t="s">
        <v>320</v>
      </c>
      <c r="E22" s="115" t="s">
        <v>93</v>
      </c>
      <c r="F22" s="116">
        <v>1</v>
      </c>
      <c r="G22" s="117">
        <v>0</v>
      </c>
      <c r="H22" s="117">
        <f t="shared" si="0"/>
        <v>0</v>
      </c>
      <c r="I22" s="155">
        <v>0</v>
      </c>
    </row>
    <row r="23" spans="2:11" ht="13.5" customHeight="1">
      <c r="B23" s="154">
        <v>5</v>
      </c>
      <c r="C23" s="115" t="s">
        <v>321</v>
      </c>
      <c r="D23" s="115" t="s">
        <v>322</v>
      </c>
      <c r="E23" s="115" t="s">
        <v>93</v>
      </c>
      <c r="F23" s="116">
        <v>1</v>
      </c>
      <c r="G23" s="117">
        <v>0</v>
      </c>
      <c r="H23" s="117">
        <f t="shared" si="0"/>
        <v>0</v>
      </c>
      <c r="I23" s="155">
        <v>5.0000000000000001E-4</v>
      </c>
    </row>
    <row r="24" spans="2:11" ht="13.5" customHeight="1">
      <c r="B24" s="154">
        <v>6</v>
      </c>
      <c r="C24" s="115" t="s">
        <v>106</v>
      </c>
      <c r="D24" s="115" t="s">
        <v>107</v>
      </c>
      <c r="E24" s="115" t="s">
        <v>108</v>
      </c>
      <c r="F24" s="116">
        <v>7</v>
      </c>
      <c r="G24" s="117">
        <v>0</v>
      </c>
      <c r="H24" s="117">
        <f t="shared" si="0"/>
        <v>0</v>
      </c>
      <c r="I24" s="155">
        <v>2.4499999999999999E-3</v>
      </c>
    </row>
    <row r="25" spans="2:11" ht="13.5" customHeight="1">
      <c r="B25" s="154">
        <v>7</v>
      </c>
      <c r="C25" s="115" t="s">
        <v>113</v>
      </c>
      <c r="D25" s="115" t="s">
        <v>114</v>
      </c>
      <c r="E25" s="115" t="s">
        <v>93</v>
      </c>
      <c r="F25" s="116">
        <v>1</v>
      </c>
      <c r="G25" s="117">
        <v>0</v>
      </c>
      <c r="H25" s="117">
        <f t="shared" si="0"/>
        <v>0</v>
      </c>
      <c r="I25" s="155">
        <v>0</v>
      </c>
    </row>
    <row r="26" spans="2:11" ht="13.5" customHeight="1">
      <c r="B26" s="154">
        <v>8</v>
      </c>
      <c r="C26" s="115" t="s">
        <v>115</v>
      </c>
      <c r="D26" s="115" t="s">
        <v>116</v>
      </c>
      <c r="E26" s="115" t="s">
        <v>93</v>
      </c>
      <c r="F26" s="116">
        <v>1</v>
      </c>
      <c r="G26" s="117">
        <v>0</v>
      </c>
      <c r="H26" s="117">
        <f t="shared" si="0"/>
        <v>0</v>
      </c>
      <c r="I26" s="155">
        <v>0</v>
      </c>
    </row>
    <row r="27" spans="2:11" ht="13.5" customHeight="1">
      <c r="B27" s="154">
        <v>9</v>
      </c>
      <c r="C27" s="115" t="s">
        <v>117</v>
      </c>
      <c r="D27" s="115" t="s">
        <v>118</v>
      </c>
      <c r="E27" s="115" t="s">
        <v>93</v>
      </c>
      <c r="F27" s="116">
        <v>0</v>
      </c>
      <c r="G27" s="117">
        <v>0</v>
      </c>
      <c r="H27" s="117">
        <f t="shared" si="0"/>
        <v>0</v>
      </c>
      <c r="I27" s="155">
        <v>0</v>
      </c>
    </row>
    <row r="28" spans="2:11" ht="13.5" customHeight="1">
      <c r="B28" s="154">
        <v>10</v>
      </c>
      <c r="C28" s="115" t="s">
        <v>119</v>
      </c>
      <c r="D28" s="115" t="s">
        <v>120</v>
      </c>
      <c r="E28" s="115" t="s">
        <v>93</v>
      </c>
      <c r="F28" s="116">
        <v>0</v>
      </c>
      <c r="G28" s="117">
        <v>0</v>
      </c>
      <c r="H28" s="117">
        <f t="shared" si="0"/>
        <v>0</v>
      </c>
      <c r="I28" s="155">
        <v>0</v>
      </c>
    </row>
    <row r="29" spans="2:11" ht="13.5" customHeight="1">
      <c r="B29" s="154">
        <v>11</v>
      </c>
      <c r="C29" s="115" t="s">
        <v>121</v>
      </c>
      <c r="D29" s="115" t="s">
        <v>122</v>
      </c>
      <c r="E29" s="115" t="s">
        <v>108</v>
      </c>
      <c r="F29" s="116">
        <v>7</v>
      </c>
      <c r="G29" s="117">
        <v>0</v>
      </c>
      <c r="H29" s="117">
        <f t="shared" si="0"/>
        <v>0</v>
      </c>
      <c r="I29" s="155">
        <v>0</v>
      </c>
    </row>
    <row r="30" spans="2:11" ht="13.5" customHeight="1">
      <c r="B30" s="154">
        <v>12</v>
      </c>
      <c r="C30" s="115" t="s">
        <v>123</v>
      </c>
      <c r="D30" s="115" t="s">
        <v>124</v>
      </c>
      <c r="E30" s="115" t="s">
        <v>93</v>
      </c>
      <c r="F30" s="116">
        <v>6</v>
      </c>
      <c r="G30" s="117">
        <v>0</v>
      </c>
      <c r="H30" s="117">
        <f t="shared" si="0"/>
        <v>0</v>
      </c>
      <c r="I30" s="155">
        <v>0</v>
      </c>
    </row>
    <row r="31" spans="2:11" ht="13.5" customHeight="1">
      <c r="B31" s="154">
        <v>13</v>
      </c>
      <c r="C31" s="115" t="s">
        <v>125</v>
      </c>
      <c r="D31" s="115" t="s">
        <v>126</v>
      </c>
      <c r="E31" s="115" t="s">
        <v>20</v>
      </c>
      <c r="F31" s="116">
        <v>60.884999999999998</v>
      </c>
      <c r="G31" s="117">
        <v>0</v>
      </c>
      <c r="H31" s="117">
        <f t="shared" si="0"/>
        <v>0</v>
      </c>
      <c r="I31" s="155">
        <v>0</v>
      </c>
    </row>
    <row r="32" spans="2:11" ht="13.5" customHeight="1">
      <c r="B32" s="149"/>
      <c r="C32" s="150" t="s">
        <v>127</v>
      </c>
      <c r="D32" s="150" t="s">
        <v>128</v>
      </c>
      <c r="E32" s="150"/>
      <c r="F32" s="151"/>
      <c r="G32" s="152"/>
      <c r="H32" s="152">
        <f>H33+H34+H35+H36+H37+H38+H39+H40+H41+H43+H44+H45+H46</f>
        <v>0</v>
      </c>
      <c r="I32" s="153">
        <v>0.15712000000000001</v>
      </c>
      <c r="K32" s="152"/>
    </row>
    <row r="33" spans="2:11" ht="13.5" customHeight="1">
      <c r="B33" s="154">
        <v>14</v>
      </c>
      <c r="C33" s="115" t="s">
        <v>129</v>
      </c>
      <c r="D33" s="115" t="s">
        <v>130</v>
      </c>
      <c r="E33" s="115" t="s">
        <v>93</v>
      </c>
      <c r="F33" s="116">
        <v>2</v>
      </c>
      <c r="G33" s="117">
        <v>0</v>
      </c>
      <c r="H33" s="117">
        <f>F33*G33</f>
        <v>0</v>
      </c>
      <c r="I33" s="155">
        <v>0</v>
      </c>
    </row>
    <row r="34" spans="2:11" ht="13.5" customHeight="1">
      <c r="B34" s="154">
        <v>15</v>
      </c>
      <c r="C34" s="115" t="s">
        <v>131</v>
      </c>
      <c r="D34" s="115" t="s">
        <v>132</v>
      </c>
      <c r="E34" s="115" t="s">
        <v>93</v>
      </c>
      <c r="F34" s="116">
        <v>2</v>
      </c>
      <c r="G34" s="117">
        <v>0</v>
      </c>
      <c r="H34" s="117">
        <f t="shared" ref="H34:H45" si="1">F34*G34</f>
        <v>0</v>
      </c>
      <c r="I34" s="155">
        <v>1E-4</v>
      </c>
    </row>
    <row r="35" spans="2:11" ht="13.5" customHeight="1">
      <c r="B35" s="154">
        <v>16</v>
      </c>
      <c r="C35" s="115" t="s">
        <v>133</v>
      </c>
      <c r="D35" s="115" t="s">
        <v>134</v>
      </c>
      <c r="E35" s="115" t="s">
        <v>93</v>
      </c>
      <c r="F35" s="116">
        <v>2</v>
      </c>
      <c r="G35" s="117">
        <v>0</v>
      </c>
      <c r="H35" s="117">
        <f t="shared" si="1"/>
        <v>0</v>
      </c>
      <c r="I35" s="155">
        <v>0</v>
      </c>
    </row>
    <row r="36" spans="2:11" ht="13.5" customHeight="1">
      <c r="B36" s="154">
        <v>17</v>
      </c>
      <c r="C36" s="115" t="s">
        <v>135</v>
      </c>
      <c r="D36" s="115" t="s">
        <v>136</v>
      </c>
      <c r="E36" s="115" t="s">
        <v>108</v>
      </c>
      <c r="F36" s="116">
        <v>12</v>
      </c>
      <c r="G36" s="117">
        <v>0</v>
      </c>
      <c r="H36" s="117">
        <f t="shared" si="1"/>
        <v>0</v>
      </c>
      <c r="I36" s="155">
        <v>4.1759999999999999E-2</v>
      </c>
    </row>
    <row r="37" spans="2:11" ht="13.5" customHeight="1">
      <c r="B37" s="154">
        <v>18</v>
      </c>
      <c r="C37" s="115" t="s">
        <v>137</v>
      </c>
      <c r="D37" s="115" t="s">
        <v>138</v>
      </c>
      <c r="E37" s="115" t="s">
        <v>108</v>
      </c>
      <c r="F37" s="116">
        <v>8</v>
      </c>
      <c r="G37" s="117">
        <v>0</v>
      </c>
      <c r="H37" s="117">
        <f t="shared" si="1"/>
        <v>0</v>
      </c>
      <c r="I37" s="155">
        <v>4.5600000000000002E-2</v>
      </c>
    </row>
    <row r="38" spans="2:11" ht="13.5" customHeight="1">
      <c r="B38" s="154">
        <v>19</v>
      </c>
      <c r="C38" s="115" t="s">
        <v>139</v>
      </c>
      <c r="D38" s="115" t="s">
        <v>140</v>
      </c>
      <c r="E38" s="115" t="s">
        <v>108</v>
      </c>
      <c r="F38" s="116">
        <v>20</v>
      </c>
      <c r="G38" s="117">
        <v>0</v>
      </c>
      <c r="H38" s="117">
        <f t="shared" si="1"/>
        <v>0</v>
      </c>
      <c r="I38" s="155">
        <v>1E-3</v>
      </c>
    </row>
    <row r="39" spans="2:11" ht="13.5" customHeight="1">
      <c r="B39" s="154">
        <v>20</v>
      </c>
      <c r="C39" s="115" t="s">
        <v>141</v>
      </c>
      <c r="D39" s="115" t="s">
        <v>142</v>
      </c>
      <c r="E39" s="115" t="s">
        <v>108</v>
      </c>
      <c r="F39" s="116">
        <v>12</v>
      </c>
      <c r="G39" s="117">
        <v>0</v>
      </c>
      <c r="H39" s="117">
        <f t="shared" si="1"/>
        <v>0</v>
      </c>
      <c r="I39" s="155">
        <v>5.9999999999999995E-4</v>
      </c>
    </row>
    <row r="40" spans="2:11" ht="13.5" customHeight="1">
      <c r="B40" s="154">
        <v>21</v>
      </c>
      <c r="C40" s="115" t="s">
        <v>143</v>
      </c>
      <c r="D40" s="115" t="s">
        <v>144</v>
      </c>
      <c r="E40" s="115" t="s">
        <v>108</v>
      </c>
      <c r="F40" s="116">
        <v>8</v>
      </c>
      <c r="G40" s="117">
        <v>0</v>
      </c>
      <c r="H40" s="117">
        <f t="shared" si="1"/>
        <v>0</v>
      </c>
      <c r="I40" s="155">
        <v>5.5999999999999995E-4</v>
      </c>
    </row>
    <row r="41" spans="2:11" ht="13.5" customHeight="1">
      <c r="B41" s="154">
        <v>22</v>
      </c>
      <c r="C41" s="115" t="s">
        <v>145</v>
      </c>
      <c r="D41" s="115" t="s">
        <v>146</v>
      </c>
      <c r="E41" s="115" t="s">
        <v>93</v>
      </c>
      <c r="F41" s="116">
        <v>2</v>
      </c>
      <c r="G41" s="117">
        <v>0</v>
      </c>
      <c r="H41" s="117">
        <f t="shared" si="1"/>
        <v>0</v>
      </c>
      <c r="I41" s="155">
        <v>0</v>
      </c>
    </row>
    <row r="42" spans="2:11" ht="13.5" customHeight="1">
      <c r="B42" s="447"/>
      <c r="C42" s="440">
        <v>722221135</v>
      </c>
      <c r="D42" s="440" t="s">
        <v>148</v>
      </c>
      <c r="E42" s="439" t="s">
        <v>93</v>
      </c>
      <c r="F42" s="448">
        <v>1</v>
      </c>
      <c r="G42" s="445">
        <v>0</v>
      </c>
      <c r="H42" s="445">
        <f t="shared" si="1"/>
        <v>0</v>
      </c>
      <c r="I42" s="449">
        <v>0</v>
      </c>
    </row>
    <row r="43" spans="2:11" ht="13.5" customHeight="1">
      <c r="B43" s="154">
        <v>23</v>
      </c>
      <c r="C43" s="115" t="s">
        <v>149</v>
      </c>
      <c r="D43" s="115" t="s">
        <v>150</v>
      </c>
      <c r="E43" s="115" t="s">
        <v>108</v>
      </c>
      <c r="F43" s="116">
        <v>20</v>
      </c>
      <c r="G43" s="117">
        <v>0</v>
      </c>
      <c r="H43" s="117">
        <f t="shared" si="1"/>
        <v>0</v>
      </c>
      <c r="I43" s="155">
        <v>3.5999999999999999E-3</v>
      </c>
    </row>
    <row r="44" spans="2:11" ht="13.5" customHeight="1">
      <c r="B44" s="154">
        <v>24</v>
      </c>
      <c r="C44" s="115" t="s">
        <v>151</v>
      </c>
      <c r="D44" s="115" t="s">
        <v>152</v>
      </c>
      <c r="E44" s="115" t="s">
        <v>108</v>
      </c>
      <c r="F44" s="116">
        <v>20</v>
      </c>
      <c r="G44" s="117">
        <v>0</v>
      </c>
      <c r="H44" s="117">
        <f t="shared" si="1"/>
        <v>0</v>
      </c>
      <c r="I44" s="155">
        <v>2.0000000000000001E-4</v>
      </c>
    </row>
    <row r="45" spans="2:11" ht="13.5" customHeight="1">
      <c r="B45" s="154">
        <v>25</v>
      </c>
      <c r="C45" s="115" t="s">
        <v>153</v>
      </c>
      <c r="D45" s="115" t="s">
        <v>154</v>
      </c>
      <c r="E45" s="115" t="s">
        <v>20</v>
      </c>
      <c r="F45" s="116">
        <v>355.30799999999999</v>
      </c>
      <c r="G45" s="117">
        <v>0</v>
      </c>
      <c r="H45" s="117">
        <f t="shared" si="1"/>
        <v>0</v>
      </c>
      <c r="I45" s="155">
        <v>0</v>
      </c>
    </row>
    <row r="46" spans="2:11" ht="13.5" customHeight="1">
      <c r="B46" s="158"/>
      <c r="C46" s="159" t="s">
        <v>155</v>
      </c>
      <c r="D46" s="159" t="s">
        <v>156</v>
      </c>
      <c r="E46" s="159"/>
      <c r="F46" s="160"/>
      <c r="G46" s="161"/>
      <c r="H46" s="161">
        <f>H47+H48+H49+H50+H51+H52+H53+H54+H55+H56</f>
        <v>0</v>
      </c>
      <c r="I46" s="162">
        <v>6.3700000000000007E-2</v>
      </c>
      <c r="K46" s="161"/>
    </row>
    <row r="47" spans="2:11" ht="13.5" customHeight="1">
      <c r="B47" s="154">
        <v>26</v>
      </c>
      <c r="C47" s="115" t="s">
        <v>323</v>
      </c>
      <c r="D47" s="115" t="s">
        <v>324</v>
      </c>
      <c r="E47" s="115" t="s">
        <v>168</v>
      </c>
      <c r="F47" s="116">
        <v>1</v>
      </c>
      <c r="G47" s="117">
        <v>0</v>
      </c>
      <c r="H47" s="117">
        <f>F47*G47</f>
        <v>0</v>
      </c>
      <c r="I47" s="155">
        <v>3.5029999999999999E-2</v>
      </c>
    </row>
    <row r="48" spans="2:11" ht="13.5" customHeight="1">
      <c r="B48" s="154">
        <v>27</v>
      </c>
      <c r="C48" s="115" t="s">
        <v>325</v>
      </c>
      <c r="D48" s="115" t="s">
        <v>326</v>
      </c>
      <c r="E48" s="115" t="s">
        <v>168</v>
      </c>
      <c r="F48" s="116">
        <v>1</v>
      </c>
      <c r="G48" s="117">
        <v>0</v>
      </c>
      <c r="H48" s="117">
        <f t="shared" ref="H48:H56" si="2">F48*G48</f>
        <v>0</v>
      </c>
      <c r="I48" s="155">
        <v>1.9369999999999998E-2</v>
      </c>
    </row>
    <row r="49" spans="2:11" ht="13.5" customHeight="1">
      <c r="B49" s="154">
        <v>28</v>
      </c>
      <c r="C49" s="115" t="s">
        <v>170</v>
      </c>
      <c r="D49" s="115" t="s">
        <v>171</v>
      </c>
      <c r="E49" s="115" t="s">
        <v>168</v>
      </c>
      <c r="F49" s="116">
        <v>1</v>
      </c>
      <c r="G49" s="117">
        <v>0</v>
      </c>
      <c r="H49" s="117">
        <f t="shared" si="2"/>
        <v>0</v>
      </c>
      <c r="I49" s="155">
        <v>4.9300000000000004E-3</v>
      </c>
    </row>
    <row r="50" spans="2:11" ht="13.5" customHeight="1">
      <c r="B50" s="154">
        <v>29</v>
      </c>
      <c r="C50" s="115" t="s">
        <v>172</v>
      </c>
      <c r="D50" s="115" t="s">
        <v>173</v>
      </c>
      <c r="E50" s="115" t="s">
        <v>168</v>
      </c>
      <c r="F50" s="116">
        <v>2</v>
      </c>
      <c r="G50" s="117">
        <v>0</v>
      </c>
      <c r="H50" s="117">
        <f t="shared" si="2"/>
        <v>0</v>
      </c>
      <c r="I50" s="155">
        <v>1.8000000000000001E-4</v>
      </c>
    </row>
    <row r="51" spans="2:11" ht="13.5" customHeight="1">
      <c r="B51" s="156">
        <v>30</v>
      </c>
      <c r="C51" s="118" t="s">
        <v>174</v>
      </c>
      <c r="D51" s="118" t="s">
        <v>175</v>
      </c>
      <c r="E51" s="118" t="s">
        <v>93</v>
      </c>
      <c r="F51" s="119">
        <v>2</v>
      </c>
      <c r="G51" s="117">
        <v>0</v>
      </c>
      <c r="H51" s="117">
        <f t="shared" si="2"/>
        <v>0</v>
      </c>
      <c r="I51" s="157">
        <v>0</v>
      </c>
    </row>
    <row r="52" spans="2:11" ht="13.5" customHeight="1">
      <c r="B52" s="154">
        <v>31</v>
      </c>
      <c r="C52" s="115" t="s">
        <v>176</v>
      </c>
      <c r="D52" s="115" t="s">
        <v>177</v>
      </c>
      <c r="E52" s="115" t="s">
        <v>168</v>
      </c>
      <c r="F52" s="116">
        <v>1</v>
      </c>
      <c r="G52" s="117">
        <v>0</v>
      </c>
      <c r="H52" s="117">
        <f t="shared" si="2"/>
        <v>0</v>
      </c>
      <c r="I52" s="155">
        <v>1.8E-3</v>
      </c>
    </row>
    <row r="53" spans="2:11" ht="13.5" customHeight="1">
      <c r="B53" s="154">
        <v>32</v>
      </c>
      <c r="C53" s="115" t="s">
        <v>184</v>
      </c>
      <c r="D53" s="115" t="s">
        <v>185</v>
      </c>
      <c r="E53" s="115" t="s">
        <v>168</v>
      </c>
      <c r="F53" s="116">
        <v>1</v>
      </c>
      <c r="G53" s="117">
        <v>0</v>
      </c>
      <c r="H53" s="117">
        <f t="shared" si="2"/>
        <v>0</v>
      </c>
      <c r="I53" s="155">
        <v>1.2E-4</v>
      </c>
    </row>
    <row r="54" spans="2:11" ht="13.5" customHeight="1">
      <c r="B54" s="154">
        <v>33</v>
      </c>
      <c r="C54" s="115" t="s">
        <v>327</v>
      </c>
      <c r="D54" s="115" t="s">
        <v>328</v>
      </c>
      <c r="E54" s="115" t="s">
        <v>168</v>
      </c>
      <c r="F54" s="116">
        <v>1</v>
      </c>
      <c r="G54" s="117">
        <v>0</v>
      </c>
      <c r="H54" s="117">
        <f t="shared" si="2"/>
        <v>0</v>
      </c>
      <c r="I54" s="155">
        <v>2.14E-3</v>
      </c>
    </row>
    <row r="55" spans="2:11" ht="13.5" customHeight="1">
      <c r="B55" s="154">
        <v>34</v>
      </c>
      <c r="C55" s="115" t="s">
        <v>186</v>
      </c>
      <c r="D55" s="115" t="s">
        <v>187</v>
      </c>
      <c r="E55" s="115" t="s">
        <v>93</v>
      </c>
      <c r="F55" s="116">
        <v>1</v>
      </c>
      <c r="G55" s="117">
        <v>0</v>
      </c>
      <c r="H55" s="117">
        <f t="shared" si="2"/>
        <v>0</v>
      </c>
      <c r="I55" s="155">
        <v>1.2999999999999999E-4</v>
      </c>
    </row>
    <row r="56" spans="2:11" ht="13.5" customHeight="1">
      <c r="B56" s="154">
        <v>35</v>
      </c>
      <c r="C56" s="115" t="s">
        <v>188</v>
      </c>
      <c r="D56" s="115" t="s">
        <v>189</v>
      </c>
      <c r="E56" s="115" t="s">
        <v>20</v>
      </c>
      <c r="F56" s="116">
        <v>247.20400000000001</v>
      </c>
      <c r="G56" s="117">
        <v>0</v>
      </c>
      <c r="H56" s="117">
        <f t="shared" si="2"/>
        <v>0</v>
      </c>
      <c r="I56" s="155">
        <v>0</v>
      </c>
    </row>
    <row r="57" spans="2:11" ht="13.5" customHeight="1">
      <c r="B57" s="149"/>
      <c r="C57" s="150" t="s">
        <v>190</v>
      </c>
      <c r="D57" s="150" t="s">
        <v>191</v>
      </c>
      <c r="E57" s="150"/>
      <c r="F57" s="151"/>
      <c r="G57" s="152"/>
      <c r="H57" s="152">
        <f>H58+H59+H60+H61+H62+H63+H64+H65+H66+H67+H68</f>
        <v>0</v>
      </c>
      <c r="I57" s="153">
        <v>4.3720000000000002E-2</v>
      </c>
      <c r="K57" s="152"/>
    </row>
    <row r="58" spans="2:11" ht="13.5" customHeight="1">
      <c r="B58" s="154">
        <v>36</v>
      </c>
      <c r="C58" s="439">
        <v>723181012</v>
      </c>
      <c r="D58" s="439" t="s">
        <v>1310</v>
      </c>
      <c r="E58" s="115" t="s">
        <v>108</v>
      </c>
      <c r="F58" s="116">
        <v>8</v>
      </c>
      <c r="G58" s="117">
        <v>0</v>
      </c>
      <c r="H58" s="117">
        <f>F58*G58</f>
        <v>0</v>
      </c>
      <c r="I58" s="155">
        <v>1.176E-2</v>
      </c>
    </row>
    <row r="59" spans="2:11" ht="13.5" customHeight="1">
      <c r="B59" s="154">
        <v>37</v>
      </c>
      <c r="C59" s="115" t="s">
        <v>192</v>
      </c>
      <c r="D59" s="115" t="s">
        <v>193</v>
      </c>
      <c r="E59" s="115" t="s">
        <v>108</v>
      </c>
      <c r="F59" s="116">
        <v>8</v>
      </c>
      <c r="G59" s="117">
        <v>0</v>
      </c>
      <c r="H59" s="117">
        <f t="shared" ref="H59:H67" si="3">F59*G59</f>
        <v>0</v>
      </c>
      <c r="I59" s="155">
        <v>2.3400000000000001E-3</v>
      </c>
    </row>
    <row r="60" spans="2:11" ht="13.5" customHeight="1">
      <c r="B60" s="154">
        <v>38</v>
      </c>
      <c r="C60" s="115" t="s">
        <v>196</v>
      </c>
      <c r="D60" s="115" t="s">
        <v>197</v>
      </c>
      <c r="E60" s="115" t="s">
        <v>168</v>
      </c>
      <c r="F60" s="116">
        <v>1</v>
      </c>
      <c r="G60" s="117">
        <v>0</v>
      </c>
      <c r="H60" s="117">
        <f t="shared" si="3"/>
        <v>0</v>
      </c>
      <c r="I60" s="155">
        <v>5.1999999999999995E-4</v>
      </c>
    </row>
    <row r="61" spans="2:11" ht="13.5" customHeight="1">
      <c r="B61" s="154">
        <v>39</v>
      </c>
      <c r="C61" s="115" t="s">
        <v>198</v>
      </c>
      <c r="D61" s="115" t="s">
        <v>199</v>
      </c>
      <c r="E61" s="115" t="s">
        <v>93</v>
      </c>
      <c r="F61" s="116">
        <v>1</v>
      </c>
      <c r="G61" s="117">
        <v>0</v>
      </c>
      <c r="H61" s="117">
        <f t="shared" si="3"/>
        <v>0</v>
      </c>
      <c r="I61" s="155">
        <v>1.2999999999999999E-4</v>
      </c>
    </row>
    <row r="62" spans="2:11" ht="13.5" customHeight="1">
      <c r="B62" s="154">
        <v>40</v>
      </c>
      <c r="C62" s="115" t="s">
        <v>200</v>
      </c>
      <c r="D62" s="115" t="s">
        <v>201</v>
      </c>
      <c r="E62" s="115" t="s">
        <v>93</v>
      </c>
      <c r="F62" s="116">
        <v>1</v>
      </c>
      <c r="G62" s="117">
        <v>0</v>
      </c>
      <c r="H62" s="117">
        <f t="shared" si="3"/>
        <v>0</v>
      </c>
      <c r="I62" s="155">
        <v>0</v>
      </c>
    </row>
    <row r="63" spans="2:11" ht="13.5" customHeight="1">
      <c r="B63" s="154">
        <v>41</v>
      </c>
      <c r="C63" s="115" t="s">
        <v>202</v>
      </c>
      <c r="D63" s="115" t="s">
        <v>203</v>
      </c>
      <c r="E63" s="115" t="s">
        <v>108</v>
      </c>
      <c r="F63" s="116">
        <v>8</v>
      </c>
      <c r="G63" s="117">
        <v>0</v>
      </c>
      <c r="H63" s="117">
        <f t="shared" si="3"/>
        <v>0</v>
      </c>
      <c r="I63" s="155">
        <v>0</v>
      </c>
    </row>
    <row r="64" spans="2:11" ht="13.5" customHeight="1">
      <c r="B64" s="154">
        <v>42</v>
      </c>
      <c r="C64" s="115" t="s">
        <v>204</v>
      </c>
      <c r="D64" s="115" t="s">
        <v>205</v>
      </c>
      <c r="E64" s="115" t="s">
        <v>93</v>
      </c>
      <c r="F64" s="116">
        <v>1</v>
      </c>
      <c r="G64" s="117">
        <v>0</v>
      </c>
      <c r="H64" s="117">
        <f t="shared" si="3"/>
        <v>0</v>
      </c>
      <c r="I64" s="155">
        <v>0</v>
      </c>
    </row>
    <row r="65" spans="2:11" ht="13.5" customHeight="1">
      <c r="B65" s="154">
        <v>43</v>
      </c>
      <c r="C65" s="115" t="s">
        <v>206</v>
      </c>
      <c r="D65" s="115" t="s">
        <v>207</v>
      </c>
      <c r="E65" s="115" t="s">
        <v>93</v>
      </c>
      <c r="F65" s="116">
        <v>1</v>
      </c>
      <c r="G65" s="117">
        <v>0</v>
      </c>
      <c r="H65" s="117">
        <f t="shared" si="3"/>
        <v>0</v>
      </c>
      <c r="I65" s="155">
        <v>2.5000000000000001E-4</v>
      </c>
    </row>
    <row r="66" spans="2:11" ht="13.5" customHeight="1">
      <c r="B66" s="154">
        <v>44</v>
      </c>
      <c r="C66" s="115" t="s">
        <v>208</v>
      </c>
      <c r="D66" s="115" t="s">
        <v>209</v>
      </c>
      <c r="E66" s="115" t="s">
        <v>93</v>
      </c>
      <c r="F66" s="116">
        <v>1</v>
      </c>
      <c r="G66" s="117">
        <v>0</v>
      </c>
      <c r="H66" s="117">
        <f t="shared" si="3"/>
        <v>0</v>
      </c>
      <c r="I66" s="155">
        <v>2.4000000000000001E-4</v>
      </c>
    </row>
    <row r="67" spans="2:11" ht="13.5" customHeight="1">
      <c r="B67" s="154">
        <v>45</v>
      </c>
      <c r="C67" s="115" t="s">
        <v>214</v>
      </c>
      <c r="D67" s="115" t="s">
        <v>215</v>
      </c>
      <c r="E67" s="115" t="s">
        <v>20</v>
      </c>
      <c r="F67" s="116">
        <v>228.65700000000001</v>
      </c>
      <c r="G67" s="117">
        <v>0</v>
      </c>
      <c r="H67" s="117">
        <f t="shared" si="3"/>
        <v>0</v>
      </c>
      <c r="I67" s="155">
        <v>0</v>
      </c>
    </row>
    <row r="68" spans="2:11" ht="13.5" customHeight="1">
      <c r="B68" s="158"/>
      <c r="C68" s="159" t="s">
        <v>216</v>
      </c>
      <c r="D68" s="159" t="s">
        <v>217</v>
      </c>
      <c r="E68" s="159"/>
      <c r="F68" s="160"/>
      <c r="G68" s="161"/>
      <c r="H68" s="161">
        <f>H69+H70+H71+H72+H73</f>
        <v>0</v>
      </c>
      <c r="I68" s="162">
        <v>2.8479999999999998E-2</v>
      </c>
      <c r="K68" s="161"/>
    </row>
    <row r="69" spans="2:11" ht="13.5" customHeight="1">
      <c r="B69" s="154">
        <v>46</v>
      </c>
      <c r="C69" s="115" t="s">
        <v>218</v>
      </c>
      <c r="D69" s="115" t="s">
        <v>219</v>
      </c>
      <c r="E69" s="115" t="s">
        <v>108</v>
      </c>
      <c r="F69" s="116">
        <v>8</v>
      </c>
      <c r="G69" s="117">
        <v>0</v>
      </c>
      <c r="H69" s="117">
        <f>F69*G69</f>
        <v>0</v>
      </c>
      <c r="I69" s="155">
        <v>1.92E-3</v>
      </c>
    </row>
    <row r="70" spans="2:11" ht="13.5" customHeight="1">
      <c r="B70" s="154">
        <v>47</v>
      </c>
      <c r="C70" s="115" t="s">
        <v>220</v>
      </c>
      <c r="D70" s="115" t="s">
        <v>221</v>
      </c>
      <c r="E70" s="115" t="s">
        <v>222</v>
      </c>
      <c r="F70" s="116">
        <v>38</v>
      </c>
      <c r="G70" s="117">
        <v>0</v>
      </c>
      <c r="H70" s="117">
        <f t="shared" ref="H70:H73" si="4">F70*G70</f>
        <v>0</v>
      </c>
      <c r="I70" s="155">
        <v>1.026E-2</v>
      </c>
    </row>
    <row r="71" spans="2:11" ht="13.5" customHeight="1">
      <c r="B71" s="154">
        <v>48</v>
      </c>
      <c r="C71" s="115" t="s">
        <v>223</v>
      </c>
      <c r="D71" s="115" t="s">
        <v>224</v>
      </c>
      <c r="E71" s="115" t="s">
        <v>222</v>
      </c>
      <c r="F71" s="116">
        <v>38</v>
      </c>
      <c r="G71" s="117">
        <v>0</v>
      </c>
      <c r="H71" s="117">
        <f t="shared" si="4"/>
        <v>0</v>
      </c>
      <c r="I71" s="155">
        <v>0</v>
      </c>
    </row>
    <row r="72" spans="2:11" ht="13.5" customHeight="1">
      <c r="B72" s="154">
        <v>49</v>
      </c>
      <c r="C72" s="115" t="s">
        <v>225</v>
      </c>
      <c r="D72" s="115" t="s">
        <v>226</v>
      </c>
      <c r="E72" s="115" t="s">
        <v>222</v>
      </c>
      <c r="F72" s="116">
        <v>30</v>
      </c>
      <c r="G72" s="117">
        <v>0</v>
      </c>
      <c r="H72" s="117">
        <f t="shared" si="4"/>
        <v>0</v>
      </c>
      <c r="I72" s="155">
        <v>9.2999999999999992E-3</v>
      </c>
    </row>
    <row r="73" spans="2:11" ht="13.5" customHeight="1">
      <c r="B73" s="154">
        <v>50</v>
      </c>
      <c r="C73" s="115" t="s">
        <v>227</v>
      </c>
      <c r="D73" s="115" t="s">
        <v>228</v>
      </c>
      <c r="E73" s="115" t="s">
        <v>108</v>
      </c>
      <c r="F73" s="116">
        <v>28</v>
      </c>
      <c r="G73" s="117">
        <v>0</v>
      </c>
      <c r="H73" s="117">
        <f t="shared" si="4"/>
        <v>0</v>
      </c>
      <c r="I73" s="155">
        <v>7.0000000000000001E-3</v>
      </c>
    </row>
    <row r="74" spans="2:11" ht="13.5" customHeight="1">
      <c r="B74" s="149"/>
      <c r="C74" s="150" t="s">
        <v>229</v>
      </c>
      <c r="D74" s="150" t="s">
        <v>230</v>
      </c>
      <c r="E74" s="150"/>
      <c r="F74" s="151"/>
      <c r="G74" s="152"/>
      <c r="H74" s="152">
        <f>H75+H76</f>
        <v>0</v>
      </c>
      <c r="I74" s="153">
        <v>4.0000000000000002E-4</v>
      </c>
    </row>
    <row r="75" spans="2:11" ht="13.5" customHeight="1">
      <c r="B75" s="154">
        <v>51</v>
      </c>
      <c r="C75" s="115" t="s">
        <v>231</v>
      </c>
      <c r="D75" s="115" t="s">
        <v>232</v>
      </c>
      <c r="E75" s="115" t="s">
        <v>108</v>
      </c>
      <c r="F75" s="116">
        <v>4</v>
      </c>
      <c r="G75" s="117">
        <v>0</v>
      </c>
      <c r="H75" s="117">
        <f>F75*G75</f>
        <v>0</v>
      </c>
      <c r="I75" s="155">
        <v>4.0000000000000002E-4</v>
      </c>
    </row>
    <row r="76" spans="2:11" ht="13.5" customHeight="1">
      <c r="B76" s="156">
        <v>52</v>
      </c>
      <c r="C76" s="118" t="s">
        <v>233</v>
      </c>
      <c r="D76" s="118" t="s">
        <v>234</v>
      </c>
      <c r="E76" s="118" t="s">
        <v>108</v>
      </c>
      <c r="F76" s="119">
        <v>4</v>
      </c>
      <c r="G76" s="120">
        <v>0</v>
      </c>
      <c r="H76" s="120">
        <f>F76*G76</f>
        <v>0</v>
      </c>
      <c r="I76" s="157">
        <v>0</v>
      </c>
    </row>
    <row r="77" spans="2:11" ht="13.5" customHeight="1">
      <c r="B77" s="149"/>
      <c r="C77" s="150" t="s">
        <v>235</v>
      </c>
      <c r="D77" s="150" t="s">
        <v>236</v>
      </c>
      <c r="E77" s="150"/>
      <c r="F77" s="151"/>
      <c r="G77" s="152"/>
      <c r="H77" s="152">
        <f>H78+H79+H80+H81+H82+H83</f>
        <v>0</v>
      </c>
      <c r="I77" s="153">
        <v>4.3717699999999996E-3</v>
      </c>
      <c r="K77" s="152"/>
    </row>
    <row r="78" spans="2:11" ht="13.5" customHeight="1">
      <c r="B78" s="154">
        <v>53</v>
      </c>
      <c r="C78" s="115" t="s">
        <v>237</v>
      </c>
      <c r="D78" s="115" t="s">
        <v>238</v>
      </c>
      <c r="E78" s="115" t="s">
        <v>93</v>
      </c>
      <c r="F78" s="116">
        <v>2</v>
      </c>
      <c r="G78" s="117">
        <v>0</v>
      </c>
      <c r="H78" s="117">
        <f>F78*G78</f>
        <v>0</v>
      </c>
      <c r="I78" s="155">
        <v>5.9999999999999995E-4</v>
      </c>
    </row>
    <row r="79" spans="2:11" ht="13.5" customHeight="1">
      <c r="B79" s="154">
        <v>54</v>
      </c>
      <c r="C79" s="115" t="s">
        <v>239</v>
      </c>
      <c r="D79" s="115" t="s">
        <v>240</v>
      </c>
      <c r="E79" s="115" t="s">
        <v>93</v>
      </c>
      <c r="F79" s="116">
        <v>2</v>
      </c>
      <c r="G79" s="117">
        <v>0</v>
      </c>
      <c r="H79" s="117">
        <f t="shared" ref="H79:H83" si="5">F79*G79</f>
        <v>0</v>
      </c>
      <c r="I79" s="155">
        <v>1.08E-3</v>
      </c>
    </row>
    <row r="80" spans="2:11" ht="13.5" customHeight="1">
      <c r="B80" s="154">
        <v>55</v>
      </c>
      <c r="C80" s="115" t="s">
        <v>241</v>
      </c>
      <c r="D80" s="115" t="s">
        <v>242</v>
      </c>
      <c r="E80" s="115" t="s">
        <v>108</v>
      </c>
      <c r="F80" s="116">
        <v>4</v>
      </c>
      <c r="G80" s="117">
        <v>0</v>
      </c>
      <c r="H80" s="117">
        <f t="shared" si="5"/>
        <v>0</v>
      </c>
      <c r="I80" s="155">
        <v>2.67177E-3</v>
      </c>
    </row>
    <row r="81" spans="2:11" ht="13.5" customHeight="1">
      <c r="B81" s="154">
        <v>56</v>
      </c>
      <c r="C81" s="115" t="s">
        <v>243</v>
      </c>
      <c r="D81" s="115" t="s">
        <v>244</v>
      </c>
      <c r="E81" s="115" t="s">
        <v>108</v>
      </c>
      <c r="F81" s="116">
        <v>4</v>
      </c>
      <c r="G81" s="117">
        <v>0</v>
      </c>
      <c r="H81" s="117">
        <f t="shared" si="5"/>
        <v>0</v>
      </c>
      <c r="I81" s="155">
        <v>0</v>
      </c>
    </row>
    <row r="82" spans="2:11" ht="13.5" customHeight="1">
      <c r="B82" s="154">
        <v>57</v>
      </c>
      <c r="C82" s="115" t="s">
        <v>245</v>
      </c>
      <c r="D82" s="115" t="s">
        <v>246</v>
      </c>
      <c r="E82" s="115" t="s">
        <v>93</v>
      </c>
      <c r="F82" s="116">
        <v>2</v>
      </c>
      <c r="G82" s="117">
        <v>0</v>
      </c>
      <c r="H82" s="117">
        <f t="shared" si="5"/>
        <v>0</v>
      </c>
      <c r="I82" s="155">
        <v>2.0000000000000002E-5</v>
      </c>
    </row>
    <row r="83" spans="2:11" ht="13.5" customHeight="1">
      <c r="B83" s="154">
        <v>58</v>
      </c>
      <c r="C83" s="115" t="s">
        <v>247</v>
      </c>
      <c r="D83" s="115" t="s">
        <v>248</v>
      </c>
      <c r="E83" s="115" t="s">
        <v>20</v>
      </c>
      <c r="F83" s="116">
        <v>21.646000000000001</v>
      </c>
      <c r="G83" s="117">
        <v>0</v>
      </c>
      <c r="H83" s="117">
        <f t="shared" si="5"/>
        <v>0</v>
      </c>
      <c r="I83" s="155">
        <v>0</v>
      </c>
    </row>
    <row r="84" spans="2:11" ht="13.5" customHeight="1">
      <c r="B84" s="149"/>
      <c r="C84" s="150" t="s">
        <v>249</v>
      </c>
      <c r="D84" s="150" t="s">
        <v>250</v>
      </c>
      <c r="E84" s="150"/>
      <c r="F84" s="151"/>
      <c r="G84" s="152"/>
      <c r="H84" s="152">
        <f>H85+H86+H87+H88+H89+H90+H91</f>
        <v>0</v>
      </c>
      <c r="I84" s="153">
        <v>6.0000000000000002E-5</v>
      </c>
      <c r="K84" s="152"/>
    </row>
    <row r="85" spans="2:11" ht="13.5" customHeight="1">
      <c r="B85" s="154">
        <v>59</v>
      </c>
      <c r="C85" s="115" t="s">
        <v>251</v>
      </c>
      <c r="D85" s="115" t="s">
        <v>252</v>
      </c>
      <c r="E85" s="115" t="s">
        <v>93</v>
      </c>
      <c r="F85" s="116">
        <v>1</v>
      </c>
      <c r="G85" s="117">
        <v>0</v>
      </c>
      <c r="H85" s="117">
        <f>F85*G85</f>
        <v>0</v>
      </c>
      <c r="I85" s="155">
        <v>0</v>
      </c>
    </row>
    <row r="86" spans="2:11" ht="13.5" customHeight="1">
      <c r="B86" s="156">
        <v>60</v>
      </c>
      <c r="C86" s="118" t="s">
        <v>253</v>
      </c>
      <c r="D86" s="118" t="s">
        <v>254</v>
      </c>
      <c r="E86" s="118" t="s">
        <v>93</v>
      </c>
      <c r="F86" s="119">
        <v>1</v>
      </c>
      <c r="G86" s="117">
        <v>0</v>
      </c>
      <c r="H86" s="117">
        <f t="shared" ref="H86:H91" si="6">F86*G86</f>
        <v>0</v>
      </c>
      <c r="I86" s="157">
        <v>0</v>
      </c>
    </row>
    <row r="87" spans="2:11" ht="13.5" customHeight="1">
      <c r="B87" s="154">
        <v>61</v>
      </c>
      <c r="C87" s="115" t="s">
        <v>255</v>
      </c>
      <c r="D87" s="115" t="s">
        <v>256</v>
      </c>
      <c r="E87" s="115" t="s">
        <v>93</v>
      </c>
      <c r="F87" s="116">
        <v>2</v>
      </c>
      <c r="G87" s="117">
        <v>0</v>
      </c>
      <c r="H87" s="117">
        <f t="shared" si="6"/>
        <v>0</v>
      </c>
      <c r="I87" s="155">
        <v>6.0000000000000002E-5</v>
      </c>
    </row>
    <row r="88" spans="2:11" ht="13.5" customHeight="1">
      <c r="B88" s="156">
        <v>62</v>
      </c>
      <c r="C88" s="118" t="s">
        <v>257</v>
      </c>
      <c r="D88" s="118" t="s">
        <v>258</v>
      </c>
      <c r="E88" s="118" t="s">
        <v>93</v>
      </c>
      <c r="F88" s="119">
        <v>1</v>
      </c>
      <c r="G88" s="117">
        <v>0</v>
      </c>
      <c r="H88" s="117">
        <f t="shared" si="6"/>
        <v>0</v>
      </c>
      <c r="I88" s="157">
        <v>0</v>
      </c>
    </row>
    <row r="89" spans="2:11" ht="13.5" customHeight="1">
      <c r="B89" s="156">
        <v>63</v>
      </c>
      <c r="C89" s="118" t="s">
        <v>259</v>
      </c>
      <c r="D89" s="118" t="s">
        <v>260</v>
      </c>
      <c r="E89" s="118" t="s">
        <v>93</v>
      </c>
      <c r="F89" s="119">
        <v>1</v>
      </c>
      <c r="G89" s="117">
        <v>0</v>
      </c>
      <c r="H89" s="117">
        <f t="shared" si="6"/>
        <v>0</v>
      </c>
      <c r="I89" s="157">
        <v>0</v>
      </c>
    </row>
    <row r="90" spans="2:11" ht="13.5" customHeight="1">
      <c r="B90" s="156">
        <v>64</v>
      </c>
      <c r="C90" s="118" t="s">
        <v>261</v>
      </c>
      <c r="D90" s="118" t="s">
        <v>262</v>
      </c>
      <c r="E90" s="118" t="s">
        <v>93</v>
      </c>
      <c r="F90" s="119">
        <v>2</v>
      </c>
      <c r="G90" s="117">
        <v>0</v>
      </c>
      <c r="H90" s="117">
        <f t="shared" si="6"/>
        <v>0</v>
      </c>
      <c r="I90" s="157">
        <v>0</v>
      </c>
    </row>
    <row r="91" spans="2:11" ht="13.5" customHeight="1">
      <c r="B91" s="154">
        <v>65</v>
      </c>
      <c r="C91" s="115" t="s">
        <v>263</v>
      </c>
      <c r="D91" s="115" t="s">
        <v>264</v>
      </c>
      <c r="E91" s="115" t="s">
        <v>20</v>
      </c>
      <c r="F91" s="116">
        <v>10.615</v>
      </c>
      <c r="G91" s="117">
        <v>0</v>
      </c>
      <c r="H91" s="117">
        <f t="shared" si="6"/>
        <v>0</v>
      </c>
      <c r="I91" s="155">
        <v>0</v>
      </c>
    </row>
    <row r="92" spans="2:11" ht="13.5" customHeight="1">
      <c r="B92" s="149"/>
      <c r="C92" s="150" t="s">
        <v>265</v>
      </c>
      <c r="D92" s="150" t="s">
        <v>266</v>
      </c>
      <c r="E92" s="150"/>
      <c r="F92" s="151"/>
      <c r="G92" s="152"/>
      <c r="H92" s="152">
        <f>H93+H94+H95+H96+H97+H98+H99+H100</f>
        <v>0</v>
      </c>
      <c r="I92" s="153">
        <v>2.9999999999999997E-4</v>
      </c>
      <c r="K92" s="152"/>
    </row>
    <row r="93" spans="2:11" ht="13.5" customHeight="1">
      <c r="B93" s="154">
        <v>66</v>
      </c>
      <c r="C93" s="115" t="s">
        <v>267</v>
      </c>
      <c r="D93" s="115" t="s">
        <v>268</v>
      </c>
      <c r="E93" s="115" t="s">
        <v>93</v>
      </c>
      <c r="F93" s="116">
        <v>3</v>
      </c>
      <c r="G93" s="117">
        <v>0</v>
      </c>
      <c r="H93" s="117">
        <f>F93*G93</f>
        <v>0</v>
      </c>
      <c r="I93" s="155">
        <v>0</v>
      </c>
    </row>
    <row r="94" spans="2:11" ht="13.5" customHeight="1">
      <c r="B94" s="154">
        <v>67</v>
      </c>
      <c r="C94" s="115" t="s">
        <v>269</v>
      </c>
      <c r="D94" s="115" t="s">
        <v>270</v>
      </c>
      <c r="E94" s="115" t="s">
        <v>222</v>
      </c>
      <c r="F94" s="116">
        <v>30</v>
      </c>
      <c r="G94" s="117">
        <v>0</v>
      </c>
      <c r="H94" s="117">
        <f t="shared" ref="H94:H100" si="7">F94*G94</f>
        <v>0</v>
      </c>
      <c r="I94" s="155">
        <v>0</v>
      </c>
    </row>
    <row r="95" spans="2:11" ht="13.5" customHeight="1">
      <c r="B95" s="154">
        <v>68</v>
      </c>
      <c r="C95" s="115" t="s">
        <v>273</v>
      </c>
      <c r="D95" s="115" t="s">
        <v>274</v>
      </c>
      <c r="E95" s="115" t="s">
        <v>93</v>
      </c>
      <c r="F95" s="116">
        <v>3</v>
      </c>
      <c r="G95" s="117">
        <v>0</v>
      </c>
      <c r="H95" s="117">
        <f t="shared" si="7"/>
        <v>0</v>
      </c>
      <c r="I95" s="155">
        <v>0</v>
      </c>
    </row>
    <row r="96" spans="2:11" ht="13.5" customHeight="1">
      <c r="B96" s="154">
        <v>69</v>
      </c>
      <c r="C96" s="115" t="s">
        <v>275</v>
      </c>
      <c r="D96" s="115" t="s">
        <v>276</v>
      </c>
      <c r="E96" s="115" t="s">
        <v>93</v>
      </c>
      <c r="F96" s="116">
        <v>1</v>
      </c>
      <c r="G96" s="117">
        <v>0</v>
      </c>
      <c r="H96" s="117">
        <f t="shared" si="7"/>
        <v>0</v>
      </c>
      <c r="I96" s="155">
        <v>8.0000000000000007E-5</v>
      </c>
    </row>
    <row r="97" spans="2:11" ht="13.5" customHeight="1">
      <c r="B97" s="154">
        <v>70</v>
      </c>
      <c r="C97" s="115" t="s">
        <v>277</v>
      </c>
      <c r="D97" s="115" t="s">
        <v>278</v>
      </c>
      <c r="E97" s="115" t="s">
        <v>93</v>
      </c>
      <c r="F97" s="116">
        <v>1</v>
      </c>
      <c r="G97" s="117">
        <v>0</v>
      </c>
      <c r="H97" s="117">
        <f t="shared" si="7"/>
        <v>0</v>
      </c>
      <c r="I97" s="155">
        <v>0</v>
      </c>
    </row>
    <row r="98" spans="2:11" ht="13.5" customHeight="1">
      <c r="B98" s="156">
        <v>71</v>
      </c>
      <c r="C98" s="118" t="s">
        <v>279</v>
      </c>
      <c r="D98" s="118" t="s">
        <v>329</v>
      </c>
      <c r="E98" s="118" t="s">
        <v>93</v>
      </c>
      <c r="F98" s="119">
        <v>1</v>
      </c>
      <c r="G98" s="117">
        <v>0</v>
      </c>
      <c r="H98" s="117">
        <f t="shared" si="7"/>
        <v>0</v>
      </c>
      <c r="I98" s="157">
        <v>0</v>
      </c>
    </row>
    <row r="99" spans="2:11" ht="13.5" customHeight="1">
      <c r="B99" s="154">
        <v>72</v>
      </c>
      <c r="C99" s="115" t="s">
        <v>283</v>
      </c>
      <c r="D99" s="115" t="s">
        <v>284</v>
      </c>
      <c r="E99" s="115" t="s">
        <v>93</v>
      </c>
      <c r="F99" s="116">
        <v>1</v>
      </c>
      <c r="G99" s="117">
        <v>0</v>
      </c>
      <c r="H99" s="117">
        <f t="shared" si="7"/>
        <v>0</v>
      </c>
      <c r="I99" s="155">
        <v>2.2000000000000001E-4</v>
      </c>
    </row>
    <row r="100" spans="2:11" ht="13.5" customHeight="1">
      <c r="B100" s="154">
        <v>73</v>
      </c>
      <c r="C100" s="115" t="s">
        <v>285</v>
      </c>
      <c r="D100" s="115" t="s">
        <v>286</v>
      </c>
      <c r="E100" s="115" t="s">
        <v>20</v>
      </c>
      <c r="F100" s="116">
        <v>58.484999999999999</v>
      </c>
      <c r="G100" s="117">
        <v>0</v>
      </c>
      <c r="H100" s="117">
        <f t="shared" si="7"/>
        <v>0</v>
      </c>
      <c r="I100" s="155">
        <v>0</v>
      </c>
    </row>
    <row r="101" spans="2:11" ht="13.5" customHeight="1">
      <c r="B101" s="149"/>
      <c r="C101" s="150" t="s">
        <v>287</v>
      </c>
      <c r="D101" s="150" t="s">
        <v>288</v>
      </c>
      <c r="E101" s="150"/>
      <c r="F101" s="151"/>
      <c r="G101" s="152"/>
      <c r="H101" s="152">
        <f>H102</f>
        <v>0</v>
      </c>
      <c r="I101" s="153">
        <v>0</v>
      </c>
      <c r="K101" s="152"/>
    </row>
    <row r="102" spans="2:11" ht="13.5" customHeight="1">
      <c r="B102" s="156">
        <v>74</v>
      </c>
      <c r="C102" s="118" t="s">
        <v>297</v>
      </c>
      <c r="D102" s="118" t="s">
        <v>298</v>
      </c>
      <c r="E102" s="118" t="s">
        <v>93</v>
      </c>
      <c r="F102" s="119">
        <v>1</v>
      </c>
      <c r="G102" s="120">
        <v>0</v>
      </c>
      <c r="H102" s="120">
        <f>F102*G102</f>
        <v>0</v>
      </c>
      <c r="I102" s="157">
        <v>0</v>
      </c>
    </row>
    <row r="103" spans="2:11" ht="13.5" customHeight="1">
      <c r="B103" s="450"/>
      <c r="C103" s="451">
        <v>751510041</v>
      </c>
      <c r="D103" s="452" t="s">
        <v>292</v>
      </c>
      <c r="E103" s="451" t="s">
        <v>108</v>
      </c>
      <c r="F103" s="453">
        <v>0.6</v>
      </c>
      <c r="G103" s="454">
        <v>0</v>
      </c>
      <c r="H103" s="454">
        <f>F103*G103</f>
        <v>0</v>
      </c>
      <c r="I103" s="455">
        <v>0</v>
      </c>
    </row>
    <row r="104" spans="2:11" ht="13.5" customHeight="1">
      <c r="B104" s="456"/>
      <c r="C104" s="457">
        <v>2222</v>
      </c>
      <c r="D104" s="458" t="s">
        <v>1315</v>
      </c>
      <c r="E104" s="457" t="s">
        <v>93</v>
      </c>
      <c r="F104" s="459">
        <v>1</v>
      </c>
      <c r="G104" s="460">
        <v>0</v>
      </c>
      <c r="H104" s="460">
        <f>F104*G104</f>
        <v>0</v>
      </c>
      <c r="I104" s="461">
        <v>0</v>
      </c>
    </row>
    <row r="105" spans="2:11" ht="13.5" customHeight="1">
      <c r="B105" s="456"/>
      <c r="C105" s="457">
        <v>5</v>
      </c>
      <c r="D105" s="462" t="s">
        <v>1320</v>
      </c>
      <c r="E105" s="457" t="s">
        <v>168</v>
      </c>
      <c r="F105" s="459">
        <v>2</v>
      </c>
      <c r="G105" s="460">
        <v>0</v>
      </c>
      <c r="H105" s="460">
        <f>F105*G105</f>
        <v>0</v>
      </c>
      <c r="I105" s="461">
        <v>0</v>
      </c>
    </row>
    <row r="106" spans="2:11" ht="13.5" customHeight="1">
      <c r="B106" s="144"/>
      <c r="C106" s="145" t="s">
        <v>300</v>
      </c>
      <c r="D106" s="145" t="s">
        <v>301</v>
      </c>
      <c r="E106" s="145"/>
      <c r="F106" s="146"/>
      <c r="G106" s="147"/>
      <c r="H106" s="147">
        <f>H107</f>
        <v>0</v>
      </c>
      <c r="I106" s="148">
        <v>0</v>
      </c>
      <c r="K106" s="147"/>
    </row>
    <row r="107" spans="2:11" ht="13.5" customHeight="1">
      <c r="B107" s="149"/>
      <c r="C107" s="150" t="s">
        <v>302</v>
      </c>
      <c r="D107" s="150" t="s">
        <v>301</v>
      </c>
      <c r="E107" s="150"/>
      <c r="F107" s="151"/>
      <c r="G107" s="152"/>
      <c r="H107" s="152">
        <f>H108+H109+H110+H111+H112+H113</f>
        <v>0</v>
      </c>
      <c r="I107" s="153">
        <v>0</v>
      </c>
      <c r="K107" s="152"/>
    </row>
    <row r="108" spans="2:11" ht="13.5" customHeight="1">
      <c r="B108" s="154">
        <v>75</v>
      </c>
      <c r="C108" s="115" t="s">
        <v>303</v>
      </c>
      <c r="D108" s="115" t="s">
        <v>304</v>
      </c>
      <c r="E108" s="115" t="s">
        <v>305</v>
      </c>
      <c r="F108" s="116">
        <v>26</v>
      </c>
      <c r="G108" s="117">
        <v>0</v>
      </c>
      <c r="H108" s="117">
        <f>F108*G108</f>
        <v>0</v>
      </c>
      <c r="I108" s="155">
        <v>0</v>
      </c>
    </row>
    <row r="109" spans="2:11" ht="13.5" customHeight="1">
      <c r="B109" s="154">
        <v>76</v>
      </c>
      <c r="C109" s="115" t="s">
        <v>306</v>
      </c>
      <c r="D109" s="115" t="s">
        <v>307</v>
      </c>
      <c r="E109" s="115" t="s">
        <v>305</v>
      </c>
      <c r="F109" s="116">
        <v>18</v>
      </c>
      <c r="G109" s="117">
        <v>0</v>
      </c>
      <c r="H109" s="117">
        <f t="shared" ref="H109:H113" si="8">F109*G109</f>
        <v>0</v>
      </c>
      <c r="I109" s="155">
        <v>0</v>
      </c>
    </row>
    <row r="110" spans="2:11" ht="13.5" customHeight="1">
      <c r="B110" s="154">
        <v>77</v>
      </c>
      <c r="C110" s="115" t="s">
        <v>308</v>
      </c>
      <c r="D110" s="115" t="s">
        <v>309</v>
      </c>
      <c r="E110" s="115" t="s">
        <v>310</v>
      </c>
      <c r="F110" s="116">
        <v>1</v>
      </c>
      <c r="G110" s="117">
        <v>0</v>
      </c>
      <c r="H110" s="117">
        <f t="shared" si="8"/>
        <v>0</v>
      </c>
      <c r="I110" s="155">
        <v>0</v>
      </c>
    </row>
    <row r="111" spans="2:11" ht="13.5" customHeight="1">
      <c r="B111" s="154">
        <v>78</v>
      </c>
      <c r="C111" s="115" t="s">
        <v>311</v>
      </c>
      <c r="D111" s="115" t="s">
        <v>312</v>
      </c>
      <c r="E111" s="115" t="s">
        <v>305</v>
      </c>
      <c r="F111" s="116">
        <v>24</v>
      </c>
      <c r="G111" s="117">
        <v>0</v>
      </c>
      <c r="H111" s="117">
        <f t="shared" si="8"/>
        <v>0</v>
      </c>
      <c r="I111" s="155">
        <v>0</v>
      </c>
    </row>
    <row r="112" spans="2:11" ht="13.5" customHeight="1">
      <c r="B112" s="154">
        <v>79</v>
      </c>
      <c r="C112" s="115" t="s">
        <v>313</v>
      </c>
      <c r="D112" s="115" t="s">
        <v>314</v>
      </c>
      <c r="E112" s="115" t="s">
        <v>310</v>
      </c>
      <c r="F112" s="116">
        <v>1</v>
      </c>
      <c r="G112" s="117">
        <v>0</v>
      </c>
      <c r="H112" s="117">
        <f t="shared" si="8"/>
        <v>0</v>
      </c>
      <c r="I112" s="155">
        <v>0</v>
      </c>
    </row>
    <row r="113" spans="2:11" ht="13.5" customHeight="1" thickBot="1">
      <c r="B113" s="154">
        <v>80</v>
      </c>
      <c r="C113" s="115" t="s">
        <v>315</v>
      </c>
      <c r="D113" s="115" t="s">
        <v>316</v>
      </c>
      <c r="E113" s="115" t="s">
        <v>310</v>
      </c>
      <c r="F113" s="116">
        <v>1</v>
      </c>
      <c r="G113" s="117">
        <v>0</v>
      </c>
      <c r="H113" s="391">
        <f t="shared" si="8"/>
        <v>0</v>
      </c>
      <c r="I113" s="155">
        <v>0</v>
      </c>
    </row>
    <row r="114" spans="2:11" ht="15.75" thickBot="1">
      <c r="B114" s="168"/>
      <c r="C114" s="169"/>
      <c r="D114" s="169" t="s">
        <v>317</v>
      </c>
      <c r="E114" s="169"/>
      <c r="F114" s="170"/>
      <c r="G114" s="171"/>
      <c r="H114" s="388">
        <f>H106+H101+H92+H84+H77+H74+H57+H32+H17</f>
        <v>0</v>
      </c>
      <c r="I114" s="172">
        <v>0.20892177000000001</v>
      </c>
      <c r="K114" s="387"/>
    </row>
    <row r="115" spans="2:11" ht="15.75" thickBot="1">
      <c r="B115" s="173"/>
      <c r="C115" s="174"/>
      <c r="D115" s="174"/>
      <c r="E115" s="174"/>
      <c r="F115" s="174"/>
      <c r="G115" s="174"/>
      <c r="H115" s="174"/>
      <c r="I115" s="175"/>
    </row>
  </sheetData>
  <mergeCells count="1">
    <mergeCell ref="B4:I4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B1:J80"/>
  <sheetViews>
    <sheetView workbookViewId="0">
      <pane ySplit="5" topLeftCell="A36" activePane="bottomLeft" state="frozen"/>
      <selection pane="bottomLeft" activeCell="O68" sqref="O68"/>
    </sheetView>
  </sheetViews>
  <sheetFormatPr defaultRowHeight="15"/>
  <cols>
    <col min="3" max="3" width="52.85546875" customWidth="1"/>
    <col min="6" max="6" width="13.7109375" customWidth="1"/>
    <col min="7" max="7" width="15.140625" customWidth="1"/>
    <col min="8" max="8" width="14.28515625" customWidth="1"/>
    <col min="10" max="10" width="14.140625" customWidth="1"/>
  </cols>
  <sheetData>
    <row r="1" spans="2:10">
      <c r="B1" s="259"/>
      <c r="C1" s="260"/>
      <c r="D1" s="260"/>
      <c r="E1" s="260"/>
      <c r="F1" s="260"/>
      <c r="G1" s="260"/>
      <c r="H1" s="260"/>
      <c r="I1" s="261"/>
    </row>
    <row r="2" spans="2:10" ht="15.75">
      <c r="B2" s="539" t="s">
        <v>397</v>
      </c>
      <c r="C2" s="536"/>
      <c r="D2" s="536"/>
      <c r="E2" s="536"/>
      <c r="F2" s="536"/>
      <c r="G2" s="536"/>
      <c r="H2" s="536"/>
      <c r="I2" s="537"/>
      <c r="J2" s="182"/>
    </row>
    <row r="3" spans="2:10" ht="16.5">
      <c r="B3" s="248"/>
      <c r="C3" s="216" t="s">
        <v>487</v>
      </c>
      <c r="D3" s="217"/>
      <c r="E3" s="217"/>
      <c r="F3" s="217"/>
      <c r="G3" s="217"/>
      <c r="H3" s="217"/>
      <c r="I3" s="218"/>
      <c r="J3" s="182"/>
    </row>
    <row r="4" spans="2:10" ht="15.75">
      <c r="B4" s="539" t="s">
        <v>399</v>
      </c>
      <c r="C4" s="536"/>
      <c r="D4" s="536"/>
      <c r="E4" s="536"/>
      <c r="F4" s="536"/>
      <c r="G4" s="536"/>
      <c r="H4" s="536"/>
      <c r="I4" s="537"/>
      <c r="J4" s="182"/>
    </row>
    <row r="5" spans="2:10">
      <c r="B5" s="249" t="s">
        <v>401</v>
      </c>
      <c r="C5" s="184" t="s">
        <v>75</v>
      </c>
      <c r="D5" s="185" t="s">
        <v>402</v>
      </c>
      <c r="E5" s="185" t="s">
        <v>403</v>
      </c>
      <c r="F5" s="186" t="s">
        <v>404</v>
      </c>
      <c r="G5" s="187" t="s">
        <v>405</v>
      </c>
      <c r="H5" s="187" t="s">
        <v>406</v>
      </c>
      <c r="I5" s="219" t="s">
        <v>407</v>
      </c>
      <c r="J5" s="182" t="s">
        <v>408</v>
      </c>
    </row>
    <row r="6" spans="2:10" ht="16.5">
      <c r="B6" s="250"/>
      <c r="C6" s="216" t="s">
        <v>409</v>
      </c>
      <c r="D6" s="185"/>
      <c r="E6" s="185"/>
      <c r="F6" s="186"/>
      <c r="G6" s="187"/>
      <c r="H6" s="187"/>
      <c r="I6" s="219"/>
      <c r="J6" s="182"/>
    </row>
    <row r="7" spans="2:10">
      <c r="B7" s="250">
        <v>176</v>
      </c>
      <c r="C7" s="197" t="s">
        <v>410</v>
      </c>
      <c r="D7" s="185" t="s">
        <v>108</v>
      </c>
      <c r="E7" s="185">
        <v>10</v>
      </c>
      <c r="F7" s="186">
        <v>0</v>
      </c>
      <c r="G7" s="187"/>
      <c r="H7" s="187">
        <f>F7*E7</f>
        <v>0</v>
      </c>
      <c r="I7" s="219"/>
      <c r="J7" s="182"/>
    </row>
    <row r="8" spans="2:10">
      <c r="B8" s="250">
        <v>46</v>
      </c>
      <c r="C8" s="197" t="s">
        <v>411</v>
      </c>
      <c r="D8" s="185" t="s">
        <v>108</v>
      </c>
      <c r="E8" s="185">
        <v>15</v>
      </c>
      <c r="F8" s="186">
        <v>0</v>
      </c>
      <c r="G8" s="187"/>
      <c r="H8" s="187">
        <f t="shared" ref="H8:H23" si="0">F8*E8</f>
        <v>0</v>
      </c>
      <c r="I8" s="219"/>
      <c r="J8" s="182"/>
    </row>
    <row r="9" spans="2:10">
      <c r="B9" s="250">
        <v>23</v>
      </c>
      <c r="C9" s="197" t="s">
        <v>412</v>
      </c>
      <c r="D9" s="185" t="s">
        <v>108</v>
      </c>
      <c r="E9" s="185">
        <v>6</v>
      </c>
      <c r="F9" s="186">
        <v>0</v>
      </c>
      <c r="G9" s="187"/>
      <c r="H9" s="187">
        <f t="shared" si="0"/>
        <v>0</v>
      </c>
      <c r="I9" s="219"/>
      <c r="J9" s="182"/>
    </row>
    <row r="10" spans="2:10">
      <c r="B10" s="250">
        <v>26</v>
      </c>
      <c r="C10" s="197" t="s">
        <v>414</v>
      </c>
      <c r="D10" s="185" t="s">
        <v>108</v>
      </c>
      <c r="E10" s="185">
        <v>30</v>
      </c>
      <c r="F10" s="186">
        <v>0</v>
      </c>
      <c r="G10" s="187"/>
      <c r="H10" s="187">
        <f t="shared" si="0"/>
        <v>0</v>
      </c>
      <c r="I10" s="219"/>
      <c r="J10" s="182"/>
    </row>
    <row r="11" spans="2:10">
      <c r="B11" s="250">
        <v>27</v>
      </c>
      <c r="C11" s="197" t="s">
        <v>415</v>
      </c>
      <c r="D11" s="185" t="s">
        <v>108</v>
      </c>
      <c r="E11" s="185">
        <v>30</v>
      </c>
      <c r="F11" s="186">
        <v>0</v>
      </c>
      <c r="G11" s="187"/>
      <c r="H11" s="187">
        <f t="shared" si="0"/>
        <v>0</v>
      </c>
      <c r="I11" s="219"/>
      <c r="J11" s="182"/>
    </row>
    <row r="12" spans="2:10">
      <c r="B12" s="250">
        <v>34</v>
      </c>
      <c r="C12" s="197" t="s">
        <v>417</v>
      </c>
      <c r="D12" s="185" t="s">
        <v>108</v>
      </c>
      <c r="E12" s="185">
        <v>15</v>
      </c>
      <c r="F12" s="186">
        <v>0</v>
      </c>
      <c r="G12" s="187"/>
      <c r="H12" s="187">
        <f t="shared" si="0"/>
        <v>0</v>
      </c>
      <c r="I12" s="219"/>
      <c r="J12" s="182"/>
    </row>
    <row r="13" spans="2:10">
      <c r="B13" s="250">
        <v>325</v>
      </c>
      <c r="C13" s="197" t="s">
        <v>421</v>
      </c>
      <c r="D13" s="185" t="s">
        <v>420</v>
      </c>
      <c r="E13" s="185">
        <v>5</v>
      </c>
      <c r="F13" s="186">
        <v>0</v>
      </c>
      <c r="G13" s="187"/>
      <c r="H13" s="187">
        <f t="shared" si="0"/>
        <v>0</v>
      </c>
      <c r="I13" s="219"/>
      <c r="J13" s="182"/>
    </row>
    <row r="14" spans="2:10">
      <c r="B14" s="250">
        <v>6</v>
      </c>
      <c r="C14" s="197" t="s">
        <v>422</v>
      </c>
      <c r="D14" s="185" t="s">
        <v>420</v>
      </c>
      <c r="E14" s="185">
        <v>2</v>
      </c>
      <c r="F14" s="186">
        <v>0</v>
      </c>
      <c r="G14" s="187"/>
      <c r="H14" s="187">
        <f t="shared" si="0"/>
        <v>0</v>
      </c>
      <c r="I14" s="219"/>
      <c r="J14" s="182"/>
    </row>
    <row r="15" spans="2:10">
      <c r="B15" s="250">
        <v>7</v>
      </c>
      <c r="C15" s="197" t="s">
        <v>423</v>
      </c>
      <c r="D15" s="185" t="s">
        <v>420</v>
      </c>
      <c r="E15" s="185">
        <v>5</v>
      </c>
      <c r="F15" s="186">
        <v>0</v>
      </c>
      <c r="G15" s="187"/>
      <c r="H15" s="187">
        <f t="shared" si="0"/>
        <v>0</v>
      </c>
      <c r="I15" s="219"/>
      <c r="J15" s="182"/>
    </row>
    <row r="16" spans="2:10">
      <c r="B16" s="250">
        <v>54</v>
      </c>
      <c r="C16" s="197" t="s">
        <v>470</v>
      </c>
      <c r="D16" s="185" t="s">
        <v>108</v>
      </c>
      <c r="E16" s="185">
        <v>10</v>
      </c>
      <c r="F16" s="186">
        <v>0</v>
      </c>
      <c r="G16" s="187"/>
      <c r="H16" s="187">
        <f t="shared" si="0"/>
        <v>0</v>
      </c>
      <c r="I16" s="219"/>
      <c r="J16" s="182"/>
    </row>
    <row r="17" spans="2:10">
      <c r="B17" s="250">
        <v>366</v>
      </c>
      <c r="C17" s="197" t="s">
        <v>485</v>
      </c>
      <c r="D17" s="185" t="s">
        <v>420</v>
      </c>
      <c r="E17" s="185">
        <v>1</v>
      </c>
      <c r="F17" s="186">
        <v>0</v>
      </c>
      <c r="G17" s="187"/>
      <c r="H17" s="187">
        <f t="shared" si="0"/>
        <v>0</v>
      </c>
      <c r="I17" s="219"/>
      <c r="J17" s="182"/>
    </row>
    <row r="18" spans="2:10">
      <c r="B18" s="250">
        <v>504</v>
      </c>
      <c r="C18" s="197" t="s">
        <v>425</v>
      </c>
      <c r="D18" s="185" t="s">
        <v>420</v>
      </c>
      <c r="E18" s="185">
        <v>2</v>
      </c>
      <c r="F18" s="186">
        <v>0</v>
      </c>
      <c r="G18" s="187"/>
      <c r="H18" s="187">
        <f t="shared" si="0"/>
        <v>0</v>
      </c>
      <c r="I18" s="219"/>
      <c r="J18" s="182"/>
    </row>
    <row r="19" spans="2:10">
      <c r="B19" s="250">
        <v>22</v>
      </c>
      <c r="C19" s="197" t="s">
        <v>429</v>
      </c>
      <c r="D19" s="185" t="s">
        <v>420</v>
      </c>
      <c r="E19" s="185">
        <v>4</v>
      </c>
      <c r="F19" s="186">
        <v>0</v>
      </c>
      <c r="G19" s="187"/>
      <c r="H19" s="187">
        <f t="shared" si="0"/>
        <v>0</v>
      </c>
      <c r="I19" s="219"/>
      <c r="J19" s="182"/>
    </row>
    <row r="20" spans="2:10">
      <c r="B20" s="250">
        <v>327</v>
      </c>
      <c r="C20" s="197" t="s">
        <v>430</v>
      </c>
      <c r="D20" s="185" t="s">
        <v>420</v>
      </c>
      <c r="E20" s="185">
        <v>1</v>
      </c>
      <c r="F20" s="186">
        <v>0</v>
      </c>
      <c r="G20" s="187"/>
      <c r="H20" s="187">
        <f t="shared" si="0"/>
        <v>0</v>
      </c>
      <c r="I20" s="219"/>
      <c r="J20" s="182"/>
    </row>
    <row r="21" spans="2:10">
      <c r="B21" s="250">
        <v>710</v>
      </c>
      <c r="C21" s="197" t="s">
        <v>431</v>
      </c>
      <c r="D21" s="185" t="s">
        <v>420</v>
      </c>
      <c r="E21" s="185">
        <v>35</v>
      </c>
      <c r="F21" s="186">
        <v>0</v>
      </c>
      <c r="G21" s="187"/>
      <c r="H21" s="187">
        <f t="shared" si="0"/>
        <v>0</v>
      </c>
      <c r="I21" s="219"/>
      <c r="J21" s="182"/>
    </row>
    <row r="22" spans="2:10">
      <c r="B22" s="250">
        <v>58</v>
      </c>
      <c r="C22" s="197" t="s">
        <v>472</v>
      </c>
      <c r="D22" s="185" t="s">
        <v>420</v>
      </c>
      <c r="E22" s="185">
        <v>1</v>
      </c>
      <c r="F22" s="186">
        <v>0</v>
      </c>
      <c r="G22" s="187"/>
      <c r="H22" s="187">
        <f t="shared" si="0"/>
        <v>0</v>
      </c>
      <c r="I22" s="219"/>
      <c r="J22" s="182"/>
    </row>
    <row r="23" spans="2:10">
      <c r="B23" s="250">
        <v>502</v>
      </c>
      <c r="C23" s="197" t="s">
        <v>437</v>
      </c>
      <c r="D23" s="185" t="s">
        <v>420</v>
      </c>
      <c r="E23" s="185">
        <v>13</v>
      </c>
      <c r="F23" s="186">
        <v>0</v>
      </c>
      <c r="G23" s="187"/>
      <c r="H23" s="187">
        <f t="shared" si="0"/>
        <v>0</v>
      </c>
      <c r="I23" s="219"/>
      <c r="J23" s="182"/>
    </row>
    <row r="24" spans="2:10">
      <c r="B24" s="251"/>
      <c r="C24" s="189" t="s">
        <v>439</v>
      </c>
      <c r="D24" s="185"/>
      <c r="E24" s="185"/>
      <c r="F24" s="186"/>
      <c r="G24" s="187"/>
      <c r="H24" s="190">
        <f>SUM(H7:H23)</f>
        <v>0</v>
      </c>
      <c r="I24" s="219"/>
      <c r="J24" s="182"/>
    </row>
    <row r="25" spans="2:10">
      <c r="B25" s="252"/>
      <c r="C25" s="192" t="s">
        <v>440</v>
      </c>
      <c r="D25" s="192"/>
      <c r="E25" s="192"/>
      <c r="F25" s="193"/>
      <c r="G25" s="194"/>
      <c r="H25" s="195">
        <f>H24*0.06</f>
        <v>0</v>
      </c>
      <c r="I25" s="221"/>
      <c r="J25" s="182"/>
    </row>
    <row r="26" spans="2:10">
      <c r="B26" s="253"/>
      <c r="C26" s="197" t="s">
        <v>441</v>
      </c>
      <c r="D26" s="198"/>
      <c r="E26" s="198"/>
      <c r="F26" s="199"/>
      <c r="G26" s="200"/>
      <c r="H26" s="201">
        <f>H24*0.03</f>
        <v>0</v>
      </c>
      <c r="I26" s="222"/>
      <c r="J26" s="202"/>
    </row>
    <row r="27" spans="2:10">
      <c r="B27" s="254"/>
      <c r="C27" s="204" t="s">
        <v>442</v>
      </c>
      <c r="D27" s="205"/>
      <c r="E27" s="205"/>
      <c r="F27" s="206"/>
      <c r="G27" s="207"/>
      <c r="H27" s="208">
        <f>SUM(H24:H26)</f>
        <v>0</v>
      </c>
      <c r="I27" s="223"/>
      <c r="J27" s="210">
        <f>SUM(H24:H26)</f>
        <v>0</v>
      </c>
    </row>
    <row r="28" spans="2:10">
      <c r="B28" s="250"/>
      <c r="C28" s="197"/>
      <c r="D28" s="185"/>
      <c r="E28" s="185"/>
      <c r="F28" s="186"/>
      <c r="G28" s="187"/>
      <c r="H28" s="187"/>
      <c r="I28" s="219"/>
      <c r="J28" s="182"/>
    </row>
    <row r="29" spans="2:10" ht="16.5">
      <c r="B29" s="250"/>
      <c r="C29" s="216" t="s">
        <v>443</v>
      </c>
      <c r="D29" s="185"/>
      <c r="E29" s="185"/>
      <c r="F29" s="186"/>
      <c r="G29" s="187"/>
      <c r="H29" s="187"/>
      <c r="I29" s="219"/>
      <c r="J29" s="182"/>
    </row>
    <row r="30" spans="2:10">
      <c r="B30" s="250">
        <v>673</v>
      </c>
      <c r="C30" s="197" t="s">
        <v>444</v>
      </c>
      <c r="D30" s="185" t="s">
        <v>420</v>
      </c>
      <c r="E30" s="185">
        <v>1</v>
      </c>
      <c r="F30" s="186">
        <v>0</v>
      </c>
      <c r="G30" s="187"/>
      <c r="H30" s="187">
        <f t="shared" ref="H30:H31" si="1">F30*E30</f>
        <v>0</v>
      </c>
      <c r="I30" s="219"/>
      <c r="J30" s="182"/>
    </row>
    <row r="31" spans="2:10">
      <c r="B31" s="250">
        <v>679</v>
      </c>
      <c r="C31" s="197" t="s">
        <v>445</v>
      </c>
      <c r="D31" s="185" t="s">
        <v>420</v>
      </c>
      <c r="E31" s="185">
        <v>1</v>
      </c>
      <c r="F31" s="186">
        <v>0</v>
      </c>
      <c r="G31" s="187"/>
      <c r="H31" s="187">
        <f t="shared" si="1"/>
        <v>0</v>
      </c>
      <c r="I31" s="219"/>
      <c r="J31" s="182"/>
    </row>
    <row r="32" spans="2:10">
      <c r="B32" s="251"/>
      <c r="C32" s="189" t="s">
        <v>439</v>
      </c>
      <c r="D32" s="185"/>
      <c r="E32" s="185"/>
      <c r="F32" s="186"/>
      <c r="G32" s="187"/>
      <c r="H32" s="190">
        <f>SUM(H30:H31)</f>
        <v>0</v>
      </c>
      <c r="I32" s="219"/>
      <c r="J32" s="182"/>
    </row>
    <row r="33" spans="2:10">
      <c r="B33" s="252"/>
      <c r="C33" s="192" t="s">
        <v>440</v>
      </c>
      <c r="D33" s="192"/>
      <c r="E33" s="192"/>
      <c r="F33" s="193"/>
      <c r="G33" s="194"/>
      <c r="H33" s="195">
        <f>H32*0.06</f>
        <v>0</v>
      </c>
      <c r="I33" s="219"/>
      <c r="J33" s="182"/>
    </row>
    <row r="34" spans="2:10">
      <c r="B34" s="253"/>
      <c r="C34" s="197" t="s">
        <v>441</v>
      </c>
      <c r="D34" s="198"/>
      <c r="E34" s="198"/>
      <c r="F34" s="199"/>
      <c r="G34" s="200"/>
      <c r="H34" s="201">
        <f>H32*0.03</f>
        <v>0</v>
      </c>
      <c r="I34" s="219"/>
      <c r="J34" s="182"/>
    </row>
    <row r="35" spans="2:10">
      <c r="B35" s="254"/>
      <c r="C35" s="204" t="s">
        <v>442</v>
      </c>
      <c r="D35" s="205"/>
      <c r="E35" s="205"/>
      <c r="F35" s="206"/>
      <c r="G35" s="207"/>
      <c r="H35" s="208">
        <f>SUM(H32:H34)</f>
        <v>0</v>
      </c>
      <c r="I35" s="219"/>
      <c r="J35" s="210">
        <f>SUM(H32:H34)</f>
        <v>0</v>
      </c>
    </row>
    <row r="36" spans="2:10">
      <c r="B36" s="250"/>
      <c r="C36" s="197"/>
      <c r="D36" s="185"/>
      <c r="E36" s="185"/>
      <c r="F36" s="186"/>
      <c r="G36" s="187"/>
      <c r="H36" s="187"/>
      <c r="I36" s="219"/>
      <c r="J36" s="182"/>
    </row>
    <row r="37" spans="2:10" ht="16.5">
      <c r="B37" s="250"/>
      <c r="C37" s="216" t="s">
        <v>448</v>
      </c>
      <c r="D37" s="185"/>
      <c r="E37" s="185"/>
      <c r="F37" s="186"/>
      <c r="G37" s="187"/>
      <c r="H37" s="187"/>
      <c r="I37" s="219"/>
      <c r="J37" s="182"/>
    </row>
    <row r="38" spans="2:10">
      <c r="B38" s="251">
        <v>800645</v>
      </c>
      <c r="C38" s="197" t="s">
        <v>410</v>
      </c>
      <c r="D38" s="185" t="s">
        <v>108</v>
      </c>
      <c r="E38" s="185">
        <v>10</v>
      </c>
      <c r="F38" s="186">
        <v>0</v>
      </c>
      <c r="G38" s="187">
        <f t="shared" ref="G38:G59" si="2">F38*E38</f>
        <v>0</v>
      </c>
      <c r="H38" s="187"/>
      <c r="I38" s="219"/>
      <c r="J38" s="182"/>
    </row>
    <row r="39" spans="2:10">
      <c r="B39" s="251">
        <v>800646</v>
      </c>
      <c r="C39" s="197" t="s">
        <v>411</v>
      </c>
      <c r="D39" s="185" t="s">
        <v>108</v>
      </c>
      <c r="E39" s="185">
        <v>15</v>
      </c>
      <c r="F39" s="186">
        <v>0</v>
      </c>
      <c r="G39" s="187">
        <f t="shared" si="2"/>
        <v>0</v>
      </c>
      <c r="H39" s="187"/>
      <c r="I39" s="219"/>
      <c r="J39" s="182"/>
    </row>
    <row r="40" spans="2:10">
      <c r="B40" s="251">
        <v>810041</v>
      </c>
      <c r="C40" s="197" t="s">
        <v>412</v>
      </c>
      <c r="D40" s="185" t="s">
        <v>108</v>
      </c>
      <c r="E40" s="185">
        <v>6</v>
      </c>
      <c r="F40" s="186">
        <v>0</v>
      </c>
      <c r="G40" s="187">
        <f t="shared" si="2"/>
        <v>0</v>
      </c>
      <c r="H40" s="187"/>
      <c r="I40" s="219"/>
      <c r="J40" s="182"/>
    </row>
    <row r="41" spans="2:10">
      <c r="B41" s="251">
        <v>810045</v>
      </c>
      <c r="C41" s="197" t="s">
        <v>414</v>
      </c>
      <c r="D41" s="185" t="s">
        <v>108</v>
      </c>
      <c r="E41" s="185">
        <v>30</v>
      </c>
      <c r="F41" s="186">
        <v>0</v>
      </c>
      <c r="G41" s="187">
        <f t="shared" si="2"/>
        <v>0</v>
      </c>
      <c r="H41" s="187"/>
      <c r="I41" s="219"/>
      <c r="J41" s="182"/>
    </row>
    <row r="42" spans="2:10">
      <c r="B42" s="251">
        <v>810046</v>
      </c>
      <c r="C42" s="197" t="s">
        <v>415</v>
      </c>
      <c r="D42" s="185" t="s">
        <v>108</v>
      </c>
      <c r="E42" s="185">
        <v>30</v>
      </c>
      <c r="F42" s="186">
        <v>0</v>
      </c>
      <c r="G42" s="187">
        <f t="shared" si="2"/>
        <v>0</v>
      </c>
      <c r="H42" s="187"/>
      <c r="I42" s="219"/>
      <c r="J42" s="182"/>
    </row>
    <row r="43" spans="2:10">
      <c r="B43" s="251">
        <v>810059</v>
      </c>
      <c r="C43" s="197" t="s">
        <v>417</v>
      </c>
      <c r="D43" s="185" t="s">
        <v>108</v>
      </c>
      <c r="E43" s="185">
        <v>15</v>
      </c>
      <c r="F43" s="186">
        <v>0</v>
      </c>
      <c r="G43" s="187">
        <f t="shared" si="2"/>
        <v>0</v>
      </c>
      <c r="H43" s="187"/>
      <c r="I43" s="219"/>
      <c r="J43" s="182"/>
    </row>
    <row r="44" spans="2:10">
      <c r="B44" s="251">
        <v>10301</v>
      </c>
      <c r="C44" s="197" t="s">
        <v>421</v>
      </c>
      <c r="D44" s="185" t="s">
        <v>420</v>
      </c>
      <c r="E44" s="185">
        <v>5</v>
      </c>
      <c r="F44" s="186">
        <v>0</v>
      </c>
      <c r="G44" s="187">
        <f t="shared" si="2"/>
        <v>0</v>
      </c>
      <c r="H44" s="187"/>
      <c r="I44" s="219"/>
      <c r="J44" s="182"/>
    </row>
    <row r="45" spans="2:10">
      <c r="B45" s="251">
        <v>10311</v>
      </c>
      <c r="C45" s="197" t="s">
        <v>422</v>
      </c>
      <c r="D45" s="185" t="s">
        <v>420</v>
      </c>
      <c r="E45" s="185">
        <v>2</v>
      </c>
      <c r="F45" s="186">
        <v>0</v>
      </c>
      <c r="G45" s="187">
        <f t="shared" si="2"/>
        <v>0</v>
      </c>
      <c r="H45" s="187"/>
      <c r="I45" s="219"/>
      <c r="J45" s="182"/>
    </row>
    <row r="46" spans="2:10">
      <c r="B46" s="251">
        <v>10321</v>
      </c>
      <c r="C46" s="197" t="s">
        <v>423</v>
      </c>
      <c r="D46" s="185" t="s">
        <v>420</v>
      </c>
      <c r="E46" s="185">
        <v>5</v>
      </c>
      <c r="F46" s="186">
        <v>0</v>
      </c>
      <c r="G46" s="187">
        <f t="shared" si="2"/>
        <v>0</v>
      </c>
      <c r="H46" s="187"/>
      <c r="I46" s="219"/>
      <c r="J46" s="182"/>
    </row>
    <row r="47" spans="2:10">
      <c r="B47" s="251">
        <v>20122</v>
      </c>
      <c r="C47" s="197" t="s">
        <v>470</v>
      </c>
      <c r="D47" s="185" t="s">
        <v>420</v>
      </c>
      <c r="E47" s="185">
        <v>10</v>
      </c>
      <c r="F47" s="186">
        <v>0</v>
      </c>
      <c r="G47" s="187">
        <f t="shared" si="2"/>
        <v>0</v>
      </c>
      <c r="H47" s="187"/>
      <c r="I47" s="219"/>
      <c r="J47" s="182"/>
    </row>
    <row r="48" spans="2:10">
      <c r="B48" s="251">
        <v>190001</v>
      </c>
      <c r="C48" s="197" t="s">
        <v>488</v>
      </c>
      <c r="D48" s="185" t="s">
        <v>420</v>
      </c>
      <c r="E48" s="185">
        <v>1</v>
      </c>
      <c r="F48" s="186">
        <v>0</v>
      </c>
      <c r="G48" s="187">
        <f t="shared" si="2"/>
        <v>0</v>
      </c>
      <c r="H48" s="187"/>
      <c r="I48" s="219"/>
      <c r="J48" s="182"/>
    </row>
    <row r="49" spans="2:10">
      <c r="B49" s="251">
        <v>110001</v>
      </c>
      <c r="C49" s="197" t="s">
        <v>425</v>
      </c>
      <c r="D49" s="185" t="s">
        <v>420</v>
      </c>
      <c r="E49" s="185">
        <v>2</v>
      </c>
      <c r="F49" s="186">
        <v>0</v>
      </c>
      <c r="G49" s="187">
        <f t="shared" si="2"/>
        <v>0</v>
      </c>
      <c r="H49" s="187"/>
      <c r="I49" s="219"/>
      <c r="J49" s="182"/>
    </row>
    <row r="50" spans="2:10">
      <c r="B50" s="251">
        <v>201005</v>
      </c>
      <c r="C50" s="197" t="s">
        <v>444</v>
      </c>
      <c r="D50" s="185" t="s">
        <v>420</v>
      </c>
      <c r="E50" s="185">
        <v>1</v>
      </c>
      <c r="F50" s="186">
        <v>0</v>
      </c>
      <c r="G50" s="187">
        <f t="shared" si="2"/>
        <v>0</v>
      </c>
      <c r="H50" s="187"/>
      <c r="I50" s="221"/>
      <c r="J50" s="182"/>
    </row>
    <row r="51" spans="2:10">
      <c r="B51" s="251">
        <v>200053</v>
      </c>
      <c r="C51" s="197" t="s">
        <v>445</v>
      </c>
      <c r="D51" s="185" t="s">
        <v>420</v>
      </c>
      <c r="E51" s="185">
        <v>1</v>
      </c>
      <c r="F51" s="186">
        <v>0</v>
      </c>
      <c r="G51" s="187">
        <f t="shared" si="2"/>
        <v>0</v>
      </c>
      <c r="H51" s="187"/>
      <c r="I51" s="221"/>
      <c r="J51" s="182"/>
    </row>
    <row r="52" spans="2:10">
      <c r="B52" s="251">
        <v>220321</v>
      </c>
      <c r="C52" s="197" t="s">
        <v>429</v>
      </c>
      <c r="D52" s="185" t="s">
        <v>420</v>
      </c>
      <c r="E52" s="185">
        <v>4</v>
      </c>
      <c r="F52" s="186">
        <v>0</v>
      </c>
      <c r="G52" s="187">
        <f t="shared" si="2"/>
        <v>0</v>
      </c>
      <c r="H52" s="187"/>
      <c r="I52" s="221"/>
      <c r="J52" s="182"/>
    </row>
    <row r="53" spans="2:10">
      <c r="B53" s="251">
        <v>220453</v>
      </c>
      <c r="C53" s="197" t="s">
        <v>430</v>
      </c>
      <c r="D53" s="185" t="s">
        <v>420</v>
      </c>
      <c r="E53" s="185">
        <v>1</v>
      </c>
      <c r="F53" s="186">
        <v>0</v>
      </c>
      <c r="G53" s="187">
        <f t="shared" si="2"/>
        <v>0</v>
      </c>
      <c r="H53" s="187"/>
      <c r="I53" s="222"/>
      <c r="J53" s="182"/>
    </row>
    <row r="54" spans="2:10">
      <c r="B54" s="250">
        <v>10501</v>
      </c>
      <c r="C54" s="197" t="s">
        <v>431</v>
      </c>
      <c r="D54" s="185" t="s">
        <v>420</v>
      </c>
      <c r="E54" s="185">
        <v>35</v>
      </c>
      <c r="F54" s="186">
        <v>0</v>
      </c>
      <c r="G54" s="187">
        <f t="shared" si="2"/>
        <v>0</v>
      </c>
      <c r="H54" s="209"/>
      <c r="I54" s="223"/>
      <c r="J54" s="182"/>
    </row>
    <row r="55" spans="2:10">
      <c r="B55" s="251"/>
      <c r="C55" s="197" t="s">
        <v>472</v>
      </c>
      <c r="D55" s="185" t="s">
        <v>420</v>
      </c>
      <c r="E55" s="185">
        <v>1</v>
      </c>
      <c r="F55" s="186">
        <v>0</v>
      </c>
      <c r="G55" s="187">
        <f t="shared" si="2"/>
        <v>0</v>
      </c>
      <c r="H55" s="190"/>
      <c r="I55" s="219"/>
      <c r="J55" s="182"/>
    </row>
    <row r="56" spans="2:10">
      <c r="B56" s="253">
        <v>100251</v>
      </c>
      <c r="C56" s="197" t="s">
        <v>450</v>
      </c>
      <c r="D56" s="185" t="s">
        <v>420</v>
      </c>
      <c r="E56" s="185">
        <v>4</v>
      </c>
      <c r="F56" s="186">
        <v>0</v>
      </c>
      <c r="G56" s="187">
        <f t="shared" si="2"/>
        <v>0</v>
      </c>
      <c r="H56" s="201"/>
      <c r="I56" s="219"/>
      <c r="J56" s="182"/>
    </row>
    <row r="57" spans="2:10">
      <c r="B57" s="253">
        <v>100002</v>
      </c>
      <c r="C57" s="197" t="s">
        <v>451</v>
      </c>
      <c r="D57" s="185" t="s">
        <v>420</v>
      </c>
      <c r="E57" s="185">
        <v>10</v>
      </c>
      <c r="F57" s="186">
        <v>0</v>
      </c>
      <c r="G57" s="187">
        <f t="shared" si="2"/>
        <v>0</v>
      </c>
      <c r="H57" s="201"/>
      <c r="I57" s="219"/>
      <c r="J57" s="182"/>
    </row>
    <row r="58" spans="2:10">
      <c r="B58" s="253">
        <v>100001</v>
      </c>
      <c r="C58" s="197" t="s">
        <v>452</v>
      </c>
      <c r="D58" s="185" t="s">
        <v>420</v>
      </c>
      <c r="E58" s="185">
        <v>6</v>
      </c>
      <c r="F58" s="186">
        <v>0</v>
      </c>
      <c r="G58" s="187">
        <f t="shared" si="2"/>
        <v>0</v>
      </c>
      <c r="H58" s="201"/>
      <c r="I58" s="219"/>
      <c r="J58" s="182"/>
    </row>
    <row r="59" spans="2:10">
      <c r="B59" s="251">
        <v>111012</v>
      </c>
      <c r="C59" s="197" t="s">
        <v>437</v>
      </c>
      <c r="D59" s="185" t="s">
        <v>420</v>
      </c>
      <c r="E59" s="185">
        <v>13</v>
      </c>
      <c r="F59" s="186">
        <v>0</v>
      </c>
      <c r="G59" s="187">
        <f t="shared" si="2"/>
        <v>0</v>
      </c>
      <c r="H59" s="187"/>
      <c r="I59" s="222"/>
      <c r="J59" s="182"/>
    </row>
    <row r="60" spans="2:10">
      <c r="B60" s="251"/>
      <c r="C60" s="189" t="s">
        <v>439</v>
      </c>
      <c r="D60" s="185"/>
      <c r="E60" s="185"/>
      <c r="F60" s="186"/>
      <c r="G60" s="190">
        <f>SUM(G38:G59)</f>
        <v>0</v>
      </c>
      <c r="H60" s="187"/>
      <c r="I60" s="222"/>
      <c r="J60" s="182"/>
    </row>
    <row r="61" spans="2:10">
      <c r="B61" s="251"/>
      <c r="C61" s="192" t="s">
        <v>440</v>
      </c>
      <c r="D61" s="185"/>
      <c r="E61" s="185"/>
      <c r="F61" s="186"/>
      <c r="G61" s="195">
        <f>G60*0.06</f>
        <v>0</v>
      </c>
      <c r="H61" s="187"/>
      <c r="I61" s="222"/>
      <c r="J61" s="182"/>
    </row>
    <row r="62" spans="2:10">
      <c r="B62" s="251"/>
      <c r="C62" s="204" t="s">
        <v>442</v>
      </c>
      <c r="D62" s="185"/>
      <c r="E62" s="185"/>
      <c r="F62" s="186"/>
      <c r="G62" s="208">
        <f>SUM(G60:G61)</f>
        <v>0</v>
      </c>
      <c r="H62" s="187"/>
      <c r="I62" s="222"/>
      <c r="J62" s="210">
        <f>SUM(G60:G61)</f>
        <v>0</v>
      </c>
    </row>
    <row r="63" spans="2:10">
      <c r="B63" s="251"/>
      <c r="C63" s="198"/>
      <c r="D63" s="185"/>
      <c r="E63" s="185"/>
      <c r="F63" s="186"/>
      <c r="G63" s="187"/>
      <c r="H63" s="187"/>
      <c r="I63" s="222"/>
      <c r="J63" s="182"/>
    </row>
    <row r="64" spans="2:10">
      <c r="B64" s="255"/>
      <c r="C64" s="228"/>
      <c r="D64" s="228"/>
      <c r="E64" s="228"/>
      <c r="F64" s="228"/>
      <c r="G64" s="228"/>
      <c r="H64" s="228"/>
      <c r="I64" s="229"/>
      <c r="J64" s="182"/>
    </row>
    <row r="65" spans="2:10">
      <c r="B65" s="253" t="s">
        <v>454</v>
      </c>
      <c r="C65" s="197" t="s">
        <v>455</v>
      </c>
      <c r="D65" s="198" t="s">
        <v>305</v>
      </c>
      <c r="E65" s="185">
        <v>10</v>
      </c>
      <c r="F65" s="186">
        <v>0</v>
      </c>
      <c r="G65" s="200"/>
      <c r="H65" s="200"/>
      <c r="I65" s="222"/>
      <c r="J65" s="212">
        <f>F65*E65</f>
        <v>0</v>
      </c>
    </row>
    <row r="66" spans="2:10">
      <c r="B66" s="253" t="s">
        <v>454</v>
      </c>
      <c r="C66" s="197" t="s">
        <v>456</v>
      </c>
      <c r="D66" s="198" t="s">
        <v>305</v>
      </c>
      <c r="E66" s="185">
        <v>5</v>
      </c>
      <c r="F66" s="186">
        <v>0</v>
      </c>
      <c r="G66" s="200"/>
      <c r="H66" s="200"/>
      <c r="I66" s="222"/>
      <c r="J66" s="212">
        <f t="shared" ref="J66:J72" si="3">F66*E66</f>
        <v>0</v>
      </c>
    </row>
    <row r="67" spans="2:10">
      <c r="B67" s="253" t="s">
        <v>454</v>
      </c>
      <c r="C67" s="197" t="s">
        <v>457</v>
      </c>
      <c r="D67" s="198" t="s">
        <v>305</v>
      </c>
      <c r="E67" s="185">
        <v>15</v>
      </c>
      <c r="F67" s="186">
        <v>0</v>
      </c>
      <c r="G67" s="200"/>
      <c r="H67" s="200"/>
      <c r="I67" s="222"/>
      <c r="J67" s="212">
        <f t="shared" si="3"/>
        <v>0</v>
      </c>
    </row>
    <row r="68" spans="2:10">
      <c r="B68" s="253" t="s">
        <v>454</v>
      </c>
      <c r="C68" s="197" t="s">
        <v>458</v>
      </c>
      <c r="D68" s="198" t="s">
        <v>305</v>
      </c>
      <c r="E68" s="185">
        <v>10</v>
      </c>
      <c r="F68" s="186">
        <v>0</v>
      </c>
      <c r="G68" s="200"/>
      <c r="H68" s="200"/>
      <c r="I68" s="222"/>
      <c r="J68" s="212">
        <f t="shared" si="3"/>
        <v>0</v>
      </c>
    </row>
    <row r="69" spans="2:10">
      <c r="B69" s="253" t="s">
        <v>454</v>
      </c>
      <c r="C69" s="197" t="s">
        <v>459</v>
      </c>
      <c r="D69" s="198" t="s">
        <v>305</v>
      </c>
      <c r="E69" s="185">
        <v>5</v>
      </c>
      <c r="F69" s="186">
        <v>0</v>
      </c>
      <c r="G69" s="200"/>
      <c r="H69" s="200"/>
      <c r="I69" s="222"/>
      <c r="J69" s="212">
        <f t="shared" si="3"/>
        <v>0</v>
      </c>
    </row>
    <row r="70" spans="2:10">
      <c r="B70" s="253" t="s">
        <v>454</v>
      </c>
      <c r="C70" s="197" t="s">
        <v>460</v>
      </c>
      <c r="D70" s="198" t="s">
        <v>305</v>
      </c>
      <c r="E70" s="185">
        <v>10</v>
      </c>
      <c r="F70" s="186">
        <v>0</v>
      </c>
      <c r="G70" s="200"/>
      <c r="H70" s="200"/>
      <c r="I70" s="222"/>
      <c r="J70" s="212">
        <f t="shared" si="3"/>
        <v>0</v>
      </c>
    </row>
    <row r="71" spans="2:10">
      <c r="B71" s="253"/>
      <c r="C71" s="197" t="s">
        <v>461</v>
      </c>
      <c r="D71" s="198" t="s">
        <v>420</v>
      </c>
      <c r="E71" s="185">
        <v>1</v>
      </c>
      <c r="F71" s="186">
        <v>0</v>
      </c>
      <c r="G71" s="200"/>
      <c r="H71" s="200"/>
      <c r="I71" s="222"/>
      <c r="J71" s="212">
        <f t="shared" si="3"/>
        <v>0</v>
      </c>
    </row>
    <row r="72" spans="2:10">
      <c r="B72" s="253"/>
      <c r="C72" s="197" t="s">
        <v>462</v>
      </c>
      <c r="D72" s="198" t="s">
        <v>420</v>
      </c>
      <c r="E72" s="185">
        <v>1</v>
      </c>
      <c r="F72" s="186">
        <v>0</v>
      </c>
      <c r="G72" s="200"/>
      <c r="H72" s="200"/>
      <c r="I72" s="222"/>
      <c r="J72" s="212">
        <f t="shared" si="3"/>
        <v>0</v>
      </c>
    </row>
    <row r="73" spans="2:10" ht="15.75" thickBot="1">
      <c r="B73" s="256"/>
      <c r="C73" s="202"/>
      <c r="D73" s="202"/>
      <c r="E73" s="202"/>
      <c r="F73" s="231"/>
      <c r="G73" s="224"/>
      <c r="H73" s="224"/>
      <c r="I73" s="232"/>
      <c r="J73" s="182"/>
    </row>
    <row r="74" spans="2:10" ht="16.5" thickBot="1">
      <c r="B74" s="256"/>
      <c r="C74" s="233" t="s">
        <v>463</v>
      </c>
      <c r="D74" s="234"/>
      <c r="E74" s="234"/>
      <c r="F74" s="235"/>
      <c r="G74" s="236"/>
      <c r="H74" s="236"/>
      <c r="I74" s="237"/>
      <c r="J74" s="392">
        <f>SUM(J7:J73)</f>
        <v>0</v>
      </c>
    </row>
    <row r="75" spans="2:10">
      <c r="B75" s="256"/>
      <c r="C75" s="202"/>
      <c r="D75" s="202"/>
      <c r="E75" s="202"/>
      <c r="F75" s="231"/>
      <c r="G75" s="224"/>
      <c r="H75" s="224"/>
      <c r="I75" s="232"/>
      <c r="J75" s="182"/>
    </row>
    <row r="76" spans="2:10">
      <c r="B76" s="256"/>
      <c r="C76" s="202"/>
      <c r="D76" s="202"/>
      <c r="E76" s="202"/>
      <c r="F76" s="231"/>
      <c r="G76" s="224"/>
      <c r="H76" s="224"/>
      <c r="I76" s="232"/>
      <c r="J76" s="182"/>
    </row>
    <row r="77" spans="2:10">
      <c r="B77" s="256"/>
      <c r="C77" s="238" t="s">
        <v>476</v>
      </c>
      <c r="D77" s="202"/>
      <c r="E77" s="202"/>
      <c r="F77" s="231"/>
      <c r="G77" s="224"/>
      <c r="H77" s="224"/>
      <c r="I77" s="232"/>
      <c r="J77" s="182"/>
    </row>
    <row r="78" spans="2:10">
      <c r="B78" s="256"/>
      <c r="C78" s="238" t="s">
        <v>477</v>
      </c>
      <c r="D78" s="202"/>
      <c r="E78" s="202"/>
      <c r="F78" s="231"/>
      <c r="G78" s="224"/>
      <c r="H78" s="224"/>
      <c r="I78" s="232"/>
      <c r="J78" s="182"/>
    </row>
    <row r="79" spans="2:10">
      <c r="B79" s="256"/>
      <c r="C79" s="238" t="s">
        <v>483</v>
      </c>
      <c r="D79" s="202"/>
      <c r="E79" s="202"/>
      <c r="F79" s="231"/>
      <c r="G79" s="224"/>
      <c r="H79" s="224"/>
      <c r="I79" s="232"/>
      <c r="J79" s="182"/>
    </row>
    <row r="80" spans="2:10" ht="15.75" thickBot="1">
      <c r="B80" s="257"/>
      <c r="C80" s="258"/>
      <c r="D80" s="241"/>
      <c r="E80" s="241"/>
      <c r="F80" s="242"/>
      <c r="G80" s="243"/>
      <c r="H80" s="243"/>
      <c r="I80" s="244"/>
      <c r="J80" s="182"/>
    </row>
  </sheetData>
  <mergeCells count="2">
    <mergeCell ref="B2:I2"/>
    <mergeCell ref="B4:I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D1:L64"/>
  <sheetViews>
    <sheetView topLeftCell="A17" zoomScale="130" zoomScaleNormal="130" workbookViewId="0">
      <selection activeCell="Q47" sqref="Q47"/>
    </sheetView>
  </sheetViews>
  <sheetFormatPr defaultRowHeight="15"/>
  <cols>
    <col min="6" max="6" width="48.28515625" customWidth="1"/>
    <col min="10" max="10" width="10.7109375" customWidth="1"/>
    <col min="11" max="11" width="12.28515625" customWidth="1"/>
  </cols>
  <sheetData>
    <row r="1" spans="4:10" ht="15.75" thickBot="1"/>
    <row r="2" spans="4:10" ht="15.75">
      <c r="D2" s="520" t="s">
        <v>496</v>
      </c>
      <c r="E2" s="521"/>
      <c r="F2" s="521"/>
      <c r="G2" s="521"/>
      <c r="H2" s="521"/>
      <c r="I2" s="521"/>
      <c r="J2" s="522"/>
    </row>
    <row r="3" spans="4:10">
      <c r="D3" s="287" t="s">
        <v>497</v>
      </c>
      <c r="E3" s="262"/>
      <c r="F3" s="523" t="s">
        <v>1170</v>
      </c>
      <c r="G3" s="524"/>
      <c r="H3" s="524"/>
      <c r="I3" s="524"/>
      <c r="J3" s="525"/>
    </row>
    <row r="4" spans="4:10">
      <c r="D4" s="287" t="s">
        <v>499</v>
      </c>
      <c r="E4" s="262"/>
      <c r="F4" s="523"/>
      <c r="G4" s="524"/>
      <c r="H4" s="524"/>
      <c r="I4" s="524"/>
      <c r="J4" s="525"/>
    </row>
    <row r="5" spans="4:10">
      <c r="D5" s="287" t="s">
        <v>500</v>
      </c>
      <c r="E5" s="262"/>
      <c r="F5" s="523"/>
      <c r="G5" s="524"/>
      <c r="H5" s="524"/>
      <c r="I5" s="524"/>
      <c r="J5" s="525"/>
    </row>
    <row r="6" spans="4:10">
      <c r="D6" s="288" t="s">
        <v>501</v>
      </c>
      <c r="E6" s="263"/>
      <c r="F6" s="264"/>
      <c r="G6" s="265"/>
      <c r="H6" s="265"/>
      <c r="I6" s="265"/>
      <c r="J6" s="289"/>
    </row>
    <row r="7" spans="4:10">
      <c r="D7" s="290"/>
      <c r="E7" s="291"/>
      <c r="F7" s="291"/>
      <c r="G7" s="292"/>
      <c r="H7" s="292"/>
      <c r="I7" s="292"/>
      <c r="J7" s="293"/>
    </row>
    <row r="8" spans="4:10">
      <c r="D8" s="294" t="s">
        <v>502</v>
      </c>
      <c r="E8" s="267" t="s">
        <v>503</v>
      </c>
      <c r="F8" s="267" t="s">
        <v>504</v>
      </c>
      <c r="G8" s="266" t="s">
        <v>76</v>
      </c>
      <c r="H8" s="266" t="s">
        <v>505</v>
      </c>
      <c r="I8" s="268" t="s">
        <v>506</v>
      </c>
      <c r="J8" s="295" t="s">
        <v>12</v>
      </c>
    </row>
    <row r="9" spans="4:10">
      <c r="D9" s="296" t="s">
        <v>507</v>
      </c>
      <c r="E9" s="269" t="s">
        <v>508</v>
      </c>
      <c r="F9" s="270" t="s">
        <v>509</v>
      </c>
      <c r="G9" s="271"/>
      <c r="H9" s="272"/>
      <c r="I9" s="273"/>
      <c r="J9" s="297">
        <f>J10+J11+J13+J15+J17+J18+J19</f>
        <v>0</v>
      </c>
    </row>
    <row r="10" spans="4:10" ht="13.5" customHeight="1">
      <c r="D10" s="298">
        <v>1</v>
      </c>
      <c r="E10" s="274" t="s">
        <v>524</v>
      </c>
      <c r="F10" s="275" t="s">
        <v>525</v>
      </c>
      <c r="G10" s="276" t="s">
        <v>93</v>
      </c>
      <c r="H10" s="277">
        <v>5</v>
      </c>
      <c r="I10" s="278">
        <v>0</v>
      </c>
      <c r="J10" s="299">
        <f>H10*I10</f>
        <v>0</v>
      </c>
    </row>
    <row r="11" spans="4:10" ht="13.5" customHeight="1">
      <c r="D11" s="298">
        <v>2</v>
      </c>
      <c r="E11" s="274" t="s">
        <v>526</v>
      </c>
      <c r="F11" s="275" t="s">
        <v>527</v>
      </c>
      <c r="G11" s="276" t="s">
        <v>222</v>
      </c>
      <c r="H11" s="277">
        <v>3.2</v>
      </c>
      <c r="I11" s="278">
        <v>0</v>
      </c>
      <c r="J11" s="299">
        <f t="shared" ref="J11:J19" si="0">H11*I11</f>
        <v>0</v>
      </c>
    </row>
    <row r="12" spans="4:10" ht="13.5" customHeight="1">
      <c r="D12" s="298"/>
      <c r="E12" s="274"/>
      <c r="F12" s="279" t="s">
        <v>1171</v>
      </c>
      <c r="G12" s="280"/>
      <c r="H12" s="281">
        <v>3.2</v>
      </c>
      <c r="I12" s="278"/>
      <c r="J12" s="299"/>
    </row>
    <row r="13" spans="4:10" ht="13.5" customHeight="1">
      <c r="D13" s="298">
        <v>3</v>
      </c>
      <c r="E13" s="274" t="s">
        <v>757</v>
      </c>
      <c r="F13" s="275" t="s">
        <v>758</v>
      </c>
      <c r="G13" s="276" t="s">
        <v>590</v>
      </c>
      <c r="H13" s="277">
        <v>1.3440000000000001</v>
      </c>
      <c r="I13" s="278">
        <v>0</v>
      </c>
      <c r="J13" s="299">
        <f t="shared" si="0"/>
        <v>0</v>
      </c>
    </row>
    <row r="14" spans="4:10" ht="13.5" customHeight="1">
      <c r="D14" s="298"/>
      <c r="E14" s="274"/>
      <c r="F14" s="279" t="s">
        <v>1172</v>
      </c>
      <c r="G14" s="280"/>
      <c r="H14" s="281">
        <v>1.3440000000000001</v>
      </c>
      <c r="I14" s="278"/>
      <c r="J14" s="299"/>
    </row>
    <row r="15" spans="4:10" ht="13.5" customHeight="1">
      <c r="D15" s="298">
        <v>4</v>
      </c>
      <c r="E15" s="274" t="s">
        <v>760</v>
      </c>
      <c r="F15" s="275" t="s">
        <v>761</v>
      </c>
      <c r="G15" s="276" t="s">
        <v>222</v>
      </c>
      <c r="H15" s="277">
        <v>2.4300000000000002</v>
      </c>
      <c r="I15" s="278">
        <v>0</v>
      </c>
      <c r="J15" s="299">
        <f t="shared" si="0"/>
        <v>0</v>
      </c>
    </row>
    <row r="16" spans="4:10" ht="13.5" customHeight="1">
      <c r="D16" s="298"/>
      <c r="E16" s="274"/>
      <c r="F16" s="279" t="s">
        <v>928</v>
      </c>
      <c r="G16" s="280"/>
      <c r="H16" s="281">
        <v>2.4300000000000002</v>
      </c>
      <c r="I16" s="278"/>
      <c r="J16" s="299"/>
    </row>
    <row r="17" spans="4:12" ht="13.5" customHeight="1">
      <c r="D17" s="298">
        <v>5</v>
      </c>
      <c r="E17" s="274" t="s">
        <v>769</v>
      </c>
      <c r="F17" s="275" t="s">
        <v>770</v>
      </c>
      <c r="G17" s="276" t="s">
        <v>310</v>
      </c>
      <c r="H17" s="277">
        <v>1</v>
      </c>
      <c r="I17" s="278">
        <v>0</v>
      </c>
      <c r="J17" s="299">
        <f t="shared" si="0"/>
        <v>0</v>
      </c>
    </row>
    <row r="18" spans="4:12" ht="13.5" customHeight="1">
      <c r="D18" s="298">
        <v>6</v>
      </c>
      <c r="E18" s="274" t="s">
        <v>771</v>
      </c>
      <c r="F18" s="275" t="s">
        <v>766</v>
      </c>
      <c r="G18" s="276" t="s">
        <v>310</v>
      </c>
      <c r="H18" s="277">
        <v>1</v>
      </c>
      <c r="I18" s="278">
        <v>0</v>
      </c>
      <c r="J18" s="299">
        <f t="shared" si="0"/>
        <v>0</v>
      </c>
    </row>
    <row r="19" spans="4:12" ht="13.5" customHeight="1" thickBot="1">
      <c r="D19" s="298">
        <v>7</v>
      </c>
      <c r="E19" s="274" t="s">
        <v>932</v>
      </c>
      <c r="F19" s="275" t="s">
        <v>933</v>
      </c>
      <c r="G19" s="276" t="s">
        <v>222</v>
      </c>
      <c r="H19" s="277">
        <v>3.4</v>
      </c>
      <c r="I19" s="278">
        <v>0</v>
      </c>
      <c r="J19" s="299">
        <f t="shared" si="0"/>
        <v>0</v>
      </c>
    </row>
    <row r="20" spans="4:12" ht="13.5" customHeight="1" thickBot="1">
      <c r="D20" s="300" t="s">
        <v>507</v>
      </c>
      <c r="E20" s="282" t="s">
        <v>530</v>
      </c>
      <c r="F20" s="283" t="s">
        <v>531</v>
      </c>
      <c r="G20" s="284"/>
      <c r="H20" s="285"/>
      <c r="I20" s="286"/>
      <c r="J20" s="301">
        <f>J21+J24+J25+J27+J28+J29+J30+J31+J32+J33+J34</f>
        <v>0</v>
      </c>
      <c r="K20" s="398">
        <f>J20+J9+J63</f>
        <v>0</v>
      </c>
      <c r="L20" s="399" t="s">
        <v>13</v>
      </c>
    </row>
    <row r="21" spans="4:12" ht="13.5" customHeight="1">
      <c r="D21" s="298">
        <v>8</v>
      </c>
      <c r="E21" s="274" t="s">
        <v>532</v>
      </c>
      <c r="F21" s="275" t="s">
        <v>533</v>
      </c>
      <c r="G21" s="276" t="s">
        <v>222</v>
      </c>
      <c r="H21" s="277">
        <v>14.4</v>
      </c>
      <c r="I21" s="278">
        <v>0</v>
      </c>
      <c r="J21" s="299">
        <f>H21*I21</f>
        <v>0</v>
      </c>
    </row>
    <row r="22" spans="4:12" ht="13.5" customHeight="1">
      <c r="D22" s="298"/>
      <c r="E22" s="274"/>
      <c r="F22" s="279" t="s">
        <v>934</v>
      </c>
      <c r="G22" s="280"/>
      <c r="H22" s="281">
        <v>12.6</v>
      </c>
      <c r="I22" s="278"/>
      <c r="J22" s="299"/>
    </row>
    <row r="23" spans="4:12" ht="13.5" customHeight="1">
      <c r="D23" s="298"/>
      <c r="E23" s="274"/>
      <c r="F23" s="279" t="s">
        <v>935</v>
      </c>
      <c r="G23" s="280"/>
      <c r="H23" s="281">
        <v>1.8</v>
      </c>
      <c r="I23" s="278"/>
      <c r="J23" s="299"/>
    </row>
    <row r="24" spans="4:12" ht="13.5" customHeight="1">
      <c r="D24" s="298">
        <v>9</v>
      </c>
      <c r="E24" s="274" t="s">
        <v>535</v>
      </c>
      <c r="F24" s="275" t="s">
        <v>536</v>
      </c>
      <c r="G24" s="276" t="s">
        <v>537</v>
      </c>
      <c r="H24" s="277">
        <v>5</v>
      </c>
      <c r="I24" s="278">
        <v>0</v>
      </c>
      <c r="J24" s="299">
        <f t="shared" ref="J24:J34" si="1">H24*I24</f>
        <v>0</v>
      </c>
    </row>
    <row r="25" spans="4:12" ht="13.5" customHeight="1">
      <c r="D25" s="298">
        <v>10</v>
      </c>
      <c r="E25" s="274" t="s">
        <v>538</v>
      </c>
      <c r="F25" s="275" t="s">
        <v>539</v>
      </c>
      <c r="G25" s="276" t="s">
        <v>537</v>
      </c>
      <c r="H25" s="277">
        <v>25</v>
      </c>
      <c r="I25" s="278">
        <v>0</v>
      </c>
      <c r="J25" s="299">
        <f t="shared" si="1"/>
        <v>0</v>
      </c>
    </row>
    <row r="26" spans="4:12" ht="13.5" customHeight="1">
      <c r="D26" s="298"/>
      <c r="E26" s="274"/>
      <c r="F26" s="279" t="s">
        <v>1173</v>
      </c>
      <c r="G26" s="280"/>
      <c r="H26" s="281">
        <v>25</v>
      </c>
      <c r="I26" s="278"/>
      <c r="J26" s="299"/>
    </row>
    <row r="27" spans="4:12" ht="13.5" customHeight="1">
      <c r="D27" s="298">
        <v>11</v>
      </c>
      <c r="E27" s="274" t="s">
        <v>540</v>
      </c>
      <c r="F27" s="275" t="s">
        <v>541</v>
      </c>
      <c r="G27" s="276" t="s">
        <v>537</v>
      </c>
      <c r="H27" s="277">
        <v>5</v>
      </c>
      <c r="I27" s="278">
        <v>0</v>
      </c>
      <c r="J27" s="299">
        <f t="shared" si="1"/>
        <v>0</v>
      </c>
    </row>
    <row r="28" spans="4:12" ht="13.5" customHeight="1">
      <c r="D28" s="298">
        <v>12</v>
      </c>
      <c r="E28" s="274" t="s">
        <v>542</v>
      </c>
      <c r="F28" s="275" t="s">
        <v>543</v>
      </c>
      <c r="G28" s="276" t="s">
        <v>537</v>
      </c>
      <c r="H28" s="277">
        <v>10</v>
      </c>
      <c r="I28" s="278">
        <v>0</v>
      </c>
      <c r="J28" s="299">
        <f t="shared" si="1"/>
        <v>0</v>
      </c>
    </row>
    <row r="29" spans="4:12" ht="13.5" customHeight="1">
      <c r="D29" s="298">
        <v>13</v>
      </c>
      <c r="E29" s="274" t="s">
        <v>544</v>
      </c>
      <c r="F29" s="275" t="s">
        <v>545</v>
      </c>
      <c r="G29" s="276" t="s">
        <v>537</v>
      </c>
      <c r="H29" s="277">
        <v>5</v>
      </c>
      <c r="I29" s="278">
        <v>0</v>
      </c>
      <c r="J29" s="299">
        <f t="shared" si="1"/>
        <v>0</v>
      </c>
    </row>
    <row r="30" spans="4:12" ht="13.5" customHeight="1">
      <c r="D30" s="298">
        <v>14</v>
      </c>
      <c r="E30" s="274" t="s">
        <v>546</v>
      </c>
      <c r="F30" s="275" t="s">
        <v>547</v>
      </c>
      <c r="G30" s="276" t="s">
        <v>537</v>
      </c>
      <c r="H30" s="277">
        <v>5</v>
      </c>
      <c r="I30" s="278">
        <v>0</v>
      </c>
      <c r="J30" s="299">
        <f t="shared" si="1"/>
        <v>0</v>
      </c>
    </row>
    <row r="31" spans="4:12" ht="13.5" customHeight="1">
      <c r="D31" s="298">
        <v>15</v>
      </c>
      <c r="E31" s="274" t="s">
        <v>548</v>
      </c>
      <c r="F31" s="275" t="s">
        <v>549</v>
      </c>
      <c r="G31" s="276" t="s">
        <v>537</v>
      </c>
      <c r="H31" s="277">
        <v>50</v>
      </c>
      <c r="I31" s="278">
        <v>0</v>
      </c>
      <c r="J31" s="299">
        <f t="shared" si="1"/>
        <v>0</v>
      </c>
    </row>
    <row r="32" spans="4:12" ht="13.5" customHeight="1">
      <c r="D32" s="298">
        <v>16</v>
      </c>
      <c r="E32" s="274" t="s">
        <v>550</v>
      </c>
      <c r="F32" s="275" t="s">
        <v>551</v>
      </c>
      <c r="G32" s="276" t="s">
        <v>537</v>
      </c>
      <c r="H32" s="277">
        <v>5</v>
      </c>
      <c r="I32" s="278">
        <v>0</v>
      </c>
      <c r="J32" s="299">
        <f t="shared" si="1"/>
        <v>0</v>
      </c>
    </row>
    <row r="33" spans="4:10" ht="13.5" customHeight="1">
      <c r="D33" s="298">
        <v>17</v>
      </c>
      <c r="E33" s="274" t="s">
        <v>552</v>
      </c>
      <c r="F33" s="275" t="s">
        <v>553</v>
      </c>
      <c r="G33" s="276" t="s">
        <v>537</v>
      </c>
      <c r="H33" s="277">
        <v>3</v>
      </c>
      <c r="I33" s="278">
        <v>0</v>
      </c>
      <c r="J33" s="299">
        <f t="shared" si="1"/>
        <v>0</v>
      </c>
    </row>
    <row r="34" spans="4:10" ht="13.5" customHeight="1">
      <c r="D34" s="298">
        <v>18</v>
      </c>
      <c r="E34" s="274" t="s">
        <v>774</v>
      </c>
      <c r="F34" s="275" t="s">
        <v>775</v>
      </c>
      <c r="G34" s="276" t="s">
        <v>537</v>
      </c>
      <c r="H34" s="277">
        <v>2</v>
      </c>
      <c r="I34" s="278">
        <v>0</v>
      </c>
      <c r="J34" s="299">
        <f t="shared" si="1"/>
        <v>0</v>
      </c>
    </row>
    <row r="35" spans="4:10" ht="13.5" customHeight="1">
      <c r="D35" s="300" t="s">
        <v>507</v>
      </c>
      <c r="E35" s="282" t="s">
        <v>856</v>
      </c>
      <c r="F35" s="283" t="s">
        <v>857</v>
      </c>
      <c r="G35" s="284"/>
      <c r="H35" s="285"/>
      <c r="I35" s="286"/>
      <c r="J35" s="301">
        <f>J36+J38</f>
        <v>0</v>
      </c>
    </row>
    <row r="36" spans="4:10" ht="13.5" customHeight="1">
      <c r="D36" s="298">
        <v>19</v>
      </c>
      <c r="E36" s="274" t="s">
        <v>937</v>
      </c>
      <c r="F36" s="275" t="s">
        <v>938</v>
      </c>
      <c r="G36" s="276" t="s">
        <v>222</v>
      </c>
      <c r="H36" s="277">
        <v>2.7</v>
      </c>
      <c r="I36" s="278">
        <v>0</v>
      </c>
      <c r="J36" s="299">
        <f>H36*I36</f>
        <v>0</v>
      </c>
    </row>
    <row r="37" spans="4:10" ht="13.5" customHeight="1">
      <c r="D37" s="298"/>
      <c r="E37" s="274"/>
      <c r="F37" s="279" t="s">
        <v>939</v>
      </c>
      <c r="G37" s="280"/>
      <c r="H37" s="281">
        <v>2.7</v>
      </c>
      <c r="I37" s="278"/>
      <c r="J37" s="299"/>
    </row>
    <row r="38" spans="4:10" ht="13.5" customHeight="1">
      <c r="D38" s="298">
        <v>20</v>
      </c>
      <c r="E38" s="274" t="s">
        <v>940</v>
      </c>
      <c r="F38" s="275" t="s">
        <v>941</v>
      </c>
      <c r="G38" s="276" t="s">
        <v>222</v>
      </c>
      <c r="H38" s="277">
        <v>2.7</v>
      </c>
      <c r="I38" s="278">
        <v>0</v>
      </c>
      <c r="J38" s="299">
        <f t="shared" ref="J38" si="2">H38*I38</f>
        <v>0</v>
      </c>
    </row>
    <row r="39" spans="4:10" ht="13.5" customHeight="1">
      <c r="D39" s="300" t="s">
        <v>507</v>
      </c>
      <c r="E39" s="282" t="s">
        <v>155</v>
      </c>
      <c r="F39" s="283" t="s">
        <v>554</v>
      </c>
      <c r="G39" s="284"/>
      <c r="H39" s="285"/>
      <c r="I39" s="286"/>
      <c r="J39" s="301">
        <f>J43+J42+J41+J40</f>
        <v>0</v>
      </c>
    </row>
    <row r="40" spans="4:10" ht="13.5" customHeight="1">
      <c r="D40" s="298">
        <v>21</v>
      </c>
      <c r="E40" s="274" t="s">
        <v>559</v>
      </c>
      <c r="F40" s="275" t="s">
        <v>560</v>
      </c>
      <c r="G40" s="276" t="s">
        <v>168</v>
      </c>
      <c r="H40" s="277">
        <v>2</v>
      </c>
      <c r="I40" s="278">
        <v>0</v>
      </c>
      <c r="J40" s="299">
        <f>H40*I40</f>
        <v>0</v>
      </c>
    </row>
    <row r="41" spans="4:10" ht="13.5" customHeight="1">
      <c r="D41" s="298">
        <v>22</v>
      </c>
      <c r="E41" s="274" t="s">
        <v>781</v>
      </c>
      <c r="F41" s="275" t="s">
        <v>782</v>
      </c>
      <c r="G41" s="276" t="s">
        <v>168</v>
      </c>
      <c r="H41" s="277">
        <v>1</v>
      </c>
      <c r="I41" s="278">
        <v>0</v>
      </c>
      <c r="J41" s="299">
        <f t="shared" ref="J41:J43" si="3">H41*I41</f>
        <v>0</v>
      </c>
    </row>
    <row r="42" spans="4:10" ht="13.5" customHeight="1">
      <c r="D42" s="298">
        <v>23</v>
      </c>
      <c r="E42" s="274" t="s">
        <v>783</v>
      </c>
      <c r="F42" s="275" t="s">
        <v>784</v>
      </c>
      <c r="G42" s="276" t="s">
        <v>168</v>
      </c>
      <c r="H42" s="277">
        <v>1</v>
      </c>
      <c r="I42" s="278">
        <v>0</v>
      </c>
      <c r="J42" s="299">
        <f t="shared" si="3"/>
        <v>0</v>
      </c>
    </row>
    <row r="43" spans="4:10" ht="13.5" customHeight="1">
      <c r="D43" s="298">
        <v>24</v>
      </c>
      <c r="E43" s="274" t="s">
        <v>779</v>
      </c>
      <c r="F43" s="275" t="s">
        <v>780</v>
      </c>
      <c r="G43" s="276" t="s">
        <v>168</v>
      </c>
      <c r="H43" s="277">
        <v>1</v>
      </c>
      <c r="I43" s="278">
        <v>0</v>
      </c>
      <c r="J43" s="299">
        <f t="shared" si="3"/>
        <v>0</v>
      </c>
    </row>
    <row r="44" spans="4:10" ht="13.5" customHeight="1">
      <c r="D44" s="300" t="s">
        <v>507</v>
      </c>
      <c r="E44" s="282" t="s">
        <v>561</v>
      </c>
      <c r="F44" s="283" t="s">
        <v>562</v>
      </c>
      <c r="G44" s="284"/>
      <c r="H44" s="285"/>
      <c r="I44" s="286"/>
      <c r="J44" s="301">
        <f>J45</f>
        <v>0</v>
      </c>
    </row>
    <row r="45" spans="4:10" ht="13.5" customHeight="1">
      <c r="D45" s="298">
        <v>25</v>
      </c>
      <c r="E45" s="274" t="s">
        <v>563</v>
      </c>
      <c r="F45" s="275" t="s">
        <v>564</v>
      </c>
      <c r="G45" s="276" t="s">
        <v>222</v>
      </c>
      <c r="H45" s="277">
        <v>22.4</v>
      </c>
      <c r="I45" s="278">
        <v>0</v>
      </c>
      <c r="J45" s="299">
        <f>H45*I45</f>
        <v>0</v>
      </c>
    </row>
    <row r="46" spans="4:10" ht="13.5" customHeight="1">
      <c r="D46" s="298"/>
      <c r="E46" s="274"/>
      <c r="F46" s="279" t="s">
        <v>1174</v>
      </c>
      <c r="G46" s="280"/>
      <c r="H46" s="281">
        <v>22.4</v>
      </c>
      <c r="I46" s="278"/>
      <c r="J46" s="299"/>
    </row>
    <row r="47" spans="4:10" ht="13.5" customHeight="1">
      <c r="D47" s="300" t="s">
        <v>507</v>
      </c>
      <c r="E47" s="282" t="s">
        <v>566</v>
      </c>
      <c r="F47" s="283" t="s">
        <v>567</v>
      </c>
      <c r="G47" s="284"/>
      <c r="H47" s="285"/>
      <c r="I47" s="286"/>
      <c r="J47" s="301">
        <f>J48</f>
        <v>0</v>
      </c>
    </row>
    <row r="48" spans="4:10" ht="13.5" customHeight="1">
      <c r="D48" s="298">
        <v>26</v>
      </c>
      <c r="E48" s="274" t="s">
        <v>568</v>
      </c>
      <c r="F48" s="275" t="s">
        <v>569</v>
      </c>
      <c r="G48" s="276" t="s">
        <v>93</v>
      </c>
      <c r="H48" s="277">
        <v>4</v>
      </c>
      <c r="I48" s="278">
        <v>0</v>
      </c>
      <c r="J48" s="299">
        <f>H48*I48</f>
        <v>0</v>
      </c>
    </row>
    <row r="49" spans="4:12" ht="13.5" customHeight="1">
      <c r="D49" s="300" t="s">
        <v>507</v>
      </c>
      <c r="E49" s="282" t="s">
        <v>943</v>
      </c>
      <c r="F49" s="283" t="s">
        <v>944</v>
      </c>
      <c r="G49" s="284"/>
      <c r="H49" s="285"/>
      <c r="I49" s="286"/>
      <c r="J49" s="301">
        <f>J50</f>
        <v>0</v>
      </c>
    </row>
    <row r="50" spans="4:12" ht="13.5" customHeight="1">
      <c r="D50" s="298">
        <v>27</v>
      </c>
      <c r="E50" s="274" t="s">
        <v>1175</v>
      </c>
      <c r="F50" s="275" t="s">
        <v>1176</v>
      </c>
      <c r="G50" s="276" t="s">
        <v>108</v>
      </c>
      <c r="H50" s="277">
        <v>57.55</v>
      </c>
      <c r="I50" s="278">
        <v>0</v>
      </c>
      <c r="J50" s="299">
        <f>H50*I50</f>
        <v>0</v>
      </c>
    </row>
    <row r="51" spans="4:12" ht="13.5" customHeight="1">
      <c r="D51" s="298"/>
      <c r="E51" s="274"/>
      <c r="F51" s="279" t="s">
        <v>1177</v>
      </c>
      <c r="G51" s="280"/>
      <c r="H51" s="281">
        <v>16.66</v>
      </c>
      <c r="I51" s="278"/>
      <c r="J51" s="299"/>
    </row>
    <row r="52" spans="4:12" ht="13.5" customHeight="1">
      <c r="D52" s="298"/>
      <c r="E52" s="274"/>
      <c r="F52" s="279" t="s">
        <v>1178</v>
      </c>
      <c r="G52" s="280"/>
      <c r="H52" s="281">
        <v>8.9499999999999993</v>
      </c>
      <c r="I52" s="278"/>
      <c r="J52" s="299"/>
    </row>
    <row r="53" spans="4:12" ht="13.5" customHeight="1">
      <c r="D53" s="298"/>
      <c r="E53" s="274"/>
      <c r="F53" s="279" t="s">
        <v>1179</v>
      </c>
      <c r="G53" s="280"/>
      <c r="H53" s="281">
        <v>13.5</v>
      </c>
      <c r="I53" s="278"/>
      <c r="J53" s="299"/>
    </row>
    <row r="54" spans="4:12" ht="13.5" customHeight="1">
      <c r="D54" s="298"/>
      <c r="E54" s="274"/>
      <c r="F54" s="279" t="s">
        <v>1180</v>
      </c>
      <c r="G54" s="280"/>
      <c r="H54" s="281">
        <v>6.4</v>
      </c>
      <c r="I54" s="278"/>
      <c r="J54" s="299"/>
    </row>
    <row r="55" spans="4:12" ht="13.5" customHeight="1" thickBot="1">
      <c r="D55" s="298"/>
      <c r="E55" s="274"/>
      <c r="F55" s="279" t="s">
        <v>1181</v>
      </c>
      <c r="G55" s="280"/>
      <c r="H55" s="281">
        <v>12.04</v>
      </c>
      <c r="I55" s="278"/>
      <c r="J55" s="299"/>
    </row>
    <row r="56" spans="4:12" ht="13.5" customHeight="1" thickBot="1">
      <c r="D56" s="300" t="s">
        <v>507</v>
      </c>
      <c r="E56" s="282" t="s">
        <v>574</v>
      </c>
      <c r="F56" s="283" t="s">
        <v>575</v>
      </c>
      <c r="G56" s="284"/>
      <c r="H56" s="285"/>
      <c r="I56" s="286"/>
      <c r="J56" s="301">
        <f>J60+J57</f>
        <v>0</v>
      </c>
      <c r="K56" s="398">
        <f>J56+J49+J47+J44+J39+J35</f>
        <v>0</v>
      </c>
      <c r="L56" s="399" t="s">
        <v>14</v>
      </c>
    </row>
    <row r="57" spans="4:12" ht="13.5" customHeight="1">
      <c r="D57" s="298">
        <v>28</v>
      </c>
      <c r="E57" s="274" t="s">
        <v>576</v>
      </c>
      <c r="F57" s="275" t="s">
        <v>577</v>
      </c>
      <c r="G57" s="276" t="s">
        <v>108</v>
      </c>
      <c r="H57" s="277">
        <v>13.1</v>
      </c>
      <c r="I57" s="278">
        <v>0</v>
      </c>
      <c r="J57" s="299">
        <f>H57*I57</f>
        <v>0</v>
      </c>
    </row>
    <row r="58" spans="4:12" ht="13.5" customHeight="1">
      <c r="D58" s="298"/>
      <c r="E58" s="274"/>
      <c r="F58" s="279" t="s">
        <v>952</v>
      </c>
      <c r="G58" s="280"/>
      <c r="H58" s="281">
        <v>3.2</v>
      </c>
      <c r="I58" s="278"/>
      <c r="J58" s="299"/>
    </row>
    <row r="59" spans="4:12" ht="13.5" customHeight="1">
      <c r="D59" s="298"/>
      <c r="E59" s="274"/>
      <c r="F59" s="279" t="s">
        <v>1182</v>
      </c>
      <c r="G59" s="280"/>
      <c r="H59" s="281">
        <v>9.9</v>
      </c>
      <c r="I59" s="278"/>
      <c r="J59" s="299"/>
    </row>
    <row r="60" spans="4:12" ht="13.5" customHeight="1">
      <c r="D60" s="298">
        <v>29</v>
      </c>
      <c r="E60" s="274" t="s">
        <v>581</v>
      </c>
      <c r="F60" s="275" t="s">
        <v>582</v>
      </c>
      <c r="G60" s="276" t="s">
        <v>222</v>
      </c>
      <c r="H60" s="277">
        <v>7.8</v>
      </c>
      <c r="I60" s="278">
        <v>0</v>
      </c>
      <c r="J60" s="299">
        <f t="shared" ref="J60" si="4">H60*I60</f>
        <v>0</v>
      </c>
    </row>
    <row r="61" spans="4:12" ht="13.5" customHeight="1">
      <c r="D61" s="298"/>
      <c r="E61" s="274"/>
      <c r="F61" s="279" t="s">
        <v>954</v>
      </c>
      <c r="G61" s="280"/>
      <c r="H61" s="281">
        <v>0.9</v>
      </c>
      <c r="I61" s="278"/>
      <c r="J61" s="299"/>
    </row>
    <row r="62" spans="4:12" ht="13.5" customHeight="1" thickBot="1">
      <c r="D62" s="302"/>
      <c r="E62" s="303"/>
      <c r="F62" s="304" t="s">
        <v>955</v>
      </c>
      <c r="G62" s="305"/>
      <c r="H62" s="306">
        <v>6.9</v>
      </c>
      <c r="I62" s="307"/>
      <c r="J62" s="308"/>
    </row>
    <row r="63" spans="4:12" ht="45" customHeight="1" thickBot="1">
      <c r="D63" s="430"/>
      <c r="E63" s="431"/>
      <c r="F63" s="426" t="s">
        <v>1282</v>
      </c>
      <c r="G63" s="433" t="s">
        <v>420</v>
      </c>
      <c r="H63" s="434">
        <v>1</v>
      </c>
      <c r="I63" s="432"/>
      <c r="J63" s="429">
        <v>0</v>
      </c>
    </row>
    <row r="64" spans="4:12" ht="15.75" thickBot="1">
      <c r="J64" s="425">
        <f>J56+J49+J47+J44+J39+J35+J20+J9+J63</f>
        <v>0</v>
      </c>
    </row>
  </sheetData>
  <mergeCells count="4">
    <mergeCell ref="D2:J2"/>
    <mergeCell ref="F3:J3"/>
    <mergeCell ref="F4:J4"/>
    <mergeCell ref="F5:J5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B1:J151"/>
  <sheetViews>
    <sheetView topLeftCell="A61" zoomScale="140" zoomScaleNormal="140" workbookViewId="0">
      <selection activeCell="B77" sqref="B77:H78"/>
    </sheetView>
  </sheetViews>
  <sheetFormatPr defaultRowHeight="15"/>
  <cols>
    <col min="4" max="4" width="51.5703125" customWidth="1"/>
    <col min="8" max="8" width="13.140625" customWidth="1"/>
    <col min="9" max="9" width="13.2851562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1183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82</v>
      </c>
      <c r="D9" s="270" t="s">
        <v>587</v>
      </c>
      <c r="E9" s="309"/>
      <c r="F9" s="272"/>
      <c r="G9" s="273"/>
      <c r="H9" s="297">
        <f>H10+H11+H12+H13+H15+H17+H18+H20</f>
        <v>0</v>
      </c>
    </row>
    <row r="10" spans="2:8" ht="13.5" customHeight="1">
      <c r="B10" s="298">
        <v>1</v>
      </c>
      <c r="C10" s="274" t="s">
        <v>807</v>
      </c>
      <c r="D10" s="275" t="s">
        <v>808</v>
      </c>
      <c r="E10" s="310" t="s">
        <v>222</v>
      </c>
      <c r="F10" s="277">
        <v>4.3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809</v>
      </c>
      <c r="D11" s="275" t="s">
        <v>810</v>
      </c>
      <c r="E11" s="310" t="s">
        <v>222</v>
      </c>
      <c r="F11" s="277">
        <v>0.9</v>
      </c>
      <c r="G11" s="278">
        <v>0</v>
      </c>
      <c r="H11" s="299">
        <f t="shared" ref="H11:H20" si="0">F11*G11</f>
        <v>0</v>
      </c>
    </row>
    <row r="12" spans="2:8" ht="13.5" customHeight="1">
      <c r="B12" s="298">
        <v>3</v>
      </c>
      <c r="C12" s="274" t="s">
        <v>811</v>
      </c>
      <c r="D12" s="275" t="s">
        <v>812</v>
      </c>
      <c r="E12" s="310" t="s">
        <v>222</v>
      </c>
      <c r="F12" s="277">
        <v>3.4</v>
      </c>
      <c r="G12" s="278">
        <v>0</v>
      </c>
      <c r="H12" s="299">
        <f t="shared" si="0"/>
        <v>0</v>
      </c>
    </row>
    <row r="13" spans="2:8" ht="13.5" customHeight="1">
      <c r="B13" s="298">
        <v>4</v>
      </c>
      <c r="C13" s="274" t="s">
        <v>1184</v>
      </c>
      <c r="D13" s="275" t="s">
        <v>1185</v>
      </c>
      <c r="E13" s="310" t="s">
        <v>222</v>
      </c>
      <c r="F13" s="277">
        <v>2.2400000000000002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1186</v>
      </c>
      <c r="E14" s="311"/>
      <c r="F14" s="281">
        <v>2.2400000000000002</v>
      </c>
      <c r="G14" s="278"/>
      <c r="H14" s="299"/>
    </row>
    <row r="15" spans="2:8" ht="13.5" customHeight="1">
      <c r="B15" s="298">
        <v>5</v>
      </c>
      <c r="C15" s="274" t="s">
        <v>818</v>
      </c>
      <c r="D15" s="275" t="s">
        <v>819</v>
      </c>
      <c r="E15" s="310" t="s">
        <v>108</v>
      </c>
      <c r="F15" s="277">
        <v>5.6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1187</v>
      </c>
      <c r="E16" s="311"/>
      <c r="F16" s="281">
        <v>5.6</v>
      </c>
      <c r="G16" s="278"/>
      <c r="H16" s="299"/>
    </row>
    <row r="17" spans="2:8" ht="13.5" customHeight="1">
      <c r="B17" s="298">
        <v>6</v>
      </c>
      <c r="C17" s="274" t="s">
        <v>821</v>
      </c>
      <c r="D17" s="275" t="s">
        <v>822</v>
      </c>
      <c r="E17" s="310" t="s">
        <v>108</v>
      </c>
      <c r="F17" s="277">
        <v>0.8</v>
      </c>
      <c r="G17" s="278">
        <v>0</v>
      </c>
      <c r="H17" s="299">
        <f t="shared" si="0"/>
        <v>0</v>
      </c>
    </row>
    <row r="18" spans="2:8" ht="13.5" customHeight="1">
      <c r="B18" s="298">
        <v>7</v>
      </c>
      <c r="C18" s="274" t="s">
        <v>824</v>
      </c>
      <c r="D18" s="275" t="s">
        <v>825</v>
      </c>
      <c r="E18" s="310" t="s">
        <v>222</v>
      </c>
      <c r="F18" s="277">
        <v>1.2</v>
      </c>
      <c r="G18" s="278">
        <v>0</v>
      </c>
      <c r="H18" s="299">
        <f t="shared" si="0"/>
        <v>0</v>
      </c>
    </row>
    <row r="19" spans="2:8" ht="13.5" customHeight="1">
      <c r="B19" s="298"/>
      <c r="C19" s="274"/>
      <c r="D19" s="279" t="s">
        <v>1188</v>
      </c>
      <c r="E19" s="311"/>
      <c r="F19" s="281">
        <v>1.2</v>
      </c>
      <c r="G19" s="278"/>
      <c r="H19" s="299"/>
    </row>
    <row r="20" spans="2:8" ht="13.5" customHeight="1">
      <c r="B20" s="298">
        <v>8</v>
      </c>
      <c r="C20" s="274" t="s">
        <v>827</v>
      </c>
      <c r="D20" s="275" t="s">
        <v>828</v>
      </c>
      <c r="E20" s="310" t="s">
        <v>222</v>
      </c>
      <c r="F20" s="277">
        <v>1.05</v>
      </c>
      <c r="G20" s="278">
        <v>0</v>
      </c>
      <c r="H20" s="299">
        <f t="shared" si="0"/>
        <v>0</v>
      </c>
    </row>
    <row r="21" spans="2:8" ht="13.5" customHeight="1">
      <c r="B21" s="298"/>
      <c r="C21" s="274"/>
      <c r="D21" s="279" t="s">
        <v>961</v>
      </c>
      <c r="E21" s="311"/>
      <c r="F21" s="281">
        <v>1.05</v>
      </c>
      <c r="G21" s="278"/>
      <c r="H21" s="299"/>
    </row>
    <row r="22" spans="2:8" ht="13.5" customHeight="1">
      <c r="B22" s="300" t="s">
        <v>507</v>
      </c>
      <c r="C22" s="282" t="s">
        <v>604</v>
      </c>
      <c r="D22" s="283" t="s">
        <v>605</v>
      </c>
      <c r="E22" s="312"/>
      <c r="F22" s="285"/>
      <c r="G22" s="286"/>
      <c r="H22" s="301">
        <f>H23+H33</f>
        <v>0</v>
      </c>
    </row>
    <row r="23" spans="2:8" ht="13.5" customHeight="1">
      <c r="B23" s="298">
        <v>9</v>
      </c>
      <c r="C23" s="274" t="s">
        <v>606</v>
      </c>
      <c r="D23" s="275" t="s">
        <v>607</v>
      </c>
      <c r="E23" s="310" t="s">
        <v>222</v>
      </c>
      <c r="F23" s="277">
        <v>195.70400000000001</v>
      </c>
      <c r="G23" s="278">
        <v>0</v>
      </c>
      <c r="H23" s="299">
        <f>F23*G23</f>
        <v>0</v>
      </c>
    </row>
    <row r="24" spans="2:8" ht="13.5" customHeight="1">
      <c r="B24" s="298"/>
      <c r="C24" s="274"/>
      <c r="D24" s="279" t="s">
        <v>962</v>
      </c>
      <c r="E24" s="311"/>
      <c r="F24" s="281">
        <v>42.442999999999998</v>
      </c>
      <c r="G24" s="278"/>
      <c r="H24" s="299"/>
    </row>
    <row r="25" spans="2:8" ht="13.5" customHeight="1">
      <c r="B25" s="298"/>
      <c r="C25" s="274"/>
      <c r="D25" s="279" t="s">
        <v>963</v>
      </c>
      <c r="E25" s="311"/>
      <c r="F25" s="281">
        <v>23.332999999999998</v>
      </c>
      <c r="G25" s="278"/>
      <c r="H25" s="299"/>
    </row>
    <row r="26" spans="2:8" ht="13.5" customHeight="1">
      <c r="B26" s="298"/>
      <c r="C26" s="274"/>
      <c r="D26" s="279" t="s">
        <v>964</v>
      </c>
      <c r="E26" s="311"/>
      <c r="F26" s="281">
        <v>37.42</v>
      </c>
      <c r="G26" s="278"/>
      <c r="H26" s="299"/>
    </row>
    <row r="27" spans="2:8" ht="13.5" customHeight="1">
      <c r="B27" s="298"/>
      <c r="C27" s="274"/>
      <c r="D27" s="279" t="s">
        <v>965</v>
      </c>
      <c r="E27" s="311"/>
      <c r="F27" s="281">
        <v>32.314999999999998</v>
      </c>
      <c r="G27" s="278"/>
      <c r="H27" s="299"/>
    </row>
    <row r="28" spans="2:8" ht="13.5" customHeight="1">
      <c r="B28" s="298"/>
      <c r="C28" s="274"/>
      <c r="D28" s="279" t="s">
        <v>966</v>
      </c>
      <c r="E28" s="311"/>
      <c r="F28" s="281">
        <v>18.2</v>
      </c>
      <c r="G28" s="278"/>
      <c r="H28" s="299"/>
    </row>
    <row r="29" spans="2:8" ht="13.5" customHeight="1">
      <c r="B29" s="298"/>
      <c r="C29" s="274"/>
      <c r="D29" s="279" t="s">
        <v>967</v>
      </c>
      <c r="E29" s="311"/>
      <c r="F29" s="281">
        <v>35.395000000000003</v>
      </c>
      <c r="G29" s="278"/>
      <c r="H29" s="299"/>
    </row>
    <row r="30" spans="2:8" ht="13.5" customHeight="1">
      <c r="B30" s="298"/>
      <c r="C30" s="274"/>
      <c r="D30" s="279" t="s">
        <v>968</v>
      </c>
      <c r="E30" s="311"/>
      <c r="F30" s="281">
        <v>2.92</v>
      </c>
      <c r="G30" s="278"/>
      <c r="H30" s="299"/>
    </row>
    <row r="31" spans="2:8" ht="13.5" customHeight="1">
      <c r="B31" s="298"/>
      <c r="C31" s="274"/>
      <c r="D31" s="279" t="s">
        <v>969</v>
      </c>
      <c r="E31" s="311"/>
      <c r="F31" s="281">
        <v>1.4279999999999999</v>
      </c>
      <c r="G31" s="278"/>
      <c r="H31" s="299"/>
    </row>
    <row r="32" spans="2:8" ht="13.5" customHeight="1">
      <c r="B32" s="298"/>
      <c r="C32" s="274"/>
      <c r="D32" s="279" t="s">
        <v>970</v>
      </c>
      <c r="E32" s="311"/>
      <c r="F32" s="281">
        <v>2.25</v>
      </c>
      <c r="G32" s="278"/>
      <c r="H32" s="299"/>
    </row>
    <row r="33" spans="2:8" ht="13.5" customHeight="1">
      <c r="B33" s="298">
        <v>10</v>
      </c>
      <c r="C33" s="274" t="s">
        <v>614</v>
      </c>
      <c r="D33" s="275" t="s">
        <v>615</v>
      </c>
      <c r="E33" s="310" t="s">
        <v>222</v>
      </c>
      <c r="F33" s="277">
        <v>61.2</v>
      </c>
      <c r="G33" s="278">
        <v>0</v>
      </c>
      <c r="H33" s="299">
        <f t="shared" ref="H33" si="1">F33*G33</f>
        <v>0</v>
      </c>
    </row>
    <row r="34" spans="2:8" ht="13.5" customHeight="1">
      <c r="B34" s="298"/>
      <c r="C34" s="274"/>
      <c r="D34" s="279" t="s">
        <v>971</v>
      </c>
      <c r="E34" s="311"/>
      <c r="F34" s="281">
        <v>61.2</v>
      </c>
      <c r="G34" s="278"/>
      <c r="H34" s="299"/>
    </row>
    <row r="35" spans="2:8" ht="13.5" customHeight="1">
      <c r="B35" s="300" t="s">
        <v>507</v>
      </c>
      <c r="C35" s="282" t="s">
        <v>617</v>
      </c>
      <c r="D35" s="283" t="s">
        <v>618</v>
      </c>
      <c r="E35" s="312"/>
      <c r="F35" s="285"/>
      <c r="G35" s="286"/>
      <c r="H35" s="301">
        <f>H36+H38+H39+H42+H43+H45</f>
        <v>0</v>
      </c>
    </row>
    <row r="36" spans="2:8" ht="13.5" customHeight="1">
      <c r="B36" s="298">
        <v>11</v>
      </c>
      <c r="C36" s="274" t="s">
        <v>619</v>
      </c>
      <c r="D36" s="275" t="s">
        <v>620</v>
      </c>
      <c r="E36" s="310" t="s">
        <v>222</v>
      </c>
      <c r="F36" s="277">
        <v>195.70400000000001</v>
      </c>
      <c r="G36" s="278">
        <v>0</v>
      </c>
      <c r="H36" s="299">
        <f>F36*G36</f>
        <v>0</v>
      </c>
    </row>
    <row r="37" spans="2:8" ht="13.5" customHeight="1">
      <c r="B37" s="298"/>
      <c r="C37" s="274"/>
      <c r="D37" s="279" t="s">
        <v>972</v>
      </c>
      <c r="E37" s="311"/>
      <c r="F37" s="281">
        <v>195.70400000000001</v>
      </c>
      <c r="G37" s="278"/>
      <c r="H37" s="299"/>
    </row>
    <row r="38" spans="2:8" ht="13.5" customHeight="1">
      <c r="B38" s="298">
        <v>12</v>
      </c>
      <c r="C38" s="274" t="s">
        <v>621</v>
      </c>
      <c r="D38" s="275" t="s">
        <v>622</v>
      </c>
      <c r="E38" s="310" t="s">
        <v>222</v>
      </c>
      <c r="F38" s="277">
        <v>61.2</v>
      </c>
      <c r="G38" s="278">
        <v>0</v>
      </c>
      <c r="H38" s="299">
        <f t="shared" ref="H38:H45" si="2">F38*G38</f>
        <v>0</v>
      </c>
    </row>
    <row r="39" spans="2:8" ht="13.5" customHeight="1">
      <c r="B39" s="298">
        <v>13</v>
      </c>
      <c r="C39" s="274" t="s">
        <v>623</v>
      </c>
      <c r="D39" s="275" t="s">
        <v>836</v>
      </c>
      <c r="E39" s="310" t="s">
        <v>222</v>
      </c>
      <c r="F39" s="277">
        <v>201.09399999999999</v>
      </c>
      <c r="G39" s="278">
        <v>0</v>
      </c>
      <c r="H39" s="299">
        <f t="shared" si="2"/>
        <v>0</v>
      </c>
    </row>
    <row r="40" spans="2:8" ht="13.5" customHeight="1">
      <c r="B40" s="298"/>
      <c r="C40" s="274"/>
      <c r="D40" s="279" t="s">
        <v>972</v>
      </c>
      <c r="E40" s="311"/>
      <c r="F40" s="279">
        <v>195.70400000000001</v>
      </c>
      <c r="G40" s="278"/>
      <c r="H40" s="299"/>
    </row>
    <row r="41" spans="2:8" ht="13.5" customHeight="1">
      <c r="B41" s="298"/>
      <c r="C41" s="274"/>
      <c r="D41" s="279" t="s">
        <v>974</v>
      </c>
      <c r="E41" s="311"/>
      <c r="F41" s="281">
        <v>5.39</v>
      </c>
      <c r="G41" s="278"/>
      <c r="H41" s="299"/>
    </row>
    <row r="42" spans="2:8" ht="13.5" customHeight="1">
      <c r="B42" s="298">
        <v>14</v>
      </c>
      <c r="C42" s="274" t="s">
        <v>624</v>
      </c>
      <c r="D42" s="275" t="s">
        <v>625</v>
      </c>
      <c r="E42" s="310" t="s">
        <v>222</v>
      </c>
      <c r="F42" s="277">
        <v>15</v>
      </c>
      <c r="G42" s="278">
        <v>0</v>
      </c>
      <c r="H42" s="299">
        <f t="shared" si="2"/>
        <v>0</v>
      </c>
    </row>
    <row r="43" spans="2:8" ht="13.5" customHeight="1">
      <c r="B43" s="298">
        <v>15</v>
      </c>
      <c r="C43" s="274" t="s">
        <v>1189</v>
      </c>
      <c r="D43" s="275" t="s">
        <v>1190</v>
      </c>
      <c r="E43" s="310" t="s">
        <v>222</v>
      </c>
      <c r="F43" s="277">
        <v>1.47</v>
      </c>
      <c r="G43" s="278">
        <v>0</v>
      </c>
      <c r="H43" s="299">
        <f t="shared" si="2"/>
        <v>0</v>
      </c>
    </row>
    <row r="44" spans="2:8" ht="13.5" customHeight="1">
      <c r="B44" s="298"/>
      <c r="C44" s="274"/>
      <c r="D44" s="279" t="s">
        <v>1191</v>
      </c>
      <c r="E44" s="311"/>
      <c r="F44" s="281">
        <v>1.47</v>
      </c>
      <c r="G44" s="278"/>
      <c r="H44" s="299"/>
    </row>
    <row r="45" spans="2:8" ht="13.5" customHeight="1">
      <c r="B45" s="298"/>
      <c r="C45" s="274" t="s">
        <v>1300</v>
      </c>
      <c r="D45" s="275" t="s">
        <v>1301</v>
      </c>
      <c r="E45" s="276" t="s">
        <v>222</v>
      </c>
      <c r="F45" s="277">
        <v>61.2</v>
      </c>
      <c r="G45" s="278">
        <v>0</v>
      </c>
      <c r="H45" s="299">
        <f t="shared" si="2"/>
        <v>0</v>
      </c>
    </row>
    <row r="46" spans="2:8" ht="13.5" customHeight="1">
      <c r="B46" s="300" t="s">
        <v>507</v>
      </c>
      <c r="C46" s="282" t="s">
        <v>838</v>
      </c>
      <c r="D46" s="283" t="s">
        <v>839</v>
      </c>
      <c r="E46" s="312"/>
      <c r="F46" s="285"/>
      <c r="G46" s="286"/>
      <c r="H46" s="301">
        <f>H47+H49+H51+H53+H55+H56</f>
        <v>0</v>
      </c>
    </row>
    <row r="47" spans="2:8" ht="13.5" customHeight="1">
      <c r="B47" s="298">
        <v>16</v>
      </c>
      <c r="C47" s="274" t="s">
        <v>840</v>
      </c>
      <c r="D47" s="275" t="s">
        <v>841</v>
      </c>
      <c r="E47" s="310" t="s">
        <v>222</v>
      </c>
      <c r="F47" s="277">
        <v>11.2</v>
      </c>
      <c r="G47" s="278">
        <v>0</v>
      </c>
      <c r="H47" s="299">
        <f>F47*G47</f>
        <v>0</v>
      </c>
    </row>
    <row r="48" spans="2:8" ht="13.5" customHeight="1">
      <c r="B48" s="298"/>
      <c r="C48" s="274"/>
      <c r="D48" s="279" t="s">
        <v>1192</v>
      </c>
      <c r="E48" s="311"/>
      <c r="F48" s="281">
        <v>11.2</v>
      </c>
      <c r="G48" s="278"/>
      <c r="H48" s="299"/>
    </row>
    <row r="49" spans="2:10" ht="13.5" customHeight="1">
      <c r="B49" s="298">
        <v>17</v>
      </c>
      <c r="C49" s="274" t="s">
        <v>842</v>
      </c>
      <c r="D49" s="275" t="s">
        <v>843</v>
      </c>
      <c r="E49" s="310" t="s">
        <v>590</v>
      </c>
      <c r="F49" s="277">
        <v>0.30149999999999999</v>
      </c>
      <c r="G49" s="278">
        <v>0</v>
      </c>
      <c r="H49" s="299">
        <f t="shared" ref="H49:H56" si="3">F49*G49</f>
        <v>0</v>
      </c>
    </row>
    <row r="50" spans="2:10" ht="13.5" customHeight="1">
      <c r="B50" s="298"/>
      <c r="C50" s="274"/>
      <c r="D50" s="279" t="s">
        <v>1193</v>
      </c>
      <c r="E50" s="311"/>
      <c r="F50" s="281">
        <v>0.30149999999999999</v>
      </c>
      <c r="G50" s="278"/>
      <c r="H50" s="299"/>
    </row>
    <row r="51" spans="2:10" ht="13.5" customHeight="1">
      <c r="B51" s="298">
        <v>18</v>
      </c>
      <c r="C51" s="274" t="s">
        <v>845</v>
      </c>
      <c r="D51" s="275" t="s">
        <v>846</v>
      </c>
      <c r="E51" s="310" t="s">
        <v>222</v>
      </c>
      <c r="F51" s="277">
        <v>11.2</v>
      </c>
      <c r="G51" s="278">
        <v>0</v>
      </c>
      <c r="H51" s="299">
        <f t="shared" si="3"/>
        <v>0</v>
      </c>
    </row>
    <row r="52" spans="2:10" ht="13.5" customHeight="1">
      <c r="B52" s="298"/>
      <c r="C52" s="274"/>
      <c r="D52" s="279" t="s">
        <v>1192</v>
      </c>
      <c r="E52" s="311"/>
      <c r="F52" s="281">
        <v>11.2</v>
      </c>
      <c r="G52" s="278"/>
      <c r="H52" s="299"/>
    </row>
    <row r="53" spans="2:10" ht="13.5" customHeight="1">
      <c r="B53" s="298">
        <v>19</v>
      </c>
      <c r="C53" s="274" t="s">
        <v>847</v>
      </c>
      <c r="D53" s="275" t="s">
        <v>848</v>
      </c>
      <c r="E53" s="310" t="s">
        <v>222</v>
      </c>
      <c r="F53" s="277">
        <v>11.76</v>
      </c>
      <c r="G53" s="278">
        <v>0</v>
      </c>
      <c r="H53" s="299">
        <f t="shared" si="3"/>
        <v>0</v>
      </c>
    </row>
    <row r="54" spans="2:10" ht="13.5" customHeight="1">
      <c r="B54" s="298"/>
      <c r="C54" s="274"/>
      <c r="D54" s="279" t="s">
        <v>1194</v>
      </c>
      <c r="E54" s="311"/>
      <c r="F54" s="281">
        <v>11.76</v>
      </c>
      <c r="G54" s="278"/>
      <c r="H54" s="299"/>
    </row>
    <row r="55" spans="2:10" ht="13.5" customHeight="1">
      <c r="B55" s="298">
        <v>20</v>
      </c>
      <c r="C55" s="274" t="s">
        <v>850</v>
      </c>
      <c r="D55" s="275" t="s">
        <v>851</v>
      </c>
      <c r="E55" s="310" t="s">
        <v>222</v>
      </c>
      <c r="F55" s="277">
        <v>11.2</v>
      </c>
      <c r="G55" s="278">
        <v>0</v>
      </c>
      <c r="H55" s="299">
        <f t="shared" si="3"/>
        <v>0</v>
      </c>
    </row>
    <row r="56" spans="2:10" ht="13.5" customHeight="1">
      <c r="B56" s="298">
        <v>21</v>
      </c>
      <c r="C56" s="274" t="s">
        <v>650</v>
      </c>
      <c r="D56" s="275" t="s">
        <v>651</v>
      </c>
      <c r="E56" s="310" t="s">
        <v>222</v>
      </c>
      <c r="F56" s="277">
        <v>6.9</v>
      </c>
      <c r="G56" s="278">
        <v>0</v>
      </c>
      <c r="H56" s="299">
        <f t="shared" si="3"/>
        <v>0</v>
      </c>
    </row>
    <row r="57" spans="2:10" ht="13.5" customHeight="1">
      <c r="B57" s="298"/>
      <c r="C57" s="274"/>
      <c r="D57" s="526" t="s">
        <v>652</v>
      </c>
      <c r="E57" s="527"/>
      <c r="F57" s="528"/>
      <c r="G57" s="529"/>
      <c r="H57" s="530"/>
    </row>
    <row r="58" spans="2:10" ht="13.5" customHeight="1">
      <c r="B58" s="300" t="s">
        <v>507</v>
      </c>
      <c r="C58" s="282" t="s">
        <v>626</v>
      </c>
      <c r="D58" s="283" t="s">
        <v>627</v>
      </c>
      <c r="E58" s="312"/>
      <c r="F58" s="285"/>
      <c r="G58" s="286"/>
      <c r="H58" s="301">
        <f>+H59+H60</f>
        <v>0</v>
      </c>
    </row>
    <row r="59" spans="2:10" ht="13.5" customHeight="1">
      <c r="B59" s="298">
        <v>22</v>
      </c>
      <c r="C59" s="274" t="s">
        <v>628</v>
      </c>
      <c r="D59" s="275" t="s">
        <v>629</v>
      </c>
      <c r="E59" s="310" t="s">
        <v>222</v>
      </c>
      <c r="F59" s="277">
        <v>68.2</v>
      </c>
      <c r="G59" s="278">
        <v>0</v>
      </c>
      <c r="H59" s="299">
        <f>F59*G59</f>
        <v>0</v>
      </c>
    </row>
    <row r="60" spans="2:10" ht="13.5" customHeight="1" thickBot="1">
      <c r="B60" s="298">
        <v>23</v>
      </c>
      <c r="C60" s="274" t="s">
        <v>852</v>
      </c>
      <c r="D60" s="275" t="s">
        <v>853</v>
      </c>
      <c r="E60" s="310" t="s">
        <v>420</v>
      </c>
      <c r="F60" s="277">
        <v>1</v>
      </c>
      <c r="G60" s="278">
        <v>0</v>
      </c>
      <c r="H60" s="299">
        <f>F60*G60</f>
        <v>0</v>
      </c>
    </row>
    <row r="61" spans="2:10" ht="13.5" customHeight="1" thickBot="1">
      <c r="B61" s="300" t="s">
        <v>507</v>
      </c>
      <c r="C61" s="282" t="s">
        <v>632</v>
      </c>
      <c r="D61" s="283" t="s">
        <v>633</v>
      </c>
      <c r="E61" s="312"/>
      <c r="F61" s="285"/>
      <c r="G61" s="286"/>
      <c r="H61" s="301">
        <f>H62</f>
        <v>0</v>
      </c>
      <c r="I61" s="398">
        <f>H61+H58+H46+H35+H22+H9+H150</f>
        <v>0</v>
      </c>
      <c r="J61" s="399" t="s">
        <v>13</v>
      </c>
    </row>
    <row r="62" spans="2:10" ht="13.5" customHeight="1">
      <c r="B62" s="298">
        <v>24</v>
      </c>
      <c r="C62" s="274" t="s">
        <v>854</v>
      </c>
      <c r="D62" s="275" t="s">
        <v>855</v>
      </c>
      <c r="E62" s="310" t="s">
        <v>537</v>
      </c>
      <c r="F62" s="277">
        <v>5</v>
      </c>
      <c r="G62" s="278">
        <v>0</v>
      </c>
      <c r="H62" s="299">
        <f>F62*G62</f>
        <v>0</v>
      </c>
    </row>
    <row r="63" spans="2:10" ht="13.5" customHeight="1">
      <c r="B63" s="300" t="s">
        <v>507</v>
      </c>
      <c r="C63" s="282" t="s">
        <v>856</v>
      </c>
      <c r="D63" s="283" t="s">
        <v>857</v>
      </c>
      <c r="E63" s="312"/>
      <c r="F63" s="285"/>
      <c r="G63" s="286"/>
      <c r="H63" s="301">
        <f>H64+H67+H70+H71+H74+H76</f>
        <v>0</v>
      </c>
    </row>
    <row r="64" spans="2:10" ht="13.5" customHeight="1">
      <c r="B64" s="298">
        <v>25</v>
      </c>
      <c r="C64" s="274" t="s">
        <v>858</v>
      </c>
      <c r="D64" s="275" t="s">
        <v>859</v>
      </c>
      <c r="E64" s="310" t="s">
        <v>222</v>
      </c>
      <c r="F64" s="277">
        <v>12.209</v>
      </c>
      <c r="G64" s="278">
        <v>0</v>
      </c>
      <c r="H64" s="299">
        <f>F64*G64</f>
        <v>0</v>
      </c>
    </row>
    <row r="65" spans="2:8" ht="13.5" customHeight="1">
      <c r="B65" s="298"/>
      <c r="C65" s="274"/>
      <c r="D65" s="279" t="s">
        <v>1195</v>
      </c>
      <c r="E65" s="311"/>
      <c r="F65" s="281">
        <v>10.37</v>
      </c>
      <c r="G65" s="278"/>
      <c r="H65" s="299"/>
    </row>
    <row r="66" spans="2:8" ht="13.5" customHeight="1">
      <c r="B66" s="298"/>
      <c r="C66" s="274"/>
      <c r="D66" s="279" t="s">
        <v>1196</v>
      </c>
      <c r="E66" s="311"/>
      <c r="F66" s="281">
        <v>1.839</v>
      </c>
      <c r="G66" s="278"/>
      <c r="H66" s="299"/>
    </row>
    <row r="67" spans="2:8" ht="13.5" customHeight="1">
      <c r="B67" s="298">
        <v>26</v>
      </c>
      <c r="C67" s="274" t="s">
        <v>862</v>
      </c>
      <c r="D67" s="275" t="s">
        <v>863</v>
      </c>
      <c r="E67" s="310" t="s">
        <v>222</v>
      </c>
      <c r="F67" s="277">
        <v>12.209</v>
      </c>
      <c r="G67" s="278">
        <v>0</v>
      </c>
      <c r="H67" s="299">
        <f t="shared" ref="H67:H76" si="4">F67*G67</f>
        <v>0</v>
      </c>
    </row>
    <row r="68" spans="2:8" ht="13.5" customHeight="1">
      <c r="B68" s="298"/>
      <c r="C68" s="274"/>
      <c r="D68" s="279" t="s">
        <v>1195</v>
      </c>
      <c r="E68" s="311"/>
      <c r="F68" s="281">
        <v>10.37</v>
      </c>
      <c r="G68" s="278"/>
      <c r="H68" s="299"/>
    </row>
    <row r="69" spans="2:8" ht="13.5" customHeight="1">
      <c r="B69" s="298"/>
      <c r="C69" s="274"/>
      <c r="D69" s="279" t="s">
        <v>1196</v>
      </c>
      <c r="E69" s="311"/>
      <c r="F69" s="281">
        <v>1.839</v>
      </c>
      <c r="G69" s="278"/>
      <c r="H69" s="299"/>
    </row>
    <row r="70" spans="2:8" ht="13.5" customHeight="1">
      <c r="B70" s="298">
        <v>27</v>
      </c>
      <c r="C70" s="274" t="s">
        <v>864</v>
      </c>
      <c r="D70" s="275" t="s">
        <v>865</v>
      </c>
      <c r="E70" s="310" t="s">
        <v>93</v>
      </c>
      <c r="F70" s="277">
        <v>8</v>
      </c>
      <c r="G70" s="278">
        <v>0</v>
      </c>
      <c r="H70" s="299">
        <f t="shared" si="4"/>
        <v>0</v>
      </c>
    </row>
    <row r="71" spans="2:8" ht="13.5" customHeight="1">
      <c r="B71" s="298">
        <v>28</v>
      </c>
      <c r="C71" s="274" t="s">
        <v>866</v>
      </c>
      <c r="D71" s="275" t="s">
        <v>867</v>
      </c>
      <c r="E71" s="310" t="s">
        <v>108</v>
      </c>
      <c r="F71" s="277">
        <v>9.93</v>
      </c>
      <c r="G71" s="278">
        <v>0</v>
      </c>
      <c r="H71" s="299">
        <f t="shared" si="4"/>
        <v>0</v>
      </c>
    </row>
    <row r="72" spans="2:8" ht="13.5" customHeight="1">
      <c r="B72" s="298"/>
      <c r="C72" s="274"/>
      <c r="D72" s="279" t="s">
        <v>1197</v>
      </c>
      <c r="E72" s="311"/>
      <c r="F72" s="281">
        <v>6.8</v>
      </c>
      <c r="G72" s="278"/>
      <c r="H72" s="299"/>
    </row>
    <row r="73" spans="2:8" ht="13.5" customHeight="1">
      <c r="B73" s="298"/>
      <c r="C73" s="274"/>
      <c r="D73" s="279" t="s">
        <v>1198</v>
      </c>
      <c r="E73" s="311"/>
      <c r="F73" s="281">
        <v>3.13</v>
      </c>
      <c r="G73" s="278"/>
      <c r="H73" s="299"/>
    </row>
    <row r="74" spans="2:8" ht="13.5" customHeight="1">
      <c r="B74" s="298">
        <v>29</v>
      </c>
      <c r="C74" s="274" t="s">
        <v>870</v>
      </c>
      <c r="D74" s="275" t="s">
        <v>871</v>
      </c>
      <c r="E74" s="310" t="s">
        <v>108</v>
      </c>
      <c r="F74" s="277">
        <v>5.8</v>
      </c>
      <c r="G74" s="278">
        <v>0</v>
      </c>
      <c r="H74" s="299">
        <f t="shared" si="4"/>
        <v>0</v>
      </c>
    </row>
    <row r="75" spans="2:8" ht="13.5" customHeight="1">
      <c r="B75" s="298"/>
      <c r="C75" s="274"/>
      <c r="D75" s="279" t="s">
        <v>983</v>
      </c>
      <c r="E75" s="311"/>
      <c r="F75" s="281">
        <v>5.8</v>
      </c>
      <c r="G75" s="278"/>
      <c r="H75" s="299"/>
    </row>
    <row r="76" spans="2:8" ht="13.5" customHeight="1">
      <c r="B76" s="298">
        <v>30</v>
      </c>
      <c r="C76" s="274" t="s">
        <v>984</v>
      </c>
      <c r="D76" s="275" t="s">
        <v>874</v>
      </c>
      <c r="E76" s="310" t="s">
        <v>20</v>
      </c>
      <c r="F76" s="277">
        <v>108.4096</v>
      </c>
      <c r="G76" s="278">
        <v>0</v>
      </c>
      <c r="H76" s="299">
        <f t="shared" si="4"/>
        <v>0</v>
      </c>
    </row>
    <row r="77" spans="2:8" ht="13.5" customHeight="1">
      <c r="B77" s="436" t="s">
        <v>507</v>
      </c>
      <c r="C77" s="282" t="s">
        <v>155</v>
      </c>
      <c r="D77" s="283" t="s">
        <v>554</v>
      </c>
      <c r="E77" s="284"/>
      <c r="F77" s="285"/>
      <c r="G77" s="286"/>
      <c r="H77" s="301">
        <f>H78</f>
        <v>0</v>
      </c>
    </row>
    <row r="78" spans="2:8" ht="13.5" customHeight="1">
      <c r="B78" s="437"/>
      <c r="C78" s="274"/>
      <c r="D78" s="275" t="s">
        <v>1304</v>
      </c>
      <c r="E78" s="276" t="s">
        <v>93</v>
      </c>
      <c r="F78" s="277">
        <v>1</v>
      </c>
      <c r="G78" s="278">
        <v>0</v>
      </c>
      <c r="H78" s="299">
        <f>F78*G78</f>
        <v>0</v>
      </c>
    </row>
    <row r="79" spans="2:8" ht="13.5" customHeight="1">
      <c r="B79" s="300" t="s">
        <v>507</v>
      </c>
      <c r="C79" s="282" t="s">
        <v>566</v>
      </c>
      <c r="D79" s="283" t="s">
        <v>567</v>
      </c>
      <c r="E79" s="312"/>
      <c r="F79" s="285"/>
      <c r="G79" s="286"/>
      <c r="H79" s="301">
        <f>H80+H81+H82+H83+H84</f>
        <v>0</v>
      </c>
    </row>
    <row r="80" spans="2:8" ht="13.5" customHeight="1">
      <c r="B80" s="298">
        <v>31</v>
      </c>
      <c r="C80" s="274" t="s">
        <v>661</v>
      </c>
      <c r="D80" s="275" t="s">
        <v>875</v>
      </c>
      <c r="E80" s="310" t="s">
        <v>310</v>
      </c>
      <c r="F80" s="277">
        <v>1</v>
      </c>
      <c r="G80" s="278">
        <v>0</v>
      </c>
      <c r="H80" s="299">
        <f>F80*G80</f>
        <v>0</v>
      </c>
    </row>
    <row r="81" spans="2:8" ht="13.5" customHeight="1">
      <c r="B81" s="298">
        <v>32</v>
      </c>
      <c r="C81" s="274" t="s">
        <v>663</v>
      </c>
      <c r="D81" s="275" t="s">
        <v>1199</v>
      </c>
      <c r="E81" s="310" t="s">
        <v>310</v>
      </c>
      <c r="F81" s="277">
        <v>3</v>
      </c>
      <c r="G81" s="278">
        <v>0</v>
      </c>
      <c r="H81" s="299">
        <f t="shared" ref="H81:H84" si="5">F81*G81</f>
        <v>0</v>
      </c>
    </row>
    <row r="82" spans="2:8" ht="13.5" customHeight="1">
      <c r="B82" s="298">
        <v>33</v>
      </c>
      <c r="C82" s="274" t="s">
        <v>665</v>
      </c>
      <c r="D82" s="275" t="s">
        <v>1200</v>
      </c>
      <c r="E82" s="310" t="s">
        <v>310</v>
      </c>
      <c r="F82" s="277">
        <v>3</v>
      </c>
      <c r="G82" s="278">
        <v>0</v>
      </c>
      <c r="H82" s="299">
        <f t="shared" si="5"/>
        <v>0</v>
      </c>
    </row>
    <row r="83" spans="2:8" ht="13.5" customHeight="1">
      <c r="B83" s="298">
        <v>34</v>
      </c>
      <c r="C83" s="274" t="s">
        <v>667</v>
      </c>
      <c r="D83" s="275" t="s">
        <v>668</v>
      </c>
      <c r="E83" s="310" t="s">
        <v>310</v>
      </c>
      <c r="F83" s="277">
        <v>1</v>
      </c>
      <c r="G83" s="278">
        <v>0</v>
      </c>
      <c r="H83" s="299">
        <f t="shared" si="5"/>
        <v>0</v>
      </c>
    </row>
    <row r="84" spans="2:8" ht="13.5" customHeight="1">
      <c r="B84" s="298">
        <v>35</v>
      </c>
      <c r="C84" s="274" t="s">
        <v>883</v>
      </c>
      <c r="D84" s="275" t="s">
        <v>884</v>
      </c>
      <c r="E84" s="310" t="s">
        <v>20</v>
      </c>
      <c r="F84" s="277">
        <v>1484</v>
      </c>
      <c r="G84" s="278">
        <v>0</v>
      </c>
      <c r="H84" s="299">
        <f t="shared" si="5"/>
        <v>0</v>
      </c>
    </row>
    <row r="85" spans="2:8" ht="13.5" customHeight="1">
      <c r="B85" s="300" t="s">
        <v>507</v>
      </c>
      <c r="C85" s="282" t="s">
        <v>885</v>
      </c>
      <c r="D85" s="283" t="s">
        <v>886</v>
      </c>
      <c r="E85" s="312"/>
      <c r="F85" s="285"/>
      <c r="G85" s="286"/>
      <c r="H85" s="301">
        <f>H86+H88+H89+H90+H91+H92+H94+H95</f>
        <v>0</v>
      </c>
    </row>
    <row r="86" spans="2:8" ht="13.5" customHeight="1">
      <c r="B86" s="298">
        <v>36</v>
      </c>
      <c r="C86" s="274" t="s">
        <v>887</v>
      </c>
      <c r="D86" s="275" t="s">
        <v>888</v>
      </c>
      <c r="E86" s="310" t="s">
        <v>222</v>
      </c>
      <c r="F86" s="277">
        <v>4.3</v>
      </c>
      <c r="G86" s="278">
        <v>0</v>
      </c>
      <c r="H86" s="299">
        <f>F86*G86</f>
        <v>0</v>
      </c>
    </row>
    <row r="87" spans="2:8" ht="13.5" customHeight="1">
      <c r="B87" s="298"/>
      <c r="C87" s="274"/>
      <c r="D87" s="279" t="s">
        <v>1201</v>
      </c>
      <c r="E87" s="311"/>
      <c r="F87" s="281">
        <v>4.3</v>
      </c>
      <c r="G87" s="278"/>
      <c r="H87" s="299"/>
    </row>
    <row r="88" spans="2:8" ht="13.5" customHeight="1">
      <c r="B88" s="298">
        <v>37</v>
      </c>
      <c r="C88" s="274" t="s">
        <v>889</v>
      </c>
      <c r="D88" s="275" t="s">
        <v>890</v>
      </c>
      <c r="E88" s="310" t="s">
        <v>222</v>
      </c>
      <c r="F88" s="277">
        <v>4.3</v>
      </c>
      <c r="G88" s="278">
        <v>0</v>
      </c>
      <c r="H88" s="299">
        <f t="shared" ref="H88:H94" si="6">F88*G88</f>
        <v>0</v>
      </c>
    </row>
    <row r="89" spans="2:8" ht="13.5" customHeight="1">
      <c r="B89" s="298">
        <v>38</v>
      </c>
      <c r="C89" s="274" t="s">
        <v>891</v>
      </c>
      <c r="D89" s="275" t="s">
        <v>892</v>
      </c>
      <c r="E89" s="310" t="s">
        <v>222</v>
      </c>
      <c r="F89" s="277">
        <v>4.3</v>
      </c>
      <c r="G89" s="278">
        <v>0</v>
      </c>
      <c r="H89" s="299">
        <f t="shared" si="6"/>
        <v>0</v>
      </c>
    </row>
    <row r="90" spans="2:8" ht="13.5" customHeight="1">
      <c r="B90" s="298">
        <v>39</v>
      </c>
      <c r="C90" s="274" t="s">
        <v>893</v>
      </c>
      <c r="D90" s="275" t="s">
        <v>894</v>
      </c>
      <c r="E90" s="310" t="s">
        <v>222</v>
      </c>
      <c r="F90" s="277">
        <v>4.3</v>
      </c>
      <c r="G90" s="278">
        <v>0</v>
      </c>
      <c r="H90" s="299">
        <f t="shared" si="6"/>
        <v>0</v>
      </c>
    </row>
    <row r="91" spans="2:8" ht="13.5" customHeight="1">
      <c r="B91" s="298">
        <v>40</v>
      </c>
      <c r="C91" s="274" t="s">
        <v>895</v>
      </c>
      <c r="D91" s="275" t="s">
        <v>896</v>
      </c>
      <c r="E91" s="310" t="s">
        <v>222</v>
      </c>
      <c r="F91" s="277">
        <v>4.3</v>
      </c>
      <c r="G91" s="278">
        <v>0</v>
      </c>
      <c r="H91" s="299">
        <f t="shared" si="6"/>
        <v>0</v>
      </c>
    </row>
    <row r="92" spans="2:8" ht="13.5" customHeight="1">
      <c r="B92" s="298">
        <v>41</v>
      </c>
      <c r="C92" s="274" t="s">
        <v>897</v>
      </c>
      <c r="D92" s="275" t="s">
        <v>898</v>
      </c>
      <c r="E92" s="310" t="s">
        <v>222</v>
      </c>
      <c r="F92" s="277">
        <v>4.7300000000000004</v>
      </c>
      <c r="G92" s="278">
        <v>0</v>
      </c>
      <c r="H92" s="299">
        <f t="shared" si="6"/>
        <v>0</v>
      </c>
    </row>
    <row r="93" spans="2:8" ht="13.5" customHeight="1">
      <c r="B93" s="298"/>
      <c r="C93" s="274"/>
      <c r="D93" s="279" t="s">
        <v>1202</v>
      </c>
      <c r="E93" s="311"/>
      <c r="F93" s="281">
        <v>4.7300000000000004</v>
      </c>
      <c r="G93" s="278"/>
      <c r="H93" s="299"/>
    </row>
    <row r="94" spans="2:8" ht="13.5" customHeight="1">
      <c r="B94" s="298">
        <v>42</v>
      </c>
      <c r="C94" s="274" t="s">
        <v>900</v>
      </c>
      <c r="D94" s="275" t="s">
        <v>901</v>
      </c>
      <c r="E94" s="310" t="s">
        <v>108</v>
      </c>
      <c r="F94" s="277">
        <v>9.4600000000000009</v>
      </c>
      <c r="G94" s="278">
        <v>0</v>
      </c>
      <c r="H94" s="299">
        <f t="shared" si="6"/>
        <v>0</v>
      </c>
    </row>
    <row r="95" spans="2:8" ht="13.5" customHeight="1">
      <c r="B95" s="298">
        <v>43</v>
      </c>
      <c r="C95" s="274" t="s">
        <v>903</v>
      </c>
      <c r="D95" s="275" t="s">
        <v>904</v>
      </c>
      <c r="E95" s="310" t="s">
        <v>20</v>
      </c>
      <c r="F95" s="277">
        <v>60.46</v>
      </c>
      <c r="G95" s="278">
        <v>0</v>
      </c>
      <c r="H95" s="299">
        <f>F95*G95</f>
        <v>0</v>
      </c>
    </row>
    <row r="96" spans="2:8" ht="13.5" customHeight="1">
      <c r="B96" s="300" t="s">
        <v>507</v>
      </c>
      <c r="C96" s="282" t="s">
        <v>943</v>
      </c>
      <c r="D96" s="283" t="s">
        <v>944</v>
      </c>
      <c r="E96" s="312"/>
      <c r="F96" s="285"/>
      <c r="G96" s="286"/>
      <c r="H96" s="301">
        <f>H97+H103</f>
        <v>0</v>
      </c>
    </row>
    <row r="97" spans="2:8" ht="13.5" customHeight="1">
      <c r="B97" s="298">
        <v>44</v>
      </c>
      <c r="C97" s="274" t="s">
        <v>1203</v>
      </c>
      <c r="D97" s="275" t="s">
        <v>1204</v>
      </c>
      <c r="E97" s="310" t="s">
        <v>222</v>
      </c>
      <c r="F97" s="277">
        <v>54.3</v>
      </c>
      <c r="G97" s="278">
        <v>0</v>
      </c>
      <c r="H97" s="299">
        <f>F97*G97</f>
        <v>0</v>
      </c>
    </row>
    <row r="98" spans="2:8" ht="13.5" customHeight="1">
      <c r="B98" s="298"/>
      <c r="C98" s="274"/>
      <c r="D98" s="279" t="s">
        <v>947</v>
      </c>
      <c r="E98" s="311"/>
      <c r="F98" s="281">
        <v>18.2</v>
      </c>
      <c r="G98" s="278"/>
      <c r="H98" s="299"/>
    </row>
    <row r="99" spans="2:8" ht="13.5" customHeight="1">
      <c r="B99" s="298"/>
      <c r="C99" s="274"/>
      <c r="D99" s="279" t="s">
        <v>948</v>
      </c>
      <c r="E99" s="311"/>
      <c r="F99" s="281">
        <v>10.9</v>
      </c>
      <c r="G99" s="278"/>
      <c r="H99" s="299"/>
    </row>
    <row r="100" spans="2:8" ht="13.5" customHeight="1">
      <c r="B100" s="298"/>
      <c r="C100" s="274"/>
      <c r="D100" s="279" t="s">
        <v>949</v>
      </c>
      <c r="E100" s="311"/>
      <c r="F100" s="281">
        <v>12.8</v>
      </c>
      <c r="G100" s="278"/>
      <c r="H100" s="299"/>
    </row>
    <row r="101" spans="2:8" ht="13.5" customHeight="1">
      <c r="B101" s="298"/>
      <c r="C101" s="274"/>
      <c r="D101" s="279" t="s">
        <v>950</v>
      </c>
      <c r="E101" s="311"/>
      <c r="F101" s="281">
        <v>3</v>
      </c>
      <c r="G101" s="278"/>
      <c r="H101" s="299"/>
    </row>
    <row r="102" spans="2:8" ht="13.5" customHeight="1">
      <c r="B102" s="298"/>
      <c r="C102" s="274"/>
      <c r="D102" s="279" t="s">
        <v>951</v>
      </c>
      <c r="E102" s="311"/>
      <c r="F102" s="281">
        <v>9.4</v>
      </c>
      <c r="G102" s="278"/>
      <c r="H102" s="299"/>
    </row>
    <row r="103" spans="2:8" ht="13.5" customHeight="1">
      <c r="B103" s="298">
        <v>45</v>
      </c>
      <c r="C103" s="274" t="s">
        <v>1205</v>
      </c>
      <c r="D103" s="275" t="s">
        <v>1206</v>
      </c>
      <c r="E103" s="310" t="s">
        <v>108</v>
      </c>
      <c r="F103" s="277">
        <v>57.55</v>
      </c>
      <c r="G103" s="278">
        <v>0</v>
      </c>
      <c r="H103" s="299">
        <f t="shared" ref="H103" si="7">F103*G103</f>
        <v>0</v>
      </c>
    </row>
    <row r="104" spans="2:8" ht="13.5" customHeight="1">
      <c r="B104" s="298"/>
      <c r="C104" s="274"/>
      <c r="D104" s="279" t="s">
        <v>1177</v>
      </c>
      <c r="E104" s="311"/>
      <c r="F104" s="281">
        <v>16.66</v>
      </c>
      <c r="G104" s="278"/>
      <c r="H104" s="299"/>
    </row>
    <row r="105" spans="2:8" ht="13.5" customHeight="1">
      <c r="B105" s="298"/>
      <c r="C105" s="274"/>
      <c r="D105" s="279" t="s">
        <v>1178</v>
      </c>
      <c r="E105" s="311"/>
      <c r="F105" s="281">
        <v>8.9499999999999993</v>
      </c>
      <c r="G105" s="278"/>
      <c r="H105" s="299"/>
    </row>
    <row r="106" spans="2:8" ht="13.5" customHeight="1">
      <c r="B106" s="298"/>
      <c r="C106" s="274"/>
      <c r="D106" s="279" t="s">
        <v>1179</v>
      </c>
      <c r="E106" s="311"/>
      <c r="F106" s="281">
        <v>13.5</v>
      </c>
      <c r="G106" s="278"/>
      <c r="H106" s="299"/>
    </row>
    <row r="107" spans="2:8" ht="13.5" customHeight="1">
      <c r="B107" s="298"/>
      <c r="C107" s="274"/>
      <c r="D107" s="279" t="s">
        <v>1180</v>
      </c>
      <c r="E107" s="311"/>
      <c r="F107" s="281">
        <v>6.4</v>
      </c>
      <c r="G107" s="278"/>
      <c r="H107" s="299"/>
    </row>
    <row r="108" spans="2:8" ht="13.5" customHeight="1">
      <c r="B108" s="298"/>
      <c r="C108" s="274"/>
      <c r="D108" s="279" t="s">
        <v>1181</v>
      </c>
      <c r="E108" s="311"/>
      <c r="F108" s="281">
        <v>12.04</v>
      </c>
      <c r="G108" s="278"/>
      <c r="H108" s="299"/>
    </row>
    <row r="109" spans="2:8" ht="13.5" customHeight="1">
      <c r="B109" s="300" t="s">
        <v>507</v>
      </c>
      <c r="C109" s="282" t="s">
        <v>574</v>
      </c>
      <c r="D109" s="283" t="s">
        <v>575</v>
      </c>
      <c r="E109" s="312"/>
      <c r="F109" s="285"/>
      <c r="G109" s="286"/>
      <c r="H109" s="301">
        <f>H110+H112+H113+H114+H116+H118+H120+H122</f>
        <v>0</v>
      </c>
    </row>
    <row r="110" spans="2:8" ht="13.5" customHeight="1">
      <c r="B110" s="298">
        <v>46</v>
      </c>
      <c r="C110" s="274" t="s">
        <v>688</v>
      </c>
      <c r="D110" s="275" t="s">
        <v>689</v>
      </c>
      <c r="E110" s="310" t="s">
        <v>222</v>
      </c>
      <c r="F110" s="277">
        <v>6.9</v>
      </c>
      <c r="G110" s="278">
        <v>0</v>
      </c>
      <c r="H110" s="299">
        <f>F110*G110</f>
        <v>0</v>
      </c>
    </row>
    <row r="111" spans="2:8" ht="13.5" customHeight="1">
      <c r="B111" s="298"/>
      <c r="C111" s="274"/>
      <c r="D111" s="279" t="s">
        <v>1207</v>
      </c>
      <c r="E111" s="311"/>
      <c r="F111" s="281">
        <v>6.9</v>
      </c>
      <c r="G111" s="278"/>
      <c r="H111" s="299"/>
    </row>
    <row r="112" spans="2:8" ht="13.5" customHeight="1">
      <c r="B112" s="298">
        <v>47</v>
      </c>
      <c r="C112" s="274" t="s">
        <v>690</v>
      </c>
      <c r="D112" s="275" t="s">
        <v>691</v>
      </c>
      <c r="E112" s="310" t="s">
        <v>222</v>
      </c>
      <c r="F112" s="277">
        <v>6.9</v>
      </c>
      <c r="G112" s="278">
        <v>0</v>
      </c>
      <c r="H112" s="299">
        <f t="shared" ref="H112:H122" si="8">F112*G112</f>
        <v>0</v>
      </c>
    </row>
    <row r="113" spans="2:8" ht="13.5" customHeight="1">
      <c r="B113" s="298">
        <v>48</v>
      </c>
      <c r="C113" s="274" t="s">
        <v>692</v>
      </c>
      <c r="D113" s="275" t="s">
        <v>693</v>
      </c>
      <c r="E113" s="310" t="s">
        <v>108</v>
      </c>
      <c r="F113" s="277">
        <v>8.6999999999999993</v>
      </c>
      <c r="G113" s="278">
        <v>0</v>
      </c>
      <c r="H113" s="299">
        <f t="shared" si="8"/>
        <v>0</v>
      </c>
    </row>
    <row r="114" spans="2:8" ht="13.5" customHeight="1">
      <c r="B114" s="298">
        <v>49</v>
      </c>
      <c r="C114" s="274" t="s">
        <v>694</v>
      </c>
      <c r="D114" s="275" t="s">
        <v>695</v>
      </c>
      <c r="E114" s="310" t="s">
        <v>108</v>
      </c>
      <c r="F114" s="277">
        <v>9.1349999999999998</v>
      </c>
      <c r="G114" s="278">
        <v>0</v>
      </c>
      <c r="H114" s="299">
        <f t="shared" si="8"/>
        <v>0</v>
      </c>
    </row>
    <row r="115" spans="2:8" ht="13.5" customHeight="1">
      <c r="B115" s="298"/>
      <c r="C115" s="274"/>
      <c r="D115" s="279" t="s">
        <v>1208</v>
      </c>
      <c r="E115" s="311"/>
      <c r="F115" s="281">
        <v>9.1349999999999998</v>
      </c>
      <c r="G115" s="278"/>
      <c r="H115" s="299"/>
    </row>
    <row r="116" spans="2:8" ht="13.5" customHeight="1">
      <c r="B116" s="298">
        <v>50</v>
      </c>
      <c r="C116" s="274" t="s">
        <v>697</v>
      </c>
      <c r="D116" s="275" t="s">
        <v>698</v>
      </c>
      <c r="E116" s="310" t="s">
        <v>222</v>
      </c>
      <c r="F116" s="277">
        <v>6.9</v>
      </c>
      <c r="G116" s="278">
        <v>0</v>
      </c>
      <c r="H116" s="299">
        <f t="shared" si="8"/>
        <v>0</v>
      </c>
    </row>
    <row r="117" spans="2:8" ht="13.5" customHeight="1">
      <c r="B117" s="298"/>
      <c r="C117" s="274"/>
      <c r="D117" s="279" t="s">
        <v>1207</v>
      </c>
      <c r="E117" s="311"/>
      <c r="F117" s="281">
        <v>6.9</v>
      </c>
      <c r="G117" s="278"/>
      <c r="H117" s="299"/>
    </row>
    <row r="118" spans="2:8" ht="13.5" customHeight="1">
      <c r="B118" s="298">
        <v>51</v>
      </c>
      <c r="C118" s="274" t="s">
        <v>699</v>
      </c>
      <c r="D118" s="275" t="s">
        <v>700</v>
      </c>
      <c r="E118" s="310" t="s">
        <v>222</v>
      </c>
      <c r="F118" s="277">
        <v>7.2450000000000001</v>
      </c>
      <c r="G118" s="278">
        <v>0</v>
      </c>
      <c r="H118" s="299">
        <f t="shared" si="8"/>
        <v>0</v>
      </c>
    </row>
    <row r="119" spans="2:8" ht="13.5" customHeight="1">
      <c r="B119" s="298"/>
      <c r="C119" s="274"/>
      <c r="D119" s="279" t="s">
        <v>1209</v>
      </c>
      <c r="E119" s="311"/>
      <c r="F119" s="281">
        <v>7.2450000000000001</v>
      </c>
      <c r="G119" s="278"/>
      <c r="H119" s="299"/>
    </row>
    <row r="120" spans="2:8" ht="13.5" customHeight="1">
      <c r="B120" s="298">
        <v>52</v>
      </c>
      <c r="C120" s="274" t="s">
        <v>702</v>
      </c>
      <c r="D120" s="275" t="s">
        <v>703</v>
      </c>
      <c r="E120" s="310" t="s">
        <v>108</v>
      </c>
      <c r="F120" s="277">
        <v>2</v>
      </c>
      <c r="G120" s="278">
        <v>0</v>
      </c>
      <c r="H120" s="299">
        <f t="shared" si="8"/>
        <v>0</v>
      </c>
    </row>
    <row r="121" spans="2:8" ht="13.5" customHeight="1">
      <c r="B121" s="298"/>
      <c r="C121" s="274"/>
      <c r="D121" s="279" t="s">
        <v>1210</v>
      </c>
      <c r="E121" s="311"/>
      <c r="F121" s="281">
        <v>2</v>
      </c>
      <c r="G121" s="278"/>
      <c r="H121" s="299"/>
    </row>
    <row r="122" spans="2:8" ht="13.5" customHeight="1">
      <c r="B122" s="298">
        <v>53</v>
      </c>
      <c r="C122" s="274" t="s">
        <v>909</v>
      </c>
      <c r="D122" s="275" t="s">
        <v>910</v>
      </c>
      <c r="E122" s="310" t="s">
        <v>20</v>
      </c>
      <c r="F122" s="277">
        <v>57.65</v>
      </c>
      <c r="G122" s="278">
        <v>0</v>
      </c>
      <c r="H122" s="299">
        <f t="shared" si="8"/>
        <v>0</v>
      </c>
    </row>
    <row r="123" spans="2:8" ht="13.5" customHeight="1">
      <c r="B123" s="300" t="s">
        <v>507</v>
      </c>
      <c r="C123" s="282" t="s">
        <v>707</v>
      </c>
      <c r="D123" s="283" t="s">
        <v>708</v>
      </c>
      <c r="E123" s="312"/>
      <c r="F123" s="285"/>
      <c r="G123" s="286"/>
      <c r="H123" s="301">
        <f>H135+H133+H131+H129+H125+H124</f>
        <v>0</v>
      </c>
    </row>
    <row r="124" spans="2:8" ht="13.5" customHeight="1">
      <c r="B124" s="298">
        <v>54</v>
      </c>
      <c r="C124" s="274" t="s">
        <v>1004</v>
      </c>
      <c r="D124" s="275" t="s">
        <v>1005</v>
      </c>
      <c r="E124" s="310" t="s">
        <v>222</v>
      </c>
      <c r="F124" s="277">
        <v>22.34</v>
      </c>
      <c r="G124" s="278">
        <v>0</v>
      </c>
      <c r="H124" s="299">
        <f>F124*G124</f>
        <v>0</v>
      </c>
    </row>
    <row r="125" spans="2:8" ht="13.5" customHeight="1">
      <c r="B125" s="298">
        <v>55</v>
      </c>
      <c r="C125" s="274" t="s">
        <v>709</v>
      </c>
      <c r="D125" s="275" t="s">
        <v>710</v>
      </c>
      <c r="E125" s="310" t="s">
        <v>222</v>
      </c>
      <c r="F125" s="277">
        <v>22.34</v>
      </c>
      <c r="G125" s="278">
        <v>0</v>
      </c>
      <c r="H125" s="299">
        <f t="shared" ref="H125:H135" si="9">F125*G125</f>
        <v>0</v>
      </c>
    </row>
    <row r="126" spans="2:8" ht="13.5" customHeight="1">
      <c r="B126" s="298"/>
      <c r="C126" s="274"/>
      <c r="D126" s="279" t="s">
        <v>1211</v>
      </c>
      <c r="E126" s="311"/>
      <c r="F126" s="281">
        <v>13.6</v>
      </c>
      <c r="G126" s="278"/>
      <c r="H126" s="299"/>
    </row>
    <row r="127" spans="2:8" ht="13.5" customHeight="1">
      <c r="B127" s="298"/>
      <c r="C127" s="274"/>
      <c r="D127" s="279" t="s">
        <v>1212</v>
      </c>
      <c r="E127" s="311"/>
      <c r="F127" s="281">
        <v>6.28</v>
      </c>
      <c r="G127" s="278"/>
      <c r="H127" s="299"/>
    </row>
    <row r="128" spans="2:8" ht="13.5" customHeight="1">
      <c r="B128" s="298"/>
      <c r="C128" s="274"/>
      <c r="D128" s="279" t="s">
        <v>1213</v>
      </c>
      <c r="E128" s="311"/>
      <c r="F128" s="281">
        <v>2.46</v>
      </c>
      <c r="G128" s="278"/>
      <c r="H128" s="299"/>
    </row>
    <row r="129" spans="2:10" ht="13.5" customHeight="1">
      <c r="B129" s="298">
        <v>56</v>
      </c>
      <c r="C129" s="274" t="s">
        <v>711</v>
      </c>
      <c r="D129" s="275" t="s">
        <v>712</v>
      </c>
      <c r="E129" s="310" t="s">
        <v>222</v>
      </c>
      <c r="F129" s="277">
        <v>22.34</v>
      </c>
      <c r="G129" s="278">
        <v>0</v>
      </c>
      <c r="H129" s="299">
        <f t="shared" si="9"/>
        <v>0</v>
      </c>
    </row>
    <row r="130" spans="2:10" ht="13.5" customHeight="1">
      <c r="B130" s="298"/>
      <c r="C130" s="274"/>
      <c r="D130" s="279" t="s">
        <v>1214</v>
      </c>
      <c r="E130" s="311"/>
      <c r="F130" s="281">
        <v>22.34</v>
      </c>
      <c r="G130" s="278"/>
      <c r="H130" s="299"/>
    </row>
    <row r="131" spans="2:10" ht="13.5" customHeight="1">
      <c r="B131" s="298">
        <v>57</v>
      </c>
      <c r="C131" s="274" t="s">
        <v>714</v>
      </c>
      <c r="D131" s="275" t="s">
        <v>715</v>
      </c>
      <c r="E131" s="310" t="s">
        <v>222</v>
      </c>
      <c r="F131" s="277">
        <v>24.574000000000002</v>
      </c>
      <c r="G131" s="278">
        <v>0</v>
      </c>
      <c r="H131" s="299">
        <f t="shared" si="9"/>
        <v>0</v>
      </c>
    </row>
    <row r="132" spans="2:10" ht="13.5" customHeight="1">
      <c r="B132" s="298"/>
      <c r="C132" s="274"/>
      <c r="D132" s="279" t="s">
        <v>1215</v>
      </c>
      <c r="E132" s="311"/>
      <c r="F132" s="281">
        <v>24.574000000000002</v>
      </c>
      <c r="G132" s="278"/>
      <c r="H132" s="299"/>
    </row>
    <row r="133" spans="2:10" ht="13.5" customHeight="1">
      <c r="B133" s="298">
        <v>58</v>
      </c>
      <c r="C133" s="274" t="s">
        <v>914</v>
      </c>
      <c r="D133" s="275" t="s">
        <v>915</v>
      </c>
      <c r="E133" s="310" t="s">
        <v>108</v>
      </c>
      <c r="F133" s="277">
        <v>0.9</v>
      </c>
      <c r="G133" s="278">
        <v>0</v>
      </c>
      <c r="H133" s="299">
        <f t="shared" si="9"/>
        <v>0</v>
      </c>
    </row>
    <row r="134" spans="2:10" ht="13.5" customHeight="1">
      <c r="B134" s="298"/>
      <c r="C134" s="274"/>
      <c r="D134" s="279" t="s">
        <v>960</v>
      </c>
      <c r="E134" s="311"/>
      <c r="F134" s="281">
        <v>0.9</v>
      </c>
      <c r="G134" s="278"/>
      <c r="H134" s="299"/>
    </row>
    <row r="135" spans="2:10" ht="13.5" customHeight="1">
      <c r="B135" s="298">
        <v>59</v>
      </c>
      <c r="C135" s="274" t="s">
        <v>916</v>
      </c>
      <c r="D135" s="275" t="s">
        <v>917</v>
      </c>
      <c r="E135" s="310" t="s">
        <v>20</v>
      </c>
      <c r="F135" s="277">
        <v>300.48</v>
      </c>
      <c r="G135" s="278">
        <v>0</v>
      </c>
      <c r="H135" s="299">
        <f t="shared" si="9"/>
        <v>0</v>
      </c>
    </row>
    <row r="136" spans="2:10" ht="13.5" customHeight="1">
      <c r="B136" s="300" t="s">
        <v>507</v>
      </c>
      <c r="C136" s="282" t="s">
        <v>216</v>
      </c>
      <c r="D136" s="283" t="s">
        <v>718</v>
      </c>
      <c r="E136" s="312"/>
      <c r="F136" s="285"/>
      <c r="G136" s="286"/>
      <c r="H136" s="301">
        <f>H137+H138</f>
        <v>0</v>
      </c>
    </row>
    <row r="137" spans="2:10" ht="13.5" customHeight="1">
      <c r="B137" s="298">
        <v>60</v>
      </c>
      <c r="C137" s="274" t="s">
        <v>918</v>
      </c>
      <c r="D137" s="275" t="s">
        <v>919</v>
      </c>
      <c r="E137" s="310" t="s">
        <v>222</v>
      </c>
      <c r="F137" s="277">
        <v>2.7</v>
      </c>
      <c r="G137" s="278">
        <v>0</v>
      </c>
      <c r="H137" s="299">
        <f>F137*G137</f>
        <v>0</v>
      </c>
    </row>
    <row r="138" spans="2:10" ht="13.5" customHeight="1" thickBot="1">
      <c r="B138" s="298">
        <v>61</v>
      </c>
      <c r="C138" s="274" t="s">
        <v>920</v>
      </c>
      <c r="D138" s="275" t="s">
        <v>921</v>
      </c>
      <c r="E138" s="310" t="s">
        <v>222</v>
      </c>
      <c r="F138" s="277">
        <v>2.7</v>
      </c>
      <c r="G138" s="278">
        <v>0</v>
      </c>
      <c r="H138" s="299">
        <f>F138*G138</f>
        <v>0</v>
      </c>
    </row>
    <row r="139" spans="2:10" ht="13.5" customHeight="1" thickBot="1">
      <c r="B139" s="300" t="s">
        <v>507</v>
      </c>
      <c r="C139" s="282" t="s">
        <v>724</v>
      </c>
      <c r="D139" s="283" t="s">
        <v>725</v>
      </c>
      <c r="E139" s="312"/>
      <c r="F139" s="285"/>
      <c r="G139" s="286"/>
      <c r="H139" s="301">
        <f>H140+H142+H143+H144+H147</f>
        <v>0</v>
      </c>
      <c r="I139" s="398">
        <f>H139+H136+H123+H109+H96+H85+H79+H77+H63</f>
        <v>0</v>
      </c>
      <c r="J139" s="399" t="s">
        <v>14</v>
      </c>
    </row>
    <row r="140" spans="2:10" ht="13.5" customHeight="1">
      <c r="B140" s="298">
        <v>62</v>
      </c>
      <c r="C140" s="274" t="s">
        <v>726</v>
      </c>
      <c r="D140" s="275" t="s">
        <v>727</v>
      </c>
      <c r="E140" s="310" t="s">
        <v>222</v>
      </c>
      <c r="F140" s="277">
        <v>270.80399999999997</v>
      </c>
      <c r="G140" s="278">
        <v>0</v>
      </c>
      <c r="H140" s="299">
        <f>F140*G140</f>
        <v>0</v>
      </c>
    </row>
    <row r="141" spans="2:10" ht="13.5" customHeight="1">
      <c r="B141" s="298"/>
      <c r="C141" s="274"/>
      <c r="D141" s="279" t="s">
        <v>1010</v>
      </c>
      <c r="E141" s="311"/>
      <c r="F141" s="281">
        <v>270.80399999999997</v>
      </c>
      <c r="G141" s="278"/>
      <c r="H141" s="299"/>
    </row>
    <row r="142" spans="2:10" ht="13.5" customHeight="1">
      <c r="B142" s="298">
        <v>63</v>
      </c>
      <c r="C142" s="274" t="s">
        <v>728</v>
      </c>
      <c r="D142" s="275" t="s">
        <v>729</v>
      </c>
      <c r="E142" s="310" t="s">
        <v>222</v>
      </c>
      <c r="F142" s="277">
        <v>270.80399999999997</v>
      </c>
      <c r="G142" s="278">
        <v>0</v>
      </c>
      <c r="H142" s="299">
        <f t="shared" ref="H142:H147" si="10">F142*G142</f>
        <v>0</v>
      </c>
    </row>
    <row r="143" spans="2:10" ht="13.5" customHeight="1">
      <c r="B143" s="298">
        <v>64</v>
      </c>
      <c r="C143" s="274" t="s">
        <v>730</v>
      </c>
      <c r="D143" s="275" t="s">
        <v>731</v>
      </c>
      <c r="E143" s="310" t="s">
        <v>222</v>
      </c>
      <c r="F143" s="277">
        <v>68.2</v>
      </c>
      <c r="G143" s="278">
        <v>0</v>
      </c>
      <c r="H143" s="299">
        <f t="shared" si="10"/>
        <v>0</v>
      </c>
    </row>
    <row r="144" spans="2:10" ht="13.5" customHeight="1">
      <c r="B144" s="298">
        <v>65</v>
      </c>
      <c r="C144" s="274" t="s">
        <v>732</v>
      </c>
      <c r="D144" s="275" t="s">
        <v>733</v>
      </c>
      <c r="E144" s="310" t="s">
        <v>222</v>
      </c>
      <c r="F144" s="277">
        <v>275.10399999999998</v>
      </c>
      <c r="G144" s="278">
        <v>0</v>
      </c>
      <c r="H144" s="299">
        <f t="shared" si="10"/>
        <v>0</v>
      </c>
    </row>
    <row r="145" spans="2:8" ht="13.5" customHeight="1">
      <c r="B145" s="298"/>
      <c r="C145" s="274"/>
      <c r="D145" s="279" t="s">
        <v>1011</v>
      </c>
      <c r="E145" s="311"/>
      <c r="F145" s="281">
        <v>68.2</v>
      </c>
      <c r="G145" s="278"/>
      <c r="H145" s="299"/>
    </row>
    <row r="146" spans="2:8" ht="13.5" customHeight="1">
      <c r="B146" s="298"/>
      <c r="C146" s="274"/>
      <c r="D146" s="279" t="s">
        <v>1012</v>
      </c>
      <c r="E146" s="311"/>
      <c r="F146" s="281">
        <v>206.904</v>
      </c>
      <c r="G146" s="278"/>
      <c r="H146" s="299"/>
    </row>
    <row r="147" spans="2:8" ht="13.5" customHeight="1">
      <c r="B147" s="298">
        <v>66</v>
      </c>
      <c r="C147" s="274" t="s">
        <v>736</v>
      </c>
      <c r="D147" s="275" t="s">
        <v>737</v>
      </c>
      <c r="E147" s="310" t="s">
        <v>222</v>
      </c>
      <c r="F147" s="277">
        <v>275.10399999999998</v>
      </c>
      <c r="G147" s="278">
        <v>0</v>
      </c>
      <c r="H147" s="299">
        <f t="shared" si="10"/>
        <v>0</v>
      </c>
    </row>
    <row r="148" spans="2:8" ht="13.5" customHeight="1">
      <c r="B148" s="300" t="s">
        <v>507</v>
      </c>
      <c r="C148" s="282" t="s">
        <v>738</v>
      </c>
      <c r="D148" s="283" t="s">
        <v>17</v>
      </c>
      <c r="E148" s="312"/>
      <c r="F148" s="285"/>
      <c r="G148" s="286"/>
      <c r="H148" s="301">
        <f>H149</f>
        <v>0</v>
      </c>
    </row>
    <row r="149" spans="2:8" ht="13.5" customHeight="1" thickBot="1">
      <c r="B149" s="302">
        <v>67</v>
      </c>
      <c r="C149" s="303" t="s">
        <v>739</v>
      </c>
      <c r="D149" s="313" t="s">
        <v>1013</v>
      </c>
      <c r="E149" s="314" t="s">
        <v>310</v>
      </c>
      <c r="F149" s="315">
        <v>1</v>
      </c>
      <c r="G149" s="307">
        <v>0</v>
      </c>
      <c r="H149" s="308">
        <f>F149*G149</f>
        <v>0</v>
      </c>
    </row>
    <row r="150" spans="2:8" ht="45.75" customHeight="1" thickBot="1">
      <c r="B150" s="430"/>
      <c r="C150" s="431"/>
      <c r="D150" s="426" t="s">
        <v>1283</v>
      </c>
      <c r="E150" s="427" t="s">
        <v>420</v>
      </c>
      <c r="F150" s="428">
        <v>1</v>
      </c>
      <c r="G150" s="432"/>
      <c r="H150" s="429">
        <v>0</v>
      </c>
    </row>
    <row r="151" spans="2:8" ht="15.75" thickBot="1">
      <c r="H151" s="425">
        <f>H148+H139+H136+H123+H109+H96+H85+H79+H63+H61+H58+H46+H35+H22+H9+H150</f>
        <v>0</v>
      </c>
    </row>
  </sheetData>
  <mergeCells count="5">
    <mergeCell ref="B2:H2"/>
    <mergeCell ref="D3:H3"/>
    <mergeCell ref="D4:H4"/>
    <mergeCell ref="D5:H5"/>
    <mergeCell ref="D57:H57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B3:K133"/>
  <sheetViews>
    <sheetView topLeftCell="C94" zoomScale="130" zoomScaleNormal="130" workbookViewId="0">
      <selection activeCell="L111" sqref="L111"/>
    </sheetView>
  </sheetViews>
  <sheetFormatPr defaultRowHeight="15"/>
  <cols>
    <col min="3" max="3" width="13.140625" customWidth="1"/>
    <col min="4" max="4" width="46.140625" customWidth="1"/>
    <col min="8" max="8" width="19.85546875" customWidth="1"/>
    <col min="9" max="9" width="9.140625" customWidth="1"/>
    <col min="11" max="11" width="14.85546875" customWidth="1"/>
  </cols>
  <sheetData>
    <row r="3" spans="2:11" ht="15.75" thickBot="1"/>
    <row r="4" spans="2:11" ht="18">
      <c r="B4" s="531" t="s">
        <v>65</v>
      </c>
      <c r="C4" s="532"/>
      <c r="D4" s="532"/>
      <c r="E4" s="532"/>
      <c r="F4" s="532"/>
      <c r="G4" s="532"/>
      <c r="H4" s="532"/>
      <c r="I4" s="533"/>
    </row>
    <row r="5" spans="2:11">
      <c r="B5" s="121" t="s">
        <v>66</v>
      </c>
      <c r="C5" s="122"/>
      <c r="D5" s="122"/>
      <c r="E5" s="122"/>
      <c r="F5" s="122"/>
      <c r="G5" s="122"/>
      <c r="H5" s="122"/>
      <c r="I5" s="123"/>
    </row>
    <row r="6" spans="2:11">
      <c r="B6" s="121" t="s">
        <v>330</v>
      </c>
      <c r="C6" s="122"/>
      <c r="D6" s="122"/>
      <c r="E6" s="122"/>
      <c r="F6" s="122"/>
      <c r="G6" s="122"/>
      <c r="H6" s="122"/>
      <c r="I6" s="123"/>
    </row>
    <row r="7" spans="2:11">
      <c r="B7" s="124"/>
      <c r="C7" s="122"/>
      <c r="D7" s="125"/>
      <c r="E7" s="122"/>
      <c r="F7" s="122"/>
      <c r="G7" s="122"/>
      <c r="H7" s="122"/>
      <c r="I7" s="123"/>
    </row>
    <row r="8" spans="2:11">
      <c r="B8" s="126"/>
      <c r="C8" s="127"/>
      <c r="D8" s="128"/>
      <c r="E8" s="127"/>
      <c r="F8" s="129"/>
      <c r="G8" s="130"/>
      <c r="H8" s="130"/>
      <c r="I8" s="131"/>
    </row>
    <row r="9" spans="2:11">
      <c r="B9" s="132" t="s">
        <v>68</v>
      </c>
      <c r="C9" s="133"/>
      <c r="D9" s="133"/>
      <c r="E9" s="133"/>
      <c r="F9" s="133"/>
      <c r="G9" s="133"/>
      <c r="H9" s="133"/>
      <c r="I9" s="134"/>
    </row>
    <row r="10" spans="2:11">
      <c r="B10" s="132" t="s">
        <v>69</v>
      </c>
      <c r="C10" s="133"/>
      <c r="D10" s="133"/>
      <c r="E10" s="133"/>
      <c r="F10" s="133"/>
      <c r="G10" s="133"/>
      <c r="H10" s="133" t="s">
        <v>70</v>
      </c>
      <c r="I10" s="134"/>
    </row>
    <row r="11" spans="2:11">
      <c r="B11" s="132" t="s">
        <v>71</v>
      </c>
      <c r="C11" s="135"/>
      <c r="D11" s="135"/>
      <c r="E11" s="135"/>
      <c r="F11" s="136"/>
      <c r="G11" s="137"/>
      <c r="H11" s="133" t="s">
        <v>72</v>
      </c>
      <c r="I11" s="138"/>
    </row>
    <row r="12" spans="2:11">
      <c r="B12" s="139"/>
      <c r="C12" s="140"/>
      <c r="D12" s="140"/>
      <c r="E12" s="140"/>
      <c r="F12" s="140"/>
      <c r="G12" s="140"/>
      <c r="H12" s="140"/>
      <c r="I12" s="141"/>
    </row>
    <row r="13" spans="2:11" ht="22.5">
      <c r="B13" s="142" t="s">
        <v>73</v>
      </c>
      <c r="C13" s="114" t="s">
        <v>74</v>
      </c>
      <c r="D13" s="114" t="s">
        <v>75</v>
      </c>
      <c r="E13" s="114" t="s">
        <v>76</v>
      </c>
      <c r="F13" s="114" t="s">
        <v>77</v>
      </c>
      <c r="G13" s="114" t="s">
        <v>78</v>
      </c>
      <c r="H13" s="114" t="s">
        <v>37</v>
      </c>
      <c r="I13" s="143" t="s">
        <v>79</v>
      </c>
    </row>
    <row r="14" spans="2:11">
      <c r="B14" s="142" t="s">
        <v>80</v>
      </c>
      <c r="C14" s="114" t="s">
        <v>81</v>
      </c>
      <c r="D14" s="114" t="s">
        <v>82</v>
      </c>
      <c r="E14" s="114" t="s">
        <v>83</v>
      </c>
      <c r="F14" s="114" t="s">
        <v>84</v>
      </c>
      <c r="G14" s="114" t="s">
        <v>85</v>
      </c>
      <c r="H14" s="114" t="s">
        <v>86</v>
      </c>
      <c r="I14" s="143" t="s">
        <v>87</v>
      </c>
    </row>
    <row r="15" spans="2:11" ht="13.5" customHeight="1">
      <c r="B15" s="139"/>
      <c r="C15" s="140"/>
      <c r="D15" s="140"/>
      <c r="E15" s="140"/>
      <c r="F15" s="140"/>
      <c r="G15" s="140"/>
      <c r="H15" s="140"/>
      <c r="I15" s="141"/>
    </row>
    <row r="16" spans="2:11" ht="13.5" customHeight="1">
      <c r="B16" s="144"/>
      <c r="C16" s="145" t="s">
        <v>14</v>
      </c>
      <c r="D16" s="145" t="s">
        <v>88</v>
      </c>
      <c r="E16" s="145"/>
      <c r="F16" s="146"/>
      <c r="G16" s="147"/>
      <c r="H16" s="147">
        <f>H132-H124</f>
        <v>0</v>
      </c>
      <c r="I16" s="148">
        <v>0.30321942499999999</v>
      </c>
      <c r="K16" s="147"/>
    </row>
    <row r="17" spans="2:11" ht="13.5" customHeight="1">
      <c r="B17" s="149"/>
      <c r="C17" s="150" t="s">
        <v>89</v>
      </c>
      <c r="D17" s="150" t="s">
        <v>90</v>
      </c>
      <c r="E17" s="150"/>
      <c r="F17" s="151"/>
      <c r="G17" s="152"/>
      <c r="H17" s="152">
        <f>H18+H19+H20+H21+H22+H23+H24+H25+H26+H27+H28+H29+H30+H31+H32+H33+H34</f>
        <v>0</v>
      </c>
      <c r="I17" s="153">
        <v>9.6399999999999993E-3</v>
      </c>
      <c r="K17" s="152"/>
    </row>
    <row r="18" spans="2:11" ht="13.5" customHeight="1">
      <c r="B18" s="154">
        <v>1</v>
      </c>
      <c r="C18" s="115" t="s">
        <v>91</v>
      </c>
      <c r="D18" s="115" t="s">
        <v>92</v>
      </c>
      <c r="E18" s="115" t="s">
        <v>93</v>
      </c>
      <c r="F18" s="116">
        <v>4</v>
      </c>
      <c r="G18" s="117">
        <v>0</v>
      </c>
      <c r="H18" s="117">
        <f>F18*G18</f>
        <v>0</v>
      </c>
      <c r="I18" s="155">
        <v>0</v>
      </c>
    </row>
    <row r="19" spans="2:11" ht="13.5" customHeight="1">
      <c r="B19" s="156">
        <v>2</v>
      </c>
      <c r="C19" s="118" t="s">
        <v>94</v>
      </c>
      <c r="D19" s="118" t="s">
        <v>95</v>
      </c>
      <c r="E19" s="118" t="s">
        <v>93</v>
      </c>
      <c r="F19" s="119">
        <v>1</v>
      </c>
      <c r="G19" s="117">
        <v>0</v>
      </c>
      <c r="H19" s="117">
        <f t="shared" ref="H19:H34" si="0">F19*G19</f>
        <v>0</v>
      </c>
      <c r="I19" s="157">
        <v>0</v>
      </c>
    </row>
    <row r="20" spans="2:11" ht="13.5" customHeight="1">
      <c r="B20" s="156">
        <v>3</v>
      </c>
      <c r="C20" s="118" t="s">
        <v>96</v>
      </c>
      <c r="D20" s="118" t="s">
        <v>97</v>
      </c>
      <c r="E20" s="118" t="s">
        <v>93</v>
      </c>
      <c r="F20" s="119">
        <v>2</v>
      </c>
      <c r="G20" s="117">
        <v>0</v>
      </c>
      <c r="H20" s="117">
        <f t="shared" si="0"/>
        <v>0</v>
      </c>
      <c r="I20" s="157">
        <v>0</v>
      </c>
    </row>
    <row r="21" spans="2:11" ht="13.5" customHeight="1">
      <c r="B21" s="156">
        <v>4</v>
      </c>
      <c r="C21" s="118" t="s">
        <v>98</v>
      </c>
      <c r="D21" s="118" t="s">
        <v>99</v>
      </c>
      <c r="E21" s="118" t="s">
        <v>93</v>
      </c>
      <c r="F21" s="119">
        <v>2</v>
      </c>
      <c r="G21" s="117">
        <v>0</v>
      </c>
      <c r="H21" s="117">
        <f t="shared" si="0"/>
        <v>0</v>
      </c>
      <c r="I21" s="157">
        <v>0</v>
      </c>
    </row>
    <row r="22" spans="2:11" ht="13.5" customHeight="1">
      <c r="B22" s="154">
        <v>5</v>
      </c>
      <c r="C22" s="115" t="s">
        <v>100</v>
      </c>
      <c r="D22" s="115" t="s">
        <v>101</v>
      </c>
      <c r="E22" s="115" t="s">
        <v>93</v>
      </c>
      <c r="F22" s="116">
        <v>1</v>
      </c>
      <c r="G22" s="117">
        <v>0</v>
      </c>
      <c r="H22" s="117">
        <f t="shared" si="0"/>
        <v>0</v>
      </c>
      <c r="I22" s="155">
        <v>0</v>
      </c>
    </row>
    <row r="23" spans="2:11" ht="13.5" customHeight="1">
      <c r="B23" s="154">
        <v>6</v>
      </c>
      <c r="C23" s="115" t="s">
        <v>102</v>
      </c>
      <c r="D23" s="115" t="s">
        <v>103</v>
      </c>
      <c r="E23" s="115" t="s">
        <v>93</v>
      </c>
      <c r="F23" s="116">
        <v>1</v>
      </c>
      <c r="G23" s="117">
        <v>0</v>
      </c>
      <c r="H23" s="117">
        <f t="shared" si="0"/>
        <v>0</v>
      </c>
      <c r="I23" s="155">
        <v>1.7899999999999999E-3</v>
      </c>
    </row>
    <row r="24" spans="2:11" ht="13.5" customHeight="1">
      <c r="B24" s="154">
        <v>7</v>
      </c>
      <c r="C24" s="115" t="s">
        <v>104</v>
      </c>
      <c r="D24" s="115" t="s">
        <v>105</v>
      </c>
      <c r="E24" s="115" t="s">
        <v>93</v>
      </c>
      <c r="F24" s="116">
        <v>1</v>
      </c>
      <c r="G24" s="117">
        <v>0</v>
      </c>
      <c r="H24" s="117">
        <f t="shared" si="0"/>
        <v>0</v>
      </c>
      <c r="I24" s="155">
        <v>1E-3</v>
      </c>
    </row>
    <row r="25" spans="2:11" ht="13.5" customHeight="1">
      <c r="B25" s="154">
        <v>8</v>
      </c>
      <c r="C25" s="115" t="s">
        <v>106</v>
      </c>
      <c r="D25" s="115" t="s">
        <v>107</v>
      </c>
      <c r="E25" s="115" t="s">
        <v>108</v>
      </c>
      <c r="F25" s="116">
        <v>8</v>
      </c>
      <c r="G25" s="117">
        <v>0</v>
      </c>
      <c r="H25" s="117">
        <f t="shared" si="0"/>
        <v>0</v>
      </c>
      <c r="I25" s="155">
        <v>2.8E-3</v>
      </c>
    </row>
    <row r="26" spans="2:11" ht="13.5" customHeight="1">
      <c r="B26" s="154">
        <v>9</v>
      </c>
      <c r="C26" s="115" t="s">
        <v>109</v>
      </c>
      <c r="D26" s="115" t="s">
        <v>110</v>
      </c>
      <c r="E26" s="115" t="s">
        <v>108</v>
      </c>
      <c r="F26" s="116">
        <v>2</v>
      </c>
      <c r="G26" s="117">
        <v>0</v>
      </c>
      <c r="H26" s="117">
        <f t="shared" si="0"/>
        <v>0</v>
      </c>
      <c r="I26" s="155">
        <v>1.14E-3</v>
      </c>
    </row>
    <row r="27" spans="2:11" ht="13.5" customHeight="1">
      <c r="B27" s="154">
        <v>10</v>
      </c>
      <c r="C27" s="115" t="s">
        <v>111</v>
      </c>
      <c r="D27" s="115" t="s">
        <v>112</v>
      </c>
      <c r="E27" s="115" t="s">
        <v>108</v>
      </c>
      <c r="F27" s="116">
        <v>2</v>
      </c>
      <c r="G27" s="117">
        <v>0</v>
      </c>
      <c r="H27" s="117">
        <f t="shared" si="0"/>
        <v>0</v>
      </c>
      <c r="I27" s="155">
        <v>2.3999999999999998E-3</v>
      </c>
    </row>
    <row r="28" spans="2:11" ht="13.5" customHeight="1">
      <c r="B28" s="154">
        <v>11</v>
      </c>
      <c r="C28" s="115" t="s">
        <v>113</v>
      </c>
      <c r="D28" s="115" t="s">
        <v>114</v>
      </c>
      <c r="E28" s="115" t="s">
        <v>93</v>
      </c>
      <c r="F28" s="116">
        <v>1</v>
      </c>
      <c r="G28" s="117">
        <v>0</v>
      </c>
      <c r="H28" s="117">
        <f t="shared" si="0"/>
        <v>0</v>
      </c>
      <c r="I28" s="155">
        <v>0</v>
      </c>
    </row>
    <row r="29" spans="2:11" ht="13.5" customHeight="1">
      <c r="B29" s="154">
        <v>12</v>
      </c>
      <c r="C29" s="115" t="s">
        <v>115</v>
      </c>
      <c r="D29" s="115" t="s">
        <v>116</v>
      </c>
      <c r="E29" s="115" t="s">
        <v>93</v>
      </c>
      <c r="F29" s="116">
        <v>3</v>
      </c>
      <c r="G29" s="117">
        <v>0</v>
      </c>
      <c r="H29" s="117">
        <f t="shared" si="0"/>
        <v>0</v>
      </c>
      <c r="I29" s="155">
        <v>0</v>
      </c>
    </row>
    <row r="30" spans="2:11" ht="13.5" customHeight="1">
      <c r="B30" s="154">
        <v>13</v>
      </c>
      <c r="C30" s="115" t="s">
        <v>117</v>
      </c>
      <c r="D30" s="115" t="s">
        <v>118</v>
      </c>
      <c r="E30" s="115" t="s">
        <v>93</v>
      </c>
      <c r="F30" s="116">
        <v>1</v>
      </c>
      <c r="G30" s="117">
        <v>0</v>
      </c>
      <c r="H30" s="117">
        <f t="shared" si="0"/>
        <v>0</v>
      </c>
      <c r="I30" s="155">
        <v>0</v>
      </c>
    </row>
    <row r="31" spans="2:11" ht="13.5" customHeight="1">
      <c r="B31" s="154">
        <v>14</v>
      </c>
      <c r="C31" s="115" t="s">
        <v>119</v>
      </c>
      <c r="D31" s="115" t="s">
        <v>120</v>
      </c>
      <c r="E31" s="115" t="s">
        <v>93</v>
      </c>
      <c r="F31" s="116">
        <v>1</v>
      </c>
      <c r="G31" s="117">
        <v>0</v>
      </c>
      <c r="H31" s="117">
        <f t="shared" si="0"/>
        <v>0</v>
      </c>
      <c r="I31" s="155">
        <v>5.1000000000000004E-4</v>
      </c>
    </row>
    <row r="32" spans="2:11" ht="13.5" customHeight="1">
      <c r="B32" s="154">
        <v>15</v>
      </c>
      <c r="C32" s="115" t="s">
        <v>121</v>
      </c>
      <c r="D32" s="115" t="s">
        <v>122</v>
      </c>
      <c r="E32" s="115" t="s">
        <v>108</v>
      </c>
      <c r="F32" s="116">
        <v>12</v>
      </c>
      <c r="G32" s="117">
        <v>0</v>
      </c>
      <c r="H32" s="117">
        <f t="shared" si="0"/>
        <v>0</v>
      </c>
      <c r="I32" s="155">
        <v>0</v>
      </c>
    </row>
    <row r="33" spans="2:11" ht="13.5" customHeight="1">
      <c r="B33" s="154">
        <v>16</v>
      </c>
      <c r="C33" s="115" t="s">
        <v>123</v>
      </c>
      <c r="D33" s="115" t="s">
        <v>124</v>
      </c>
      <c r="E33" s="115" t="s">
        <v>93</v>
      </c>
      <c r="F33" s="116">
        <v>6</v>
      </c>
      <c r="G33" s="117">
        <v>0</v>
      </c>
      <c r="H33" s="117">
        <f t="shared" si="0"/>
        <v>0</v>
      </c>
      <c r="I33" s="155">
        <v>0</v>
      </c>
    </row>
    <row r="34" spans="2:11" ht="13.5" customHeight="1">
      <c r="B34" s="154">
        <v>17</v>
      </c>
      <c r="C34" s="115" t="s">
        <v>125</v>
      </c>
      <c r="D34" s="115" t="s">
        <v>126</v>
      </c>
      <c r="E34" s="115" t="s">
        <v>20</v>
      </c>
      <c r="F34" s="116">
        <v>116.14700000000001</v>
      </c>
      <c r="G34" s="117">
        <v>0</v>
      </c>
      <c r="H34" s="117">
        <f t="shared" si="0"/>
        <v>0</v>
      </c>
      <c r="I34" s="155">
        <v>0</v>
      </c>
    </row>
    <row r="35" spans="2:11" ht="13.5" customHeight="1">
      <c r="B35" s="149"/>
      <c r="C35" s="150" t="s">
        <v>127</v>
      </c>
      <c r="D35" s="150" t="s">
        <v>128</v>
      </c>
      <c r="E35" s="150"/>
      <c r="F35" s="151"/>
      <c r="G35" s="152"/>
      <c r="H35" s="152">
        <f>H36+H37+H38+H39+H40+H41+H42+H43+H44+H45+H46+H47+H48+H49</f>
        <v>0</v>
      </c>
      <c r="I35" s="153">
        <v>0.19763</v>
      </c>
      <c r="K35" s="152"/>
    </row>
    <row r="36" spans="2:11" ht="13.5" customHeight="1">
      <c r="B36" s="154">
        <v>18</v>
      </c>
      <c r="C36" s="115" t="s">
        <v>129</v>
      </c>
      <c r="D36" s="115" t="s">
        <v>130</v>
      </c>
      <c r="E36" s="115" t="s">
        <v>93</v>
      </c>
      <c r="F36" s="116">
        <v>2</v>
      </c>
      <c r="G36" s="117">
        <v>0</v>
      </c>
      <c r="H36" s="117">
        <f>F36*G36</f>
        <v>0</v>
      </c>
      <c r="I36" s="155">
        <v>0</v>
      </c>
    </row>
    <row r="37" spans="2:11" ht="13.5" customHeight="1">
      <c r="B37" s="154">
        <v>19</v>
      </c>
      <c r="C37" s="115" t="s">
        <v>131</v>
      </c>
      <c r="D37" s="115" t="s">
        <v>132</v>
      </c>
      <c r="E37" s="115" t="s">
        <v>93</v>
      </c>
      <c r="F37" s="116">
        <v>2</v>
      </c>
      <c r="G37" s="117">
        <v>0</v>
      </c>
      <c r="H37" s="117">
        <f t="shared" ref="H37:H48" si="1">F37*G37</f>
        <v>0</v>
      </c>
      <c r="I37" s="155">
        <v>1E-4</v>
      </c>
    </row>
    <row r="38" spans="2:11" ht="13.5" customHeight="1">
      <c r="B38" s="154">
        <v>20</v>
      </c>
      <c r="C38" s="115" t="s">
        <v>133</v>
      </c>
      <c r="D38" s="115" t="s">
        <v>134</v>
      </c>
      <c r="E38" s="115" t="s">
        <v>93</v>
      </c>
      <c r="F38" s="116">
        <v>2</v>
      </c>
      <c r="G38" s="117">
        <v>0</v>
      </c>
      <c r="H38" s="117">
        <f t="shared" si="1"/>
        <v>0</v>
      </c>
      <c r="I38" s="155">
        <v>0</v>
      </c>
    </row>
    <row r="39" spans="2:11" ht="13.5" customHeight="1">
      <c r="B39" s="154">
        <v>21</v>
      </c>
      <c r="C39" s="115" t="s">
        <v>135</v>
      </c>
      <c r="D39" s="115" t="s">
        <v>136</v>
      </c>
      <c r="E39" s="115" t="s">
        <v>108</v>
      </c>
      <c r="F39" s="116">
        <v>18</v>
      </c>
      <c r="G39" s="117">
        <v>0</v>
      </c>
      <c r="H39" s="117">
        <f t="shared" si="1"/>
        <v>0</v>
      </c>
      <c r="I39" s="155">
        <v>6.2640000000000001E-2</v>
      </c>
    </row>
    <row r="40" spans="2:11" ht="13.5" customHeight="1">
      <c r="B40" s="154">
        <v>22</v>
      </c>
      <c r="C40" s="115" t="s">
        <v>137</v>
      </c>
      <c r="D40" s="115" t="s">
        <v>138</v>
      </c>
      <c r="E40" s="115" t="s">
        <v>108</v>
      </c>
      <c r="F40" s="116">
        <v>16</v>
      </c>
      <c r="G40" s="117">
        <v>0</v>
      </c>
      <c r="H40" s="117">
        <f t="shared" si="1"/>
        <v>0</v>
      </c>
      <c r="I40" s="155">
        <v>9.1200000000000003E-2</v>
      </c>
    </row>
    <row r="41" spans="2:11" ht="13.5" customHeight="1">
      <c r="B41" s="154">
        <v>23</v>
      </c>
      <c r="C41" s="115" t="s">
        <v>139</v>
      </c>
      <c r="D41" s="115" t="s">
        <v>140</v>
      </c>
      <c r="E41" s="115" t="s">
        <v>108</v>
      </c>
      <c r="F41" s="116">
        <v>34</v>
      </c>
      <c r="G41" s="117">
        <v>0</v>
      </c>
      <c r="H41" s="117">
        <f t="shared" si="1"/>
        <v>0</v>
      </c>
      <c r="I41" s="155">
        <v>1.6999999999999999E-3</v>
      </c>
    </row>
    <row r="42" spans="2:11" ht="13.5" customHeight="1">
      <c r="B42" s="154">
        <v>24</v>
      </c>
      <c r="C42" s="115" t="s">
        <v>141</v>
      </c>
      <c r="D42" s="115" t="s">
        <v>142</v>
      </c>
      <c r="E42" s="115" t="s">
        <v>108</v>
      </c>
      <c r="F42" s="116">
        <v>18</v>
      </c>
      <c r="G42" s="117">
        <v>0</v>
      </c>
      <c r="H42" s="117">
        <f t="shared" si="1"/>
        <v>0</v>
      </c>
      <c r="I42" s="155">
        <v>8.9999999999999998E-4</v>
      </c>
    </row>
    <row r="43" spans="2:11" ht="13.5" customHeight="1">
      <c r="B43" s="154">
        <v>25</v>
      </c>
      <c r="C43" s="115" t="s">
        <v>143</v>
      </c>
      <c r="D43" s="115" t="s">
        <v>144</v>
      </c>
      <c r="E43" s="115" t="s">
        <v>108</v>
      </c>
      <c r="F43" s="116">
        <v>16</v>
      </c>
      <c r="G43" s="117">
        <v>0</v>
      </c>
      <c r="H43" s="117">
        <f t="shared" si="1"/>
        <v>0</v>
      </c>
      <c r="I43" s="155">
        <v>1.1199999999999999E-3</v>
      </c>
    </row>
    <row r="44" spans="2:11" ht="13.5" customHeight="1">
      <c r="B44" s="154">
        <v>26</v>
      </c>
      <c r="C44" s="115" t="s">
        <v>145</v>
      </c>
      <c r="D44" s="115" t="s">
        <v>146</v>
      </c>
      <c r="E44" s="115" t="s">
        <v>93</v>
      </c>
      <c r="F44" s="116">
        <v>2</v>
      </c>
      <c r="G44" s="117">
        <v>0</v>
      </c>
      <c r="H44" s="117">
        <f t="shared" si="1"/>
        <v>0</v>
      </c>
      <c r="I44" s="155">
        <v>0</v>
      </c>
    </row>
    <row r="45" spans="2:11" ht="13.5" customHeight="1">
      <c r="B45" s="154">
        <v>27</v>
      </c>
      <c r="C45" s="115" t="s">
        <v>147</v>
      </c>
      <c r="D45" s="115" t="s">
        <v>148</v>
      </c>
      <c r="E45" s="115" t="s">
        <v>93</v>
      </c>
      <c r="F45" s="116">
        <v>2</v>
      </c>
      <c r="G45" s="117">
        <v>0</v>
      </c>
      <c r="H45" s="117">
        <f t="shared" si="1"/>
        <v>0</v>
      </c>
      <c r="I45" s="155">
        <v>8.9999999999999998E-4</v>
      </c>
    </row>
    <row r="46" spans="2:11" ht="13.5" customHeight="1">
      <c r="B46" s="154">
        <v>28</v>
      </c>
      <c r="C46" s="115" t="s">
        <v>149</v>
      </c>
      <c r="D46" s="115" t="s">
        <v>150</v>
      </c>
      <c r="E46" s="115" t="s">
        <v>108</v>
      </c>
      <c r="F46" s="116">
        <v>34</v>
      </c>
      <c r="G46" s="117">
        <v>0</v>
      </c>
      <c r="H46" s="117">
        <f t="shared" si="1"/>
        <v>0</v>
      </c>
      <c r="I46" s="155">
        <v>6.1199999999999996E-3</v>
      </c>
    </row>
    <row r="47" spans="2:11" ht="13.5" customHeight="1">
      <c r="B47" s="154">
        <v>29</v>
      </c>
      <c r="C47" s="115" t="s">
        <v>151</v>
      </c>
      <c r="D47" s="115" t="s">
        <v>152</v>
      </c>
      <c r="E47" s="115" t="s">
        <v>108</v>
      </c>
      <c r="F47" s="116">
        <v>34</v>
      </c>
      <c r="G47" s="117">
        <v>0</v>
      </c>
      <c r="H47" s="117">
        <f t="shared" si="1"/>
        <v>0</v>
      </c>
      <c r="I47" s="155">
        <v>3.4000000000000002E-4</v>
      </c>
    </row>
    <row r="48" spans="2:11" ht="13.5" customHeight="1">
      <c r="B48" s="154">
        <v>30</v>
      </c>
      <c r="C48" s="115" t="s">
        <v>153</v>
      </c>
      <c r="D48" s="115" t="s">
        <v>154</v>
      </c>
      <c r="E48" s="115" t="s">
        <v>20</v>
      </c>
      <c r="F48" s="116">
        <v>503.87700000000001</v>
      </c>
      <c r="G48" s="117">
        <v>0</v>
      </c>
      <c r="H48" s="117">
        <f t="shared" si="1"/>
        <v>0</v>
      </c>
      <c r="I48" s="155">
        <v>0</v>
      </c>
    </row>
    <row r="49" spans="2:11" ht="13.5" customHeight="1">
      <c r="B49" s="158"/>
      <c r="C49" s="159" t="s">
        <v>155</v>
      </c>
      <c r="D49" s="159" t="s">
        <v>156</v>
      </c>
      <c r="E49" s="159"/>
      <c r="F49" s="160"/>
      <c r="G49" s="161"/>
      <c r="H49" s="161">
        <f>H50+H51+H52+H53+H54+H55+H56+H57+H58+H59+H60+H61+H62+H63+H64+H65+H66</f>
        <v>0</v>
      </c>
      <c r="I49" s="162">
        <v>3.261E-2</v>
      </c>
      <c r="K49" s="161"/>
    </row>
    <row r="50" spans="2:11" ht="13.5" customHeight="1">
      <c r="B50" s="154">
        <v>31</v>
      </c>
      <c r="C50" s="115" t="s">
        <v>157</v>
      </c>
      <c r="D50" s="115" t="s">
        <v>158</v>
      </c>
      <c r="E50" s="115" t="s">
        <v>93</v>
      </c>
      <c r="F50" s="116">
        <v>1</v>
      </c>
      <c r="G50" s="117">
        <v>0</v>
      </c>
      <c r="H50" s="117">
        <f>F50*G50</f>
        <v>0</v>
      </c>
      <c r="I50" s="155">
        <v>0</v>
      </c>
    </row>
    <row r="51" spans="2:11" ht="13.5" customHeight="1">
      <c r="B51" s="156">
        <v>32</v>
      </c>
      <c r="C51" s="118" t="s">
        <v>159</v>
      </c>
      <c r="D51" s="118" t="s">
        <v>160</v>
      </c>
      <c r="E51" s="118" t="s">
        <v>161</v>
      </c>
      <c r="F51" s="119">
        <v>1</v>
      </c>
      <c r="G51" s="117">
        <v>0</v>
      </c>
      <c r="H51" s="117">
        <f t="shared" ref="H51:H66" si="2">F51*G51</f>
        <v>0</v>
      </c>
      <c r="I51" s="157">
        <v>0</v>
      </c>
    </row>
    <row r="52" spans="2:11" ht="13.5" customHeight="1">
      <c r="B52" s="154">
        <v>33</v>
      </c>
      <c r="C52" s="115" t="s">
        <v>162</v>
      </c>
      <c r="D52" s="115" t="s">
        <v>163</v>
      </c>
      <c r="E52" s="115" t="s">
        <v>93</v>
      </c>
      <c r="F52" s="116">
        <v>1</v>
      </c>
      <c r="G52" s="117">
        <v>0</v>
      </c>
      <c r="H52" s="117">
        <f t="shared" si="2"/>
        <v>0</v>
      </c>
      <c r="I52" s="155">
        <v>1.34E-3</v>
      </c>
    </row>
    <row r="53" spans="2:11" ht="13.5" customHeight="1">
      <c r="B53" s="156">
        <v>34</v>
      </c>
      <c r="C53" s="118" t="s">
        <v>164</v>
      </c>
      <c r="D53" s="118" t="s">
        <v>165</v>
      </c>
      <c r="E53" s="118" t="s">
        <v>93</v>
      </c>
      <c r="F53" s="119">
        <v>1</v>
      </c>
      <c r="G53" s="117">
        <v>0</v>
      </c>
      <c r="H53" s="117">
        <f t="shared" si="2"/>
        <v>0</v>
      </c>
      <c r="I53" s="157">
        <v>0</v>
      </c>
    </row>
    <row r="54" spans="2:11" ht="13.5" customHeight="1">
      <c r="B54" s="154">
        <v>35</v>
      </c>
      <c r="C54" s="115" t="s">
        <v>166</v>
      </c>
      <c r="D54" s="115" t="s">
        <v>167</v>
      </c>
      <c r="E54" s="115" t="s">
        <v>168</v>
      </c>
      <c r="F54" s="116">
        <v>1</v>
      </c>
      <c r="G54" s="117">
        <v>0</v>
      </c>
      <c r="H54" s="117">
        <f t="shared" si="2"/>
        <v>0</v>
      </c>
      <c r="I54" s="155">
        <v>2.5200000000000001E-3</v>
      </c>
    </row>
    <row r="55" spans="2:11" ht="13.5" customHeight="1">
      <c r="B55" s="156">
        <v>36</v>
      </c>
      <c r="C55" s="118" t="s">
        <v>169</v>
      </c>
      <c r="D55" s="118" t="s">
        <v>1311</v>
      </c>
      <c r="E55" s="118" t="s">
        <v>161</v>
      </c>
      <c r="F55" s="119">
        <v>1</v>
      </c>
      <c r="G55" s="117">
        <v>0</v>
      </c>
      <c r="H55" s="117">
        <f t="shared" si="2"/>
        <v>0</v>
      </c>
      <c r="I55" s="157">
        <v>0</v>
      </c>
    </row>
    <row r="56" spans="2:11" ht="13.5" customHeight="1">
      <c r="B56" s="154">
        <v>37</v>
      </c>
      <c r="C56" s="115"/>
      <c r="D56" s="115" t="s">
        <v>1314</v>
      </c>
      <c r="E56" s="115" t="s">
        <v>168</v>
      </c>
      <c r="F56" s="116">
        <v>1</v>
      </c>
      <c r="G56" s="117">
        <v>0</v>
      </c>
      <c r="H56" s="117">
        <f t="shared" si="2"/>
        <v>0</v>
      </c>
      <c r="I56" s="155">
        <v>1.7569999999999999E-2</v>
      </c>
    </row>
    <row r="57" spans="2:11" ht="13.5" customHeight="1">
      <c r="B57" s="154">
        <v>38</v>
      </c>
      <c r="C57" s="115" t="s">
        <v>170</v>
      </c>
      <c r="D57" s="115" t="s">
        <v>171</v>
      </c>
      <c r="E57" s="115" t="s">
        <v>168</v>
      </c>
      <c r="F57" s="116">
        <v>1</v>
      </c>
      <c r="G57" s="117">
        <v>0</v>
      </c>
      <c r="H57" s="117">
        <f t="shared" si="2"/>
        <v>0</v>
      </c>
      <c r="I57" s="155">
        <v>4.9300000000000004E-3</v>
      </c>
    </row>
    <row r="58" spans="2:11" ht="13.5" customHeight="1">
      <c r="B58" s="154">
        <v>39</v>
      </c>
      <c r="C58" s="115" t="s">
        <v>172</v>
      </c>
      <c r="D58" s="115" t="s">
        <v>173</v>
      </c>
      <c r="E58" s="115" t="s">
        <v>168</v>
      </c>
      <c r="F58" s="116">
        <v>4</v>
      </c>
      <c r="G58" s="117">
        <v>0</v>
      </c>
      <c r="H58" s="117">
        <f t="shared" si="2"/>
        <v>0</v>
      </c>
      <c r="I58" s="155">
        <v>3.6000000000000002E-4</v>
      </c>
    </row>
    <row r="59" spans="2:11" ht="13.5" customHeight="1">
      <c r="B59" s="156">
        <v>40</v>
      </c>
      <c r="C59" s="118" t="s">
        <v>174</v>
      </c>
      <c r="D59" s="118" t="s">
        <v>175</v>
      </c>
      <c r="E59" s="118" t="s">
        <v>93</v>
      </c>
      <c r="F59" s="119">
        <v>4</v>
      </c>
      <c r="G59" s="117">
        <v>0</v>
      </c>
      <c r="H59" s="117">
        <f t="shared" si="2"/>
        <v>0</v>
      </c>
      <c r="I59" s="157">
        <v>0</v>
      </c>
    </row>
    <row r="60" spans="2:11" ht="13.5" customHeight="1">
      <c r="B60" s="154">
        <v>41</v>
      </c>
      <c r="C60" s="115" t="s">
        <v>176</v>
      </c>
      <c r="D60" s="115" t="s">
        <v>177</v>
      </c>
      <c r="E60" s="115" t="s">
        <v>168</v>
      </c>
      <c r="F60" s="116">
        <v>1</v>
      </c>
      <c r="G60" s="117">
        <v>0</v>
      </c>
      <c r="H60" s="117">
        <f t="shared" si="2"/>
        <v>0</v>
      </c>
      <c r="I60" s="155">
        <v>1.8E-3</v>
      </c>
    </row>
    <row r="61" spans="2:11" ht="13.5" customHeight="1">
      <c r="B61" s="154">
        <v>42</v>
      </c>
      <c r="C61" s="115" t="s">
        <v>178</v>
      </c>
      <c r="D61" s="115" t="s">
        <v>179</v>
      </c>
      <c r="E61" s="115" t="s">
        <v>168</v>
      </c>
      <c r="F61" s="116">
        <v>1</v>
      </c>
      <c r="G61" s="117">
        <v>0</v>
      </c>
      <c r="H61" s="117">
        <f t="shared" si="2"/>
        <v>0</v>
      </c>
      <c r="I61" s="155">
        <v>1.8400000000000001E-3</v>
      </c>
    </row>
    <row r="62" spans="2:11" ht="13.5" customHeight="1">
      <c r="B62" s="154">
        <v>43</v>
      </c>
      <c r="C62" s="115" t="s">
        <v>180</v>
      </c>
      <c r="D62" s="115" t="s">
        <v>181</v>
      </c>
      <c r="E62" s="115" t="s">
        <v>93</v>
      </c>
      <c r="F62" s="116">
        <v>1</v>
      </c>
      <c r="G62" s="117">
        <v>0</v>
      </c>
      <c r="H62" s="117">
        <f t="shared" si="2"/>
        <v>0</v>
      </c>
      <c r="I62" s="155">
        <v>4.0000000000000003E-5</v>
      </c>
    </row>
    <row r="63" spans="2:11" ht="13.5" customHeight="1">
      <c r="B63" s="154">
        <v>44</v>
      </c>
      <c r="C63" s="115" t="s">
        <v>182</v>
      </c>
      <c r="D63" s="115" t="s">
        <v>183</v>
      </c>
      <c r="E63" s="115" t="s">
        <v>168</v>
      </c>
      <c r="F63" s="116">
        <v>1</v>
      </c>
      <c r="G63" s="117">
        <v>0</v>
      </c>
      <c r="H63" s="117">
        <f t="shared" si="2"/>
        <v>0</v>
      </c>
      <c r="I63" s="155">
        <v>1.9599999999999999E-3</v>
      </c>
    </row>
    <row r="64" spans="2:11" ht="13.5" customHeight="1">
      <c r="B64" s="154">
        <v>45</v>
      </c>
      <c r="C64" s="115" t="s">
        <v>184</v>
      </c>
      <c r="D64" s="115" t="s">
        <v>185</v>
      </c>
      <c r="E64" s="115" t="s">
        <v>168</v>
      </c>
      <c r="F64" s="116">
        <v>1</v>
      </c>
      <c r="G64" s="117">
        <v>0</v>
      </c>
      <c r="H64" s="117">
        <f t="shared" si="2"/>
        <v>0</v>
      </c>
      <c r="I64" s="155">
        <v>1.2E-4</v>
      </c>
    </row>
    <row r="65" spans="2:11" ht="13.5" customHeight="1">
      <c r="B65" s="154">
        <v>46</v>
      </c>
      <c r="C65" s="115" t="s">
        <v>186</v>
      </c>
      <c r="D65" s="115" t="s">
        <v>187</v>
      </c>
      <c r="E65" s="115" t="s">
        <v>93</v>
      </c>
      <c r="F65" s="116">
        <v>1</v>
      </c>
      <c r="G65" s="117">
        <v>0</v>
      </c>
      <c r="H65" s="117">
        <f t="shared" si="2"/>
        <v>0</v>
      </c>
      <c r="I65" s="155">
        <v>1.2999999999999999E-4</v>
      </c>
    </row>
    <row r="66" spans="2:11" ht="13.5" customHeight="1">
      <c r="B66" s="154">
        <v>47</v>
      </c>
      <c r="C66" s="115" t="s">
        <v>188</v>
      </c>
      <c r="D66" s="115" t="s">
        <v>189</v>
      </c>
      <c r="E66" s="115" t="s">
        <v>20</v>
      </c>
      <c r="F66" s="116">
        <v>316.387</v>
      </c>
      <c r="G66" s="117">
        <v>0</v>
      </c>
      <c r="H66" s="117">
        <f t="shared" si="2"/>
        <v>0</v>
      </c>
      <c r="I66" s="155">
        <v>0</v>
      </c>
    </row>
    <row r="67" spans="2:11" ht="13.5" customHeight="1">
      <c r="B67" s="149"/>
      <c r="C67" s="150" t="s">
        <v>190</v>
      </c>
      <c r="D67" s="150" t="s">
        <v>191</v>
      </c>
      <c r="E67" s="150"/>
      <c r="F67" s="151"/>
      <c r="G67" s="152"/>
      <c r="H67" s="152">
        <f>H68+H69+H70+H71+H72+H73+H74+H75+H76+H77+H78+H79+H80+H81+H82</f>
        <v>0</v>
      </c>
      <c r="I67" s="153">
        <v>6.2050000000000001E-2</v>
      </c>
      <c r="K67" s="152"/>
    </row>
    <row r="68" spans="2:11" ht="13.5" customHeight="1">
      <c r="B68" s="154">
        <v>48</v>
      </c>
      <c r="C68" s="439">
        <v>723181012</v>
      </c>
      <c r="D68" s="439" t="s">
        <v>1310</v>
      </c>
      <c r="E68" s="115" t="s">
        <v>108</v>
      </c>
      <c r="F68" s="116">
        <v>8</v>
      </c>
      <c r="G68" s="117">
        <v>0</v>
      </c>
      <c r="H68" s="117">
        <f>F68*G68</f>
        <v>0</v>
      </c>
      <c r="I68" s="155">
        <v>1.176E-2</v>
      </c>
    </row>
    <row r="69" spans="2:11" ht="13.5" customHeight="1">
      <c r="B69" s="154">
        <v>49</v>
      </c>
      <c r="C69" s="439">
        <v>723181024</v>
      </c>
      <c r="D69" s="439" t="s">
        <v>1309</v>
      </c>
      <c r="E69" s="115" t="s">
        <v>108</v>
      </c>
      <c r="F69" s="116">
        <v>1</v>
      </c>
      <c r="G69" s="117">
        <v>0</v>
      </c>
      <c r="H69" s="117">
        <f t="shared" ref="H69:H81" si="3">F69*G69</f>
        <v>0</v>
      </c>
      <c r="I69" s="155">
        <v>2.7000000000000001E-3</v>
      </c>
    </row>
    <row r="70" spans="2:11" ht="13.5" customHeight="1">
      <c r="B70" s="154">
        <v>50</v>
      </c>
      <c r="C70" s="115" t="s">
        <v>192</v>
      </c>
      <c r="D70" s="115" t="s">
        <v>193</v>
      </c>
      <c r="E70" s="115" t="s">
        <v>108</v>
      </c>
      <c r="F70" s="116">
        <v>10</v>
      </c>
      <c r="G70" s="117">
        <v>0</v>
      </c>
      <c r="H70" s="117">
        <f t="shared" si="3"/>
        <v>0</v>
      </c>
      <c r="I70" s="155">
        <v>2.3400000000000001E-3</v>
      </c>
    </row>
    <row r="71" spans="2:11" ht="13.5" customHeight="1">
      <c r="B71" s="154">
        <v>51</v>
      </c>
      <c r="C71" s="115" t="s">
        <v>194</v>
      </c>
      <c r="D71" s="115" t="s">
        <v>195</v>
      </c>
      <c r="E71" s="115" t="s">
        <v>93</v>
      </c>
      <c r="F71" s="116">
        <v>1</v>
      </c>
      <c r="G71" s="117">
        <v>0</v>
      </c>
      <c r="H71" s="117">
        <f t="shared" si="3"/>
        <v>0</v>
      </c>
      <c r="I71" s="155">
        <v>3.3800000000000002E-3</v>
      </c>
    </row>
    <row r="72" spans="2:11" ht="13.5" customHeight="1">
      <c r="B72" s="154">
        <v>52</v>
      </c>
      <c r="C72" s="115" t="s">
        <v>196</v>
      </c>
      <c r="D72" s="115" t="s">
        <v>197</v>
      </c>
      <c r="E72" s="115" t="s">
        <v>168</v>
      </c>
      <c r="F72" s="116">
        <v>1</v>
      </c>
      <c r="G72" s="117">
        <v>0</v>
      </c>
      <c r="H72" s="117">
        <f t="shared" si="3"/>
        <v>0</v>
      </c>
      <c r="I72" s="155">
        <v>5.1999999999999995E-4</v>
      </c>
    </row>
    <row r="73" spans="2:11" ht="13.5" customHeight="1">
      <c r="B73" s="154">
        <v>53</v>
      </c>
      <c r="C73" s="115" t="s">
        <v>198</v>
      </c>
      <c r="D73" s="115" t="s">
        <v>199</v>
      </c>
      <c r="E73" s="115" t="s">
        <v>93</v>
      </c>
      <c r="F73" s="116">
        <v>1</v>
      </c>
      <c r="G73" s="117">
        <v>0</v>
      </c>
      <c r="H73" s="117">
        <f t="shared" si="3"/>
        <v>0</v>
      </c>
      <c r="I73" s="155">
        <v>1.2999999999999999E-4</v>
      </c>
    </row>
    <row r="74" spans="2:11" ht="13.5" customHeight="1">
      <c r="B74" s="154">
        <v>54</v>
      </c>
      <c r="C74" s="115" t="s">
        <v>200</v>
      </c>
      <c r="D74" s="115" t="s">
        <v>201</v>
      </c>
      <c r="E74" s="115" t="s">
        <v>93</v>
      </c>
      <c r="F74" s="116">
        <v>1</v>
      </c>
      <c r="G74" s="117">
        <v>0</v>
      </c>
      <c r="H74" s="117">
        <f t="shared" si="3"/>
        <v>0</v>
      </c>
      <c r="I74" s="155">
        <v>0</v>
      </c>
    </row>
    <row r="75" spans="2:11" ht="13.5" customHeight="1">
      <c r="B75" s="154">
        <v>55</v>
      </c>
      <c r="C75" s="115" t="s">
        <v>202</v>
      </c>
      <c r="D75" s="115" t="s">
        <v>203</v>
      </c>
      <c r="E75" s="115" t="s">
        <v>108</v>
      </c>
      <c r="F75" s="116">
        <v>9</v>
      </c>
      <c r="G75" s="117">
        <v>0</v>
      </c>
      <c r="H75" s="117">
        <f t="shared" si="3"/>
        <v>0</v>
      </c>
      <c r="I75" s="155">
        <v>0</v>
      </c>
    </row>
    <row r="76" spans="2:11" ht="13.5" customHeight="1">
      <c r="B76" s="154">
        <v>56</v>
      </c>
      <c r="C76" s="115" t="s">
        <v>204</v>
      </c>
      <c r="D76" s="115" t="s">
        <v>205</v>
      </c>
      <c r="E76" s="115" t="s">
        <v>93</v>
      </c>
      <c r="F76" s="116">
        <v>1</v>
      </c>
      <c r="G76" s="117">
        <v>0</v>
      </c>
      <c r="H76" s="117">
        <f t="shared" si="3"/>
        <v>0</v>
      </c>
      <c r="I76" s="155">
        <v>0</v>
      </c>
    </row>
    <row r="77" spans="2:11" ht="13.5" customHeight="1">
      <c r="B77" s="154">
        <v>57</v>
      </c>
      <c r="C77" s="115" t="s">
        <v>206</v>
      </c>
      <c r="D77" s="115" t="s">
        <v>207</v>
      </c>
      <c r="E77" s="115" t="s">
        <v>93</v>
      </c>
      <c r="F77" s="116">
        <v>1</v>
      </c>
      <c r="G77" s="117">
        <v>0</v>
      </c>
      <c r="H77" s="117">
        <f t="shared" si="3"/>
        <v>0</v>
      </c>
      <c r="I77" s="155">
        <v>2.5000000000000001E-4</v>
      </c>
    </row>
    <row r="78" spans="2:11" ht="13.5" customHeight="1">
      <c r="B78" s="154">
        <v>58</v>
      </c>
      <c r="C78" s="115" t="s">
        <v>208</v>
      </c>
      <c r="D78" s="115" t="s">
        <v>209</v>
      </c>
      <c r="E78" s="115" t="s">
        <v>93</v>
      </c>
      <c r="F78" s="116">
        <v>1</v>
      </c>
      <c r="G78" s="117">
        <v>0</v>
      </c>
      <c r="H78" s="117">
        <f t="shared" si="3"/>
        <v>0</v>
      </c>
      <c r="I78" s="155">
        <v>2.4000000000000001E-4</v>
      </c>
    </row>
    <row r="79" spans="2:11" ht="13.5" customHeight="1">
      <c r="B79" s="154">
        <v>59</v>
      </c>
      <c r="C79" s="115" t="s">
        <v>210</v>
      </c>
      <c r="D79" s="115" t="s">
        <v>211</v>
      </c>
      <c r="E79" s="115" t="s">
        <v>93</v>
      </c>
      <c r="F79" s="116">
        <v>1</v>
      </c>
      <c r="G79" s="117">
        <v>0</v>
      </c>
      <c r="H79" s="117">
        <f t="shared" si="3"/>
        <v>0</v>
      </c>
      <c r="I79" s="155">
        <v>6.0999999999999997E-4</v>
      </c>
    </row>
    <row r="80" spans="2:11" ht="13.5" customHeight="1">
      <c r="B80" s="154">
        <v>60</v>
      </c>
      <c r="C80" s="115" t="s">
        <v>212</v>
      </c>
      <c r="D80" s="115" t="s">
        <v>213</v>
      </c>
      <c r="E80" s="115" t="s">
        <v>93</v>
      </c>
      <c r="F80" s="116">
        <v>1</v>
      </c>
      <c r="G80" s="117">
        <v>0</v>
      </c>
      <c r="H80" s="117">
        <f t="shared" si="3"/>
        <v>0</v>
      </c>
      <c r="I80" s="155">
        <v>1.6000000000000001E-4</v>
      </c>
    </row>
    <row r="81" spans="2:11" ht="13.5" customHeight="1">
      <c r="B81" s="154">
        <v>61</v>
      </c>
      <c r="C81" s="115" t="s">
        <v>214</v>
      </c>
      <c r="D81" s="115" t="s">
        <v>215</v>
      </c>
      <c r="E81" s="115" t="s">
        <v>20</v>
      </c>
      <c r="F81" s="116">
        <v>324.26499999999999</v>
      </c>
      <c r="G81" s="117">
        <v>0</v>
      </c>
      <c r="H81" s="117">
        <f t="shared" si="3"/>
        <v>0</v>
      </c>
      <c r="I81" s="155">
        <v>0</v>
      </c>
    </row>
    <row r="82" spans="2:11" ht="13.5" customHeight="1">
      <c r="B82" s="158"/>
      <c r="C82" s="159" t="s">
        <v>216</v>
      </c>
      <c r="D82" s="159" t="s">
        <v>217</v>
      </c>
      <c r="E82" s="159"/>
      <c r="F82" s="160"/>
      <c r="G82" s="161"/>
      <c r="H82" s="161">
        <f>H83+H84+H85+H86+H87</f>
        <v>0</v>
      </c>
      <c r="I82" s="162">
        <v>3.9960000000000002E-2</v>
      </c>
      <c r="K82" s="161"/>
    </row>
    <row r="83" spans="2:11" ht="13.5" customHeight="1">
      <c r="B83" s="154">
        <v>62</v>
      </c>
      <c r="C83" s="115" t="s">
        <v>218</v>
      </c>
      <c r="D83" s="115" t="s">
        <v>219</v>
      </c>
      <c r="E83" s="115" t="s">
        <v>108</v>
      </c>
      <c r="F83" s="116">
        <v>9</v>
      </c>
      <c r="G83" s="117">
        <v>0</v>
      </c>
      <c r="H83" s="117">
        <f>F83*G83</f>
        <v>0</v>
      </c>
      <c r="I83" s="155">
        <v>2.16E-3</v>
      </c>
    </row>
    <row r="84" spans="2:11" ht="13.5" customHeight="1">
      <c r="B84" s="154">
        <v>63</v>
      </c>
      <c r="C84" s="115" t="s">
        <v>220</v>
      </c>
      <c r="D84" s="115" t="s">
        <v>221</v>
      </c>
      <c r="E84" s="115" t="s">
        <v>222</v>
      </c>
      <c r="F84" s="116">
        <v>52</v>
      </c>
      <c r="G84" s="117">
        <v>0</v>
      </c>
      <c r="H84" s="117">
        <f t="shared" ref="H84:H87" si="4">F84*G84</f>
        <v>0</v>
      </c>
      <c r="I84" s="155">
        <v>1.404E-2</v>
      </c>
    </row>
    <row r="85" spans="2:11" ht="13.5" customHeight="1">
      <c r="B85" s="154">
        <v>64</v>
      </c>
      <c r="C85" s="115" t="s">
        <v>223</v>
      </c>
      <c r="D85" s="115" t="s">
        <v>224</v>
      </c>
      <c r="E85" s="115" t="s">
        <v>222</v>
      </c>
      <c r="F85" s="116">
        <v>52</v>
      </c>
      <c r="G85" s="117">
        <v>0</v>
      </c>
      <c r="H85" s="117">
        <f t="shared" si="4"/>
        <v>0</v>
      </c>
      <c r="I85" s="155">
        <v>0</v>
      </c>
    </row>
    <row r="86" spans="2:11" ht="13.5" customHeight="1">
      <c r="B86" s="154">
        <v>65</v>
      </c>
      <c r="C86" s="115" t="s">
        <v>225</v>
      </c>
      <c r="D86" s="115" t="s">
        <v>226</v>
      </c>
      <c r="E86" s="115" t="s">
        <v>222</v>
      </c>
      <c r="F86" s="116">
        <v>46</v>
      </c>
      <c r="G86" s="117">
        <v>0</v>
      </c>
      <c r="H86" s="117">
        <f t="shared" si="4"/>
        <v>0</v>
      </c>
      <c r="I86" s="155">
        <v>1.426E-2</v>
      </c>
    </row>
    <row r="87" spans="2:11" ht="13.5" customHeight="1">
      <c r="B87" s="154">
        <v>66</v>
      </c>
      <c r="C87" s="115" t="s">
        <v>227</v>
      </c>
      <c r="D87" s="115" t="s">
        <v>228</v>
      </c>
      <c r="E87" s="115" t="s">
        <v>108</v>
      </c>
      <c r="F87" s="116">
        <v>38</v>
      </c>
      <c r="G87" s="117">
        <v>0</v>
      </c>
      <c r="H87" s="117">
        <f t="shared" si="4"/>
        <v>0</v>
      </c>
      <c r="I87" s="155">
        <v>9.4999999999999998E-3</v>
      </c>
    </row>
    <row r="88" spans="2:11" ht="13.5" customHeight="1">
      <c r="B88" s="149"/>
      <c r="C88" s="150" t="s">
        <v>229</v>
      </c>
      <c r="D88" s="150" t="s">
        <v>230</v>
      </c>
      <c r="E88" s="150"/>
      <c r="F88" s="151"/>
      <c r="G88" s="152"/>
      <c r="H88" s="152">
        <f>H89+H90</f>
        <v>0</v>
      </c>
      <c r="I88" s="153">
        <v>1E-3</v>
      </c>
      <c r="K88" s="152"/>
    </row>
    <row r="89" spans="2:11" ht="13.5" customHeight="1">
      <c r="B89" s="154">
        <v>67</v>
      </c>
      <c r="C89" s="115" t="s">
        <v>231</v>
      </c>
      <c r="D89" s="115" t="s">
        <v>232</v>
      </c>
      <c r="E89" s="115" t="s">
        <v>108</v>
      </c>
      <c r="F89" s="116">
        <v>10</v>
      </c>
      <c r="G89" s="117">
        <v>0</v>
      </c>
      <c r="H89" s="117">
        <f>F89*G89</f>
        <v>0</v>
      </c>
      <c r="I89" s="155">
        <v>1E-3</v>
      </c>
    </row>
    <row r="90" spans="2:11" ht="13.5" customHeight="1">
      <c r="B90" s="156">
        <v>68</v>
      </c>
      <c r="C90" s="118" t="s">
        <v>233</v>
      </c>
      <c r="D90" s="118" t="s">
        <v>234</v>
      </c>
      <c r="E90" s="118" t="s">
        <v>108</v>
      </c>
      <c r="F90" s="119">
        <v>10</v>
      </c>
      <c r="G90" s="117">
        <v>0</v>
      </c>
      <c r="H90" s="117">
        <f>F90*G90</f>
        <v>0</v>
      </c>
      <c r="I90" s="157">
        <v>0</v>
      </c>
    </row>
    <row r="91" spans="2:11" ht="13.5" customHeight="1">
      <c r="B91" s="149"/>
      <c r="C91" s="150" t="s">
        <v>235</v>
      </c>
      <c r="D91" s="150" t="s">
        <v>236</v>
      </c>
      <c r="E91" s="150"/>
      <c r="F91" s="151"/>
      <c r="G91" s="152"/>
      <c r="H91" s="152">
        <f>H92+H93+H94+H95+H96+H97</f>
        <v>0</v>
      </c>
      <c r="I91" s="153">
        <v>1.0079424999999999E-2</v>
      </c>
      <c r="K91" s="152"/>
    </row>
    <row r="92" spans="2:11" ht="13.5" customHeight="1">
      <c r="B92" s="154">
        <v>69</v>
      </c>
      <c r="C92" s="115" t="s">
        <v>237</v>
      </c>
      <c r="D92" s="115" t="s">
        <v>238</v>
      </c>
      <c r="E92" s="115" t="s">
        <v>93</v>
      </c>
      <c r="F92" s="116">
        <v>4</v>
      </c>
      <c r="G92" s="117">
        <v>0</v>
      </c>
      <c r="H92" s="117">
        <f>F92*G92</f>
        <v>0</v>
      </c>
      <c r="I92" s="155">
        <v>1.1999999999999999E-3</v>
      </c>
    </row>
    <row r="93" spans="2:11" ht="13.5" customHeight="1">
      <c r="B93" s="154">
        <v>70</v>
      </c>
      <c r="C93" s="115" t="s">
        <v>239</v>
      </c>
      <c r="D93" s="115" t="s">
        <v>240</v>
      </c>
      <c r="E93" s="115" t="s">
        <v>93</v>
      </c>
      <c r="F93" s="116">
        <v>4</v>
      </c>
      <c r="G93" s="117">
        <v>0</v>
      </c>
      <c r="H93" s="117">
        <f t="shared" ref="H93:H97" si="5">F93*G93</f>
        <v>0</v>
      </c>
      <c r="I93" s="155">
        <v>2.16E-3</v>
      </c>
    </row>
    <row r="94" spans="2:11" ht="13.5" customHeight="1">
      <c r="B94" s="154">
        <v>71</v>
      </c>
      <c r="C94" s="115" t="s">
        <v>241</v>
      </c>
      <c r="D94" s="115" t="s">
        <v>242</v>
      </c>
      <c r="E94" s="115" t="s">
        <v>108</v>
      </c>
      <c r="F94" s="116">
        <v>10</v>
      </c>
      <c r="G94" s="117">
        <v>0</v>
      </c>
      <c r="H94" s="117">
        <f t="shared" si="5"/>
        <v>0</v>
      </c>
      <c r="I94" s="155">
        <v>6.6794250000000001E-3</v>
      </c>
    </row>
    <row r="95" spans="2:11" ht="13.5" customHeight="1">
      <c r="B95" s="154">
        <v>72</v>
      </c>
      <c r="C95" s="115" t="s">
        <v>243</v>
      </c>
      <c r="D95" s="115" t="s">
        <v>244</v>
      </c>
      <c r="E95" s="115" t="s">
        <v>108</v>
      </c>
      <c r="F95" s="116">
        <v>10</v>
      </c>
      <c r="G95" s="117">
        <v>0</v>
      </c>
      <c r="H95" s="117">
        <f t="shared" si="5"/>
        <v>0</v>
      </c>
      <c r="I95" s="155">
        <v>0</v>
      </c>
    </row>
    <row r="96" spans="2:11" ht="13.5" customHeight="1">
      <c r="B96" s="154">
        <v>73</v>
      </c>
      <c r="C96" s="115" t="s">
        <v>245</v>
      </c>
      <c r="D96" s="115" t="s">
        <v>246</v>
      </c>
      <c r="E96" s="115" t="s">
        <v>93</v>
      </c>
      <c r="F96" s="116">
        <v>4</v>
      </c>
      <c r="G96" s="117">
        <v>0</v>
      </c>
      <c r="H96" s="117">
        <f t="shared" si="5"/>
        <v>0</v>
      </c>
      <c r="I96" s="155">
        <v>4.0000000000000003E-5</v>
      </c>
    </row>
    <row r="97" spans="2:11" ht="13.5" customHeight="1">
      <c r="B97" s="154">
        <v>74</v>
      </c>
      <c r="C97" s="115" t="s">
        <v>247</v>
      </c>
      <c r="D97" s="115" t="s">
        <v>248</v>
      </c>
      <c r="E97" s="115" t="s">
        <v>20</v>
      </c>
      <c r="F97" s="116">
        <v>48.784999999999997</v>
      </c>
      <c r="G97" s="117">
        <v>0</v>
      </c>
      <c r="H97" s="117">
        <f t="shared" si="5"/>
        <v>0</v>
      </c>
      <c r="I97" s="155">
        <v>0</v>
      </c>
    </row>
    <row r="98" spans="2:11" ht="13.5" customHeight="1">
      <c r="B98" s="149"/>
      <c r="C98" s="150" t="s">
        <v>249</v>
      </c>
      <c r="D98" s="150" t="s">
        <v>250</v>
      </c>
      <c r="E98" s="150"/>
      <c r="F98" s="151"/>
      <c r="G98" s="152"/>
      <c r="H98" s="152">
        <f>H99+H100+H101+H102+H103+H104+H105</f>
        <v>0</v>
      </c>
      <c r="I98" s="153">
        <v>1.2E-4</v>
      </c>
      <c r="K98" s="152"/>
    </row>
    <row r="99" spans="2:11" ht="13.5" customHeight="1">
      <c r="B99" s="154">
        <v>75</v>
      </c>
      <c r="C99" s="115" t="s">
        <v>251</v>
      </c>
      <c r="D99" s="115" t="s">
        <v>252</v>
      </c>
      <c r="E99" s="115" t="s">
        <v>93</v>
      </c>
      <c r="F99" s="116">
        <v>2</v>
      </c>
      <c r="G99" s="117">
        <v>0</v>
      </c>
      <c r="H99" s="117">
        <f>F99*G99</f>
        <v>0</v>
      </c>
      <c r="I99" s="155">
        <v>0</v>
      </c>
    </row>
    <row r="100" spans="2:11" ht="13.5" customHeight="1">
      <c r="B100" s="156">
        <v>76</v>
      </c>
      <c r="C100" s="118" t="s">
        <v>253</v>
      </c>
      <c r="D100" s="118" t="s">
        <v>254</v>
      </c>
      <c r="E100" s="118" t="s">
        <v>93</v>
      </c>
      <c r="F100" s="119">
        <v>2</v>
      </c>
      <c r="G100" s="117">
        <v>0</v>
      </c>
      <c r="H100" s="117">
        <f t="shared" ref="H100:H105" si="6">F100*G100</f>
        <v>0</v>
      </c>
      <c r="I100" s="157">
        <v>0</v>
      </c>
    </row>
    <row r="101" spans="2:11" ht="13.5" customHeight="1">
      <c r="B101" s="154">
        <v>77</v>
      </c>
      <c r="C101" s="115" t="s">
        <v>255</v>
      </c>
      <c r="D101" s="115" t="s">
        <v>256</v>
      </c>
      <c r="E101" s="115" t="s">
        <v>93</v>
      </c>
      <c r="F101" s="116">
        <v>4</v>
      </c>
      <c r="G101" s="117">
        <v>0</v>
      </c>
      <c r="H101" s="117">
        <f t="shared" si="6"/>
        <v>0</v>
      </c>
      <c r="I101" s="155">
        <v>1.2E-4</v>
      </c>
    </row>
    <row r="102" spans="2:11" ht="13.5" customHeight="1">
      <c r="B102" s="156">
        <v>78</v>
      </c>
      <c r="C102" s="118" t="s">
        <v>257</v>
      </c>
      <c r="D102" s="118" t="s">
        <v>258</v>
      </c>
      <c r="E102" s="118" t="s">
        <v>93</v>
      </c>
      <c r="F102" s="119">
        <v>2</v>
      </c>
      <c r="G102" s="117">
        <v>0</v>
      </c>
      <c r="H102" s="117">
        <f t="shared" si="6"/>
        <v>0</v>
      </c>
      <c r="I102" s="157">
        <v>0</v>
      </c>
    </row>
    <row r="103" spans="2:11" ht="13.5" customHeight="1">
      <c r="B103" s="156">
        <v>79</v>
      </c>
      <c r="C103" s="118" t="s">
        <v>259</v>
      </c>
      <c r="D103" s="118" t="s">
        <v>260</v>
      </c>
      <c r="E103" s="118" t="s">
        <v>93</v>
      </c>
      <c r="F103" s="119">
        <v>2</v>
      </c>
      <c r="G103" s="117">
        <v>0</v>
      </c>
      <c r="H103" s="117">
        <f t="shared" si="6"/>
        <v>0</v>
      </c>
      <c r="I103" s="157">
        <v>0</v>
      </c>
      <c r="K103" s="333"/>
    </row>
    <row r="104" spans="2:11" ht="13.5" customHeight="1">
      <c r="B104" s="156">
        <v>80</v>
      </c>
      <c r="C104" s="118" t="s">
        <v>261</v>
      </c>
      <c r="D104" s="118" t="s">
        <v>262</v>
      </c>
      <c r="E104" s="118" t="s">
        <v>93</v>
      </c>
      <c r="F104" s="119">
        <v>4</v>
      </c>
      <c r="G104" s="117">
        <v>0</v>
      </c>
      <c r="H104" s="117">
        <f t="shared" si="6"/>
        <v>0</v>
      </c>
      <c r="I104" s="157">
        <v>0</v>
      </c>
      <c r="K104" s="333"/>
    </row>
    <row r="105" spans="2:11" ht="13.5" customHeight="1">
      <c r="B105" s="154">
        <v>81</v>
      </c>
      <c r="C105" s="115" t="s">
        <v>263</v>
      </c>
      <c r="D105" s="115" t="s">
        <v>264</v>
      </c>
      <c r="E105" s="115" t="s">
        <v>20</v>
      </c>
      <c r="F105" s="116">
        <v>21.23</v>
      </c>
      <c r="G105" s="117">
        <v>0</v>
      </c>
      <c r="H105" s="117">
        <f t="shared" si="6"/>
        <v>0</v>
      </c>
      <c r="I105" s="155">
        <v>0</v>
      </c>
      <c r="K105" s="333"/>
    </row>
    <row r="106" spans="2:11" ht="13.5" customHeight="1">
      <c r="B106" s="149"/>
      <c r="C106" s="150" t="s">
        <v>265</v>
      </c>
      <c r="D106" s="150" t="s">
        <v>266</v>
      </c>
      <c r="E106" s="150"/>
      <c r="F106" s="151"/>
      <c r="G106" s="152"/>
      <c r="H106" s="152">
        <f>H107+H108+H109+H110+H111+H112+H113+H114+H115+H116</f>
        <v>0</v>
      </c>
      <c r="I106" s="153">
        <v>1.37E-2</v>
      </c>
      <c r="K106" s="389"/>
    </row>
    <row r="107" spans="2:11" ht="13.5" customHeight="1">
      <c r="B107" s="154">
        <v>82</v>
      </c>
      <c r="C107" s="115" t="s">
        <v>267</v>
      </c>
      <c r="D107" s="115" t="s">
        <v>268</v>
      </c>
      <c r="E107" s="115" t="s">
        <v>93</v>
      </c>
      <c r="F107" s="116">
        <v>5</v>
      </c>
      <c r="G107" s="117">
        <v>0</v>
      </c>
      <c r="H107" s="117">
        <f>F107*G107</f>
        <v>0</v>
      </c>
      <c r="I107" s="155">
        <v>0</v>
      </c>
      <c r="K107" s="333"/>
    </row>
    <row r="108" spans="2:11" ht="13.5" customHeight="1">
      <c r="B108" s="154">
        <v>83</v>
      </c>
      <c r="C108" s="115" t="s">
        <v>269</v>
      </c>
      <c r="D108" s="115" t="s">
        <v>270</v>
      </c>
      <c r="E108" s="115" t="s">
        <v>222</v>
      </c>
      <c r="F108" s="116">
        <v>46</v>
      </c>
      <c r="G108" s="117">
        <v>0</v>
      </c>
      <c r="H108" s="117">
        <f t="shared" ref="H108:H116" si="7">F108*G108</f>
        <v>0</v>
      </c>
      <c r="I108" s="155">
        <v>0</v>
      </c>
      <c r="K108" s="333"/>
    </row>
    <row r="109" spans="2:11" ht="13.5" customHeight="1">
      <c r="B109" s="154">
        <v>84</v>
      </c>
      <c r="C109" s="115" t="s">
        <v>271</v>
      </c>
      <c r="D109" s="115" t="s">
        <v>272</v>
      </c>
      <c r="E109" s="115" t="s">
        <v>93</v>
      </c>
      <c r="F109" s="116">
        <v>1</v>
      </c>
      <c r="G109" s="117">
        <v>0</v>
      </c>
      <c r="H109" s="117">
        <f t="shared" si="7"/>
        <v>0</v>
      </c>
      <c r="I109" s="155">
        <v>1.34E-2</v>
      </c>
      <c r="K109" s="333"/>
    </row>
    <row r="110" spans="2:11" ht="13.5" customHeight="1">
      <c r="B110" s="154">
        <v>85</v>
      </c>
      <c r="C110" s="115" t="s">
        <v>273</v>
      </c>
      <c r="D110" s="115" t="s">
        <v>274</v>
      </c>
      <c r="E110" s="115" t="s">
        <v>93</v>
      </c>
      <c r="F110" s="116">
        <v>2</v>
      </c>
      <c r="G110" s="117">
        <v>0</v>
      </c>
      <c r="H110" s="117">
        <f t="shared" si="7"/>
        <v>0</v>
      </c>
      <c r="I110" s="155">
        <v>0</v>
      </c>
      <c r="K110" s="333"/>
    </row>
    <row r="111" spans="2:11" ht="13.5" customHeight="1">
      <c r="B111" s="154">
        <v>86</v>
      </c>
      <c r="C111" s="115" t="s">
        <v>275</v>
      </c>
      <c r="D111" s="115" t="s">
        <v>276</v>
      </c>
      <c r="E111" s="115" t="s">
        <v>93</v>
      </c>
      <c r="F111" s="116">
        <v>1</v>
      </c>
      <c r="G111" s="117">
        <v>0</v>
      </c>
      <c r="H111" s="117">
        <f t="shared" si="7"/>
        <v>0</v>
      </c>
      <c r="I111" s="155">
        <v>8.0000000000000007E-5</v>
      </c>
      <c r="K111" s="333"/>
    </row>
    <row r="112" spans="2:11" ht="13.5" customHeight="1">
      <c r="B112" s="154">
        <v>87</v>
      </c>
      <c r="C112" s="115" t="s">
        <v>277</v>
      </c>
      <c r="D112" s="115" t="s">
        <v>278</v>
      </c>
      <c r="E112" s="115" t="s">
        <v>93</v>
      </c>
      <c r="F112" s="116">
        <v>1</v>
      </c>
      <c r="G112" s="117">
        <v>0</v>
      </c>
      <c r="H112" s="117">
        <f t="shared" si="7"/>
        <v>0</v>
      </c>
      <c r="I112" s="155">
        <v>0</v>
      </c>
      <c r="K112" s="333"/>
    </row>
    <row r="113" spans="2:11" ht="13.5" customHeight="1">
      <c r="B113" s="156">
        <v>88</v>
      </c>
      <c r="C113" s="118" t="s">
        <v>279</v>
      </c>
      <c r="D113" s="118" t="s">
        <v>280</v>
      </c>
      <c r="E113" s="118" t="s">
        <v>93</v>
      </c>
      <c r="F113" s="119">
        <v>1</v>
      </c>
      <c r="G113" s="117">
        <v>0</v>
      </c>
      <c r="H113" s="117">
        <f t="shared" si="7"/>
        <v>0</v>
      </c>
      <c r="I113" s="157">
        <v>0</v>
      </c>
      <c r="K113" s="333"/>
    </row>
    <row r="114" spans="2:11" ht="13.5" customHeight="1">
      <c r="B114" s="156">
        <v>89</v>
      </c>
      <c r="C114" s="118" t="s">
        <v>281</v>
      </c>
      <c r="D114" s="118" t="s">
        <v>282</v>
      </c>
      <c r="E114" s="118" t="s">
        <v>93</v>
      </c>
      <c r="F114" s="119">
        <v>1</v>
      </c>
      <c r="G114" s="117">
        <v>0</v>
      </c>
      <c r="H114" s="117">
        <f t="shared" si="7"/>
        <v>0</v>
      </c>
      <c r="I114" s="157">
        <v>0</v>
      </c>
      <c r="K114" s="333"/>
    </row>
    <row r="115" spans="2:11" ht="13.5" customHeight="1">
      <c r="B115" s="154">
        <v>90</v>
      </c>
      <c r="C115" s="115" t="s">
        <v>283</v>
      </c>
      <c r="D115" s="115" t="s">
        <v>284</v>
      </c>
      <c r="E115" s="115" t="s">
        <v>93</v>
      </c>
      <c r="F115" s="116">
        <v>1</v>
      </c>
      <c r="G115" s="117">
        <v>0</v>
      </c>
      <c r="H115" s="117">
        <f t="shared" si="7"/>
        <v>0</v>
      </c>
      <c r="I115" s="155">
        <v>2.2000000000000001E-4</v>
      </c>
      <c r="K115" s="333"/>
    </row>
    <row r="116" spans="2:11" ht="13.5" customHeight="1">
      <c r="B116" s="154">
        <v>91</v>
      </c>
      <c r="C116" s="115" t="s">
        <v>285</v>
      </c>
      <c r="D116" s="115" t="s">
        <v>286</v>
      </c>
      <c r="E116" s="115" t="s">
        <v>20</v>
      </c>
      <c r="F116" s="116">
        <v>136.08500000000001</v>
      </c>
      <c r="G116" s="117">
        <v>0</v>
      </c>
      <c r="H116" s="117">
        <f t="shared" si="7"/>
        <v>0</v>
      </c>
      <c r="I116" s="155">
        <v>0</v>
      </c>
      <c r="K116" s="333"/>
    </row>
    <row r="117" spans="2:11" ht="13.5" customHeight="1">
      <c r="B117" s="149"/>
      <c r="C117" s="150" t="s">
        <v>287</v>
      </c>
      <c r="D117" s="150" t="s">
        <v>288</v>
      </c>
      <c r="E117" s="150"/>
      <c r="F117" s="151"/>
      <c r="G117" s="152"/>
      <c r="H117" s="152">
        <f>H118+H119+H120+H121+H122+H123</f>
        <v>0</v>
      </c>
      <c r="I117" s="153">
        <v>8.9999999999999993E-3</v>
      </c>
      <c r="K117" s="389"/>
    </row>
    <row r="118" spans="2:11" ht="13.5" customHeight="1">
      <c r="B118" s="154">
        <v>92</v>
      </c>
      <c r="C118" s="115" t="s">
        <v>289</v>
      </c>
      <c r="D118" s="115" t="s">
        <v>290</v>
      </c>
      <c r="E118" s="115" t="s">
        <v>161</v>
      </c>
      <c r="F118" s="116">
        <v>2</v>
      </c>
      <c r="G118" s="117">
        <v>0</v>
      </c>
      <c r="H118" s="117">
        <f>F118*G118</f>
        <v>0</v>
      </c>
      <c r="I118" s="155">
        <v>0</v>
      </c>
      <c r="K118" s="333"/>
    </row>
    <row r="119" spans="2:11" ht="13.5" customHeight="1">
      <c r="B119" s="154">
        <v>93</v>
      </c>
      <c r="C119" s="115" t="s">
        <v>291</v>
      </c>
      <c r="D119" s="115" t="s">
        <v>292</v>
      </c>
      <c r="E119" s="115" t="s">
        <v>108</v>
      </c>
      <c r="F119" s="116">
        <v>4</v>
      </c>
      <c r="G119" s="117">
        <v>0</v>
      </c>
      <c r="H119" s="117">
        <f t="shared" ref="H119:H123" si="8">F119*G119</f>
        <v>0</v>
      </c>
      <c r="I119" s="155">
        <v>6.6800000000000002E-3</v>
      </c>
      <c r="K119" s="333"/>
    </row>
    <row r="120" spans="2:11" ht="13.5" customHeight="1">
      <c r="B120" s="154">
        <v>94</v>
      </c>
      <c r="C120" s="115" t="s">
        <v>293</v>
      </c>
      <c r="D120" s="115" t="s">
        <v>294</v>
      </c>
      <c r="E120" s="115" t="s">
        <v>108</v>
      </c>
      <c r="F120" s="116">
        <v>4</v>
      </c>
      <c r="G120" s="117">
        <v>0</v>
      </c>
      <c r="H120" s="117">
        <f t="shared" si="8"/>
        <v>0</v>
      </c>
      <c r="I120" s="155">
        <v>2.32E-3</v>
      </c>
      <c r="K120" s="333"/>
    </row>
    <row r="121" spans="2:11" ht="13.5" customHeight="1">
      <c r="B121" s="156">
        <v>95</v>
      </c>
      <c r="C121" s="118" t="s">
        <v>295</v>
      </c>
      <c r="D121" s="440" t="s">
        <v>1315</v>
      </c>
      <c r="E121" s="118" t="s">
        <v>93</v>
      </c>
      <c r="F121" s="119">
        <v>2</v>
      </c>
      <c r="G121" s="117">
        <v>0</v>
      </c>
      <c r="H121" s="117">
        <f t="shared" si="8"/>
        <v>0</v>
      </c>
      <c r="I121" s="157">
        <v>0</v>
      </c>
      <c r="K121" s="333"/>
    </row>
    <row r="122" spans="2:11" ht="13.5" customHeight="1">
      <c r="B122" s="156">
        <v>96</v>
      </c>
      <c r="C122" s="118" t="s">
        <v>297</v>
      </c>
      <c r="D122" s="118" t="s">
        <v>298</v>
      </c>
      <c r="E122" s="118" t="s">
        <v>93</v>
      </c>
      <c r="F122" s="119">
        <v>1</v>
      </c>
      <c r="G122" s="117">
        <v>0</v>
      </c>
      <c r="H122" s="117">
        <f t="shared" si="8"/>
        <v>0</v>
      </c>
      <c r="I122" s="157">
        <v>0</v>
      </c>
      <c r="K122" s="333"/>
    </row>
    <row r="123" spans="2:11" ht="13.5" customHeight="1">
      <c r="B123" s="154">
        <v>97</v>
      </c>
      <c r="C123" s="115" t="s">
        <v>299</v>
      </c>
      <c r="D123" s="115" t="s">
        <v>1319</v>
      </c>
      <c r="E123" s="115" t="s">
        <v>161</v>
      </c>
      <c r="F123" s="116">
        <v>2</v>
      </c>
      <c r="G123" s="117">
        <v>0</v>
      </c>
      <c r="H123" s="117">
        <f t="shared" si="8"/>
        <v>0</v>
      </c>
      <c r="I123" s="155">
        <v>0</v>
      </c>
      <c r="K123" s="333"/>
    </row>
    <row r="124" spans="2:11" ht="13.5" customHeight="1">
      <c r="B124" s="144"/>
      <c r="C124" s="145" t="s">
        <v>300</v>
      </c>
      <c r="D124" s="145" t="s">
        <v>301</v>
      </c>
      <c r="E124" s="145"/>
      <c r="F124" s="146"/>
      <c r="G124" s="147"/>
      <c r="H124" s="147">
        <f>H125</f>
        <v>0</v>
      </c>
      <c r="I124" s="148">
        <v>0</v>
      </c>
      <c r="K124" s="390"/>
    </row>
    <row r="125" spans="2:11" ht="13.5" customHeight="1">
      <c r="B125" s="149"/>
      <c r="C125" s="150" t="s">
        <v>302</v>
      </c>
      <c r="D125" s="150" t="s">
        <v>301</v>
      </c>
      <c r="E125" s="150"/>
      <c r="F125" s="151"/>
      <c r="G125" s="152"/>
      <c r="H125" s="152">
        <f>H126+H127+H128+H129+H130+H131</f>
        <v>0</v>
      </c>
      <c r="I125" s="153">
        <v>0</v>
      </c>
      <c r="K125" s="389"/>
    </row>
    <row r="126" spans="2:11" ht="13.5" customHeight="1">
      <c r="B126" s="154">
        <v>98</v>
      </c>
      <c r="C126" s="115" t="s">
        <v>303</v>
      </c>
      <c r="D126" s="115" t="s">
        <v>304</v>
      </c>
      <c r="E126" s="115" t="s">
        <v>305</v>
      </c>
      <c r="F126" s="116">
        <v>36</v>
      </c>
      <c r="G126" s="117">
        <v>0</v>
      </c>
      <c r="H126" s="117">
        <f>F126*G126</f>
        <v>0</v>
      </c>
      <c r="I126" s="155">
        <v>0</v>
      </c>
      <c r="K126" s="333"/>
    </row>
    <row r="127" spans="2:11" ht="13.5" customHeight="1">
      <c r="B127" s="154">
        <v>99</v>
      </c>
      <c r="C127" s="115" t="s">
        <v>306</v>
      </c>
      <c r="D127" s="115" t="s">
        <v>307</v>
      </c>
      <c r="E127" s="115" t="s">
        <v>305</v>
      </c>
      <c r="F127" s="116">
        <v>24</v>
      </c>
      <c r="G127" s="117">
        <v>0</v>
      </c>
      <c r="H127" s="117">
        <f t="shared" ref="H127:H131" si="9">F127*G127</f>
        <v>0</v>
      </c>
      <c r="I127" s="155">
        <v>0</v>
      </c>
      <c r="K127" s="333"/>
    </row>
    <row r="128" spans="2:11" ht="13.5" customHeight="1">
      <c r="B128" s="154">
        <v>100</v>
      </c>
      <c r="C128" s="115" t="s">
        <v>308</v>
      </c>
      <c r="D128" s="115" t="s">
        <v>309</v>
      </c>
      <c r="E128" s="115" t="s">
        <v>310</v>
      </c>
      <c r="F128" s="116">
        <v>1</v>
      </c>
      <c r="G128" s="117">
        <v>0</v>
      </c>
      <c r="H128" s="117">
        <f t="shared" si="9"/>
        <v>0</v>
      </c>
      <c r="I128" s="155">
        <v>0</v>
      </c>
      <c r="K128" s="333"/>
    </row>
    <row r="129" spans="2:11" ht="13.5" customHeight="1">
      <c r="B129" s="154">
        <v>101</v>
      </c>
      <c r="C129" s="115" t="s">
        <v>311</v>
      </c>
      <c r="D129" s="115" t="s">
        <v>312</v>
      </c>
      <c r="E129" s="115" t="s">
        <v>305</v>
      </c>
      <c r="F129" s="116">
        <v>36</v>
      </c>
      <c r="G129" s="117">
        <v>0</v>
      </c>
      <c r="H129" s="117">
        <f t="shared" si="9"/>
        <v>0</v>
      </c>
      <c r="I129" s="155">
        <v>0</v>
      </c>
      <c r="K129" s="333"/>
    </row>
    <row r="130" spans="2:11" ht="13.5" customHeight="1">
      <c r="B130" s="154">
        <v>102</v>
      </c>
      <c r="C130" s="115" t="s">
        <v>313</v>
      </c>
      <c r="D130" s="115" t="s">
        <v>314</v>
      </c>
      <c r="E130" s="115" t="s">
        <v>310</v>
      </c>
      <c r="F130" s="116">
        <v>1</v>
      </c>
      <c r="G130" s="117">
        <v>0</v>
      </c>
      <c r="H130" s="117">
        <f t="shared" si="9"/>
        <v>0</v>
      </c>
      <c r="I130" s="155">
        <v>0</v>
      </c>
      <c r="K130" s="333"/>
    </row>
    <row r="131" spans="2:11" ht="13.5" customHeight="1" thickBot="1">
      <c r="B131" s="154">
        <v>103</v>
      </c>
      <c r="C131" s="115" t="s">
        <v>315</v>
      </c>
      <c r="D131" s="115" t="s">
        <v>316</v>
      </c>
      <c r="E131" s="115" t="s">
        <v>310</v>
      </c>
      <c r="F131" s="116">
        <v>1</v>
      </c>
      <c r="G131" s="117">
        <v>0</v>
      </c>
      <c r="H131" s="391">
        <f t="shared" si="9"/>
        <v>0</v>
      </c>
      <c r="I131" s="155">
        <v>0</v>
      </c>
      <c r="K131" s="333"/>
    </row>
    <row r="132" spans="2:11" ht="13.5" customHeight="1" thickBot="1">
      <c r="B132" s="168"/>
      <c r="C132" s="169"/>
      <c r="D132" s="169" t="s">
        <v>317</v>
      </c>
      <c r="E132" s="169"/>
      <c r="F132" s="170"/>
      <c r="G132" s="171"/>
      <c r="H132" s="388">
        <f>H124+H117+H106+H98+H91+H88+H67+H35+H17</f>
        <v>0</v>
      </c>
      <c r="I132" s="172">
        <v>0.30321942499999999</v>
      </c>
      <c r="K132" s="387"/>
    </row>
    <row r="133" spans="2:11" ht="15.75" thickBot="1">
      <c r="B133" s="173"/>
      <c r="C133" s="174"/>
      <c r="D133" s="174"/>
      <c r="E133" s="174"/>
      <c r="F133" s="174"/>
      <c r="G133" s="174"/>
      <c r="H133" s="174"/>
      <c r="I133" s="175"/>
    </row>
  </sheetData>
  <mergeCells count="1">
    <mergeCell ref="B4:I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J55"/>
  <sheetViews>
    <sheetView zoomScaleNormal="100" workbookViewId="0">
      <selection activeCell="X44" sqref="X44"/>
    </sheetView>
  </sheetViews>
  <sheetFormatPr defaultRowHeight="15"/>
  <cols>
    <col min="3" max="3" width="9.140625" customWidth="1"/>
    <col min="4" max="4" width="44.5703125" customWidth="1"/>
    <col min="8" max="8" width="11.5703125" customWidth="1"/>
    <col min="9" max="9" width="12.710937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498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508</v>
      </c>
      <c r="D9" s="270" t="s">
        <v>509</v>
      </c>
      <c r="E9" s="271"/>
      <c r="F9" s="272"/>
      <c r="G9" s="273"/>
      <c r="H9" s="297">
        <f>H10+H13+H15+H17+H18+H19+H20</f>
        <v>0</v>
      </c>
    </row>
    <row r="10" spans="2:8" ht="13.5" customHeight="1">
      <c r="B10" s="298">
        <v>1</v>
      </c>
      <c r="C10" s="274" t="s">
        <v>510</v>
      </c>
      <c r="D10" s="275" t="s">
        <v>511</v>
      </c>
      <c r="E10" s="276" t="s">
        <v>93</v>
      </c>
      <c r="F10" s="277">
        <v>5</v>
      </c>
      <c r="G10" s="278">
        <v>0</v>
      </c>
      <c r="H10" s="299">
        <f>F10*G10</f>
        <v>0</v>
      </c>
    </row>
    <row r="11" spans="2:8" ht="13.5" customHeight="1">
      <c r="B11" s="298"/>
      <c r="C11" s="274"/>
      <c r="D11" s="279" t="s">
        <v>512</v>
      </c>
      <c r="E11" s="280"/>
      <c r="F11" s="281">
        <v>4</v>
      </c>
      <c r="G11" s="278"/>
      <c r="H11" s="299"/>
    </row>
    <row r="12" spans="2:8" ht="13.5" customHeight="1">
      <c r="B12" s="298"/>
      <c r="C12" s="274"/>
      <c r="D12" s="279" t="s">
        <v>513</v>
      </c>
      <c r="E12" s="280"/>
      <c r="F12" s="281">
        <v>1</v>
      </c>
      <c r="G12" s="278"/>
      <c r="H12" s="299"/>
    </row>
    <row r="13" spans="2:8" ht="13.5" customHeight="1">
      <c r="B13" s="298">
        <v>2</v>
      </c>
      <c r="C13" s="274" t="s">
        <v>514</v>
      </c>
      <c r="D13" s="275" t="s">
        <v>515</v>
      </c>
      <c r="E13" s="276" t="s">
        <v>222</v>
      </c>
      <c r="F13" s="277">
        <v>2.528</v>
      </c>
      <c r="G13" s="278">
        <v>0</v>
      </c>
      <c r="H13" s="299">
        <f t="shared" ref="H13:H20" si="0">F13*G13</f>
        <v>0</v>
      </c>
    </row>
    <row r="14" spans="2:8" ht="13.5" customHeight="1">
      <c r="B14" s="298"/>
      <c r="C14" s="274"/>
      <c r="D14" s="279" t="s">
        <v>516</v>
      </c>
      <c r="E14" s="280"/>
      <c r="F14" s="281">
        <v>2.528</v>
      </c>
      <c r="G14" s="278"/>
      <c r="H14" s="299"/>
    </row>
    <row r="15" spans="2:8" ht="13.5" customHeight="1">
      <c r="B15" s="298">
        <v>3</v>
      </c>
      <c r="C15" s="274" t="s">
        <v>517</v>
      </c>
      <c r="D15" s="275" t="s">
        <v>518</v>
      </c>
      <c r="E15" s="276" t="s">
        <v>222</v>
      </c>
      <c r="F15" s="277">
        <v>1.44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519</v>
      </c>
      <c r="E16" s="280"/>
      <c r="F16" s="281">
        <v>1.44</v>
      </c>
      <c r="G16" s="278"/>
      <c r="H16" s="299"/>
    </row>
    <row r="17" spans="2:10" ht="13.5" customHeight="1">
      <c r="B17" s="298">
        <v>4</v>
      </c>
      <c r="C17" s="274" t="s">
        <v>520</v>
      </c>
      <c r="D17" s="275" t="s">
        <v>521</v>
      </c>
      <c r="E17" s="276" t="s">
        <v>420</v>
      </c>
      <c r="F17" s="277">
        <v>1</v>
      </c>
      <c r="G17" s="278">
        <v>0</v>
      </c>
      <c r="H17" s="299">
        <f t="shared" si="0"/>
        <v>0</v>
      </c>
    </row>
    <row r="18" spans="2:10" ht="13.5" customHeight="1">
      <c r="B18" s="298">
        <v>5</v>
      </c>
      <c r="C18" s="274" t="s">
        <v>522</v>
      </c>
      <c r="D18" s="275" t="s">
        <v>523</v>
      </c>
      <c r="E18" s="276" t="s">
        <v>310</v>
      </c>
      <c r="F18" s="277">
        <v>1</v>
      </c>
      <c r="G18" s="278">
        <v>0</v>
      </c>
      <c r="H18" s="299">
        <f t="shared" si="0"/>
        <v>0</v>
      </c>
    </row>
    <row r="19" spans="2:10" ht="13.5" customHeight="1">
      <c r="B19" s="298">
        <v>6</v>
      </c>
      <c r="C19" s="274" t="s">
        <v>524</v>
      </c>
      <c r="D19" s="275" t="s">
        <v>525</v>
      </c>
      <c r="E19" s="276" t="s">
        <v>93</v>
      </c>
      <c r="F19" s="277">
        <v>5</v>
      </c>
      <c r="G19" s="278">
        <v>0</v>
      </c>
      <c r="H19" s="299">
        <f t="shared" si="0"/>
        <v>0</v>
      </c>
    </row>
    <row r="20" spans="2:10" ht="13.5" customHeight="1">
      <c r="B20" s="298">
        <v>7</v>
      </c>
      <c r="C20" s="274" t="s">
        <v>526</v>
      </c>
      <c r="D20" s="275" t="s">
        <v>527</v>
      </c>
      <c r="E20" s="276" t="s">
        <v>222</v>
      </c>
      <c r="F20" s="277">
        <v>3.2</v>
      </c>
      <c r="G20" s="278">
        <v>0</v>
      </c>
      <c r="H20" s="299">
        <f t="shared" si="0"/>
        <v>0</v>
      </c>
    </row>
    <row r="21" spans="2:10" ht="13.5" customHeight="1">
      <c r="B21" s="298"/>
      <c r="C21" s="274"/>
      <c r="D21" s="279" t="s">
        <v>528</v>
      </c>
      <c r="E21" s="280"/>
      <c r="F21" s="281">
        <v>1.6</v>
      </c>
      <c r="G21" s="278"/>
      <c r="H21" s="299"/>
    </row>
    <row r="22" spans="2:10" ht="13.5" customHeight="1" thickBot="1">
      <c r="B22" s="298"/>
      <c r="C22" s="274"/>
      <c r="D22" s="279" t="s">
        <v>529</v>
      </c>
      <c r="E22" s="280"/>
      <c r="F22" s="281">
        <v>1.6</v>
      </c>
      <c r="G22" s="278"/>
      <c r="H22" s="299"/>
    </row>
    <row r="23" spans="2:10" ht="13.5" customHeight="1" thickBot="1">
      <c r="B23" s="300" t="s">
        <v>507</v>
      </c>
      <c r="C23" s="282" t="s">
        <v>530</v>
      </c>
      <c r="D23" s="283" t="s">
        <v>531</v>
      </c>
      <c r="E23" s="284"/>
      <c r="F23" s="285"/>
      <c r="G23" s="286"/>
      <c r="H23" s="301">
        <f>H34+H33+H32+H31+H30+H29+H28+H27+H26+H24</f>
        <v>0</v>
      </c>
      <c r="I23" s="398">
        <f>H23+H9</f>
        <v>0</v>
      </c>
      <c r="J23" s="399" t="s">
        <v>13</v>
      </c>
    </row>
    <row r="24" spans="2:10" ht="13.5" customHeight="1">
      <c r="B24" s="298">
        <v>8</v>
      </c>
      <c r="C24" s="274" t="s">
        <v>532</v>
      </c>
      <c r="D24" s="275" t="s">
        <v>533</v>
      </c>
      <c r="E24" s="276" t="s">
        <v>222</v>
      </c>
      <c r="F24" s="277">
        <v>2.3940000000000001</v>
      </c>
      <c r="G24" s="278">
        <v>0</v>
      </c>
      <c r="H24" s="299">
        <f>F24*G24</f>
        <v>0</v>
      </c>
    </row>
    <row r="25" spans="2:10" ht="13.5" customHeight="1">
      <c r="B25" s="298"/>
      <c r="C25" s="274"/>
      <c r="D25" s="279" t="s">
        <v>534</v>
      </c>
      <c r="E25" s="280"/>
      <c r="F25" s="281">
        <v>2.3940000000000001</v>
      </c>
      <c r="G25" s="278"/>
      <c r="H25" s="299"/>
    </row>
    <row r="26" spans="2:10" ht="13.5" customHeight="1">
      <c r="B26" s="298">
        <v>9</v>
      </c>
      <c r="C26" s="274" t="s">
        <v>535</v>
      </c>
      <c r="D26" s="275" t="s">
        <v>536</v>
      </c>
      <c r="E26" s="276" t="s">
        <v>537</v>
      </c>
      <c r="F26" s="277">
        <v>1.5</v>
      </c>
      <c r="G26" s="278">
        <v>0</v>
      </c>
      <c r="H26" s="299">
        <f t="shared" ref="H26:H34" si="1">F26*G26</f>
        <v>0</v>
      </c>
    </row>
    <row r="27" spans="2:10" ht="13.5" customHeight="1">
      <c r="B27" s="298">
        <v>10</v>
      </c>
      <c r="C27" s="274" t="s">
        <v>538</v>
      </c>
      <c r="D27" s="275" t="s">
        <v>539</v>
      </c>
      <c r="E27" s="276" t="s">
        <v>537</v>
      </c>
      <c r="F27" s="277">
        <v>1.5</v>
      </c>
      <c r="G27" s="278">
        <v>0</v>
      </c>
      <c r="H27" s="299">
        <f t="shared" si="1"/>
        <v>0</v>
      </c>
    </row>
    <row r="28" spans="2:10" ht="13.5" customHeight="1">
      <c r="B28" s="298">
        <v>11</v>
      </c>
      <c r="C28" s="274" t="s">
        <v>540</v>
      </c>
      <c r="D28" s="275" t="s">
        <v>541</v>
      </c>
      <c r="E28" s="276" t="s">
        <v>537</v>
      </c>
      <c r="F28" s="277">
        <v>1.5</v>
      </c>
      <c r="G28" s="278">
        <v>0</v>
      </c>
      <c r="H28" s="299">
        <f t="shared" si="1"/>
        <v>0</v>
      </c>
    </row>
    <row r="29" spans="2:10" ht="13.5" customHeight="1">
      <c r="B29" s="298">
        <v>12</v>
      </c>
      <c r="C29" s="274" t="s">
        <v>542</v>
      </c>
      <c r="D29" s="275" t="s">
        <v>543</v>
      </c>
      <c r="E29" s="276" t="s">
        <v>537</v>
      </c>
      <c r="F29" s="277">
        <v>3</v>
      </c>
      <c r="G29" s="278">
        <v>0</v>
      </c>
      <c r="H29" s="299">
        <f t="shared" si="1"/>
        <v>0</v>
      </c>
    </row>
    <row r="30" spans="2:10" ht="13.5" customHeight="1">
      <c r="B30" s="298">
        <v>13</v>
      </c>
      <c r="C30" s="274" t="s">
        <v>544</v>
      </c>
      <c r="D30" s="275" t="s">
        <v>545</v>
      </c>
      <c r="E30" s="276" t="s">
        <v>537</v>
      </c>
      <c r="F30" s="277">
        <v>1.5</v>
      </c>
      <c r="G30" s="278">
        <v>0</v>
      </c>
      <c r="H30" s="299">
        <f t="shared" si="1"/>
        <v>0</v>
      </c>
    </row>
    <row r="31" spans="2:10" ht="13.5" customHeight="1">
      <c r="B31" s="298">
        <v>14</v>
      </c>
      <c r="C31" s="274" t="s">
        <v>546</v>
      </c>
      <c r="D31" s="275" t="s">
        <v>547</v>
      </c>
      <c r="E31" s="276" t="s">
        <v>537</v>
      </c>
      <c r="F31" s="277">
        <v>1.5</v>
      </c>
      <c r="G31" s="278">
        <v>0</v>
      </c>
      <c r="H31" s="299">
        <f t="shared" si="1"/>
        <v>0</v>
      </c>
    </row>
    <row r="32" spans="2:10" ht="13.5" customHeight="1">
      <c r="B32" s="298">
        <v>15</v>
      </c>
      <c r="C32" s="274" t="s">
        <v>548</v>
      </c>
      <c r="D32" s="275" t="s">
        <v>549</v>
      </c>
      <c r="E32" s="276" t="s">
        <v>537</v>
      </c>
      <c r="F32" s="277">
        <v>1.5</v>
      </c>
      <c r="G32" s="278">
        <v>0</v>
      </c>
      <c r="H32" s="299">
        <f t="shared" si="1"/>
        <v>0</v>
      </c>
    </row>
    <row r="33" spans="2:10" ht="13.5" customHeight="1">
      <c r="B33" s="298">
        <v>16</v>
      </c>
      <c r="C33" s="274" t="s">
        <v>550</v>
      </c>
      <c r="D33" s="275" t="s">
        <v>551</v>
      </c>
      <c r="E33" s="276" t="s">
        <v>537</v>
      </c>
      <c r="F33" s="277">
        <v>1.5</v>
      </c>
      <c r="G33" s="278">
        <v>0</v>
      </c>
      <c r="H33" s="299">
        <f t="shared" si="1"/>
        <v>0</v>
      </c>
    </row>
    <row r="34" spans="2:10" ht="13.5" customHeight="1">
      <c r="B34" s="298">
        <v>17</v>
      </c>
      <c r="C34" s="274" t="s">
        <v>552</v>
      </c>
      <c r="D34" s="275" t="s">
        <v>553</v>
      </c>
      <c r="E34" s="276" t="s">
        <v>537</v>
      </c>
      <c r="F34" s="277">
        <v>1.5</v>
      </c>
      <c r="G34" s="278">
        <v>0</v>
      </c>
      <c r="H34" s="299">
        <f t="shared" si="1"/>
        <v>0</v>
      </c>
    </row>
    <row r="35" spans="2:10" ht="13.5" customHeight="1">
      <c r="B35" s="300" t="s">
        <v>507</v>
      </c>
      <c r="C35" s="282" t="s">
        <v>155</v>
      </c>
      <c r="D35" s="283" t="s">
        <v>554</v>
      </c>
      <c r="E35" s="284"/>
      <c r="F35" s="285"/>
      <c r="G35" s="286"/>
      <c r="H35" s="301">
        <f>H38+H37+H36</f>
        <v>0</v>
      </c>
    </row>
    <row r="36" spans="2:10" ht="13.5" customHeight="1">
      <c r="B36" s="298">
        <v>18</v>
      </c>
      <c r="C36" s="274" t="s">
        <v>555</v>
      </c>
      <c r="D36" s="275" t="s">
        <v>556</v>
      </c>
      <c r="E36" s="276" t="s">
        <v>168</v>
      </c>
      <c r="F36" s="277">
        <v>1</v>
      </c>
      <c r="G36" s="278">
        <v>0</v>
      </c>
      <c r="H36" s="299">
        <f>F36*G36</f>
        <v>0</v>
      </c>
    </row>
    <row r="37" spans="2:10" ht="13.5" customHeight="1">
      <c r="B37" s="298">
        <v>19</v>
      </c>
      <c r="C37" s="274" t="s">
        <v>557</v>
      </c>
      <c r="D37" s="275" t="s">
        <v>558</v>
      </c>
      <c r="E37" s="276" t="s">
        <v>168</v>
      </c>
      <c r="F37" s="277">
        <v>1</v>
      </c>
      <c r="G37" s="278">
        <v>0</v>
      </c>
      <c r="H37" s="299">
        <f t="shared" ref="H37:H38" si="2">F37*G37</f>
        <v>0</v>
      </c>
    </row>
    <row r="38" spans="2:10" ht="13.5" customHeight="1">
      <c r="B38" s="298">
        <v>20</v>
      </c>
      <c r="C38" s="274" t="s">
        <v>559</v>
      </c>
      <c r="D38" s="275" t="s">
        <v>560</v>
      </c>
      <c r="E38" s="276" t="s">
        <v>168</v>
      </c>
      <c r="F38" s="277">
        <v>1</v>
      </c>
      <c r="G38" s="278">
        <v>0</v>
      </c>
      <c r="H38" s="299">
        <f t="shared" si="2"/>
        <v>0</v>
      </c>
    </row>
    <row r="39" spans="2:10" ht="13.5" customHeight="1">
      <c r="B39" s="300" t="s">
        <v>507</v>
      </c>
      <c r="C39" s="282" t="s">
        <v>561</v>
      </c>
      <c r="D39" s="283" t="s">
        <v>562</v>
      </c>
      <c r="E39" s="284"/>
      <c r="F39" s="285"/>
      <c r="G39" s="286"/>
      <c r="H39" s="301">
        <f>H40</f>
        <v>0</v>
      </c>
    </row>
    <row r="40" spans="2:10" ht="13.5" customHeight="1">
      <c r="B40" s="298">
        <v>21</v>
      </c>
      <c r="C40" s="274" t="s">
        <v>563</v>
      </c>
      <c r="D40" s="275" t="s">
        <v>564</v>
      </c>
      <c r="E40" s="276" t="s">
        <v>222</v>
      </c>
      <c r="F40" s="277">
        <v>48.689</v>
      </c>
      <c r="G40" s="278">
        <v>0</v>
      </c>
      <c r="H40" s="299">
        <f>F40*G40</f>
        <v>0</v>
      </c>
    </row>
    <row r="41" spans="2:10" ht="13.5" customHeight="1">
      <c r="B41" s="298"/>
      <c r="C41" s="274"/>
      <c r="D41" s="279" t="s">
        <v>565</v>
      </c>
      <c r="E41" s="280"/>
      <c r="F41" s="281">
        <v>48.689</v>
      </c>
      <c r="G41" s="278"/>
      <c r="H41" s="299"/>
    </row>
    <row r="42" spans="2:10" ht="13.5" customHeight="1">
      <c r="B42" s="300" t="s">
        <v>507</v>
      </c>
      <c r="C42" s="282" t="s">
        <v>566</v>
      </c>
      <c r="D42" s="283" t="s">
        <v>567</v>
      </c>
      <c r="E42" s="284"/>
      <c r="F42" s="285"/>
      <c r="G42" s="286"/>
      <c r="H42" s="301">
        <f>H45+H44+H43</f>
        <v>0</v>
      </c>
    </row>
    <row r="43" spans="2:10" ht="13.5" customHeight="1">
      <c r="B43" s="298">
        <v>22</v>
      </c>
      <c r="C43" s="274" t="s">
        <v>568</v>
      </c>
      <c r="D43" s="275" t="s">
        <v>569</v>
      </c>
      <c r="E43" s="276" t="s">
        <v>93</v>
      </c>
      <c r="F43" s="277">
        <v>3</v>
      </c>
      <c r="G43" s="278">
        <v>0</v>
      </c>
      <c r="H43" s="299">
        <f>F43*G43</f>
        <v>0</v>
      </c>
    </row>
    <row r="44" spans="2:10" ht="13.5" customHeight="1">
      <c r="B44" s="298">
        <v>23</v>
      </c>
      <c r="C44" s="274" t="s">
        <v>570</v>
      </c>
      <c r="D44" s="275" t="s">
        <v>571</v>
      </c>
      <c r="E44" s="276" t="s">
        <v>310</v>
      </c>
      <c r="F44" s="277">
        <v>1</v>
      </c>
      <c r="G44" s="278">
        <v>0</v>
      </c>
      <c r="H44" s="299">
        <f t="shared" ref="H44:H45" si="3">F44*G44</f>
        <v>0</v>
      </c>
    </row>
    <row r="45" spans="2:10" ht="13.5" customHeight="1" thickBot="1">
      <c r="B45" s="298">
        <v>24</v>
      </c>
      <c r="C45" s="274" t="s">
        <v>572</v>
      </c>
      <c r="D45" s="275" t="s">
        <v>573</v>
      </c>
      <c r="E45" s="276" t="s">
        <v>93</v>
      </c>
      <c r="F45" s="277">
        <v>1</v>
      </c>
      <c r="G45" s="278">
        <v>0</v>
      </c>
      <c r="H45" s="299">
        <f t="shared" si="3"/>
        <v>0</v>
      </c>
    </row>
    <row r="46" spans="2:10" ht="13.5" customHeight="1" thickBot="1">
      <c r="B46" s="300" t="s">
        <v>507</v>
      </c>
      <c r="C46" s="282" t="s">
        <v>574</v>
      </c>
      <c r="D46" s="283" t="s">
        <v>575</v>
      </c>
      <c r="E46" s="284"/>
      <c r="F46" s="285"/>
      <c r="G46" s="286"/>
      <c r="H46" s="301">
        <f>H51+H47</f>
        <v>0</v>
      </c>
      <c r="I46" s="398">
        <f>H46+H42+H39+H35</f>
        <v>0</v>
      </c>
      <c r="J46" s="399" t="s">
        <v>14</v>
      </c>
    </row>
    <row r="47" spans="2:10" ht="13.5" customHeight="1">
      <c r="B47" s="298">
        <v>25</v>
      </c>
      <c r="C47" s="274" t="s">
        <v>576</v>
      </c>
      <c r="D47" s="275" t="s">
        <v>577</v>
      </c>
      <c r="E47" s="276" t="s">
        <v>108</v>
      </c>
      <c r="F47" s="277">
        <v>29.73</v>
      </c>
      <c r="G47" s="278">
        <v>0</v>
      </c>
      <c r="H47" s="299">
        <f>F47*G47</f>
        <v>0</v>
      </c>
    </row>
    <row r="48" spans="2:10" ht="13.5" customHeight="1">
      <c r="B48" s="298"/>
      <c r="C48" s="274"/>
      <c r="D48" s="279" t="s">
        <v>578</v>
      </c>
      <c r="E48" s="280"/>
      <c r="F48" s="281">
        <v>12.83</v>
      </c>
      <c r="G48" s="278"/>
      <c r="H48" s="299"/>
    </row>
    <row r="49" spans="2:8" ht="13.5" customHeight="1">
      <c r="B49" s="298"/>
      <c r="C49" s="274"/>
      <c r="D49" s="279" t="s">
        <v>579</v>
      </c>
      <c r="E49" s="280"/>
      <c r="F49" s="281">
        <v>9.5500000000000007</v>
      </c>
      <c r="G49" s="278"/>
      <c r="H49" s="299"/>
    </row>
    <row r="50" spans="2:8" ht="13.5" customHeight="1">
      <c r="B50" s="298"/>
      <c r="C50" s="274"/>
      <c r="D50" s="279" t="s">
        <v>580</v>
      </c>
      <c r="E50" s="280"/>
      <c r="F50" s="281">
        <v>7.35</v>
      </c>
      <c r="G50" s="278"/>
      <c r="H50" s="299"/>
    </row>
    <row r="51" spans="2:8" ht="13.5" customHeight="1">
      <c r="B51" s="298">
        <v>26</v>
      </c>
      <c r="C51" s="274" t="s">
        <v>581</v>
      </c>
      <c r="D51" s="275" t="s">
        <v>582</v>
      </c>
      <c r="E51" s="276" t="s">
        <v>222</v>
      </c>
      <c r="F51" s="277">
        <v>24.3445</v>
      </c>
      <c r="G51" s="278">
        <v>0</v>
      </c>
      <c r="H51" s="299">
        <f t="shared" ref="H51" si="4">F51*G51</f>
        <v>0</v>
      </c>
    </row>
    <row r="52" spans="2:8" ht="13.5" customHeight="1">
      <c r="B52" s="298"/>
      <c r="C52" s="274"/>
      <c r="D52" s="279" t="s">
        <v>583</v>
      </c>
      <c r="E52" s="280"/>
      <c r="F52" s="281">
        <v>11.7393</v>
      </c>
      <c r="G52" s="278"/>
      <c r="H52" s="299"/>
    </row>
    <row r="53" spans="2:8" ht="13.5" customHeight="1">
      <c r="B53" s="298"/>
      <c r="C53" s="274"/>
      <c r="D53" s="279" t="s">
        <v>584</v>
      </c>
      <c r="E53" s="280"/>
      <c r="F53" s="281">
        <v>7.8231999999999999</v>
      </c>
      <c r="G53" s="278"/>
      <c r="H53" s="299"/>
    </row>
    <row r="54" spans="2:8" ht="13.5" customHeight="1" thickBot="1">
      <c r="B54" s="302"/>
      <c r="C54" s="303"/>
      <c r="D54" s="304" t="s">
        <v>585</v>
      </c>
      <c r="E54" s="305"/>
      <c r="F54" s="306">
        <v>4.782</v>
      </c>
      <c r="G54" s="307"/>
      <c r="H54" s="299"/>
    </row>
    <row r="55" spans="2:8" ht="15.75" thickBot="1">
      <c r="H55" s="386">
        <f>H46+H42+H39+H35+H23+H9</f>
        <v>0</v>
      </c>
    </row>
  </sheetData>
  <mergeCells count="4">
    <mergeCell ref="B2:H2"/>
    <mergeCell ref="D3:H3"/>
    <mergeCell ref="D4:H4"/>
    <mergeCell ref="D5:H5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B1:K120"/>
  <sheetViews>
    <sheetView workbookViewId="0">
      <pane ySplit="5" topLeftCell="A72" activePane="bottomLeft" state="frozen"/>
      <selection pane="bottomLeft" activeCell="Q109" sqref="Q109"/>
    </sheetView>
  </sheetViews>
  <sheetFormatPr defaultRowHeight="15"/>
  <cols>
    <col min="4" max="4" width="44.28515625" customWidth="1"/>
    <col min="7" max="7" width="12.85546875" customWidth="1"/>
    <col min="8" max="8" width="12.28515625" customWidth="1"/>
    <col min="9" max="9" width="12.7109375" customWidth="1"/>
    <col min="10" max="10" width="13.42578125" customWidth="1"/>
    <col min="11" max="11" width="13" customWidth="1"/>
  </cols>
  <sheetData>
    <row r="1" spans="2:11" ht="15.75" thickBot="1"/>
    <row r="2" spans="2:11" ht="15.75">
      <c r="B2" s="213"/>
      <c r="C2" s="534" t="s">
        <v>397</v>
      </c>
      <c r="D2" s="534"/>
      <c r="E2" s="534"/>
      <c r="F2" s="534"/>
      <c r="G2" s="534"/>
      <c r="H2" s="534"/>
      <c r="I2" s="534"/>
      <c r="J2" s="535"/>
      <c r="K2" s="182"/>
    </row>
    <row r="3" spans="2:11" ht="16.5">
      <c r="B3" s="214"/>
      <c r="C3" s="215"/>
      <c r="D3" s="216" t="s">
        <v>489</v>
      </c>
      <c r="E3" s="217"/>
      <c r="F3" s="217"/>
      <c r="G3" s="217"/>
      <c r="H3" s="217"/>
      <c r="I3" s="217"/>
      <c r="J3" s="218"/>
      <c r="K3" s="182"/>
    </row>
    <row r="4" spans="2:11" ht="15.75">
      <c r="B4" s="214"/>
      <c r="C4" s="536" t="s">
        <v>399</v>
      </c>
      <c r="D4" s="536"/>
      <c r="E4" s="536"/>
      <c r="F4" s="536"/>
      <c r="G4" s="536"/>
      <c r="H4" s="536"/>
      <c r="I4" s="536"/>
      <c r="J4" s="537"/>
      <c r="K4" s="182"/>
    </row>
    <row r="5" spans="2:11">
      <c r="B5" s="214" t="s">
        <v>400</v>
      </c>
      <c r="C5" s="183" t="s">
        <v>401</v>
      </c>
      <c r="D5" s="184" t="s">
        <v>75</v>
      </c>
      <c r="E5" s="185" t="s">
        <v>402</v>
      </c>
      <c r="F5" s="185" t="s">
        <v>403</v>
      </c>
      <c r="G5" s="186" t="s">
        <v>404</v>
      </c>
      <c r="H5" s="187" t="s">
        <v>405</v>
      </c>
      <c r="I5" s="187" t="s">
        <v>406</v>
      </c>
      <c r="J5" s="219" t="s">
        <v>407</v>
      </c>
      <c r="K5" s="182" t="s">
        <v>408</v>
      </c>
    </row>
    <row r="6" spans="2:11" ht="16.5">
      <c r="B6" s="214"/>
      <c r="C6" s="220"/>
      <c r="D6" s="216" t="s">
        <v>409</v>
      </c>
      <c r="E6" s="185"/>
      <c r="F6" s="185"/>
      <c r="G6" s="186"/>
      <c r="H6" s="187"/>
      <c r="I6" s="187"/>
      <c r="J6" s="219"/>
      <c r="K6" s="182"/>
    </row>
    <row r="7" spans="2:11">
      <c r="B7" s="214">
        <v>341</v>
      </c>
      <c r="C7" s="220">
        <v>176</v>
      </c>
      <c r="D7" s="197" t="s">
        <v>410</v>
      </c>
      <c r="E7" s="185" t="s">
        <v>108</v>
      </c>
      <c r="F7" s="185">
        <v>15</v>
      </c>
      <c r="G7" s="186">
        <v>0</v>
      </c>
      <c r="H7" s="187"/>
      <c r="I7" s="187">
        <f>G7*F7</f>
        <v>0</v>
      </c>
      <c r="J7" s="219"/>
      <c r="K7" s="182"/>
    </row>
    <row r="8" spans="2:11">
      <c r="B8" s="214">
        <v>341</v>
      </c>
      <c r="C8" s="220">
        <v>46</v>
      </c>
      <c r="D8" s="197" t="s">
        <v>411</v>
      </c>
      <c r="E8" s="185" t="s">
        <v>108</v>
      </c>
      <c r="F8" s="185">
        <v>8</v>
      </c>
      <c r="G8" s="186">
        <v>0</v>
      </c>
      <c r="H8" s="187"/>
      <c r="I8" s="187">
        <f t="shared" ref="I8:I38" si="0">G8*F8</f>
        <v>0</v>
      </c>
      <c r="J8" s="219"/>
      <c r="K8" s="182"/>
    </row>
    <row r="9" spans="2:11">
      <c r="B9" s="214">
        <v>341</v>
      </c>
      <c r="C9" s="220">
        <v>23</v>
      </c>
      <c r="D9" s="197" t="s">
        <v>412</v>
      </c>
      <c r="E9" s="185" t="s">
        <v>108</v>
      </c>
      <c r="F9" s="185">
        <v>6</v>
      </c>
      <c r="G9" s="186">
        <v>0</v>
      </c>
      <c r="H9" s="187"/>
      <c r="I9" s="187">
        <f t="shared" si="0"/>
        <v>0</v>
      </c>
      <c r="J9" s="219"/>
      <c r="K9" s="182"/>
    </row>
    <row r="10" spans="2:11">
      <c r="B10" s="214">
        <v>341</v>
      </c>
      <c r="C10" s="220">
        <v>24</v>
      </c>
      <c r="D10" s="197" t="s">
        <v>413</v>
      </c>
      <c r="E10" s="185" t="s">
        <v>108</v>
      </c>
      <c r="F10" s="185">
        <v>25</v>
      </c>
      <c r="G10" s="186">
        <v>0</v>
      </c>
      <c r="H10" s="187"/>
      <c r="I10" s="187">
        <f t="shared" si="0"/>
        <v>0</v>
      </c>
      <c r="J10" s="219"/>
      <c r="K10" s="182"/>
    </row>
    <row r="11" spans="2:11">
      <c r="B11" s="214">
        <v>341</v>
      </c>
      <c r="C11" s="220">
        <v>26</v>
      </c>
      <c r="D11" s="197" t="s">
        <v>414</v>
      </c>
      <c r="E11" s="185" t="s">
        <v>108</v>
      </c>
      <c r="F11" s="185">
        <v>145</v>
      </c>
      <c r="G11" s="186">
        <v>0</v>
      </c>
      <c r="H11" s="187"/>
      <c r="I11" s="187">
        <f t="shared" si="0"/>
        <v>0</v>
      </c>
      <c r="J11" s="219"/>
      <c r="K11" s="182"/>
    </row>
    <row r="12" spans="2:11">
      <c r="B12" s="214">
        <v>341</v>
      </c>
      <c r="C12" s="220">
        <v>27</v>
      </c>
      <c r="D12" s="197" t="s">
        <v>415</v>
      </c>
      <c r="E12" s="185" t="s">
        <v>108</v>
      </c>
      <c r="F12" s="185">
        <v>240</v>
      </c>
      <c r="G12" s="186">
        <v>0</v>
      </c>
      <c r="H12" s="187"/>
      <c r="I12" s="187">
        <f t="shared" si="0"/>
        <v>0</v>
      </c>
      <c r="J12" s="219"/>
      <c r="K12" s="182"/>
    </row>
    <row r="13" spans="2:11">
      <c r="B13" s="214">
        <v>341</v>
      </c>
      <c r="C13" s="220">
        <v>57</v>
      </c>
      <c r="D13" s="197" t="s">
        <v>468</v>
      </c>
      <c r="E13" s="185" t="s">
        <v>108</v>
      </c>
      <c r="F13" s="185">
        <v>5</v>
      </c>
      <c r="G13" s="186">
        <v>0</v>
      </c>
      <c r="H13" s="187"/>
      <c r="I13" s="187">
        <f t="shared" si="0"/>
        <v>0</v>
      </c>
      <c r="J13" s="219"/>
      <c r="K13" s="182"/>
    </row>
    <row r="14" spans="2:11">
      <c r="B14" s="214">
        <v>341</v>
      </c>
      <c r="C14" s="220">
        <v>31</v>
      </c>
      <c r="D14" s="197" t="s">
        <v>416</v>
      </c>
      <c r="E14" s="185" t="s">
        <v>108</v>
      </c>
      <c r="F14" s="185">
        <v>35</v>
      </c>
      <c r="G14" s="186">
        <v>0</v>
      </c>
      <c r="H14" s="187"/>
      <c r="I14" s="187">
        <f t="shared" si="0"/>
        <v>0</v>
      </c>
      <c r="J14" s="219"/>
      <c r="K14" s="182"/>
    </row>
    <row r="15" spans="2:11">
      <c r="B15" s="214">
        <v>341</v>
      </c>
      <c r="C15" s="220">
        <v>34</v>
      </c>
      <c r="D15" s="197" t="s">
        <v>417</v>
      </c>
      <c r="E15" s="185" t="s">
        <v>108</v>
      </c>
      <c r="F15" s="185">
        <v>8</v>
      </c>
      <c r="G15" s="186">
        <v>0</v>
      </c>
      <c r="H15" s="187"/>
      <c r="I15" s="187">
        <f t="shared" si="0"/>
        <v>0</v>
      </c>
      <c r="J15" s="219"/>
      <c r="K15" s="182"/>
    </row>
    <row r="16" spans="2:11">
      <c r="B16" s="214">
        <v>341</v>
      </c>
      <c r="C16" s="220">
        <v>6</v>
      </c>
      <c r="D16" s="197" t="s">
        <v>418</v>
      </c>
      <c r="E16" s="185" t="s">
        <v>108</v>
      </c>
      <c r="F16" s="185">
        <v>18</v>
      </c>
      <c r="G16" s="186">
        <v>0</v>
      </c>
      <c r="H16" s="187"/>
      <c r="I16" s="187">
        <f t="shared" si="0"/>
        <v>0</v>
      </c>
      <c r="J16" s="219"/>
      <c r="K16" s="182"/>
    </row>
    <row r="17" spans="2:11">
      <c r="B17" s="214">
        <v>345</v>
      </c>
      <c r="C17" s="220">
        <v>383</v>
      </c>
      <c r="D17" s="197" t="s">
        <v>419</v>
      </c>
      <c r="E17" s="185" t="s">
        <v>420</v>
      </c>
      <c r="F17" s="185">
        <v>5</v>
      </c>
      <c r="G17" s="186">
        <v>0</v>
      </c>
      <c r="H17" s="187"/>
      <c r="I17" s="187">
        <f t="shared" si="0"/>
        <v>0</v>
      </c>
      <c r="J17" s="219"/>
      <c r="K17" s="182"/>
    </row>
    <row r="18" spans="2:11">
      <c r="B18" s="214">
        <v>345</v>
      </c>
      <c r="C18" s="220">
        <v>325</v>
      </c>
      <c r="D18" s="197" t="s">
        <v>421</v>
      </c>
      <c r="E18" s="185" t="s">
        <v>420</v>
      </c>
      <c r="F18" s="185">
        <v>43</v>
      </c>
      <c r="G18" s="186">
        <v>0</v>
      </c>
      <c r="H18" s="187"/>
      <c r="I18" s="187">
        <f t="shared" si="0"/>
        <v>0</v>
      </c>
      <c r="J18" s="219"/>
      <c r="K18" s="182"/>
    </row>
    <row r="19" spans="2:11">
      <c r="B19" s="214">
        <v>345</v>
      </c>
      <c r="C19" s="220">
        <v>6</v>
      </c>
      <c r="D19" s="197" t="s">
        <v>422</v>
      </c>
      <c r="E19" s="185" t="s">
        <v>420</v>
      </c>
      <c r="F19" s="185">
        <v>5</v>
      </c>
      <c r="G19" s="186">
        <v>0</v>
      </c>
      <c r="H19" s="187"/>
      <c r="I19" s="187">
        <f t="shared" si="0"/>
        <v>0</v>
      </c>
      <c r="J19" s="219"/>
      <c r="K19" s="182"/>
    </row>
    <row r="20" spans="2:11">
      <c r="B20" s="214">
        <v>345</v>
      </c>
      <c r="C20" s="220">
        <v>7</v>
      </c>
      <c r="D20" s="197" t="s">
        <v>423</v>
      </c>
      <c r="E20" s="185" t="s">
        <v>420</v>
      </c>
      <c r="F20" s="185">
        <v>10</v>
      </c>
      <c r="G20" s="186">
        <v>0</v>
      </c>
      <c r="H20" s="187"/>
      <c r="I20" s="187">
        <f t="shared" si="0"/>
        <v>0</v>
      </c>
      <c r="J20" s="219"/>
      <c r="K20" s="182"/>
    </row>
    <row r="21" spans="2:11">
      <c r="B21" s="214">
        <v>341</v>
      </c>
      <c r="C21" s="220">
        <v>61</v>
      </c>
      <c r="D21" s="197" t="s">
        <v>469</v>
      </c>
      <c r="E21" s="185" t="s">
        <v>108</v>
      </c>
      <c r="F21" s="185">
        <v>24</v>
      </c>
      <c r="G21" s="186">
        <v>0</v>
      </c>
      <c r="H21" s="187"/>
      <c r="I21" s="187">
        <f t="shared" si="0"/>
        <v>0</v>
      </c>
      <c r="J21" s="219"/>
      <c r="K21" s="182"/>
    </row>
    <row r="22" spans="2:11">
      <c r="B22" s="214">
        <v>341</v>
      </c>
      <c r="C22" s="220">
        <v>54</v>
      </c>
      <c r="D22" s="197" t="s">
        <v>470</v>
      </c>
      <c r="E22" s="185" t="s">
        <v>108</v>
      </c>
      <c r="F22" s="185">
        <v>6</v>
      </c>
      <c r="G22" s="186">
        <v>0</v>
      </c>
      <c r="H22" s="187"/>
      <c r="I22" s="187">
        <f t="shared" si="0"/>
        <v>0</v>
      </c>
      <c r="J22" s="219"/>
      <c r="K22" s="182"/>
    </row>
    <row r="23" spans="2:11">
      <c r="B23" s="214">
        <v>278</v>
      </c>
      <c r="C23" s="220">
        <v>2</v>
      </c>
      <c r="D23" s="197" t="s">
        <v>424</v>
      </c>
      <c r="E23" s="185" t="s">
        <v>420</v>
      </c>
      <c r="F23" s="185">
        <v>2</v>
      </c>
      <c r="G23" s="186">
        <v>0</v>
      </c>
      <c r="H23" s="187"/>
      <c r="I23" s="187">
        <f t="shared" si="0"/>
        <v>0</v>
      </c>
      <c r="J23" s="219"/>
      <c r="K23" s="182"/>
    </row>
    <row r="24" spans="2:11">
      <c r="B24" s="214">
        <v>358</v>
      </c>
      <c r="C24" s="220">
        <v>504</v>
      </c>
      <c r="D24" s="197" t="s">
        <v>425</v>
      </c>
      <c r="E24" s="185" t="s">
        <v>420</v>
      </c>
      <c r="F24" s="185">
        <v>6</v>
      </c>
      <c r="G24" s="186">
        <v>0</v>
      </c>
      <c r="H24" s="187"/>
      <c r="I24" s="187">
        <f t="shared" si="0"/>
        <v>0</v>
      </c>
      <c r="J24" s="219"/>
      <c r="K24" s="182"/>
    </row>
    <row r="25" spans="2:11">
      <c r="B25" s="214">
        <v>358</v>
      </c>
      <c r="C25" s="220">
        <v>505</v>
      </c>
      <c r="D25" s="197" t="s">
        <v>426</v>
      </c>
      <c r="E25" s="185" t="s">
        <v>420</v>
      </c>
      <c r="F25" s="185">
        <v>3</v>
      </c>
      <c r="G25" s="186">
        <v>0</v>
      </c>
      <c r="H25" s="187"/>
      <c r="I25" s="187">
        <f t="shared" si="0"/>
        <v>0</v>
      </c>
      <c r="J25" s="219"/>
      <c r="K25" s="182"/>
    </row>
    <row r="26" spans="2:11">
      <c r="B26" s="214">
        <v>358</v>
      </c>
      <c r="C26" s="220">
        <v>506</v>
      </c>
      <c r="D26" s="197" t="s">
        <v>427</v>
      </c>
      <c r="E26" s="185" t="s">
        <v>420</v>
      </c>
      <c r="F26" s="185">
        <v>2</v>
      </c>
      <c r="G26" s="186">
        <v>0</v>
      </c>
      <c r="H26" s="187"/>
      <c r="I26" s="187">
        <f t="shared" si="0"/>
        <v>0</v>
      </c>
      <c r="J26" s="219"/>
      <c r="K26" s="182"/>
    </row>
    <row r="27" spans="2:11">
      <c r="B27" s="214">
        <v>358</v>
      </c>
      <c r="C27" s="220">
        <v>507</v>
      </c>
      <c r="D27" s="197" t="s">
        <v>481</v>
      </c>
      <c r="E27" s="185" t="s">
        <v>420</v>
      </c>
      <c r="F27" s="185">
        <v>1</v>
      </c>
      <c r="G27" s="186">
        <v>0</v>
      </c>
      <c r="H27" s="187"/>
      <c r="I27" s="187">
        <f t="shared" si="0"/>
        <v>0</v>
      </c>
      <c r="J27" s="219"/>
      <c r="K27" s="182"/>
    </row>
    <row r="28" spans="2:11">
      <c r="B28" s="214">
        <v>358</v>
      </c>
      <c r="C28" s="220">
        <v>509</v>
      </c>
      <c r="D28" s="197" t="s">
        <v>428</v>
      </c>
      <c r="E28" s="185" t="s">
        <v>420</v>
      </c>
      <c r="F28" s="185">
        <v>1</v>
      </c>
      <c r="G28" s="186">
        <v>0</v>
      </c>
      <c r="H28" s="187"/>
      <c r="I28" s="187">
        <f t="shared" si="0"/>
        <v>0</v>
      </c>
      <c r="J28" s="219"/>
      <c r="K28" s="182"/>
    </row>
    <row r="29" spans="2:11">
      <c r="B29" s="214">
        <v>345</v>
      </c>
      <c r="C29" s="220">
        <v>22</v>
      </c>
      <c r="D29" s="197" t="s">
        <v>429</v>
      </c>
      <c r="E29" s="185" t="s">
        <v>420</v>
      </c>
      <c r="F29" s="185">
        <v>4</v>
      </c>
      <c r="G29" s="186">
        <v>0</v>
      </c>
      <c r="H29" s="187"/>
      <c r="I29" s="187">
        <f t="shared" si="0"/>
        <v>0</v>
      </c>
      <c r="J29" s="219"/>
      <c r="K29" s="182"/>
    </row>
    <row r="30" spans="2:11">
      <c r="B30" s="214">
        <v>345</v>
      </c>
      <c r="C30" s="220">
        <v>327</v>
      </c>
      <c r="D30" s="197" t="s">
        <v>430</v>
      </c>
      <c r="E30" s="185" t="s">
        <v>420</v>
      </c>
      <c r="F30" s="185">
        <v>1</v>
      </c>
      <c r="G30" s="186">
        <v>0</v>
      </c>
      <c r="H30" s="187"/>
      <c r="I30" s="187">
        <f t="shared" si="0"/>
        <v>0</v>
      </c>
      <c r="J30" s="219"/>
      <c r="K30" s="182"/>
    </row>
    <row r="31" spans="2:11">
      <c r="B31" s="214">
        <v>345</v>
      </c>
      <c r="C31" s="220">
        <v>710</v>
      </c>
      <c r="D31" s="197" t="s">
        <v>431</v>
      </c>
      <c r="E31" s="185" t="s">
        <v>420</v>
      </c>
      <c r="F31" s="185">
        <v>80</v>
      </c>
      <c r="G31" s="186">
        <v>0</v>
      </c>
      <c r="H31" s="187"/>
      <c r="I31" s="187">
        <f t="shared" si="0"/>
        <v>0</v>
      </c>
      <c r="J31" s="219"/>
      <c r="K31" s="182"/>
    </row>
    <row r="32" spans="2:11">
      <c r="B32" s="214">
        <v>341</v>
      </c>
      <c r="C32" s="220">
        <v>119</v>
      </c>
      <c r="D32" s="197" t="s">
        <v>432</v>
      </c>
      <c r="E32" s="185" t="s">
        <v>108</v>
      </c>
      <c r="F32" s="185">
        <v>8</v>
      </c>
      <c r="G32" s="186">
        <v>0</v>
      </c>
      <c r="H32" s="187"/>
      <c r="I32" s="187">
        <f t="shared" si="0"/>
        <v>0</v>
      </c>
      <c r="J32" s="219"/>
      <c r="K32" s="182"/>
    </row>
    <row r="33" spans="2:11">
      <c r="B33" s="214">
        <v>345</v>
      </c>
      <c r="C33" s="220">
        <v>300</v>
      </c>
      <c r="D33" s="197" t="s">
        <v>433</v>
      </c>
      <c r="E33" s="185" t="s">
        <v>108</v>
      </c>
      <c r="F33" s="185">
        <v>20</v>
      </c>
      <c r="G33" s="186">
        <v>0</v>
      </c>
      <c r="H33" s="187"/>
      <c r="I33" s="187">
        <f t="shared" si="0"/>
        <v>0</v>
      </c>
      <c r="J33" s="219"/>
      <c r="K33" s="182"/>
    </row>
    <row r="34" spans="2:11">
      <c r="B34" s="214">
        <v>345</v>
      </c>
      <c r="C34" s="220">
        <v>246</v>
      </c>
      <c r="D34" s="197" t="s">
        <v>434</v>
      </c>
      <c r="E34" s="185" t="s">
        <v>108</v>
      </c>
      <c r="F34" s="185">
        <v>2</v>
      </c>
      <c r="G34" s="186">
        <v>0</v>
      </c>
      <c r="H34" s="187"/>
      <c r="I34" s="187">
        <f t="shared" si="0"/>
        <v>0</v>
      </c>
      <c r="J34" s="219"/>
      <c r="K34" s="182"/>
    </row>
    <row r="35" spans="2:11">
      <c r="B35" s="214">
        <v>358</v>
      </c>
      <c r="C35" s="220">
        <v>330</v>
      </c>
      <c r="D35" s="197" t="s">
        <v>435</v>
      </c>
      <c r="E35" s="185" t="s">
        <v>420</v>
      </c>
      <c r="F35" s="185">
        <f t="shared" ref="F35" si="1">F34</f>
        <v>2</v>
      </c>
      <c r="G35" s="186">
        <v>0</v>
      </c>
      <c r="H35" s="187"/>
      <c r="I35" s="187">
        <f t="shared" si="0"/>
        <v>0</v>
      </c>
      <c r="J35" s="219"/>
      <c r="K35" s="182"/>
    </row>
    <row r="36" spans="2:11">
      <c r="B36" s="214">
        <v>358</v>
      </c>
      <c r="C36" s="220">
        <v>511</v>
      </c>
      <c r="D36" s="197" t="s">
        <v>436</v>
      </c>
      <c r="E36" s="185" t="s">
        <v>420</v>
      </c>
      <c r="F36" s="185">
        <v>1</v>
      </c>
      <c r="G36" s="186">
        <v>0</v>
      </c>
      <c r="H36" s="187"/>
      <c r="I36" s="187">
        <f t="shared" si="0"/>
        <v>0</v>
      </c>
      <c r="J36" s="219"/>
      <c r="K36" s="182"/>
    </row>
    <row r="37" spans="2:11">
      <c r="B37" s="214">
        <v>358</v>
      </c>
      <c r="C37" s="220">
        <v>502</v>
      </c>
      <c r="D37" s="197" t="s">
        <v>437</v>
      </c>
      <c r="E37" s="185" t="s">
        <v>420</v>
      </c>
      <c r="F37" s="185">
        <v>23</v>
      </c>
      <c r="G37" s="186">
        <v>0</v>
      </c>
      <c r="H37" s="187"/>
      <c r="I37" s="187">
        <f t="shared" si="0"/>
        <v>0</v>
      </c>
      <c r="J37" s="219"/>
      <c r="K37" s="182"/>
    </row>
    <row r="38" spans="2:11">
      <c r="B38" s="214">
        <v>358</v>
      </c>
      <c r="C38" s="220">
        <v>503</v>
      </c>
      <c r="D38" s="197" t="s">
        <v>438</v>
      </c>
      <c r="E38" s="185" t="s">
        <v>420</v>
      </c>
      <c r="F38" s="185">
        <v>1</v>
      </c>
      <c r="G38" s="186">
        <v>0</v>
      </c>
      <c r="H38" s="187"/>
      <c r="I38" s="187">
        <f t="shared" si="0"/>
        <v>0</v>
      </c>
      <c r="J38" s="219"/>
      <c r="K38" s="182"/>
    </row>
    <row r="39" spans="2:11">
      <c r="B39" s="214"/>
      <c r="C39" s="188"/>
      <c r="D39" s="189" t="s">
        <v>439</v>
      </c>
      <c r="E39" s="185"/>
      <c r="F39" s="185"/>
      <c r="G39" s="186"/>
      <c r="H39" s="187"/>
      <c r="I39" s="190">
        <f>SUM(I7:I38)</f>
        <v>0</v>
      </c>
      <c r="J39" s="219"/>
      <c r="K39" s="182"/>
    </row>
    <row r="40" spans="2:11">
      <c r="B40" s="214"/>
      <c r="C40" s="191"/>
      <c r="D40" s="192" t="s">
        <v>440</v>
      </c>
      <c r="E40" s="192"/>
      <c r="F40" s="192"/>
      <c r="G40" s="193"/>
      <c r="H40" s="194"/>
      <c r="I40" s="195">
        <f>I39*0.06</f>
        <v>0</v>
      </c>
      <c r="J40" s="221"/>
      <c r="K40" s="182"/>
    </row>
    <row r="41" spans="2:11">
      <c r="B41" s="214"/>
      <c r="C41" s="196"/>
      <c r="D41" s="197" t="s">
        <v>441</v>
      </c>
      <c r="E41" s="198"/>
      <c r="F41" s="198"/>
      <c r="G41" s="199"/>
      <c r="H41" s="200"/>
      <c r="I41" s="201">
        <f>I39*0.03</f>
        <v>0</v>
      </c>
      <c r="J41" s="222"/>
      <c r="K41" s="202"/>
    </row>
    <row r="42" spans="2:11">
      <c r="B42" s="214"/>
      <c r="C42" s="203"/>
      <c r="D42" s="204" t="s">
        <v>442</v>
      </c>
      <c r="E42" s="205"/>
      <c r="F42" s="205"/>
      <c r="G42" s="206"/>
      <c r="H42" s="207"/>
      <c r="I42" s="208">
        <f>SUM(I39:I41)</f>
        <v>0</v>
      </c>
      <c r="J42" s="223"/>
      <c r="K42" s="210">
        <f>SUM(I39:I41)</f>
        <v>0</v>
      </c>
    </row>
    <row r="43" spans="2:11">
      <c r="B43" s="214"/>
      <c r="C43" s="220"/>
      <c r="D43" s="197"/>
      <c r="E43" s="185"/>
      <c r="F43" s="185"/>
      <c r="G43" s="186"/>
      <c r="H43" s="187"/>
      <c r="I43" s="187"/>
      <c r="J43" s="219"/>
      <c r="K43" s="182"/>
    </row>
    <row r="44" spans="2:11" ht="16.5">
      <c r="B44" s="214"/>
      <c r="C44" s="220"/>
      <c r="D44" s="216" t="s">
        <v>443</v>
      </c>
      <c r="E44" s="185"/>
      <c r="F44" s="185"/>
      <c r="G44" s="186"/>
      <c r="H44" s="187"/>
      <c r="I44" s="187"/>
      <c r="J44" s="219"/>
      <c r="K44" s="182"/>
    </row>
    <row r="45" spans="2:11">
      <c r="B45" s="214">
        <v>348</v>
      </c>
      <c r="C45" s="220">
        <v>673</v>
      </c>
      <c r="D45" s="197" t="s">
        <v>444</v>
      </c>
      <c r="E45" s="185" t="s">
        <v>420</v>
      </c>
      <c r="F45" s="185">
        <v>1</v>
      </c>
      <c r="G45" s="186">
        <v>0</v>
      </c>
      <c r="H45" s="187"/>
      <c r="I45" s="187">
        <f t="shared" ref="I45:I48" si="2">G45*F45</f>
        <v>0</v>
      </c>
      <c r="J45" s="219"/>
      <c r="K45" s="182"/>
    </row>
    <row r="46" spans="2:11">
      <c r="B46" s="214">
        <v>348</v>
      </c>
      <c r="C46" s="220">
        <v>679</v>
      </c>
      <c r="D46" s="197" t="s">
        <v>445</v>
      </c>
      <c r="E46" s="185" t="s">
        <v>420</v>
      </c>
      <c r="F46" s="185">
        <v>3</v>
      </c>
      <c r="G46" s="186">
        <v>0</v>
      </c>
      <c r="H46" s="187"/>
      <c r="I46" s="187">
        <f t="shared" si="2"/>
        <v>0</v>
      </c>
      <c r="J46" s="219"/>
      <c r="K46" s="182"/>
    </row>
    <row r="47" spans="2:11">
      <c r="B47" s="214">
        <v>348</v>
      </c>
      <c r="C47" s="220">
        <v>586</v>
      </c>
      <c r="D47" s="197" t="s">
        <v>446</v>
      </c>
      <c r="E47" s="185" t="s">
        <v>420</v>
      </c>
      <c r="F47" s="185">
        <v>4</v>
      </c>
      <c r="G47" s="186">
        <v>0</v>
      </c>
      <c r="H47" s="187"/>
      <c r="I47" s="187">
        <f t="shared" si="2"/>
        <v>0</v>
      </c>
      <c r="J47" s="219"/>
      <c r="K47" s="182"/>
    </row>
    <row r="48" spans="2:11">
      <c r="B48" s="214">
        <v>348</v>
      </c>
      <c r="C48" s="220">
        <v>595</v>
      </c>
      <c r="D48" s="197" t="s">
        <v>447</v>
      </c>
      <c r="E48" s="185" t="s">
        <v>420</v>
      </c>
      <c r="F48" s="185">
        <v>3</v>
      </c>
      <c r="G48" s="186">
        <v>0</v>
      </c>
      <c r="H48" s="187"/>
      <c r="I48" s="187">
        <f t="shared" si="2"/>
        <v>0</v>
      </c>
      <c r="J48" s="219"/>
      <c r="K48" s="182"/>
    </row>
    <row r="49" spans="2:11">
      <c r="B49" s="214"/>
      <c r="C49" s="188"/>
      <c r="D49" s="189" t="s">
        <v>439</v>
      </c>
      <c r="E49" s="185"/>
      <c r="F49" s="185"/>
      <c r="G49" s="186"/>
      <c r="H49" s="187"/>
      <c r="I49" s="190">
        <f>SUM(I45:I48)</f>
        <v>0</v>
      </c>
      <c r="J49" s="219"/>
      <c r="K49" s="182"/>
    </row>
    <row r="50" spans="2:11">
      <c r="B50" s="214"/>
      <c r="C50" s="191"/>
      <c r="D50" s="192" t="s">
        <v>440</v>
      </c>
      <c r="E50" s="192"/>
      <c r="F50" s="192"/>
      <c r="G50" s="193"/>
      <c r="H50" s="194"/>
      <c r="I50" s="195">
        <f>I49*0.06</f>
        <v>0</v>
      </c>
      <c r="J50" s="219"/>
      <c r="K50" s="182"/>
    </row>
    <row r="51" spans="2:11">
      <c r="B51" s="214"/>
      <c r="C51" s="196"/>
      <c r="D51" s="197" t="s">
        <v>441</v>
      </c>
      <c r="E51" s="198"/>
      <c r="F51" s="198"/>
      <c r="G51" s="199"/>
      <c r="H51" s="200"/>
      <c r="I51" s="201">
        <f>I49*0.03</f>
        <v>0</v>
      </c>
      <c r="J51" s="219"/>
      <c r="K51" s="182"/>
    </row>
    <row r="52" spans="2:11">
      <c r="B52" s="214"/>
      <c r="C52" s="203"/>
      <c r="D52" s="204" t="s">
        <v>442</v>
      </c>
      <c r="E52" s="205"/>
      <c r="F52" s="205"/>
      <c r="G52" s="206"/>
      <c r="H52" s="207"/>
      <c r="I52" s="208">
        <f>SUM(I49:I51)</f>
        <v>0</v>
      </c>
      <c r="J52" s="219"/>
      <c r="K52" s="210">
        <f>SUM(I49:I51)</f>
        <v>0</v>
      </c>
    </row>
    <row r="53" spans="2:11">
      <c r="B53" s="214"/>
      <c r="C53" s="220"/>
      <c r="D53" s="197"/>
      <c r="E53" s="185"/>
      <c r="F53" s="185"/>
      <c r="G53" s="186"/>
      <c r="H53" s="187"/>
      <c r="I53" s="187"/>
      <c r="J53" s="219"/>
      <c r="K53" s="182"/>
    </row>
    <row r="54" spans="2:11" ht="16.5">
      <c r="B54" s="214"/>
      <c r="C54" s="220"/>
      <c r="D54" s="216" t="s">
        <v>448</v>
      </c>
      <c r="E54" s="185"/>
      <c r="F54" s="185"/>
      <c r="G54" s="186"/>
      <c r="H54" s="187"/>
      <c r="I54" s="187"/>
      <c r="J54" s="219"/>
      <c r="K54" s="182"/>
    </row>
    <row r="55" spans="2:11">
      <c r="B55" s="214">
        <v>210</v>
      </c>
      <c r="C55" s="188">
        <v>800645</v>
      </c>
      <c r="D55" s="197" t="s">
        <v>410</v>
      </c>
      <c r="E55" s="185" t="s">
        <v>108</v>
      </c>
      <c r="F55" s="185">
        <v>15</v>
      </c>
      <c r="G55" s="186">
        <v>0</v>
      </c>
      <c r="H55" s="187">
        <f t="shared" ref="H55:H94" si="3">G55*F55</f>
        <v>0</v>
      </c>
      <c r="I55" s="187"/>
      <c r="J55" s="219"/>
      <c r="K55" s="182"/>
    </row>
    <row r="56" spans="2:11">
      <c r="B56" s="214">
        <v>210</v>
      </c>
      <c r="C56" s="188">
        <v>800646</v>
      </c>
      <c r="D56" s="197" t="s">
        <v>411</v>
      </c>
      <c r="E56" s="185" t="s">
        <v>108</v>
      </c>
      <c r="F56" s="185">
        <v>8</v>
      </c>
      <c r="G56" s="186">
        <v>0</v>
      </c>
      <c r="H56" s="187">
        <f t="shared" si="3"/>
        <v>0</v>
      </c>
      <c r="I56" s="187"/>
      <c r="J56" s="219"/>
      <c r="K56" s="182"/>
    </row>
    <row r="57" spans="2:11">
      <c r="B57" s="214">
        <v>210</v>
      </c>
      <c r="C57" s="188">
        <v>810041</v>
      </c>
      <c r="D57" s="197" t="s">
        <v>412</v>
      </c>
      <c r="E57" s="185" t="s">
        <v>108</v>
      </c>
      <c r="F57" s="185">
        <v>6</v>
      </c>
      <c r="G57" s="186">
        <v>0</v>
      </c>
      <c r="H57" s="187">
        <f t="shared" si="3"/>
        <v>0</v>
      </c>
      <c r="I57" s="187"/>
      <c r="J57" s="219"/>
      <c r="K57" s="182"/>
    </row>
    <row r="58" spans="2:11">
      <c r="B58" s="214">
        <v>210</v>
      </c>
      <c r="C58" s="188">
        <v>810045</v>
      </c>
      <c r="D58" s="197" t="s">
        <v>413</v>
      </c>
      <c r="E58" s="185" t="s">
        <v>108</v>
      </c>
      <c r="F58" s="185">
        <v>25</v>
      </c>
      <c r="G58" s="186">
        <v>0</v>
      </c>
      <c r="H58" s="187">
        <f t="shared" si="3"/>
        <v>0</v>
      </c>
      <c r="I58" s="187"/>
      <c r="J58" s="219"/>
      <c r="K58" s="182"/>
    </row>
    <row r="59" spans="2:11">
      <c r="B59" s="214">
        <v>210</v>
      </c>
      <c r="C59" s="188">
        <v>810045</v>
      </c>
      <c r="D59" s="197" t="s">
        <v>414</v>
      </c>
      <c r="E59" s="185" t="s">
        <v>108</v>
      </c>
      <c r="F59" s="185">
        <v>145</v>
      </c>
      <c r="G59" s="186">
        <v>0</v>
      </c>
      <c r="H59" s="187">
        <f t="shared" si="3"/>
        <v>0</v>
      </c>
      <c r="I59" s="187"/>
      <c r="J59" s="219"/>
      <c r="K59" s="182"/>
    </row>
    <row r="60" spans="2:11">
      <c r="B60" s="214">
        <v>210</v>
      </c>
      <c r="C60" s="188">
        <v>810046</v>
      </c>
      <c r="D60" s="197" t="s">
        <v>415</v>
      </c>
      <c r="E60" s="185" t="s">
        <v>108</v>
      </c>
      <c r="F60" s="185">
        <v>240</v>
      </c>
      <c r="G60" s="186">
        <v>0</v>
      </c>
      <c r="H60" s="187">
        <f t="shared" si="3"/>
        <v>0</v>
      </c>
      <c r="I60" s="187"/>
      <c r="J60" s="219"/>
      <c r="K60" s="182"/>
    </row>
    <row r="61" spans="2:11">
      <c r="B61" s="214">
        <v>210</v>
      </c>
      <c r="C61" s="188">
        <v>810055</v>
      </c>
      <c r="D61" s="197" t="s">
        <v>468</v>
      </c>
      <c r="E61" s="185" t="s">
        <v>108</v>
      </c>
      <c r="F61" s="185">
        <v>5</v>
      </c>
      <c r="G61" s="186">
        <v>0</v>
      </c>
      <c r="H61" s="187">
        <f t="shared" si="3"/>
        <v>0</v>
      </c>
      <c r="I61" s="187"/>
      <c r="J61" s="219"/>
      <c r="K61" s="182"/>
    </row>
    <row r="62" spans="2:11">
      <c r="B62" s="214">
        <v>210</v>
      </c>
      <c r="C62" s="188">
        <v>810055</v>
      </c>
      <c r="D62" s="197" t="s">
        <v>416</v>
      </c>
      <c r="E62" s="185" t="s">
        <v>108</v>
      </c>
      <c r="F62" s="185">
        <v>35</v>
      </c>
      <c r="G62" s="186">
        <v>0</v>
      </c>
      <c r="H62" s="187">
        <f>G62*F62</f>
        <v>0</v>
      </c>
      <c r="I62" s="187"/>
      <c r="J62" s="219"/>
      <c r="K62" s="182"/>
    </row>
    <row r="63" spans="2:11">
      <c r="B63" s="214">
        <v>210</v>
      </c>
      <c r="C63" s="188">
        <v>810059</v>
      </c>
      <c r="D63" s="197" t="s">
        <v>417</v>
      </c>
      <c r="E63" s="185" t="s">
        <v>108</v>
      </c>
      <c r="F63" s="185">
        <v>8</v>
      </c>
      <c r="G63" s="186">
        <v>0</v>
      </c>
      <c r="H63" s="187">
        <f t="shared" si="3"/>
        <v>0</v>
      </c>
      <c r="I63" s="187"/>
      <c r="J63" s="219"/>
      <c r="K63" s="182"/>
    </row>
    <row r="64" spans="2:11">
      <c r="B64" s="214">
        <v>210</v>
      </c>
      <c r="C64" s="188">
        <v>802202</v>
      </c>
      <c r="D64" s="197" t="s">
        <v>418</v>
      </c>
      <c r="E64" s="185" t="s">
        <v>108</v>
      </c>
      <c r="F64" s="185">
        <v>18</v>
      </c>
      <c r="G64" s="186">
        <v>0</v>
      </c>
      <c r="H64" s="187">
        <f t="shared" si="3"/>
        <v>0</v>
      </c>
      <c r="I64" s="187"/>
      <c r="J64" s="219"/>
      <c r="K64" s="182"/>
    </row>
    <row r="65" spans="2:11">
      <c r="B65" s="214">
        <v>210</v>
      </c>
      <c r="C65" s="188">
        <v>10413</v>
      </c>
      <c r="D65" s="197" t="s">
        <v>419</v>
      </c>
      <c r="E65" s="185" t="s">
        <v>420</v>
      </c>
      <c r="F65" s="185">
        <v>5</v>
      </c>
      <c r="G65" s="186">
        <v>0</v>
      </c>
      <c r="H65" s="187">
        <f t="shared" si="3"/>
        <v>0</v>
      </c>
      <c r="I65" s="187"/>
      <c r="J65" s="219"/>
      <c r="K65" s="182"/>
    </row>
    <row r="66" spans="2:11">
      <c r="B66" s="214">
        <v>210</v>
      </c>
      <c r="C66" s="188">
        <v>10301</v>
      </c>
      <c r="D66" s="197" t="s">
        <v>421</v>
      </c>
      <c r="E66" s="185" t="s">
        <v>420</v>
      </c>
      <c r="F66" s="185">
        <v>43</v>
      </c>
      <c r="G66" s="186">
        <v>0</v>
      </c>
      <c r="H66" s="187">
        <f t="shared" si="3"/>
        <v>0</v>
      </c>
      <c r="I66" s="187"/>
      <c r="J66" s="219"/>
      <c r="K66" s="182"/>
    </row>
    <row r="67" spans="2:11">
      <c r="B67" s="214">
        <v>210</v>
      </c>
      <c r="C67" s="188">
        <v>10311</v>
      </c>
      <c r="D67" s="197" t="s">
        <v>422</v>
      </c>
      <c r="E67" s="185" t="s">
        <v>420</v>
      </c>
      <c r="F67" s="185">
        <v>5</v>
      </c>
      <c r="G67" s="186">
        <v>0</v>
      </c>
      <c r="H67" s="187">
        <f t="shared" si="3"/>
        <v>0</v>
      </c>
      <c r="I67" s="187"/>
      <c r="J67" s="219"/>
      <c r="K67" s="182"/>
    </row>
    <row r="68" spans="2:11">
      <c r="B68" s="214">
        <v>210</v>
      </c>
      <c r="C68" s="188">
        <v>10321</v>
      </c>
      <c r="D68" s="197" t="s">
        <v>423</v>
      </c>
      <c r="E68" s="185" t="s">
        <v>420</v>
      </c>
      <c r="F68" s="185">
        <v>10</v>
      </c>
      <c r="G68" s="186">
        <v>0</v>
      </c>
      <c r="H68" s="187">
        <f t="shared" si="3"/>
        <v>0</v>
      </c>
      <c r="I68" s="187"/>
      <c r="J68" s="219"/>
      <c r="K68" s="182"/>
    </row>
    <row r="69" spans="2:11">
      <c r="B69" s="214">
        <v>210</v>
      </c>
      <c r="C69" s="188">
        <v>10101</v>
      </c>
      <c r="D69" s="197" t="s">
        <v>469</v>
      </c>
      <c r="E69" s="185" t="s">
        <v>108</v>
      </c>
      <c r="F69" s="185">
        <v>24</v>
      </c>
      <c r="G69" s="186">
        <v>0</v>
      </c>
      <c r="H69" s="187">
        <f t="shared" si="3"/>
        <v>0</v>
      </c>
      <c r="I69" s="187"/>
      <c r="J69" s="219"/>
      <c r="K69" s="182"/>
    </row>
    <row r="70" spans="2:11">
      <c r="B70" s="214">
        <v>210</v>
      </c>
      <c r="C70" s="188">
        <v>20122</v>
      </c>
      <c r="D70" s="197" t="s">
        <v>470</v>
      </c>
      <c r="E70" s="185" t="s">
        <v>420</v>
      </c>
      <c r="F70" s="185">
        <v>6</v>
      </c>
      <c r="G70" s="186">
        <v>0</v>
      </c>
      <c r="H70" s="187">
        <f t="shared" si="3"/>
        <v>0</v>
      </c>
      <c r="I70" s="187"/>
      <c r="J70" s="219"/>
      <c r="K70" s="182"/>
    </row>
    <row r="71" spans="2:11">
      <c r="B71" s="214">
        <v>210</v>
      </c>
      <c r="C71" s="188">
        <v>20572</v>
      </c>
      <c r="D71" s="197" t="s">
        <v>424</v>
      </c>
      <c r="E71" s="185" t="s">
        <v>420</v>
      </c>
      <c r="F71" s="185">
        <v>2</v>
      </c>
      <c r="G71" s="186">
        <v>0</v>
      </c>
      <c r="H71" s="187">
        <f t="shared" si="3"/>
        <v>0</v>
      </c>
      <c r="I71" s="187"/>
      <c r="J71" s="219"/>
      <c r="K71" s="182"/>
    </row>
    <row r="72" spans="2:11">
      <c r="B72" s="214">
        <v>210</v>
      </c>
      <c r="C72" s="188">
        <v>190001</v>
      </c>
      <c r="D72" s="197" t="s">
        <v>482</v>
      </c>
      <c r="E72" s="185" t="s">
        <v>420</v>
      </c>
      <c r="F72" s="185">
        <v>1</v>
      </c>
      <c r="G72" s="186">
        <v>0</v>
      </c>
      <c r="H72" s="187">
        <f t="shared" si="3"/>
        <v>0</v>
      </c>
      <c r="I72" s="187"/>
      <c r="J72" s="219"/>
      <c r="K72" s="182"/>
    </row>
    <row r="73" spans="2:11">
      <c r="B73" s="214">
        <v>210</v>
      </c>
      <c r="C73" s="188">
        <v>110001</v>
      </c>
      <c r="D73" s="197" t="s">
        <v>425</v>
      </c>
      <c r="E73" s="185" t="s">
        <v>420</v>
      </c>
      <c r="F73" s="185">
        <v>6</v>
      </c>
      <c r="G73" s="186">
        <v>0</v>
      </c>
      <c r="H73" s="187">
        <f t="shared" si="3"/>
        <v>0</v>
      </c>
      <c r="I73" s="187"/>
      <c r="J73" s="219"/>
      <c r="K73" s="182"/>
    </row>
    <row r="74" spans="2:11">
      <c r="B74" s="214">
        <v>210</v>
      </c>
      <c r="C74" s="188">
        <v>110003</v>
      </c>
      <c r="D74" s="197" t="s">
        <v>426</v>
      </c>
      <c r="E74" s="185" t="s">
        <v>420</v>
      </c>
      <c r="F74" s="185">
        <v>3</v>
      </c>
      <c r="G74" s="186">
        <v>0</v>
      </c>
      <c r="H74" s="187">
        <f t="shared" si="3"/>
        <v>0</v>
      </c>
      <c r="I74" s="187"/>
      <c r="J74" s="219"/>
      <c r="K74" s="182"/>
    </row>
    <row r="75" spans="2:11">
      <c r="B75" s="214">
        <v>210</v>
      </c>
      <c r="C75" s="188">
        <v>110004</v>
      </c>
      <c r="D75" s="197" t="s">
        <v>427</v>
      </c>
      <c r="E75" s="185" t="s">
        <v>420</v>
      </c>
      <c r="F75" s="185">
        <v>2</v>
      </c>
      <c r="G75" s="186">
        <v>0</v>
      </c>
      <c r="H75" s="187">
        <f t="shared" si="3"/>
        <v>0</v>
      </c>
      <c r="I75" s="187"/>
      <c r="J75" s="219"/>
      <c r="K75" s="182"/>
    </row>
    <row r="76" spans="2:11">
      <c r="B76" s="214">
        <v>210</v>
      </c>
      <c r="C76" s="188">
        <v>110004</v>
      </c>
      <c r="D76" s="197" t="s">
        <v>481</v>
      </c>
      <c r="E76" s="185" t="s">
        <v>420</v>
      </c>
      <c r="F76" s="185">
        <v>1</v>
      </c>
      <c r="G76" s="186">
        <v>0</v>
      </c>
      <c r="H76" s="187">
        <f t="shared" si="3"/>
        <v>0</v>
      </c>
      <c r="I76" s="187"/>
      <c r="J76" s="219"/>
      <c r="K76" s="182"/>
    </row>
    <row r="77" spans="2:11">
      <c r="B77" s="214">
        <v>210</v>
      </c>
      <c r="C77" s="188">
        <v>110044</v>
      </c>
      <c r="D77" s="197" t="s">
        <v>428</v>
      </c>
      <c r="E77" s="185" t="s">
        <v>420</v>
      </c>
      <c r="F77" s="185">
        <v>1</v>
      </c>
      <c r="G77" s="186">
        <v>0</v>
      </c>
      <c r="H77" s="187">
        <f t="shared" si="3"/>
        <v>0</v>
      </c>
      <c r="I77" s="187"/>
      <c r="J77" s="219"/>
      <c r="K77" s="182"/>
    </row>
    <row r="78" spans="2:11">
      <c r="B78" s="214">
        <v>210</v>
      </c>
      <c r="C78" s="188">
        <v>201005</v>
      </c>
      <c r="D78" s="197" t="s">
        <v>444</v>
      </c>
      <c r="E78" s="185" t="s">
        <v>420</v>
      </c>
      <c r="F78" s="185">
        <v>1</v>
      </c>
      <c r="G78" s="186">
        <v>0</v>
      </c>
      <c r="H78" s="187">
        <f t="shared" si="3"/>
        <v>0</v>
      </c>
      <c r="I78" s="187"/>
      <c r="J78" s="221"/>
      <c r="K78" s="182"/>
    </row>
    <row r="79" spans="2:11">
      <c r="B79" s="214">
        <v>210</v>
      </c>
      <c r="C79" s="188">
        <v>200053</v>
      </c>
      <c r="D79" s="197" t="s">
        <v>445</v>
      </c>
      <c r="E79" s="185" t="s">
        <v>420</v>
      </c>
      <c r="F79" s="185">
        <v>3</v>
      </c>
      <c r="G79" s="186">
        <v>0</v>
      </c>
      <c r="H79" s="187">
        <f t="shared" si="3"/>
        <v>0</v>
      </c>
      <c r="I79" s="187"/>
      <c r="J79" s="221"/>
      <c r="K79" s="182"/>
    </row>
    <row r="80" spans="2:11">
      <c r="B80" s="214">
        <v>210</v>
      </c>
      <c r="C80" s="188">
        <v>200008</v>
      </c>
      <c r="D80" s="197" t="s">
        <v>446</v>
      </c>
      <c r="E80" s="185" t="s">
        <v>420</v>
      </c>
      <c r="F80" s="185">
        <v>4</v>
      </c>
      <c r="G80" s="186">
        <v>0</v>
      </c>
      <c r="H80" s="187">
        <f t="shared" si="3"/>
        <v>0</v>
      </c>
      <c r="I80" s="187"/>
      <c r="J80" s="221"/>
      <c r="K80" s="182"/>
    </row>
    <row r="81" spans="2:11">
      <c r="B81" s="214">
        <v>210</v>
      </c>
      <c r="C81" s="188">
        <v>200008</v>
      </c>
      <c r="D81" s="197" t="s">
        <v>447</v>
      </c>
      <c r="E81" s="185" t="s">
        <v>420</v>
      </c>
      <c r="F81" s="185">
        <v>3</v>
      </c>
      <c r="G81" s="186">
        <v>0</v>
      </c>
      <c r="H81" s="187">
        <f t="shared" si="3"/>
        <v>0</v>
      </c>
      <c r="I81" s="187"/>
      <c r="J81" s="221"/>
      <c r="K81" s="182"/>
    </row>
    <row r="82" spans="2:11">
      <c r="B82" s="214">
        <v>210</v>
      </c>
      <c r="C82" s="188">
        <v>220321</v>
      </c>
      <c r="D82" s="197" t="s">
        <v>429</v>
      </c>
      <c r="E82" s="185" t="s">
        <v>420</v>
      </c>
      <c r="F82" s="185">
        <v>4</v>
      </c>
      <c r="G82" s="186">
        <v>0</v>
      </c>
      <c r="H82" s="187">
        <f t="shared" si="3"/>
        <v>0</v>
      </c>
      <c r="I82" s="187"/>
      <c r="J82" s="221"/>
      <c r="K82" s="182"/>
    </row>
    <row r="83" spans="2:11">
      <c r="B83" s="214">
        <v>210</v>
      </c>
      <c r="C83" s="188">
        <v>220453</v>
      </c>
      <c r="D83" s="197" t="s">
        <v>430</v>
      </c>
      <c r="E83" s="185" t="s">
        <v>420</v>
      </c>
      <c r="F83" s="185">
        <v>1</v>
      </c>
      <c r="G83" s="186">
        <v>0</v>
      </c>
      <c r="H83" s="187">
        <f t="shared" si="3"/>
        <v>0</v>
      </c>
      <c r="I83" s="187"/>
      <c r="J83" s="222"/>
      <c r="K83" s="182"/>
    </row>
    <row r="84" spans="2:11">
      <c r="B84" s="214">
        <v>210</v>
      </c>
      <c r="C84" s="220">
        <v>10501</v>
      </c>
      <c r="D84" s="197" t="s">
        <v>431</v>
      </c>
      <c r="E84" s="185" t="s">
        <v>420</v>
      </c>
      <c r="F84" s="185">
        <v>80</v>
      </c>
      <c r="G84" s="186">
        <v>0</v>
      </c>
      <c r="H84" s="187">
        <f t="shared" si="3"/>
        <v>0</v>
      </c>
      <c r="I84" s="209"/>
      <c r="J84" s="223"/>
      <c r="K84" s="182"/>
    </row>
    <row r="85" spans="2:11">
      <c r="B85" s="214">
        <v>220</v>
      </c>
      <c r="C85" s="188">
        <v>280221</v>
      </c>
      <c r="D85" s="197" t="s">
        <v>432</v>
      </c>
      <c r="E85" s="185" t="s">
        <v>108</v>
      </c>
      <c r="F85" s="185">
        <v>8</v>
      </c>
      <c r="G85" s="186">
        <v>0</v>
      </c>
      <c r="H85" s="187">
        <f t="shared" si="3"/>
        <v>0</v>
      </c>
      <c r="I85" s="190"/>
      <c r="J85" s="219"/>
      <c r="K85" s="182"/>
    </row>
    <row r="86" spans="2:11">
      <c r="B86" s="214">
        <v>210</v>
      </c>
      <c r="C86" s="191">
        <v>10002</v>
      </c>
      <c r="D86" s="197" t="s">
        <v>433</v>
      </c>
      <c r="E86" s="185" t="s">
        <v>108</v>
      </c>
      <c r="F86" s="185">
        <v>20</v>
      </c>
      <c r="G86" s="186">
        <v>0</v>
      </c>
      <c r="H86" s="187">
        <f t="shared" si="3"/>
        <v>0</v>
      </c>
      <c r="I86" s="195"/>
      <c r="J86" s="219"/>
      <c r="K86" s="182"/>
    </row>
    <row r="87" spans="2:11">
      <c r="B87" s="214">
        <v>210</v>
      </c>
      <c r="C87" s="196">
        <v>10003</v>
      </c>
      <c r="D87" s="197" t="s">
        <v>434</v>
      </c>
      <c r="E87" s="185" t="s">
        <v>108</v>
      </c>
      <c r="F87" s="185">
        <v>2</v>
      </c>
      <c r="G87" s="186">
        <v>0</v>
      </c>
      <c r="H87" s="187">
        <f t="shared" si="3"/>
        <v>0</v>
      </c>
      <c r="I87" s="201"/>
      <c r="J87" s="219"/>
      <c r="K87" s="182"/>
    </row>
    <row r="88" spans="2:11">
      <c r="B88" s="214">
        <v>210</v>
      </c>
      <c r="C88" s="196">
        <v>100251</v>
      </c>
      <c r="D88" s="197" t="s">
        <v>450</v>
      </c>
      <c r="E88" s="185" t="s">
        <v>420</v>
      </c>
      <c r="F88" s="185">
        <v>13</v>
      </c>
      <c r="G88" s="186">
        <v>0</v>
      </c>
      <c r="H88" s="187">
        <f t="shared" si="3"/>
        <v>0</v>
      </c>
      <c r="I88" s="201"/>
      <c r="J88" s="219"/>
      <c r="K88" s="182"/>
    </row>
    <row r="89" spans="2:11">
      <c r="B89" s="214">
        <v>210</v>
      </c>
      <c r="C89" s="196">
        <v>100002</v>
      </c>
      <c r="D89" s="197" t="s">
        <v>451</v>
      </c>
      <c r="E89" s="185" t="s">
        <v>420</v>
      </c>
      <c r="F89" s="185">
        <v>10</v>
      </c>
      <c r="G89" s="186">
        <v>0</v>
      </c>
      <c r="H89" s="187">
        <f t="shared" si="3"/>
        <v>0</v>
      </c>
      <c r="I89" s="201"/>
      <c r="J89" s="219"/>
      <c r="K89" s="182"/>
    </row>
    <row r="90" spans="2:11">
      <c r="B90" s="214">
        <v>210</v>
      </c>
      <c r="C90" s="196">
        <v>100001</v>
      </c>
      <c r="D90" s="197" t="s">
        <v>452</v>
      </c>
      <c r="E90" s="185" t="s">
        <v>420</v>
      </c>
      <c r="F90" s="185">
        <v>33</v>
      </c>
      <c r="G90" s="186">
        <v>0</v>
      </c>
      <c r="H90" s="187">
        <f t="shared" si="3"/>
        <v>0</v>
      </c>
      <c r="I90" s="201"/>
      <c r="J90" s="219"/>
      <c r="K90" s="182"/>
    </row>
    <row r="91" spans="2:11">
      <c r="B91" s="214">
        <v>210</v>
      </c>
      <c r="C91" s="203">
        <v>111043</v>
      </c>
      <c r="D91" s="197" t="s">
        <v>435</v>
      </c>
      <c r="E91" s="185" t="s">
        <v>420</v>
      </c>
      <c r="F91" s="185">
        <f>F87</f>
        <v>2</v>
      </c>
      <c r="G91" s="186">
        <v>0</v>
      </c>
      <c r="H91" s="187">
        <f t="shared" si="3"/>
        <v>0</v>
      </c>
      <c r="I91" s="208"/>
      <c r="J91" s="219"/>
      <c r="K91" s="182"/>
    </row>
    <row r="92" spans="2:11">
      <c r="B92" s="214">
        <v>210</v>
      </c>
      <c r="C92" s="188">
        <v>111042</v>
      </c>
      <c r="D92" s="197" t="s">
        <v>436</v>
      </c>
      <c r="E92" s="185" t="s">
        <v>420</v>
      </c>
      <c r="F92" s="185">
        <v>1</v>
      </c>
      <c r="G92" s="186">
        <v>0</v>
      </c>
      <c r="H92" s="187">
        <f t="shared" si="3"/>
        <v>0</v>
      </c>
      <c r="I92" s="187"/>
      <c r="J92" s="222"/>
      <c r="K92" s="182"/>
    </row>
    <row r="93" spans="2:11">
      <c r="B93" s="214">
        <v>210</v>
      </c>
      <c r="C93" s="188">
        <v>111012</v>
      </c>
      <c r="D93" s="197" t="s">
        <v>437</v>
      </c>
      <c r="E93" s="185" t="s">
        <v>420</v>
      </c>
      <c r="F93" s="185">
        <v>24</v>
      </c>
      <c r="G93" s="186">
        <v>0</v>
      </c>
      <c r="H93" s="187">
        <f t="shared" si="3"/>
        <v>0</v>
      </c>
      <c r="I93" s="187"/>
      <c r="J93" s="222"/>
      <c r="K93" s="182"/>
    </row>
    <row r="94" spans="2:11">
      <c r="B94" s="214">
        <v>210</v>
      </c>
      <c r="C94" s="188">
        <v>111011</v>
      </c>
      <c r="D94" s="197" t="s">
        <v>438</v>
      </c>
      <c r="E94" s="185" t="s">
        <v>420</v>
      </c>
      <c r="F94" s="185">
        <v>1</v>
      </c>
      <c r="G94" s="186">
        <v>0</v>
      </c>
      <c r="H94" s="187">
        <f t="shared" si="3"/>
        <v>0</v>
      </c>
      <c r="I94" s="187"/>
      <c r="J94" s="222"/>
      <c r="K94" s="182"/>
    </row>
    <row r="95" spans="2:11">
      <c r="B95" s="214"/>
      <c r="C95" s="188"/>
      <c r="D95" s="189" t="s">
        <v>439</v>
      </c>
      <c r="E95" s="185"/>
      <c r="F95" s="185"/>
      <c r="G95" s="186"/>
      <c r="H95" s="190">
        <f>SUM(H55:H94)</f>
        <v>0</v>
      </c>
      <c r="I95" s="187"/>
      <c r="J95" s="222"/>
      <c r="K95" s="182"/>
    </row>
    <row r="96" spans="2:11">
      <c r="B96" s="214"/>
      <c r="C96" s="188"/>
      <c r="D96" s="192" t="s">
        <v>440</v>
      </c>
      <c r="E96" s="185"/>
      <c r="F96" s="185"/>
      <c r="G96" s="186"/>
      <c r="H96" s="195">
        <f>H95*0.06</f>
        <v>0</v>
      </c>
      <c r="I96" s="187"/>
      <c r="J96" s="222"/>
      <c r="K96" s="182"/>
    </row>
    <row r="97" spans="2:11">
      <c r="B97" s="214"/>
      <c r="C97" s="188"/>
      <c r="D97" s="204" t="s">
        <v>442</v>
      </c>
      <c r="E97" s="185"/>
      <c r="F97" s="185"/>
      <c r="G97" s="186"/>
      <c r="H97" s="208">
        <f>SUM(H95:H96)</f>
        <v>0</v>
      </c>
      <c r="I97" s="187"/>
      <c r="J97" s="222"/>
      <c r="K97" s="210">
        <f>SUM(H95:H96)</f>
        <v>0</v>
      </c>
    </row>
    <row r="98" spans="2:11">
      <c r="B98" s="214"/>
      <c r="C98" s="188"/>
      <c r="D98" s="198"/>
      <c r="E98" s="185"/>
      <c r="F98" s="185"/>
      <c r="G98" s="186"/>
      <c r="H98" s="187"/>
      <c r="I98" s="187"/>
      <c r="J98" s="222"/>
      <c r="K98" s="182"/>
    </row>
    <row r="99" spans="2:11" ht="16.5">
      <c r="B99" s="214"/>
      <c r="C99" s="188"/>
      <c r="D99" s="216" t="s">
        <v>407</v>
      </c>
      <c r="E99" s="185"/>
      <c r="F99" s="185"/>
      <c r="G99" s="186"/>
      <c r="H99" s="187"/>
      <c r="I99" s="187"/>
      <c r="J99" s="222"/>
      <c r="K99" s="182"/>
    </row>
    <row r="100" spans="2:11">
      <c r="B100" s="214">
        <v>357</v>
      </c>
      <c r="C100" s="188">
        <v>411</v>
      </c>
      <c r="D100" s="197" t="s">
        <v>490</v>
      </c>
      <c r="E100" s="185" t="s">
        <v>420</v>
      </c>
      <c r="F100" s="185">
        <v>1</v>
      </c>
      <c r="G100" s="186">
        <v>0</v>
      </c>
      <c r="H100" s="224"/>
      <c r="I100" s="187"/>
      <c r="J100" s="219">
        <f>G100*F100</f>
        <v>0</v>
      </c>
      <c r="K100" s="182"/>
    </row>
    <row r="101" spans="2:11">
      <c r="B101" s="214"/>
      <c r="C101" s="188"/>
      <c r="D101" s="197" t="s">
        <v>453</v>
      </c>
      <c r="E101" s="185"/>
      <c r="F101" s="185"/>
      <c r="G101" s="186"/>
      <c r="H101" s="187"/>
      <c r="I101" s="187"/>
      <c r="J101" s="225">
        <f>J100*0.04</f>
        <v>0</v>
      </c>
      <c r="K101" s="182"/>
    </row>
    <row r="102" spans="2:11">
      <c r="B102" s="214"/>
      <c r="C102" s="188"/>
      <c r="D102" s="204" t="s">
        <v>442</v>
      </c>
      <c r="E102" s="185"/>
      <c r="F102" s="185"/>
      <c r="G102" s="186"/>
      <c r="H102" s="187"/>
      <c r="I102" s="187"/>
      <c r="J102" s="226">
        <f>SUM(J100:J101)</f>
        <v>0</v>
      </c>
      <c r="K102" s="211">
        <f>SUM(J100:J101)</f>
        <v>0</v>
      </c>
    </row>
    <row r="103" spans="2:11">
      <c r="B103" s="214"/>
      <c r="C103" s="196"/>
      <c r="D103" s="198"/>
      <c r="E103" s="198"/>
      <c r="F103" s="198"/>
      <c r="G103" s="199"/>
      <c r="H103" s="200"/>
      <c r="I103" s="200"/>
      <c r="J103" s="222"/>
      <c r="K103" s="182"/>
    </row>
    <row r="104" spans="2:11">
      <c r="B104" s="214"/>
      <c r="C104" s="227"/>
      <c r="D104" s="228"/>
      <c r="E104" s="228"/>
      <c r="F104" s="228"/>
      <c r="G104" s="228"/>
      <c r="H104" s="228"/>
      <c r="I104" s="228"/>
      <c r="J104" s="229"/>
      <c r="K104" s="182"/>
    </row>
    <row r="105" spans="2:11">
      <c r="B105" s="214"/>
      <c r="C105" s="196" t="s">
        <v>454</v>
      </c>
      <c r="D105" s="197" t="s">
        <v>455</v>
      </c>
      <c r="E105" s="198" t="s">
        <v>305</v>
      </c>
      <c r="F105" s="185">
        <v>10</v>
      </c>
      <c r="G105" s="186">
        <v>0</v>
      </c>
      <c r="H105" s="200"/>
      <c r="I105" s="200"/>
      <c r="J105" s="222"/>
      <c r="K105" s="212">
        <f>G105*F105</f>
        <v>0</v>
      </c>
    </row>
    <row r="106" spans="2:11">
      <c r="B106" s="214"/>
      <c r="C106" s="196" t="s">
        <v>454</v>
      </c>
      <c r="D106" s="197" t="s">
        <v>456</v>
      </c>
      <c r="E106" s="198" t="s">
        <v>305</v>
      </c>
      <c r="F106" s="185">
        <v>10</v>
      </c>
      <c r="G106" s="186">
        <v>0</v>
      </c>
      <c r="H106" s="200"/>
      <c r="I106" s="200"/>
      <c r="J106" s="222"/>
      <c r="K106" s="212">
        <f t="shared" ref="K106:K112" si="4">G106*F106</f>
        <v>0</v>
      </c>
    </row>
    <row r="107" spans="2:11">
      <c r="B107" s="214"/>
      <c r="C107" s="196" t="s">
        <v>454</v>
      </c>
      <c r="D107" s="197" t="s">
        <v>457</v>
      </c>
      <c r="E107" s="198" t="s">
        <v>305</v>
      </c>
      <c r="F107" s="185">
        <v>10</v>
      </c>
      <c r="G107" s="186">
        <v>0</v>
      </c>
      <c r="H107" s="200"/>
      <c r="I107" s="200"/>
      <c r="J107" s="222"/>
      <c r="K107" s="212">
        <f t="shared" si="4"/>
        <v>0</v>
      </c>
    </row>
    <row r="108" spans="2:11">
      <c r="B108" s="214"/>
      <c r="C108" s="196" t="s">
        <v>454</v>
      </c>
      <c r="D108" s="197" t="s">
        <v>458</v>
      </c>
      <c r="E108" s="198" t="s">
        <v>305</v>
      </c>
      <c r="F108" s="185">
        <v>20</v>
      </c>
      <c r="G108" s="186">
        <v>0</v>
      </c>
      <c r="H108" s="200"/>
      <c r="I108" s="200"/>
      <c r="J108" s="222"/>
      <c r="K108" s="212">
        <f t="shared" si="4"/>
        <v>0</v>
      </c>
    </row>
    <row r="109" spans="2:11">
      <c r="B109" s="214"/>
      <c r="C109" s="196" t="s">
        <v>454</v>
      </c>
      <c r="D109" s="197" t="s">
        <v>459</v>
      </c>
      <c r="E109" s="198" t="s">
        <v>305</v>
      </c>
      <c r="F109" s="185">
        <v>10</v>
      </c>
      <c r="G109" s="186">
        <v>0</v>
      </c>
      <c r="H109" s="200"/>
      <c r="I109" s="200"/>
      <c r="J109" s="222"/>
      <c r="K109" s="212">
        <f t="shared" si="4"/>
        <v>0</v>
      </c>
    </row>
    <row r="110" spans="2:11">
      <c r="B110" s="214"/>
      <c r="C110" s="196" t="s">
        <v>454</v>
      </c>
      <c r="D110" s="197" t="s">
        <v>460</v>
      </c>
      <c r="E110" s="198" t="s">
        <v>305</v>
      </c>
      <c r="F110" s="185">
        <v>10</v>
      </c>
      <c r="G110" s="186">
        <v>0</v>
      </c>
      <c r="H110" s="200"/>
      <c r="I110" s="200"/>
      <c r="J110" s="222"/>
      <c r="K110" s="212">
        <f t="shared" si="4"/>
        <v>0</v>
      </c>
    </row>
    <row r="111" spans="2:11">
      <c r="B111" s="214"/>
      <c r="C111" s="196"/>
      <c r="D111" s="197" t="s">
        <v>461</v>
      </c>
      <c r="E111" s="198" t="s">
        <v>420</v>
      </c>
      <c r="F111" s="185">
        <v>1</v>
      </c>
      <c r="G111" s="186">
        <v>0</v>
      </c>
      <c r="H111" s="200"/>
      <c r="I111" s="200"/>
      <c r="J111" s="222"/>
      <c r="K111" s="212">
        <f t="shared" si="4"/>
        <v>0</v>
      </c>
    </row>
    <row r="112" spans="2:11">
      <c r="B112" s="214"/>
      <c r="C112" s="196"/>
      <c r="D112" s="197" t="s">
        <v>462</v>
      </c>
      <c r="E112" s="198" t="s">
        <v>420</v>
      </c>
      <c r="F112" s="185">
        <v>1</v>
      </c>
      <c r="G112" s="186">
        <v>0</v>
      </c>
      <c r="H112" s="200"/>
      <c r="I112" s="200"/>
      <c r="J112" s="222"/>
      <c r="K112" s="212">
        <f t="shared" si="4"/>
        <v>0</v>
      </c>
    </row>
    <row r="113" spans="2:11" ht="15.75" thickBot="1">
      <c r="B113" s="214"/>
      <c r="C113" s="230"/>
      <c r="D113" s="202"/>
      <c r="E113" s="202"/>
      <c r="F113" s="202"/>
      <c r="G113" s="231"/>
      <c r="H113" s="224"/>
      <c r="I113" s="224"/>
      <c r="J113" s="232"/>
      <c r="K113" s="182"/>
    </row>
    <row r="114" spans="2:11" ht="16.5" thickBot="1">
      <c r="B114" s="214"/>
      <c r="C114" s="230"/>
      <c r="D114" s="233" t="s">
        <v>463</v>
      </c>
      <c r="E114" s="234"/>
      <c r="F114" s="234"/>
      <c r="G114" s="235"/>
      <c r="H114" s="236"/>
      <c r="I114" s="236"/>
      <c r="J114" s="237"/>
      <c r="K114" s="392">
        <f>SUM(K7:K113)</f>
        <v>0</v>
      </c>
    </row>
    <row r="115" spans="2:11">
      <c r="B115" s="214"/>
      <c r="C115" s="230"/>
      <c r="D115" s="202"/>
      <c r="E115" s="202"/>
      <c r="F115" s="202"/>
      <c r="G115" s="231"/>
      <c r="H115" s="224"/>
      <c r="I115" s="224"/>
      <c r="J115" s="232"/>
      <c r="K115" s="182"/>
    </row>
    <row r="116" spans="2:11">
      <c r="B116" s="214"/>
      <c r="C116" s="230"/>
      <c r="D116" s="202"/>
      <c r="E116" s="202"/>
      <c r="F116" s="202"/>
      <c r="G116" s="231"/>
      <c r="H116" s="224"/>
      <c r="I116" s="224"/>
      <c r="J116" s="232"/>
      <c r="K116" s="182"/>
    </row>
    <row r="117" spans="2:11">
      <c r="B117" s="214"/>
      <c r="C117" s="230"/>
      <c r="D117" s="238" t="s">
        <v>476</v>
      </c>
      <c r="E117" s="202"/>
      <c r="F117" s="202"/>
      <c r="G117" s="231"/>
      <c r="H117" s="224"/>
      <c r="I117" s="224"/>
      <c r="J117" s="232"/>
      <c r="K117" s="182"/>
    </row>
    <row r="118" spans="2:11">
      <c r="B118" s="214"/>
      <c r="C118" s="230"/>
      <c r="D118" s="238" t="s">
        <v>477</v>
      </c>
      <c r="E118" s="202"/>
      <c r="F118" s="202"/>
      <c r="G118" s="231"/>
      <c r="H118" s="224"/>
      <c r="I118" s="224"/>
      <c r="J118" s="232"/>
      <c r="K118" s="182"/>
    </row>
    <row r="119" spans="2:11">
      <c r="B119" s="214"/>
      <c r="C119" s="230"/>
      <c r="D119" s="238" t="s">
        <v>483</v>
      </c>
      <c r="E119" s="202"/>
      <c r="F119" s="202"/>
      <c r="G119" s="231"/>
      <c r="H119" s="224"/>
      <c r="I119" s="224"/>
      <c r="J119" s="232"/>
      <c r="K119" s="182"/>
    </row>
    <row r="120" spans="2:11" ht="15.75" thickBot="1">
      <c r="B120" s="239"/>
      <c r="C120" s="240"/>
      <c r="D120" s="258"/>
      <c r="E120" s="241"/>
      <c r="F120" s="241"/>
      <c r="G120" s="242"/>
      <c r="H120" s="243"/>
      <c r="I120" s="243"/>
      <c r="J120" s="244"/>
      <c r="K120" s="182"/>
    </row>
  </sheetData>
  <mergeCells count="2">
    <mergeCell ref="C2:J2"/>
    <mergeCell ref="C4:J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B1:J60"/>
  <sheetViews>
    <sheetView zoomScale="110" zoomScaleNormal="110" workbookViewId="0">
      <selection activeCell="H10" sqref="H10"/>
    </sheetView>
  </sheetViews>
  <sheetFormatPr defaultRowHeight="15"/>
  <cols>
    <col min="4" max="4" width="41.5703125" customWidth="1"/>
    <col min="8" max="8" width="17.28515625" customWidth="1"/>
    <col min="9" max="9" width="12.710937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1216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508</v>
      </c>
      <c r="D9" s="270" t="s">
        <v>509</v>
      </c>
      <c r="E9" s="271"/>
      <c r="F9" s="272"/>
      <c r="G9" s="273"/>
      <c r="H9" s="297">
        <f>H10+H11+H13+H15+H17+H18+H19+H20+H21+H22</f>
        <v>0</v>
      </c>
    </row>
    <row r="10" spans="2:8" ht="13.5" customHeight="1">
      <c r="B10" s="298">
        <v>1</v>
      </c>
      <c r="C10" s="274" t="s">
        <v>524</v>
      </c>
      <c r="D10" s="275" t="s">
        <v>525</v>
      </c>
      <c r="E10" s="276" t="s">
        <v>93</v>
      </c>
      <c r="F10" s="277">
        <v>10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526</v>
      </c>
      <c r="D11" s="275" t="s">
        <v>527</v>
      </c>
      <c r="E11" s="276" t="s">
        <v>222</v>
      </c>
      <c r="F11" s="277">
        <v>14.2</v>
      </c>
      <c r="G11" s="278">
        <v>0</v>
      </c>
      <c r="H11" s="299">
        <f t="shared" ref="H11:H22" si="0">F11*G11</f>
        <v>0</v>
      </c>
    </row>
    <row r="12" spans="2:8" ht="13.5" customHeight="1">
      <c r="B12" s="298"/>
      <c r="C12" s="274"/>
      <c r="D12" s="279" t="s">
        <v>1217</v>
      </c>
      <c r="E12" s="280"/>
      <c r="F12" s="281">
        <v>14.2</v>
      </c>
      <c r="G12" s="278"/>
      <c r="H12" s="299">
        <f t="shared" si="0"/>
        <v>0</v>
      </c>
    </row>
    <row r="13" spans="2:8" ht="13.5" customHeight="1">
      <c r="B13" s="298">
        <v>3</v>
      </c>
      <c r="C13" s="274" t="s">
        <v>757</v>
      </c>
      <c r="D13" s="275" t="s">
        <v>758</v>
      </c>
      <c r="E13" s="276" t="s">
        <v>590</v>
      </c>
      <c r="F13" s="277">
        <v>8.64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1218</v>
      </c>
      <c r="E14" s="280"/>
      <c r="F14" s="281">
        <v>8.64</v>
      </c>
      <c r="G14" s="278"/>
      <c r="H14" s="299">
        <f t="shared" si="0"/>
        <v>0</v>
      </c>
    </row>
    <row r="15" spans="2:8" ht="13.5" customHeight="1">
      <c r="B15" s="298">
        <v>4</v>
      </c>
      <c r="C15" s="274" t="s">
        <v>760</v>
      </c>
      <c r="D15" s="275" t="s">
        <v>761</v>
      </c>
      <c r="E15" s="276" t="s">
        <v>222</v>
      </c>
      <c r="F15" s="277">
        <v>21.494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1219</v>
      </c>
      <c r="E16" s="280"/>
      <c r="F16" s="281">
        <v>21.494</v>
      </c>
      <c r="G16" s="278"/>
      <c r="H16" s="299">
        <f t="shared" si="0"/>
        <v>0</v>
      </c>
    </row>
    <row r="17" spans="2:10" ht="13.5" customHeight="1">
      <c r="B17" s="298">
        <v>5</v>
      </c>
      <c r="C17" s="274" t="s">
        <v>520</v>
      </c>
      <c r="D17" s="275" t="s">
        <v>763</v>
      </c>
      <c r="E17" s="276" t="s">
        <v>310</v>
      </c>
      <c r="F17" s="277">
        <v>1</v>
      </c>
      <c r="G17" s="278">
        <v>0</v>
      </c>
      <c r="H17" s="299">
        <f t="shared" si="0"/>
        <v>0</v>
      </c>
    </row>
    <row r="18" spans="2:10" ht="13.5" customHeight="1">
      <c r="B18" s="298">
        <v>6</v>
      </c>
      <c r="C18" s="274" t="s">
        <v>522</v>
      </c>
      <c r="D18" s="275" t="s">
        <v>764</v>
      </c>
      <c r="E18" s="276" t="s">
        <v>310</v>
      </c>
      <c r="F18" s="277">
        <v>1</v>
      </c>
      <c r="G18" s="278">
        <v>0</v>
      </c>
      <c r="H18" s="299">
        <f t="shared" si="0"/>
        <v>0</v>
      </c>
    </row>
    <row r="19" spans="2:10" ht="13.5" customHeight="1">
      <c r="B19" s="298">
        <v>7</v>
      </c>
      <c r="C19" s="274" t="s">
        <v>765</v>
      </c>
      <c r="D19" s="275" t="s">
        <v>766</v>
      </c>
      <c r="E19" s="276" t="s">
        <v>310</v>
      </c>
      <c r="F19" s="277">
        <v>1</v>
      </c>
      <c r="G19" s="278">
        <v>0</v>
      </c>
      <c r="H19" s="299">
        <f t="shared" si="0"/>
        <v>0</v>
      </c>
    </row>
    <row r="20" spans="2:10" ht="13.5" customHeight="1">
      <c r="B20" s="298">
        <v>8</v>
      </c>
      <c r="C20" s="274" t="s">
        <v>769</v>
      </c>
      <c r="D20" s="275" t="s">
        <v>770</v>
      </c>
      <c r="E20" s="276" t="s">
        <v>310</v>
      </c>
      <c r="F20" s="277">
        <v>1</v>
      </c>
      <c r="G20" s="278">
        <v>0</v>
      </c>
      <c r="H20" s="299">
        <f t="shared" si="0"/>
        <v>0</v>
      </c>
    </row>
    <row r="21" spans="2:10" ht="13.5" customHeight="1">
      <c r="B21" s="298">
        <v>9</v>
      </c>
      <c r="C21" s="274" t="s">
        <v>932</v>
      </c>
      <c r="D21" s="275" t="s">
        <v>933</v>
      </c>
      <c r="E21" s="276" t="s">
        <v>222</v>
      </c>
      <c r="F21" s="277">
        <v>2.4</v>
      </c>
      <c r="G21" s="278">
        <v>0</v>
      </c>
      <c r="H21" s="299">
        <f t="shared" si="0"/>
        <v>0</v>
      </c>
    </row>
    <row r="22" spans="2:10" ht="13.5" customHeight="1" thickBot="1">
      <c r="B22" s="435" t="s">
        <v>1297</v>
      </c>
      <c r="C22" s="274" t="s">
        <v>1094</v>
      </c>
      <c r="D22" s="275" t="s">
        <v>1298</v>
      </c>
      <c r="E22" s="276" t="s">
        <v>310</v>
      </c>
      <c r="F22" s="277">
        <v>1</v>
      </c>
      <c r="G22" s="278">
        <v>0</v>
      </c>
      <c r="H22" s="299">
        <f t="shared" si="0"/>
        <v>0</v>
      </c>
    </row>
    <row r="23" spans="2:10" ht="13.5" customHeight="1" thickBot="1">
      <c r="B23" s="300" t="s">
        <v>507</v>
      </c>
      <c r="C23" s="282" t="s">
        <v>530</v>
      </c>
      <c r="D23" s="283" t="s">
        <v>531</v>
      </c>
      <c r="E23" s="284"/>
      <c r="F23" s="285"/>
      <c r="G23" s="286"/>
      <c r="H23" s="301">
        <f>H24+H25+H27+H28+H29+H30+H31+H32+H33+H34</f>
        <v>0</v>
      </c>
      <c r="I23" s="398">
        <f>H23+H9</f>
        <v>0</v>
      </c>
      <c r="J23" s="399" t="s">
        <v>13</v>
      </c>
    </row>
    <row r="24" spans="2:10" ht="13.5" customHeight="1">
      <c r="B24" s="298">
        <v>10</v>
      </c>
      <c r="C24" s="274" t="s">
        <v>535</v>
      </c>
      <c r="D24" s="275" t="s">
        <v>536</v>
      </c>
      <c r="E24" s="276" t="s">
        <v>537</v>
      </c>
      <c r="F24" s="277">
        <v>20</v>
      </c>
      <c r="G24" s="278">
        <v>0</v>
      </c>
      <c r="H24" s="299">
        <f>F24*G24</f>
        <v>0</v>
      </c>
    </row>
    <row r="25" spans="2:10" ht="13.5" customHeight="1">
      <c r="B25" s="298">
        <v>11</v>
      </c>
      <c r="C25" s="274" t="s">
        <v>538</v>
      </c>
      <c r="D25" s="275" t="s">
        <v>539</v>
      </c>
      <c r="E25" s="276" t="s">
        <v>537</v>
      </c>
      <c r="F25" s="277">
        <v>40</v>
      </c>
      <c r="G25" s="278">
        <v>0</v>
      </c>
      <c r="H25" s="299">
        <f t="shared" ref="H25:H34" si="1">F25*G25</f>
        <v>0</v>
      </c>
    </row>
    <row r="26" spans="2:10" ht="13.5" customHeight="1">
      <c r="B26" s="298"/>
      <c r="C26" s="274"/>
      <c r="D26" s="279" t="s">
        <v>1220</v>
      </c>
      <c r="E26" s="280"/>
      <c r="F26" s="281">
        <v>40</v>
      </c>
      <c r="G26" s="278"/>
      <c r="H26" s="299">
        <f t="shared" si="1"/>
        <v>0</v>
      </c>
    </row>
    <row r="27" spans="2:10" ht="13.5" customHeight="1">
      <c r="B27" s="298">
        <v>12</v>
      </c>
      <c r="C27" s="274" t="s">
        <v>540</v>
      </c>
      <c r="D27" s="275" t="s">
        <v>541</v>
      </c>
      <c r="E27" s="276" t="s">
        <v>537</v>
      </c>
      <c r="F27" s="277">
        <v>20</v>
      </c>
      <c r="G27" s="278">
        <v>0</v>
      </c>
      <c r="H27" s="299">
        <f t="shared" si="1"/>
        <v>0</v>
      </c>
    </row>
    <row r="28" spans="2:10" ht="13.5" customHeight="1">
      <c r="B28" s="298">
        <v>13</v>
      </c>
      <c r="C28" s="274" t="s">
        <v>542</v>
      </c>
      <c r="D28" s="275" t="s">
        <v>543</v>
      </c>
      <c r="E28" s="276" t="s">
        <v>537</v>
      </c>
      <c r="F28" s="277">
        <v>40</v>
      </c>
      <c r="G28" s="278">
        <v>0</v>
      </c>
      <c r="H28" s="299">
        <f t="shared" si="1"/>
        <v>0</v>
      </c>
    </row>
    <row r="29" spans="2:10" ht="13.5" customHeight="1">
      <c r="B29" s="298">
        <v>14</v>
      </c>
      <c r="C29" s="274" t="s">
        <v>544</v>
      </c>
      <c r="D29" s="275" t="s">
        <v>545</v>
      </c>
      <c r="E29" s="276" t="s">
        <v>537</v>
      </c>
      <c r="F29" s="277">
        <v>20</v>
      </c>
      <c r="G29" s="278">
        <v>0</v>
      </c>
      <c r="H29" s="299">
        <f t="shared" si="1"/>
        <v>0</v>
      </c>
    </row>
    <row r="30" spans="2:10" ht="13.5" customHeight="1">
      <c r="B30" s="298">
        <v>15</v>
      </c>
      <c r="C30" s="274" t="s">
        <v>546</v>
      </c>
      <c r="D30" s="275" t="s">
        <v>547</v>
      </c>
      <c r="E30" s="276" t="s">
        <v>537</v>
      </c>
      <c r="F30" s="277">
        <v>20</v>
      </c>
      <c r="G30" s="278">
        <v>0</v>
      </c>
      <c r="H30" s="299">
        <f t="shared" si="1"/>
        <v>0</v>
      </c>
    </row>
    <row r="31" spans="2:10" ht="13.5" customHeight="1">
      <c r="B31" s="298">
        <v>16</v>
      </c>
      <c r="C31" s="274" t="s">
        <v>548</v>
      </c>
      <c r="D31" s="275" t="s">
        <v>549</v>
      </c>
      <c r="E31" s="276" t="s">
        <v>537</v>
      </c>
      <c r="F31" s="277">
        <v>200</v>
      </c>
      <c r="G31" s="278">
        <v>0</v>
      </c>
      <c r="H31" s="299">
        <f t="shared" si="1"/>
        <v>0</v>
      </c>
    </row>
    <row r="32" spans="2:10" ht="13.5" customHeight="1">
      <c r="B32" s="298">
        <v>17</v>
      </c>
      <c r="C32" s="274" t="s">
        <v>550</v>
      </c>
      <c r="D32" s="275" t="s">
        <v>551</v>
      </c>
      <c r="E32" s="276" t="s">
        <v>537</v>
      </c>
      <c r="F32" s="277">
        <v>20</v>
      </c>
      <c r="G32" s="278">
        <v>0</v>
      </c>
      <c r="H32" s="299">
        <f t="shared" si="1"/>
        <v>0</v>
      </c>
    </row>
    <row r="33" spans="2:10" ht="13.5" customHeight="1">
      <c r="B33" s="298">
        <v>18</v>
      </c>
      <c r="C33" s="274" t="s">
        <v>552</v>
      </c>
      <c r="D33" s="275" t="s">
        <v>553</v>
      </c>
      <c r="E33" s="276" t="s">
        <v>537</v>
      </c>
      <c r="F33" s="277">
        <v>8</v>
      </c>
      <c r="G33" s="278">
        <v>0</v>
      </c>
      <c r="H33" s="299">
        <f t="shared" si="1"/>
        <v>0</v>
      </c>
    </row>
    <row r="34" spans="2:10" ht="13.5" customHeight="1">
      <c r="B34" s="298">
        <v>19</v>
      </c>
      <c r="C34" s="274" t="s">
        <v>774</v>
      </c>
      <c r="D34" s="275" t="s">
        <v>775</v>
      </c>
      <c r="E34" s="276" t="s">
        <v>537</v>
      </c>
      <c r="F34" s="277">
        <v>12</v>
      </c>
      <c r="G34" s="278">
        <v>0</v>
      </c>
      <c r="H34" s="299">
        <f t="shared" si="1"/>
        <v>0</v>
      </c>
    </row>
    <row r="35" spans="2:10" ht="13.5" customHeight="1">
      <c r="B35" s="300" t="s">
        <v>507</v>
      </c>
      <c r="C35" s="282" t="s">
        <v>155</v>
      </c>
      <c r="D35" s="283" t="s">
        <v>554</v>
      </c>
      <c r="E35" s="284"/>
      <c r="F35" s="285"/>
      <c r="G35" s="286"/>
      <c r="H35" s="301">
        <f>H36+H37+H38+H39+H40+H41</f>
        <v>0</v>
      </c>
    </row>
    <row r="36" spans="2:10" ht="13.5" customHeight="1">
      <c r="B36" s="298">
        <v>20</v>
      </c>
      <c r="C36" s="274" t="s">
        <v>557</v>
      </c>
      <c r="D36" s="275" t="s">
        <v>558</v>
      </c>
      <c r="E36" s="276" t="s">
        <v>168</v>
      </c>
      <c r="F36" s="277">
        <v>1</v>
      </c>
      <c r="G36" s="278">
        <v>0</v>
      </c>
      <c r="H36" s="299">
        <f>F36*G36</f>
        <v>0</v>
      </c>
    </row>
    <row r="37" spans="2:10" ht="13.5" customHeight="1">
      <c r="B37" s="298">
        <v>21</v>
      </c>
      <c r="C37" s="274" t="s">
        <v>555</v>
      </c>
      <c r="D37" s="275" t="s">
        <v>556</v>
      </c>
      <c r="E37" s="276" t="s">
        <v>168</v>
      </c>
      <c r="F37" s="277">
        <v>1</v>
      </c>
      <c r="G37" s="278">
        <v>0</v>
      </c>
      <c r="H37" s="299">
        <f t="shared" ref="H37:H41" si="2">F37*G37</f>
        <v>0</v>
      </c>
    </row>
    <row r="38" spans="2:10" ht="13.5" customHeight="1">
      <c r="B38" s="298">
        <v>22</v>
      </c>
      <c r="C38" s="274" t="s">
        <v>779</v>
      </c>
      <c r="D38" s="275" t="s">
        <v>780</v>
      </c>
      <c r="E38" s="276" t="s">
        <v>168</v>
      </c>
      <c r="F38" s="277">
        <v>1</v>
      </c>
      <c r="G38" s="278">
        <v>0</v>
      </c>
      <c r="H38" s="299">
        <f t="shared" si="2"/>
        <v>0</v>
      </c>
    </row>
    <row r="39" spans="2:10" ht="13.5" customHeight="1">
      <c r="B39" s="298">
        <v>23</v>
      </c>
      <c r="C39" s="274" t="s">
        <v>781</v>
      </c>
      <c r="D39" s="275" t="s">
        <v>782</v>
      </c>
      <c r="E39" s="276" t="s">
        <v>168</v>
      </c>
      <c r="F39" s="277">
        <v>1</v>
      </c>
      <c r="G39" s="278">
        <v>0</v>
      </c>
      <c r="H39" s="299">
        <f t="shared" si="2"/>
        <v>0</v>
      </c>
    </row>
    <row r="40" spans="2:10" ht="13.5" customHeight="1">
      <c r="B40" s="298">
        <v>24</v>
      </c>
      <c r="C40" s="274" t="s">
        <v>783</v>
      </c>
      <c r="D40" s="275" t="s">
        <v>784</v>
      </c>
      <c r="E40" s="276" t="s">
        <v>168</v>
      </c>
      <c r="F40" s="277">
        <v>1</v>
      </c>
      <c r="G40" s="278">
        <v>0</v>
      </c>
      <c r="H40" s="299">
        <f t="shared" si="2"/>
        <v>0</v>
      </c>
    </row>
    <row r="41" spans="2:10" ht="13.5" customHeight="1">
      <c r="B41" s="298">
        <v>25</v>
      </c>
      <c r="C41" s="274" t="s">
        <v>559</v>
      </c>
      <c r="D41" s="275" t="s">
        <v>560</v>
      </c>
      <c r="E41" s="276" t="s">
        <v>168</v>
      </c>
      <c r="F41" s="277">
        <v>3</v>
      </c>
      <c r="G41" s="278">
        <v>0</v>
      </c>
      <c r="H41" s="299">
        <f t="shared" si="2"/>
        <v>0</v>
      </c>
    </row>
    <row r="42" spans="2:10" ht="13.5" customHeight="1">
      <c r="B42" s="300" t="s">
        <v>507</v>
      </c>
      <c r="C42" s="282" t="s">
        <v>561</v>
      </c>
      <c r="D42" s="283" t="s">
        <v>562</v>
      </c>
      <c r="E42" s="284"/>
      <c r="F42" s="285"/>
      <c r="G42" s="286"/>
      <c r="H42" s="301">
        <f>H43</f>
        <v>0</v>
      </c>
    </row>
    <row r="43" spans="2:10" ht="13.5" customHeight="1">
      <c r="B43" s="298">
        <v>26</v>
      </c>
      <c r="C43" s="274" t="s">
        <v>563</v>
      </c>
      <c r="D43" s="275" t="s">
        <v>564</v>
      </c>
      <c r="E43" s="276" t="s">
        <v>222</v>
      </c>
      <c r="F43" s="277">
        <v>144</v>
      </c>
      <c r="G43" s="278">
        <v>0</v>
      </c>
      <c r="H43" s="299">
        <f>F43*G43</f>
        <v>0</v>
      </c>
    </row>
    <row r="44" spans="2:10" ht="13.5" customHeight="1">
      <c r="B44" s="298"/>
      <c r="C44" s="274"/>
      <c r="D44" s="279" t="s">
        <v>1221</v>
      </c>
      <c r="E44" s="280"/>
      <c r="F44" s="281">
        <v>144</v>
      </c>
      <c r="G44" s="278"/>
      <c r="H44" s="299"/>
    </row>
    <row r="45" spans="2:10" ht="13.5" customHeight="1">
      <c r="B45" s="300" t="s">
        <v>507</v>
      </c>
      <c r="C45" s="282" t="s">
        <v>566</v>
      </c>
      <c r="D45" s="283" t="s">
        <v>567</v>
      </c>
      <c r="E45" s="284"/>
      <c r="F45" s="285"/>
      <c r="G45" s="286"/>
      <c r="H45" s="301">
        <f>H46+H47</f>
        <v>0</v>
      </c>
    </row>
    <row r="46" spans="2:10" ht="13.5" customHeight="1">
      <c r="B46" s="298">
        <v>27</v>
      </c>
      <c r="C46" s="274" t="s">
        <v>568</v>
      </c>
      <c r="D46" s="275" t="s">
        <v>569</v>
      </c>
      <c r="E46" s="276" t="s">
        <v>93</v>
      </c>
      <c r="F46" s="277">
        <v>3</v>
      </c>
      <c r="G46" s="278">
        <v>0</v>
      </c>
      <c r="H46" s="299">
        <f>F46*G46</f>
        <v>0</v>
      </c>
    </row>
    <row r="47" spans="2:10" ht="13.5" customHeight="1" thickBot="1">
      <c r="B47" s="298">
        <v>28</v>
      </c>
      <c r="C47" s="274" t="s">
        <v>786</v>
      </c>
      <c r="D47" s="275" t="s">
        <v>787</v>
      </c>
      <c r="E47" s="276" t="s">
        <v>93</v>
      </c>
      <c r="F47" s="277">
        <v>1</v>
      </c>
      <c r="G47" s="278">
        <v>0</v>
      </c>
      <c r="H47" s="299">
        <f>F47*G47</f>
        <v>0</v>
      </c>
    </row>
    <row r="48" spans="2:10" ht="13.5" customHeight="1" thickBot="1">
      <c r="B48" s="300" t="s">
        <v>507</v>
      </c>
      <c r="C48" s="282" t="s">
        <v>574</v>
      </c>
      <c r="D48" s="283" t="s">
        <v>575</v>
      </c>
      <c r="E48" s="284"/>
      <c r="F48" s="285"/>
      <c r="G48" s="286"/>
      <c r="H48" s="301">
        <f>H49+H58</f>
        <v>0</v>
      </c>
      <c r="I48" s="398">
        <f>H48+H45+H42+H35</f>
        <v>0</v>
      </c>
      <c r="J48" s="399" t="s">
        <v>14</v>
      </c>
    </row>
    <row r="49" spans="2:8" ht="13.5" customHeight="1">
      <c r="B49" s="298">
        <v>29</v>
      </c>
      <c r="C49" s="274" t="s">
        <v>576</v>
      </c>
      <c r="D49" s="275" t="s">
        <v>577</v>
      </c>
      <c r="E49" s="276" t="s">
        <v>108</v>
      </c>
      <c r="F49" s="277">
        <v>74.989999999999995</v>
      </c>
      <c r="G49" s="278">
        <v>0</v>
      </c>
      <c r="H49" s="299">
        <f>F49*G49</f>
        <v>0</v>
      </c>
    </row>
    <row r="50" spans="2:8" ht="13.5" customHeight="1">
      <c r="B50" s="298"/>
      <c r="C50" s="274"/>
      <c r="D50" s="279" t="s">
        <v>1222</v>
      </c>
      <c r="E50" s="280"/>
      <c r="F50" s="281">
        <v>17.18</v>
      </c>
      <c r="G50" s="278"/>
      <c r="H50" s="299"/>
    </row>
    <row r="51" spans="2:8" ht="13.5" customHeight="1">
      <c r="B51" s="298"/>
      <c r="C51" s="274"/>
      <c r="D51" s="279" t="s">
        <v>1223</v>
      </c>
      <c r="E51" s="280"/>
      <c r="F51" s="281">
        <v>14.24</v>
      </c>
      <c r="G51" s="278"/>
      <c r="H51" s="299"/>
    </row>
    <row r="52" spans="2:8" ht="13.5" customHeight="1">
      <c r="B52" s="298"/>
      <c r="C52" s="274"/>
      <c r="D52" s="279" t="s">
        <v>1224</v>
      </c>
      <c r="E52" s="280"/>
      <c r="F52" s="281">
        <v>6.48</v>
      </c>
      <c r="G52" s="278"/>
      <c r="H52" s="299"/>
    </row>
    <row r="53" spans="2:8" ht="13.5" customHeight="1">
      <c r="B53" s="298"/>
      <c r="C53" s="274"/>
      <c r="D53" s="279" t="s">
        <v>1225</v>
      </c>
      <c r="E53" s="280"/>
      <c r="F53" s="281">
        <v>15.46</v>
      </c>
      <c r="G53" s="278"/>
      <c r="H53" s="299"/>
    </row>
    <row r="54" spans="2:8" ht="13.5" customHeight="1">
      <c r="B54" s="298"/>
      <c r="C54" s="274"/>
      <c r="D54" s="279" t="s">
        <v>1226</v>
      </c>
      <c r="E54" s="280"/>
      <c r="F54" s="281">
        <v>13.14</v>
      </c>
      <c r="G54" s="278"/>
      <c r="H54" s="299"/>
    </row>
    <row r="55" spans="2:8" ht="13.5" customHeight="1">
      <c r="B55" s="298"/>
      <c r="C55" s="274"/>
      <c r="D55" s="279" t="s">
        <v>1227</v>
      </c>
      <c r="E55" s="280"/>
      <c r="F55" s="281">
        <v>4.5199999999999996</v>
      </c>
      <c r="G55" s="278"/>
      <c r="H55" s="299"/>
    </row>
    <row r="56" spans="2:8" ht="13.5" customHeight="1">
      <c r="B56" s="298"/>
      <c r="C56" s="274"/>
      <c r="D56" s="279" t="s">
        <v>1228</v>
      </c>
      <c r="E56" s="280"/>
      <c r="F56" s="281">
        <v>1.9</v>
      </c>
      <c r="G56" s="278"/>
      <c r="H56" s="299"/>
    </row>
    <row r="57" spans="2:8" ht="13.5" customHeight="1">
      <c r="B57" s="298"/>
      <c r="C57" s="274"/>
      <c r="D57" s="279" t="s">
        <v>798</v>
      </c>
      <c r="E57" s="280"/>
      <c r="F57" s="281">
        <v>2.0699999999999998</v>
      </c>
      <c r="G57" s="278"/>
      <c r="H57" s="299"/>
    </row>
    <row r="58" spans="2:8" ht="13.5" customHeight="1">
      <c r="B58" s="298">
        <v>30</v>
      </c>
      <c r="C58" s="274" t="s">
        <v>581</v>
      </c>
      <c r="D58" s="275" t="s">
        <v>582</v>
      </c>
      <c r="E58" s="276" t="s">
        <v>222</v>
      </c>
      <c r="F58" s="277">
        <v>69.599999999999994</v>
      </c>
      <c r="G58" s="278">
        <v>0</v>
      </c>
      <c r="H58" s="299">
        <f t="shared" ref="H58" si="3">F58*G58</f>
        <v>0</v>
      </c>
    </row>
    <row r="59" spans="2:8" ht="13.5" customHeight="1" thickBot="1">
      <c r="B59" s="302"/>
      <c r="C59" s="303"/>
      <c r="D59" s="304" t="s">
        <v>1229</v>
      </c>
      <c r="E59" s="305"/>
      <c r="F59" s="306">
        <v>69.599999999999994</v>
      </c>
      <c r="G59" s="307"/>
      <c r="H59" s="308"/>
    </row>
    <row r="60" spans="2:8" ht="15.75" thickBot="1">
      <c r="H60" s="386">
        <f>H48+H45+H42+H35+H23+H9</f>
        <v>0</v>
      </c>
    </row>
  </sheetData>
  <mergeCells count="4">
    <mergeCell ref="B2:H2"/>
    <mergeCell ref="D3:H3"/>
    <mergeCell ref="D4:H4"/>
    <mergeCell ref="D5:H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B1:J145"/>
  <sheetViews>
    <sheetView topLeftCell="A31" zoomScaleNormal="100" workbookViewId="0">
      <selection activeCell="H46" sqref="H46"/>
    </sheetView>
  </sheetViews>
  <sheetFormatPr defaultRowHeight="15"/>
  <cols>
    <col min="4" max="4" width="49.140625" customWidth="1"/>
    <col min="8" max="8" width="14.85546875" customWidth="1"/>
    <col min="9" max="9" width="14.14062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1230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82</v>
      </c>
      <c r="D9" s="270" t="s">
        <v>587</v>
      </c>
      <c r="E9" s="309"/>
      <c r="F9" s="272"/>
      <c r="G9" s="273"/>
      <c r="H9" s="297">
        <f>H10+H11+H12+H13+H15+H17+H19+H21+H23+H25+H26</f>
        <v>0</v>
      </c>
    </row>
    <row r="10" spans="2:8" ht="13.5" customHeight="1">
      <c r="B10" s="298">
        <v>1</v>
      </c>
      <c r="C10" s="274" t="s">
        <v>807</v>
      </c>
      <c r="D10" s="275" t="s">
        <v>808</v>
      </c>
      <c r="E10" s="310" t="s">
        <v>222</v>
      </c>
      <c r="F10" s="277">
        <v>3.8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809</v>
      </c>
      <c r="D11" s="275" t="s">
        <v>810</v>
      </c>
      <c r="E11" s="310" t="s">
        <v>222</v>
      </c>
      <c r="F11" s="277">
        <v>1</v>
      </c>
      <c r="G11" s="278">
        <v>0</v>
      </c>
      <c r="H11" s="299">
        <f t="shared" ref="H11:H26" si="0">F11*G11</f>
        <v>0</v>
      </c>
    </row>
    <row r="12" spans="2:8" ht="13.5" customHeight="1">
      <c r="B12" s="298">
        <v>3</v>
      </c>
      <c r="C12" s="274" t="s">
        <v>811</v>
      </c>
      <c r="D12" s="275" t="s">
        <v>812</v>
      </c>
      <c r="E12" s="310" t="s">
        <v>222</v>
      </c>
      <c r="F12" s="277">
        <v>2.8</v>
      </c>
      <c r="G12" s="278">
        <v>0</v>
      </c>
      <c r="H12" s="299">
        <f t="shared" si="0"/>
        <v>0</v>
      </c>
    </row>
    <row r="13" spans="2:8" ht="13.5" customHeight="1">
      <c r="B13" s="298">
        <v>4</v>
      </c>
      <c r="C13" s="274" t="s">
        <v>1288</v>
      </c>
      <c r="D13" s="275" t="s">
        <v>1289</v>
      </c>
      <c r="E13" s="276" t="s">
        <v>222</v>
      </c>
      <c r="F13" s="277">
        <v>12.265000000000001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1305</v>
      </c>
      <c r="E14" s="311"/>
      <c r="F14" s="281">
        <v>12.265000000000001</v>
      </c>
      <c r="G14" s="278"/>
      <c r="H14" s="299"/>
    </row>
    <row r="15" spans="2:8" ht="13.5" customHeight="1">
      <c r="B15" s="298">
        <v>5</v>
      </c>
      <c r="C15" s="274" t="s">
        <v>815</v>
      </c>
      <c r="D15" s="275" t="s">
        <v>816</v>
      </c>
      <c r="E15" s="310" t="s">
        <v>222</v>
      </c>
      <c r="F15" s="277">
        <v>10.015000000000001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1306</v>
      </c>
      <c r="E16" s="311"/>
      <c r="F16" s="281">
        <v>10.015000000000001</v>
      </c>
      <c r="G16" s="278"/>
      <c r="H16" s="299"/>
    </row>
    <row r="17" spans="2:8" ht="13.5" customHeight="1">
      <c r="B17" s="298">
        <v>6</v>
      </c>
      <c r="C17" s="274" t="s">
        <v>818</v>
      </c>
      <c r="D17" s="275" t="s">
        <v>819</v>
      </c>
      <c r="E17" s="310" t="s">
        <v>108</v>
      </c>
      <c r="F17" s="277">
        <v>11</v>
      </c>
      <c r="G17" s="278">
        <v>0</v>
      </c>
      <c r="H17" s="299">
        <f t="shared" si="0"/>
        <v>0</v>
      </c>
    </row>
    <row r="18" spans="2:8" ht="13.5" customHeight="1">
      <c r="B18" s="298"/>
      <c r="C18" s="274"/>
      <c r="D18" s="279" t="s">
        <v>820</v>
      </c>
      <c r="E18" s="311"/>
      <c r="F18" s="281">
        <v>11</v>
      </c>
      <c r="G18" s="278"/>
      <c r="H18" s="299"/>
    </row>
    <row r="19" spans="2:8" ht="13.5" customHeight="1">
      <c r="B19" s="298">
        <v>7</v>
      </c>
      <c r="C19" s="274" t="s">
        <v>821</v>
      </c>
      <c r="D19" s="275" t="s">
        <v>822</v>
      </c>
      <c r="E19" s="310" t="s">
        <v>108</v>
      </c>
      <c r="F19" s="277">
        <v>10.34</v>
      </c>
      <c r="G19" s="278">
        <v>0</v>
      </c>
      <c r="H19" s="299">
        <f t="shared" si="0"/>
        <v>0</v>
      </c>
    </row>
    <row r="20" spans="2:8" ht="13.5" customHeight="1">
      <c r="B20" s="298"/>
      <c r="C20" s="274"/>
      <c r="D20" s="279" t="s">
        <v>1231</v>
      </c>
      <c r="E20" s="311"/>
      <c r="F20" s="281">
        <v>10.34</v>
      </c>
      <c r="G20" s="278"/>
      <c r="H20" s="299"/>
    </row>
    <row r="21" spans="2:8" ht="13.5" customHeight="1">
      <c r="B21" s="298">
        <v>8</v>
      </c>
      <c r="C21" s="274" t="s">
        <v>824</v>
      </c>
      <c r="D21" s="275" t="s">
        <v>825</v>
      </c>
      <c r="E21" s="310" t="s">
        <v>222</v>
      </c>
      <c r="F21" s="277">
        <v>1.35</v>
      </c>
      <c r="G21" s="278">
        <v>0</v>
      </c>
      <c r="H21" s="299">
        <f t="shared" si="0"/>
        <v>0</v>
      </c>
    </row>
    <row r="22" spans="2:8" ht="13.5" customHeight="1">
      <c r="B22" s="298"/>
      <c r="C22" s="274"/>
      <c r="D22" s="279" t="s">
        <v>826</v>
      </c>
      <c r="E22" s="311"/>
      <c r="F22" s="281">
        <v>1.35</v>
      </c>
      <c r="G22" s="278"/>
      <c r="H22" s="299"/>
    </row>
    <row r="23" spans="2:8" ht="13.5" customHeight="1">
      <c r="B23" s="298">
        <v>9</v>
      </c>
      <c r="C23" s="274" t="s">
        <v>827</v>
      </c>
      <c r="D23" s="275" t="s">
        <v>828</v>
      </c>
      <c r="E23" s="310" t="s">
        <v>222</v>
      </c>
      <c r="F23" s="277">
        <v>1.1479999999999999</v>
      </c>
      <c r="G23" s="278">
        <v>0</v>
      </c>
      <c r="H23" s="299">
        <f t="shared" si="0"/>
        <v>0</v>
      </c>
    </row>
    <row r="24" spans="2:8" ht="13.5" customHeight="1">
      <c r="B24" s="298"/>
      <c r="C24" s="274"/>
      <c r="D24" s="279" t="s">
        <v>1232</v>
      </c>
      <c r="E24" s="311"/>
      <c r="F24" s="281">
        <v>1.1479999999999999</v>
      </c>
      <c r="G24" s="278"/>
      <c r="H24" s="299"/>
    </row>
    <row r="25" spans="2:8" ht="13.5" customHeight="1">
      <c r="B25" s="298">
        <v>10</v>
      </c>
      <c r="C25" s="274" t="s">
        <v>1233</v>
      </c>
      <c r="D25" s="275" t="s">
        <v>1234</v>
      </c>
      <c r="E25" s="310" t="s">
        <v>222</v>
      </c>
      <c r="F25" s="277">
        <v>5.8</v>
      </c>
      <c r="G25" s="278">
        <v>0</v>
      </c>
      <c r="H25" s="299">
        <f t="shared" si="0"/>
        <v>0</v>
      </c>
    </row>
    <row r="26" spans="2:8" ht="13.5" customHeight="1">
      <c r="B26" s="298">
        <v>11</v>
      </c>
      <c r="C26" s="274" t="s">
        <v>1235</v>
      </c>
      <c r="D26" s="275" t="s">
        <v>1236</v>
      </c>
      <c r="E26" s="310" t="s">
        <v>222</v>
      </c>
      <c r="F26" s="277">
        <v>10.5</v>
      </c>
      <c r="G26" s="278">
        <v>0</v>
      </c>
      <c r="H26" s="299">
        <f t="shared" si="0"/>
        <v>0</v>
      </c>
    </row>
    <row r="27" spans="2:8" ht="13.5" customHeight="1">
      <c r="B27" s="298"/>
      <c r="C27" s="274"/>
      <c r="D27" s="279" t="s">
        <v>1237</v>
      </c>
      <c r="E27" s="311"/>
      <c r="F27" s="281">
        <v>10.5</v>
      </c>
      <c r="G27" s="278"/>
      <c r="H27" s="299"/>
    </row>
    <row r="28" spans="2:8" ht="13.5" customHeight="1">
      <c r="B28" s="300" t="s">
        <v>507</v>
      </c>
      <c r="C28" s="282" t="s">
        <v>604</v>
      </c>
      <c r="D28" s="283" t="s">
        <v>605</v>
      </c>
      <c r="E28" s="312"/>
      <c r="F28" s="285"/>
      <c r="G28" s="286"/>
      <c r="H28" s="301">
        <f>H29+H36</f>
        <v>0</v>
      </c>
    </row>
    <row r="29" spans="2:8" ht="13.5" customHeight="1">
      <c r="B29" s="298">
        <v>12</v>
      </c>
      <c r="C29" s="274" t="s">
        <v>606</v>
      </c>
      <c r="D29" s="275" t="s">
        <v>607</v>
      </c>
      <c r="E29" s="310" t="s">
        <v>222</v>
      </c>
      <c r="F29" s="277">
        <v>183.714</v>
      </c>
      <c r="G29" s="278">
        <v>0</v>
      </c>
      <c r="H29" s="299">
        <f>F29*G29</f>
        <v>0</v>
      </c>
    </row>
    <row r="30" spans="2:8" ht="13.5" customHeight="1">
      <c r="B30" s="298"/>
      <c r="C30" s="274"/>
      <c r="D30" s="279" t="s">
        <v>1238</v>
      </c>
      <c r="E30" s="311"/>
      <c r="F30" s="281">
        <v>44.265999999999998</v>
      </c>
      <c r="G30" s="278"/>
      <c r="H30" s="299"/>
    </row>
    <row r="31" spans="2:8" ht="13.5" customHeight="1">
      <c r="B31" s="298"/>
      <c r="C31" s="274"/>
      <c r="D31" s="279" t="s">
        <v>1239</v>
      </c>
      <c r="E31" s="311"/>
      <c r="F31" s="281">
        <v>34.973999999999997</v>
      </c>
      <c r="G31" s="278"/>
      <c r="H31" s="299"/>
    </row>
    <row r="32" spans="2:8" ht="13.5" customHeight="1">
      <c r="B32" s="298"/>
      <c r="C32" s="274"/>
      <c r="D32" s="279" t="s">
        <v>1240</v>
      </c>
      <c r="E32" s="311"/>
      <c r="F32" s="281">
        <v>21.19</v>
      </c>
      <c r="G32" s="278"/>
      <c r="H32" s="299"/>
    </row>
    <row r="33" spans="2:8" ht="13.5" customHeight="1">
      <c r="B33" s="298"/>
      <c r="C33" s="274"/>
      <c r="D33" s="279" t="s">
        <v>1241</v>
      </c>
      <c r="E33" s="311"/>
      <c r="F33" s="281">
        <v>38.862000000000002</v>
      </c>
      <c r="G33" s="278"/>
      <c r="H33" s="299"/>
    </row>
    <row r="34" spans="2:8" ht="13.5" customHeight="1">
      <c r="B34" s="298"/>
      <c r="C34" s="274"/>
      <c r="D34" s="279" t="s">
        <v>1242</v>
      </c>
      <c r="E34" s="311"/>
      <c r="F34" s="281">
        <v>31.797999999999998</v>
      </c>
      <c r="G34" s="278"/>
      <c r="H34" s="299"/>
    </row>
    <row r="35" spans="2:8" ht="13.5" customHeight="1">
      <c r="B35" s="298"/>
      <c r="C35" s="274"/>
      <c r="D35" s="279" t="s">
        <v>1243</v>
      </c>
      <c r="E35" s="311"/>
      <c r="F35" s="281">
        <v>12.624000000000001</v>
      </c>
      <c r="G35" s="278"/>
      <c r="H35" s="299"/>
    </row>
    <row r="36" spans="2:8" ht="13.5" customHeight="1">
      <c r="B36" s="298">
        <v>13</v>
      </c>
      <c r="C36" s="274" t="s">
        <v>614</v>
      </c>
      <c r="D36" s="275" t="s">
        <v>615</v>
      </c>
      <c r="E36" s="310" t="s">
        <v>222</v>
      </c>
      <c r="F36" s="277">
        <v>67.900000000000006</v>
      </c>
      <c r="G36" s="278">
        <v>0</v>
      </c>
      <c r="H36" s="299">
        <f t="shared" ref="H36" si="1">F36*G36</f>
        <v>0</v>
      </c>
    </row>
    <row r="37" spans="2:8" ht="13.5" customHeight="1">
      <c r="B37" s="298"/>
      <c r="C37" s="274"/>
      <c r="D37" s="279" t="s">
        <v>1244</v>
      </c>
      <c r="E37" s="311"/>
      <c r="F37" s="281">
        <v>67.900000000000006</v>
      </c>
      <c r="G37" s="278"/>
      <c r="H37" s="299"/>
    </row>
    <row r="38" spans="2:8" ht="13.5" customHeight="1">
      <c r="B38" s="300" t="s">
        <v>507</v>
      </c>
      <c r="C38" s="282" t="s">
        <v>617</v>
      </c>
      <c r="D38" s="283" t="s">
        <v>618</v>
      </c>
      <c r="E38" s="312"/>
      <c r="F38" s="285"/>
      <c r="G38" s="286"/>
      <c r="H38" s="301">
        <f>H39+H41+H42+H45+H43</f>
        <v>0</v>
      </c>
    </row>
    <row r="39" spans="2:8" ht="13.5" customHeight="1">
      <c r="B39" s="298">
        <v>14</v>
      </c>
      <c r="C39" s="274" t="s">
        <v>619</v>
      </c>
      <c r="D39" s="275" t="s">
        <v>620</v>
      </c>
      <c r="E39" s="310" t="s">
        <v>222</v>
      </c>
      <c r="F39" s="277">
        <v>183.714</v>
      </c>
      <c r="G39" s="278">
        <v>0</v>
      </c>
      <c r="H39" s="299">
        <f>F39*G39</f>
        <v>0</v>
      </c>
    </row>
    <row r="40" spans="2:8" ht="13.5" customHeight="1">
      <c r="B40" s="298"/>
      <c r="C40" s="274"/>
      <c r="D40" s="279" t="s">
        <v>1245</v>
      </c>
      <c r="E40" s="311"/>
      <c r="F40" s="281">
        <v>183.714</v>
      </c>
      <c r="G40" s="278"/>
      <c r="H40" s="299"/>
    </row>
    <row r="41" spans="2:8" ht="13.5" customHeight="1">
      <c r="B41" s="298">
        <v>15</v>
      </c>
      <c r="C41" s="274" t="s">
        <v>621</v>
      </c>
      <c r="D41" s="275" t="s">
        <v>622</v>
      </c>
      <c r="E41" s="310" t="s">
        <v>222</v>
      </c>
      <c r="F41" s="277">
        <v>67.900000000000006</v>
      </c>
      <c r="G41" s="278">
        <v>0</v>
      </c>
      <c r="H41" s="299">
        <f t="shared" ref="H41:H45" si="2">F41*G41</f>
        <v>0</v>
      </c>
    </row>
    <row r="42" spans="2:8" ht="13.5" customHeight="1">
      <c r="B42" s="298">
        <v>16</v>
      </c>
      <c r="C42" s="274" t="s">
        <v>623</v>
      </c>
      <c r="D42" s="275" t="s">
        <v>836</v>
      </c>
      <c r="E42" s="310" t="s">
        <v>222</v>
      </c>
      <c r="F42" s="277">
        <v>183.714</v>
      </c>
      <c r="G42" s="278">
        <v>0</v>
      </c>
      <c r="H42" s="299">
        <f t="shared" si="2"/>
        <v>0</v>
      </c>
    </row>
    <row r="43" spans="2:8" ht="13.5" customHeight="1">
      <c r="B43" s="298"/>
      <c r="C43" s="274" t="s">
        <v>1300</v>
      </c>
      <c r="D43" s="275" t="s">
        <v>1301</v>
      </c>
      <c r="E43" s="276" t="s">
        <v>222</v>
      </c>
      <c r="F43" s="277">
        <v>67.900000000000006</v>
      </c>
      <c r="G43" s="278">
        <v>0</v>
      </c>
      <c r="H43" s="299">
        <f t="shared" ref="H43" si="3">F43*G43</f>
        <v>0</v>
      </c>
    </row>
    <row r="44" spans="2:8" ht="13.5" customHeight="1">
      <c r="B44" s="298"/>
      <c r="C44" s="274"/>
      <c r="D44" s="279" t="s">
        <v>1244</v>
      </c>
      <c r="E44" s="311"/>
      <c r="F44" s="281">
        <v>67.900000000000006</v>
      </c>
      <c r="G44" s="278"/>
      <c r="H44" s="299"/>
    </row>
    <row r="45" spans="2:8" ht="13.5" customHeight="1">
      <c r="B45" s="298">
        <v>17</v>
      </c>
      <c r="C45" s="274" t="s">
        <v>624</v>
      </c>
      <c r="D45" s="275" t="s">
        <v>625</v>
      </c>
      <c r="E45" s="310" t="s">
        <v>222</v>
      </c>
      <c r="F45" s="277">
        <v>15</v>
      </c>
      <c r="G45" s="278">
        <v>0</v>
      </c>
      <c r="H45" s="299">
        <f t="shared" si="2"/>
        <v>0</v>
      </c>
    </row>
    <row r="46" spans="2:8" ht="13.5" customHeight="1">
      <c r="B46" s="300" t="s">
        <v>507</v>
      </c>
      <c r="C46" s="282" t="s">
        <v>1246</v>
      </c>
      <c r="D46" s="283" t="s">
        <v>1247</v>
      </c>
      <c r="E46" s="312"/>
      <c r="F46" s="285"/>
      <c r="G46" s="286"/>
      <c r="H46" s="301">
        <f>H47</f>
        <v>0</v>
      </c>
    </row>
    <row r="47" spans="2:8" ht="13.5" customHeight="1">
      <c r="B47" s="298">
        <v>18</v>
      </c>
      <c r="C47" s="274" t="s">
        <v>1248</v>
      </c>
      <c r="D47" s="275" t="s">
        <v>1249</v>
      </c>
      <c r="E47" s="310" t="s">
        <v>222</v>
      </c>
      <c r="F47" s="277">
        <v>25.52</v>
      </c>
      <c r="G47" s="278">
        <v>0</v>
      </c>
      <c r="H47" s="299">
        <f>F47*G47</f>
        <v>0</v>
      </c>
    </row>
    <row r="48" spans="2:8" ht="13.5" customHeight="1">
      <c r="B48" s="298"/>
      <c r="C48" s="274"/>
      <c r="D48" s="279" t="s">
        <v>1250</v>
      </c>
      <c r="E48" s="311"/>
      <c r="F48" s="281">
        <v>25.52</v>
      </c>
      <c r="G48" s="278"/>
      <c r="H48" s="299"/>
    </row>
    <row r="49" spans="2:8" ht="13.5" customHeight="1">
      <c r="B49" s="300" t="s">
        <v>507</v>
      </c>
      <c r="C49" s="282" t="s">
        <v>838</v>
      </c>
      <c r="D49" s="283" t="s">
        <v>839</v>
      </c>
      <c r="E49" s="312"/>
      <c r="F49" s="285"/>
      <c r="G49" s="286"/>
      <c r="H49" s="301">
        <f>H50+H52+H54+H56+H58+H59</f>
        <v>0</v>
      </c>
    </row>
    <row r="50" spans="2:8" ht="13.5" customHeight="1">
      <c r="B50" s="298">
        <v>19</v>
      </c>
      <c r="C50" s="274" t="s">
        <v>840</v>
      </c>
      <c r="D50" s="275" t="s">
        <v>841</v>
      </c>
      <c r="E50" s="310" t="s">
        <v>222</v>
      </c>
      <c r="F50" s="277">
        <v>71.7</v>
      </c>
      <c r="G50" s="278">
        <v>0</v>
      </c>
      <c r="H50" s="299">
        <f>F50*G50</f>
        <v>0</v>
      </c>
    </row>
    <row r="51" spans="2:8" ht="13.5" customHeight="1">
      <c r="B51" s="298"/>
      <c r="C51" s="274"/>
      <c r="D51" s="279" t="s">
        <v>1251</v>
      </c>
      <c r="E51" s="311"/>
      <c r="F51" s="281">
        <v>71.7</v>
      </c>
      <c r="G51" s="278"/>
      <c r="H51" s="299"/>
    </row>
    <row r="52" spans="2:8" ht="13.5" customHeight="1">
      <c r="B52" s="298">
        <v>20</v>
      </c>
      <c r="C52" s="274" t="s">
        <v>842</v>
      </c>
      <c r="D52" s="275" t="s">
        <v>843</v>
      </c>
      <c r="E52" s="310" t="s">
        <v>590</v>
      </c>
      <c r="F52" s="277">
        <v>1.8115000000000001</v>
      </c>
      <c r="G52" s="278">
        <v>0</v>
      </c>
      <c r="H52" s="299">
        <f t="shared" ref="H52:H59" si="4">F52*G52</f>
        <v>0</v>
      </c>
    </row>
    <row r="53" spans="2:8" ht="13.5" customHeight="1">
      <c r="B53" s="298"/>
      <c r="C53" s="274"/>
      <c r="D53" s="279" t="s">
        <v>1252</v>
      </c>
      <c r="E53" s="311"/>
      <c r="F53" s="281">
        <v>1.8115000000000001</v>
      </c>
      <c r="G53" s="278"/>
      <c r="H53" s="299"/>
    </row>
    <row r="54" spans="2:8" ht="13.5" customHeight="1">
      <c r="B54" s="298">
        <v>21</v>
      </c>
      <c r="C54" s="274" t="s">
        <v>845</v>
      </c>
      <c r="D54" s="275" t="s">
        <v>846</v>
      </c>
      <c r="E54" s="310" t="s">
        <v>222</v>
      </c>
      <c r="F54" s="277">
        <v>71.7</v>
      </c>
      <c r="G54" s="278">
        <v>0</v>
      </c>
      <c r="H54" s="299">
        <f t="shared" si="4"/>
        <v>0</v>
      </c>
    </row>
    <row r="55" spans="2:8" ht="13.5" customHeight="1">
      <c r="B55" s="298"/>
      <c r="C55" s="274"/>
      <c r="D55" s="279" t="s">
        <v>1253</v>
      </c>
      <c r="E55" s="311"/>
      <c r="F55" s="281">
        <v>71.7</v>
      </c>
      <c r="G55" s="278"/>
      <c r="H55" s="299"/>
    </row>
    <row r="56" spans="2:8" ht="13.5" customHeight="1">
      <c r="B56" s="298">
        <v>22</v>
      </c>
      <c r="C56" s="274" t="s">
        <v>847</v>
      </c>
      <c r="D56" s="275" t="s">
        <v>848</v>
      </c>
      <c r="E56" s="310" t="s">
        <v>222</v>
      </c>
      <c r="F56" s="277">
        <v>75.284999999999997</v>
      </c>
      <c r="G56" s="278">
        <v>0</v>
      </c>
      <c r="H56" s="299">
        <f t="shared" si="4"/>
        <v>0</v>
      </c>
    </row>
    <row r="57" spans="2:8" ht="13.5" customHeight="1">
      <c r="B57" s="298"/>
      <c r="C57" s="274"/>
      <c r="D57" s="279" t="s">
        <v>1254</v>
      </c>
      <c r="E57" s="311"/>
      <c r="F57" s="281">
        <v>75.284999999999997</v>
      </c>
      <c r="G57" s="278"/>
      <c r="H57" s="299"/>
    </row>
    <row r="58" spans="2:8" ht="13.5" customHeight="1">
      <c r="B58" s="298">
        <v>23</v>
      </c>
      <c r="C58" s="274" t="s">
        <v>850</v>
      </c>
      <c r="D58" s="275" t="s">
        <v>851</v>
      </c>
      <c r="E58" s="310" t="s">
        <v>222</v>
      </c>
      <c r="F58" s="277">
        <v>71.7</v>
      </c>
      <c r="G58" s="278">
        <v>0</v>
      </c>
      <c r="H58" s="299">
        <f t="shared" si="4"/>
        <v>0</v>
      </c>
    </row>
    <row r="59" spans="2:8" ht="13.5" customHeight="1">
      <c r="B59" s="298">
        <v>24</v>
      </c>
      <c r="C59" s="274" t="s">
        <v>650</v>
      </c>
      <c r="D59" s="275" t="s">
        <v>651</v>
      </c>
      <c r="E59" s="310" t="s">
        <v>222</v>
      </c>
      <c r="F59" s="277">
        <v>67.900000000000006</v>
      </c>
      <c r="G59" s="278">
        <v>0</v>
      </c>
      <c r="H59" s="299">
        <f t="shared" si="4"/>
        <v>0</v>
      </c>
    </row>
    <row r="60" spans="2:8" ht="13.5" customHeight="1">
      <c r="B60" s="298"/>
      <c r="C60" s="274"/>
      <c r="D60" s="526" t="s">
        <v>652</v>
      </c>
      <c r="E60" s="527"/>
      <c r="F60" s="528"/>
      <c r="G60" s="529"/>
      <c r="H60" s="530"/>
    </row>
    <row r="61" spans="2:8" ht="13.5" customHeight="1">
      <c r="B61" s="298"/>
      <c r="C61" s="274"/>
      <c r="D61" s="279" t="s">
        <v>1244</v>
      </c>
      <c r="E61" s="311"/>
      <c r="F61" s="281">
        <v>67.900000000000006</v>
      </c>
      <c r="G61" s="278"/>
      <c r="H61" s="299"/>
    </row>
    <row r="62" spans="2:8" ht="13.5" customHeight="1">
      <c r="B62" s="300" t="s">
        <v>507</v>
      </c>
      <c r="C62" s="282" t="s">
        <v>626</v>
      </c>
      <c r="D62" s="283" t="s">
        <v>627</v>
      </c>
      <c r="E62" s="312"/>
      <c r="F62" s="285"/>
      <c r="G62" s="286"/>
      <c r="H62" s="301">
        <f>H63+H64</f>
        <v>0</v>
      </c>
    </row>
    <row r="63" spans="2:8" ht="13.5" customHeight="1">
      <c r="B63" s="298">
        <v>25</v>
      </c>
      <c r="C63" s="274" t="s">
        <v>628</v>
      </c>
      <c r="D63" s="275" t="s">
        <v>629</v>
      </c>
      <c r="E63" s="310" t="s">
        <v>222</v>
      </c>
      <c r="F63" s="277">
        <v>77.5</v>
      </c>
      <c r="G63" s="278">
        <v>0</v>
      </c>
      <c r="H63" s="299">
        <f>F63*G63</f>
        <v>0</v>
      </c>
    </row>
    <row r="64" spans="2:8" ht="13.5" customHeight="1" thickBot="1">
      <c r="B64" s="298">
        <v>26</v>
      </c>
      <c r="C64" s="274" t="s">
        <v>852</v>
      </c>
      <c r="D64" s="275" t="s">
        <v>853</v>
      </c>
      <c r="E64" s="310" t="s">
        <v>420</v>
      </c>
      <c r="F64" s="277">
        <v>1</v>
      </c>
      <c r="G64" s="278">
        <v>0</v>
      </c>
      <c r="H64" s="299">
        <f>F64*G64</f>
        <v>0</v>
      </c>
    </row>
    <row r="65" spans="2:10" ht="13.5" customHeight="1" thickBot="1">
      <c r="B65" s="300" t="s">
        <v>507</v>
      </c>
      <c r="C65" s="282" t="s">
        <v>632</v>
      </c>
      <c r="D65" s="283" t="s">
        <v>633</v>
      </c>
      <c r="E65" s="312"/>
      <c r="F65" s="285"/>
      <c r="G65" s="286"/>
      <c r="H65" s="301">
        <f>H66</f>
        <v>0</v>
      </c>
      <c r="I65" s="398">
        <f>H65+H62+H49+H46+H38+H28+H9</f>
        <v>0</v>
      </c>
      <c r="J65" s="399" t="s">
        <v>13</v>
      </c>
    </row>
    <row r="66" spans="2:10" ht="13.5" customHeight="1">
      <c r="B66" s="298">
        <v>27</v>
      </c>
      <c r="C66" s="274" t="s">
        <v>634</v>
      </c>
      <c r="D66" s="275" t="s">
        <v>635</v>
      </c>
      <c r="E66" s="310" t="s">
        <v>537</v>
      </c>
      <c r="F66" s="277">
        <v>15</v>
      </c>
      <c r="G66" s="278">
        <v>0</v>
      </c>
      <c r="H66" s="299">
        <f>F66*G66</f>
        <v>0</v>
      </c>
    </row>
    <row r="67" spans="2:10" ht="13.5" customHeight="1">
      <c r="B67" s="300" t="s">
        <v>507</v>
      </c>
      <c r="C67" s="282" t="s">
        <v>856</v>
      </c>
      <c r="D67" s="283" t="s">
        <v>857</v>
      </c>
      <c r="E67" s="312"/>
      <c r="F67" s="285"/>
      <c r="G67" s="286"/>
      <c r="H67" s="301">
        <f>H68+H71+H72+H73+H76+H78</f>
        <v>0</v>
      </c>
    </row>
    <row r="68" spans="2:10" ht="13.5" customHeight="1">
      <c r="B68" s="298">
        <v>28</v>
      </c>
      <c r="C68" s="274" t="s">
        <v>858</v>
      </c>
      <c r="D68" s="275" t="s">
        <v>859</v>
      </c>
      <c r="E68" s="310" t="s">
        <v>222</v>
      </c>
      <c r="F68" s="277">
        <v>11.779</v>
      </c>
      <c r="G68" s="278">
        <v>0</v>
      </c>
      <c r="H68" s="299">
        <f>F68*G68</f>
        <v>0</v>
      </c>
    </row>
    <row r="69" spans="2:10" ht="13.5" customHeight="1">
      <c r="B69" s="298"/>
      <c r="C69" s="274"/>
      <c r="D69" s="279" t="s">
        <v>1255</v>
      </c>
      <c r="E69" s="311"/>
      <c r="F69" s="281">
        <v>9.7799999999999994</v>
      </c>
      <c r="G69" s="278"/>
      <c r="H69" s="299"/>
    </row>
    <row r="70" spans="2:10" ht="13.5" customHeight="1">
      <c r="B70" s="298"/>
      <c r="C70" s="274"/>
      <c r="D70" s="279" t="s">
        <v>1256</v>
      </c>
      <c r="E70" s="311"/>
      <c r="F70" s="281">
        <v>1.9990000000000001</v>
      </c>
      <c r="G70" s="278"/>
      <c r="H70" s="299"/>
    </row>
    <row r="71" spans="2:10" ht="13.5" customHeight="1">
      <c r="B71" s="298">
        <v>29</v>
      </c>
      <c r="C71" s="274" t="s">
        <v>862</v>
      </c>
      <c r="D71" s="275" t="s">
        <v>863</v>
      </c>
      <c r="E71" s="310" t="s">
        <v>222</v>
      </c>
      <c r="F71" s="277">
        <v>11.779</v>
      </c>
      <c r="G71" s="278">
        <v>0</v>
      </c>
      <c r="H71" s="299">
        <f t="shared" ref="H71:H78" si="5">F71*G71</f>
        <v>0</v>
      </c>
    </row>
    <row r="72" spans="2:10" ht="13.5" customHeight="1">
      <c r="B72" s="298">
        <v>30</v>
      </c>
      <c r="C72" s="274" t="s">
        <v>864</v>
      </c>
      <c r="D72" s="275" t="s">
        <v>865</v>
      </c>
      <c r="E72" s="310" t="s">
        <v>93</v>
      </c>
      <c r="F72" s="277">
        <v>8</v>
      </c>
      <c r="G72" s="278">
        <v>0</v>
      </c>
      <c r="H72" s="299">
        <f t="shared" si="5"/>
        <v>0</v>
      </c>
    </row>
    <row r="73" spans="2:10" ht="13.5" customHeight="1">
      <c r="B73" s="298">
        <v>31</v>
      </c>
      <c r="C73" s="274" t="s">
        <v>866</v>
      </c>
      <c r="D73" s="275" t="s">
        <v>867</v>
      </c>
      <c r="E73" s="310" t="s">
        <v>108</v>
      </c>
      <c r="F73" s="277">
        <v>9.3699999999999992</v>
      </c>
      <c r="G73" s="278">
        <v>0</v>
      </c>
      <c r="H73" s="299">
        <f t="shared" si="5"/>
        <v>0</v>
      </c>
    </row>
    <row r="74" spans="2:10" ht="13.5" customHeight="1">
      <c r="B74" s="298"/>
      <c r="C74" s="274"/>
      <c r="D74" s="279" t="s">
        <v>1257</v>
      </c>
      <c r="E74" s="311"/>
      <c r="F74" s="281">
        <v>6.04</v>
      </c>
      <c r="G74" s="278"/>
      <c r="H74" s="299"/>
    </row>
    <row r="75" spans="2:10" ht="13.5" customHeight="1">
      <c r="B75" s="298"/>
      <c r="C75" s="274"/>
      <c r="D75" s="279" t="s">
        <v>1258</v>
      </c>
      <c r="E75" s="311"/>
      <c r="F75" s="281">
        <v>3.33</v>
      </c>
      <c r="G75" s="278"/>
      <c r="H75" s="299"/>
    </row>
    <row r="76" spans="2:10" ht="13.5" customHeight="1">
      <c r="B76" s="298">
        <v>32</v>
      </c>
      <c r="C76" s="274" t="s">
        <v>870</v>
      </c>
      <c r="D76" s="275" t="s">
        <v>871</v>
      </c>
      <c r="E76" s="310" t="s">
        <v>108</v>
      </c>
      <c r="F76" s="277">
        <v>5.8</v>
      </c>
      <c r="G76" s="278">
        <v>0</v>
      </c>
      <c r="H76" s="299">
        <f t="shared" si="5"/>
        <v>0</v>
      </c>
    </row>
    <row r="77" spans="2:10" ht="13.5" customHeight="1">
      <c r="B77" s="298"/>
      <c r="C77" s="274"/>
      <c r="D77" s="279" t="s">
        <v>983</v>
      </c>
      <c r="E77" s="311"/>
      <c r="F77" s="281">
        <v>5.8</v>
      </c>
      <c r="G77" s="278"/>
      <c r="H77" s="299"/>
    </row>
    <row r="78" spans="2:10" ht="13.5" customHeight="1">
      <c r="B78" s="298">
        <v>33</v>
      </c>
      <c r="C78" s="274" t="s">
        <v>1259</v>
      </c>
      <c r="D78" s="275" t="s">
        <v>1260</v>
      </c>
      <c r="E78" s="310" t="s">
        <v>20</v>
      </c>
      <c r="F78" s="277">
        <v>100.29</v>
      </c>
      <c r="G78" s="278">
        <v>0</v>
      </c>
      <c r="H78" s="299">
        <f t="shared" si="5"/>
        <v>0</v>
      </c>
    </row>
    <row r="79" spans="2:10" ht="13.5" customHeight="1">
      <c r="B79" s="300" t="s">
        <v>507</v>
      </c>
      <c r="C79" s="282" t="s">
        <v>566</v>
      </c>
      <c r="D79" s="283" t="s">
        <v>567</v>
      </c>
      <c r="E79" s="312"/>
      <c r="F79" s="285"/>
      <c r="G79" s="286"/>
      <c r="H79" s="301">
        <f>H80+H81+H82+H83+H84+H85+H86+H88</f>
        <v>0</v>
      </c>
    </row>
    <row r="80" spans="2:10" ht="13.5" customHeight="1">
      <c r="B80" s="298">
        <v>34</v>
      </c>
      <c r="C80" s="274" t="s">
        <v>661</v>
      </c>
      <c r="D80" s="275" t="s">
        <v>875</v>
      </c>
      <c r="E80" s="310" t="s">
        <v>310</v>
      </c>
      <c r="F80" s="277">
        <v>1</v>
      </c>
      <c r="G80" s="278">
        <v>0</v>
      </c>
      <c r="H80" s="299">
        <f>F80*G80</f>
        <v>0</v>
      </c>
    </row>
    <row r="81" spans="2:8" ht="13.5" customHeight="1">
      <c r="B81" s="298">
        <v>35</v>
      </c>
      <c r="C81" s="274" t="s">
        <v>663</v>
      </c>
      <c r="D81" s="275" t="s">
        <v>876</v>
      </c>
      <c r="E81" s="310" t="s">
        <v>310</v>
      </c>
      <c r="F81" s="277">
        <v>2</v>
      </c>
      <c r="G81" s="278">
        <v>0</v>
      </c>
      <c r="H81" s="299">
        <f t="shared" ref="H81:H88" si="6">F81*G81</f>
        <v>0</v>
      </c>
    </row>
    <row r="82" spans="2:8" ht="13.5" customHeight="1">
      <c r="B82" s="298">
        <v>36</v>
      </c>
      <c r="C82" s="274" t="s">
        <v>665</v>
      </c>
      <c r="D82" s="275" t="s">
        <v>1261</v>
      </c>
      <c r="E82" s="310" t="s">
        <v>310</v>
      </c>
      <c r="F82" s="277">
        <v>2</v>
      </c>
      <c r="G82" s="278">
        <v>0</v>
      </c>
      <c r="H82" s="299">
        <f t="shared" si="6"/>
        <v>0</v>
      </c>
    </row>
    <row r="83" spans="2:8" ht="13.5" customHeight="1">
      <c r="B83" s="298">
        <v>37</v>
      </c>
      <c r="C83" s="274" t="s">
        <v>877</v>
      </c>
      <c r="D83" s="275" t="s">
        <v>878</v>
      </c>
      <c r="E83" s="310" t="s">
        <v>310</v>
      </c>
      <c r="F83" s="277">
        <v>1</v>
      </c>
      <c r="G83" s="278">
        <v>0</v>
      </c>
      <c r="H83" s="299">
        <f t="shared" si="6"/>
        <v>0</v>
      </c>
    </row>
    <row r="84" spans="2:8" ht="13.5" customHeight="1">
      <c r="B84" s="298">
        <v>38</v>
      </c>
      <c r="C84" s="274" t="s">
        <v>879</v>
      </c>
      <c r="D84" s="275" t="s">
        <v>880</v>
      </c>
      <c r="E84" s="310" t="s">
        <v>310</v>
      </c>
      <c r="F84" s="277">
        <v>2</v>
      </c>
      <c r="G84" s="278">
        <v>0</v>
      </c>
      <c r="H84" s="299">
        <f t="shared" si="6"/>
        <v>0</v>
      </c>
    </row>
    <row r="85" spans="2:8" ht="13.5" customHeight="1">
      <c r="B85" s="298">
        <v>39</v>
      </c>
      <c r="C85" s="274" t="s">
        <v>667</v>
      </c>
      <c r="D85" s="275" t="s">
        <v>668</v>
      </c>
      <c r="E85" s="310" t="s">
        <v>310</v>
      </c>
      <c r="F85" s="277">
        <v>1</v>
      </c>
      <c r="G85" s="278">
        <v>0</v>
      </c>
      <c r="H85" s="299">
        <f t="shared" si="6"/>
        <v>0</v>
      </c>
    </row>
    <row r="86" spans="2:8" ht="13.5" customHeight="1">
      <c r="B86" s="298">
        <v>40</v>
      </c>
      <c r="C86" s="274" t="s">
        <v>1262</v>
      </c>
      <c r="D86" s="275" t="s">
        <v>1263</v>
      </c>
      <c r="E86" s="310" t="s">
        <v>108</v>
      </c>
      <c r="F86" s="277">
        <v>4.3</v>
      </c>
      <c r="G86" s="278">
        <v>0</v>
      </c>
      <c r="H86" s="299">
        <f t="shared" si="6"/>
        <v>0</v>
      </c>
    </row>
    <row r="87" spans="2:8" ht="13.5" customHeight="1">
      <c r="B87" s="298"/>
      <c r="C87" s="274"/>
      <c r="D87" s="279" t="s">
        <v>1264</v>
      </c>
      <c r="E87" s="311"/>
      <c r="F87" s="281">
        <v>4.3</v>
      </c>
      <c r="G87" s="278"/>
      <c r="H87" s="299"/>
    </row>
    <row r="88" spans="2:8" ht="13.5" customHeight="1">
      <c r="B88" s="298">
        <v>41</v>
      </c>
      <c r="C88" s="274" t="s">
        <v>669</v>
      </c>
      <c r="D88" s="275" t="s">
        <v>670</v>
      </c>
      <c r="E88" s="310" t="s">
        <v>20</v>
      </c>
      <c r="F88" s="277">
        <v>1720.9</v>
      </c>
      <c r="G88" s="278">
        <v>0</v>
      </c>
      <c r="H88" s="299">
        <f t="shared" si="6"/>
        <v>0</v>
      </c>
    </row>
    <row r="89" spans="2:8" ht="13.5" customHeight="1">
      <c r="B89" s="436" t="s">
        <v>507</v>
      </c>
      <c r="C89" s="282" t="s">
        <v>155</v>
      </c>
      <c r="D89" s="283" t="s">
        <v>554</v>
      </c>
      <c r="E89" s="284"/>
      <c r="F89" s="285"/>
      <c r="G89" s="286"/>
      <c r="H89" s="301">
        <f>H90+H91</f>
        <v>0</v>
      </c>
    </row>
    <row r="90" spans="2:8" ht="13.5" customHeight="1">
      <c r="B90" s="437"/>
      <c r="C90" s="274"/>
      <c r="D90" s="275" t="s">
        <v>1304</v>
      </c>
      <c r="E90" s="276" t="s">
        <v>93</v>
      </c>
      <c r="F90" s="277">
        <v>1</v>
      </c>
      <c r="G90" s="278">
        <v>0</v>
      </c>
      <c r="H90" s="299">
        <f>F90*G90</f>
        <v>0</v>
      </c>
    </row>
    <row r="91" spans="2:8" ht="13.5" customHeight="1">
      <c r="B91" s="437"/>
      <c r="C91" s="274" t="s">
        <v>1295</v>
      </c>
      <c r="D91" s="275" t="s">
        <v>1296</v>
      </c>
      <c r="E91" s="276" t="s">
        <v>93</v>
      </c>
      <c r="F91" s="277">
        <v>1</v>
      </c>
      <c r="G91" s="278">
        <v>0</v>
      </c>
      <c r="H91" s="299">
        <f t="shared" ref="H91" si="7">F91*G91</f>
        <v>0</v>
      </c>
    </row>
    <row r="92" spans="2:8" ht="13.5" customHeight="1">
      <c r="B92" s="300" t="s">
        <v>507</v>
      </c>
      <c r="C92" s="282" t="s">
        <v>885</v>
      </c>
      <c r="D92" s="283" t="s">
        <v>886</v>
      </c>
      <c r="E92" s="312"/>
      <c r="F92" s="285"/>
      <c r="G92" s="286"/>
      <c r="H92" s="301">
        <f>H93+H94+H95+H96+H97+H98+H100+H102</f>
        <v>0</v>
      </c>
    </row>
    <row r="93" spans="2:8" ht="13.5" customHeight="1">
      <c r="B93" s="298">
        <v>42</v>
      </c>
      <c r="C93" s="274" t="s">
        <v>887</v>
      </c>
      <c r="D93" s="275" t="s">
        <v>888</v>
      </c>
      <c r="E93" s="310" t="s">
        <v>222</v>
      </c>
      <c r="F93" s="277">
        <v>3.8</v>
      </c>
      <c r="G93" s="278">
        <v>0</v>
      </c>
      <c r="H93" s="299">
        <f>F93*G93</f>
        <v>0</v>
      </c>
    </row>
    <row r="94" spans="2:8" ht="13.5" customHeight="1">
      <c r="B94" s="298">
        <v>43</v>
      </c>
      <c r="C94" s="274" t="s">
        <v>889</v>
      </c>
      <c r="D94" s="275" t="s">
        <v>890</v>
      </c>
      <c r="E94" s="310" t="s">
        <v>222</v>
      </c>
      <c r="F94" s="277">
        <v>3.8</v>
      </c>
      <c r="G94" s="278">
        <v>0</v>
      </c>
      <c r="H94" s="299">
        <f t="shared" ref="H94:H102" si="8">F94*G94</f>
        <v>0</v>
      </c>
    </row>
    <row r="95" spans="2:8" ht="13.5" customHeight="1">
      <c r="B95" s="298">
        <v>44</v>
      </c>
      <c r="C95" s="274" t="s">
        <v>891</v>
      </c>
      <c r="D95" s="275" t="s">
        <v>892</v>
      </c>
      <c r="E95" s="310" t="s">
        <v>222</v>
      </c>
      <c r="F95" s="277">
        <v>3.8</v>
      </c>
      <c r="G95" s="278">
        <v>0</v>
      </c>
      <c r="H95" s="299">
        <f t="shared" si="8"/>
        <v>0</v>
      </c>
    </row>
    <row r="96" spans="2:8" ht="13.5" customHeight="1">
      <c r="B96" s="298">
        <v>45</v>
      </c>
      <c r="C96" s="274" t="s">
        <v>893</v>
      </c>
      <c r="D96" s="275" t="s">
        <v>894</v>
      </c>
      <c r="E96" s="310" t="s">
        <v>222</v>
      </c>
      <c r="F96" s="277">
        <v>3.8</v>
      </c>
      <c r="G96" s="278">
        <v>0</v>
      </c>
      <c r="H96" s="299">
        <f t="shared" si="8"/>
        <v>0</v>
      </c>
    </row>
    <row r="97" spans="2:8" ht="13.5" customHeight="1">
      <c r="B97" s="298">
        <v>46</v>
      </c>
      <c r="C97" s="274" t="s">
        <v>895</v>
      </c>
      <c r="D97" s="275" t="s">
        <v>896</v>
      </c>
      <c r="E97" s="310" t="s">
        <v>222</v>
      </c>
      <c r="F97" s="277">
        <v>3.8</v>
      </c>
      <c r="G97" s="278">
        <v>0</v>
      </c>
      <c r="H97" s="299">
        <f t="shared" si="8"/>
        <v>0</v>
      </c>
    </row>
    <row r="98" spans="2:8" ht="13.5" customHeight="1">
      <c r="B98" s="298">
        <v>47</v>
      </c>
      <c r="C98" s="274" t="s">
        <v>897</v>
      </c>
      <c r="D98" s="275" t="s">
        <v>898</v>
      </c>
      <c r="E98" s="310" t="s">
        <v>222</v>
      </c>
      <c r="F98" s="277">
        <v>4.18</v>
      </c>
      <c r="G98" s="278">
        <v>0</v>
      </c>
      <c r="H98" s="299">
        <f t="shared" si="8"/>
        <v>0</v>
      </c>
    </row>
    <row r="99" spans="2:8" ht="13.5" customHeight="1">
      <c r="B99" s="298"/>
      <c r="C99" s="274"/>
      <c r="D99" s="279" t="s">
        <v>1265</v>
      </c>
      <c r="E99" s="311"/>
      <c r="F99" s="281">
        <v>4.18</v>
      </c>
      <c r="G99" s="278"/>
      <c r="H99" s="299"/>
    </row>
    <row r="100" spans="2:8" ht="13.5" customHeight="1">
      <c r="B100" s="298">
        <v>48</v>
      </c>
      <c r="C100" s="274" t="s">
        <v>900</v>
      </c>
      <c r="D100" s="275" t="s">
        <v>901</v>
      </c>
      <c r="E100" s="310" t="s">
        <v>108</v>
      </c>
      <c r="F100" s="277">
        <v>7.68</v>
      </c>
      <c r="G100" s="278">
        <v>0</v>
      </c>
      <c r="H100" s="299">
        <f t="shared" si="8"/>
        <v>0</v>
      </c>
    </row>
    <row r="101" spans="2:8" ht="13.5" customHeight="1">
      <c r="B101" s="298"/>
      <c r="C101" s="274"/>
      <c r="D101" s="279" t="s">
        <v>1266</v>
      </c>
      <c r="E101" s="311"/>
      <c r="F101" s="281">
        <v>7.68</v>
      </c>
      <c r="G101" s="278"/>
      <c r="H101" s="299"/>
    </row>
    <row r="102" spans="2:8" ht="13.5" customHeight="1">
      <c r="B102" s="298">
        <v>49</v>
      </c>
      <c r="C102" s="274" t="s">
        <v>1267</v>
      </c>
      <c r="D102" s="275" t="s">
        <v>1268</v>
      </c>
      <c r="E102" s="310" t="s">
        <v>20</v>
      </c>
      <c r="F102" s="277">
        <v>53.04</v>
      </c>
      <c r="G102" s="278">
        <v>0</v>
      </c>
      <c r="H102" s="299">
        <f t="shared" si="8"/>
        <v>0</v>
      </c>
    </row>
    <row r="103" spans="2:8" ht="13.5" customHeight="1">
      <c r="B103" s="300" t="s">
        <v>507</v>
      </c>
      <c r="C103" s="282" t="s">
        <v>574</v>
      </c>
      <c r="D103" s="283" t="s">
        <v>575</v>
      </c>
      <c r="E103" s="312"/>
      <c r="F103" s="285"/>
      <c r="G103" s="286"/>
      <c r="H103" s="301">
        <f>H104+H106+H107+H114+H116+H118+H120+H122</f>
        <v>0</v>
      </c>
    </row>
    <row r="104" spans="2:8" ht="13.5" customHeight="1">
      <c r="B104" s="298">
        <v>50</v>
      </c>
      <c r="C104" s="274" t="s">
        <v>688</v>
      </c>
      <c r="D104" s="275" t="s">
        <v>689</v>
      </c>
      <c r="E104" s="310" t="s">
        <v>222</v>
      </c>
      <c r="F104" s="277">
        <v>68.599999999999994</v>
      </c>
      <c r="G104" s="278">
        <v>0</v>
      </c>
      <c r="H104" s="299">
        <f>F104*G104</f>
        <v>0</v>
      </c>
    </row>
    <row r="105" spans="2:8" ht="13.5" customHeight="1">
      <c r="B105" s="298"/>
      <c r="C105" s="274"/>
      <c r="D105" s="279" t="s">
        <v>1269</v>
      </c>
      <c r="E105" s="311"/>
      <c r="F105" s="281">
        <v>68.599999999999994</v>
      </c>
      <c r="G105" s="278"/>
      <c r="H105" s="299"/>
    </row>
    <row r="106" spans="2:8" ht="13.5" customHeight="1">
      <c r="B106" s="298">
        <v>51</v>
      </c>
      <c r="C106" s="274" t="s">
        <v>690</v>
      </c>
      <c r="D106" s="275" t="s">
        <v>691</v>
      </c>
      <c r="E106" s="310" t="s">
        <v>222</v>
      </c>
      <c r="F106" s="277">
        <v>68.599999999999994</v>
      </c>
      <c r="G106" s="278">
        <v>0</v>
      </c>
      <c r="H106" s="299">
        <f t="shared" ref="H106:H122" si="9">F106*G106</f>
        <v>0</v>
      </c>
    </row>
    <row r="107" spans="2:8" ht="13.5" customHeight="1">
      <c r="B107" s="298">
        <v>52</v>
      </c>
      <c r="C107" s="274" t="s">
        <v>692</v>
      </c>
      <c r="D107" s="275" t="s">
        <v>693</v>
      </c>
      <c r="E107" s="310" t="s">
        <v>108</v>
      </c>
      <c r="F107" s="277">
        <v>71.02</v>
      </c>
      <c r="G107" s="278">
        <v>0</v>
      </c>
      <c r="H107" s="299">
        <f t="shared" si="9"/>
        <v>0</v>
      </c>
    </row>
    <row r="108" spans="2:8" ht="13.5" customHeight="1">
      <c r="B108" s="298"/>
      <c r="C108" s="274"/>
      <c r="D108" s="279" t="s">
        <v>1222</v>
      </c>
      <c r="E108" s="311"/>
      <c r="F108" s="281">
        <v>17.18</v>
      </c>
      <c r="G108" s="278"/>
      <c r="H108" s="299"/>
    </row>
    <row r="109" spans="2:8" ht="13.5" customHeight="1">
      <c r="B109" s="298"/>
      <c r="C109" s="274"/>
      <c r="D109" s="279" t="s">
        <v>1223</v>
      </c>
      <c r="E109" s="311"/>
      <c r="F109" s="281">
        <v>14.24</v>
      </c>
      <c r="G109" s="278"/>
      <c r="H109" s="299"/>
    </row>
    <row r="110" spans="2:8" ht="13.5" customHeight="1">
      <c r="B110" s="298"/>
      <c r="C110" s="274"/>
      <c r="D110" s="279" t="s">
        <v>1224</v>
      </c>
      <c r="E110" s="311"/>
      <c r="F110" s="281">
        <v>6.48</v>
      </c>
      <c r="G110" s="278"/>
      <c r="H110" s="299"/>
    </row>
    <row r="111" spans="2:8" ht="13.5" customHeight="1">
      <c r="B111" s="298"/>
      <c r="C111" s="274"/>
      <c r="D111" s="279" t="s">
        <v>1225</v>
      </c>
      <c r="E111" s="311"/>
      <c r="F111" s="281">
        <v>15.46</v>
      </c>
      <c r="G111" s="278"/>
      <c r="H111" s="299"/>
    </row>
    <row r="112" spans="2:8" ht="13.5" customHeight="1">
      <c r="B112" s="298"/>
      <c r="C112" s="274"/>
      <c r="D112" s="279" t="s">
        <v>1226</v>
      </c>
      <c r="E112" s="311"/>
      <c r="F112" s="281">
        <v>13.14</v>
      </c>
      <c r="G112" s="278"/>
      <c r="H112" s="299"/>
    </row>
    <row r="113" spans="2:8" ht="13.5" customHeight="1">
      <c r="B113" s="298"/>
      <c r="C113" s="274"/>
      <c r="D113" s="279" t="s">
        <v>1227</v>
      </c>
      <c r="E113" s="311"/>
      <c r="F113" s="281">
        <v>4.5199999999999996</v>
      </c>
      <c r="G113" s="278"/>
      <c r="H113" s="299"/>
    </row>
    <row r="114" spans="2:8" ht="13.5" customHeight="1">
      <c r="B114" s="298">
        <v>53</v>
      </c>
      <c r="C114" s="274" t="s">
        <v>694</v>
      </c>
      <c r="D114" s="275" t="s">
        <v>695</v>
      </c>
      <c r="E114" s="310" t="s">
        <v>108</v>
      </c>
      <c r="F114" s="277">
        <v>74.570999999999998</v>
      </c>
      <c r="G114" s="278">
        <v>0</v>
      </c>
      <c r="H114" s="299">
        <f t="shared" si="9"/>
        <v>0</v>
      </c>
    </row>
    <row r="115" spans="2:8" ht="13.5" customHeight="1">
      <c r="B115" s="298"/>
      <c r="C115" s="274"/>
      <c r="D115" s="279" t="s">
        <v>1270</v>
      </c>
      <c r="E115" s="311"/>
      <c r="F115" s="281">
        <v>74.570999999999998</v>
      </c>
      <c r="G115" s="278"/>
      <c r="H115" s="299"/>
    </row>
    <row r="116" spans="2:8" ht="13.5" customHeight="1">
      <c r="B116" s="298">
        <v>54</v>
      </c>
      <c r="C116" s="274" t="s">
        <v>697</v>
      </c>
      <c r="D116" s="275" t="s">
        <v>698</v>
      </c>
      <c r="E116" s="310" t="s">
        <v>222</v>
      </c>
      <c r="F116" s="277">
        <v>68.599999999999994</v>
      </c>
      <c r="G116" s="278">
        <v>0</v>
      </c>
      <c r="H116" s="299">
        <f t="shared" si="9"/>
        <v>0</v>
      </c>
    </row>
    <row r="117" spans="2:8" ht="13.5" customHeight="1">
      <c r="B117" s="298"/>
      <c r="C117" s="274"/>
      <c r="D117" s="279" t="s">
        <v>1271</v>
      </c>
      <c r="E117" s="311"/>
      <c r="F117" s="281">
        <v>68.599999999999994</v>
      </c>
      <c r="G117" s="278"/>
      <c r="H117" s="299"/>
    </row>
    <row r="118" spans="2:8" ht="13.5" customHeight="1">
      <c r="B118" s="298">
        <v>55</v>
      </c>
      <c r="C118" s="274" t="s">
        <v>699</v>
      </c>
      <c r="D118" s="275" t="s">
        <v>700</v>
      </c>
      <c r="E118" s="310" t="s">
        <v>222</v>
      </c>
      <c r="F118" s="277">
        <v>72.03</v>
      </c>
      <c r="G118" s="278">
        <v>0</v>
      </c>
      <c r="H118" s="299">
        <f t="shared" si="9"/>
        <v>0</v>
      </c>
    </row>
    <row r="119" spans="2:8" ht="13.5" customHeight="1">
      <c r="B119" s="298"/>
      <c r="C119" s="274"/>
      <c r="D119" s="279" t="s">
        <v>1272</v>
      </c>
      <c r="E119" s="311"/>
      <c r="F119" s="281">
        <v>72.03</v>
      </c>
      <c r="G119" s="278"/>
      <c r="H119" s="299"/>
    </row>
    <row r="120" spans="2:8" ht="13.5" customHeight="1">
      <c r="B120" s="298">
        <v>56</v>
      </c>
      <c r="C120" s="274" t="s">
        <v>702</v>
      </c>
      <c r="D120" s="275" t="s">
        <v>703</v>
      </c>
      <c r="E120" s="310" t="s">
        <v>108</v>
      </c>
      <c r="F120" s="277">
        <v>5.2</v>
      </c>
      <c r="G120" s="278">
        <v>0</v>
      </c>
      <c r="H120" s="299">
        <f t="shared" si="9"/>
        <v>0</v>
      </c>
    </row>
    <row r="121" spans="2:8" ht="13.5" customHeight="1">
      <c r="B121" s="298"/>
      <c r="C121" s="274"/>
      <c r="D121" s="279" t="s">
        <v>1273</v>
      </c>
      <c r="E121" s="311"/>
      <c r="F121" s="281">
        <v>5.2</v>
      </c>
      <c r="G121" s="278"/>
      <c r="H121" s="299"/>
    </row>
    <row r="122" spans="2:8" ht="13.5" customHeight="1">
      <c r="B122" s="298">
        <v>57</v>
      </c>
      <c r="C122" s="274" t="s">
        <v>705</v>
      </c>
      <c r="D122" s="275" t="s">
        <v>706</v>
      </c>
      <c r="E122" s="310" t="s">
        <v>20</v>
      </c>
      <c r="F122" s="277">
        <v>547.19000000000005</v>
      </c>
      <c r="G122" s="278">
        <v>0</v>
      </c>
      <c r="H122" s="299">
        <f t="shared" si="9"/>
        <v>0</v>
      </c>
    </row>
    <row r="123" spans="2:8" ht="13.5" customHeight="1">
      <c r="B123" s="300" t="s">
        <v>507</v>
      </c>
      <c r="C123" s="282" t="s">
        <v>707</v>
      </c>
      <c r="D123" s="283" t="s">
        <v>708</v>
      </c>
      <c r="E123" s="312"/>
      <c r="F123" s="285"/>
      <c r="G123" s="286"/>
      <c r="H123" s="301">
        <f>H124+H127+H128+H130+H131</f>
        <v>0</v>
      </c>
    </row>
    <row r="124" spans="2:8" ht="13.5" customHeight="1">
      <c r="B124" s="298">
        <v>58</v>
      </c>
      <c r="C124" s="274" t="s">
        <v>709</v>
      </c>
      <c r="D124" s="275" t="s">
        <v>710</v>
      </c>
      <c r="E124" s="310" t="s">
        <v>222</v>
      </c>
      <c r="F124" s="277">
        <v>23.856999999999999</v>
      </c>
      <c r="G124" s="278">
        <v>0</v>
      </c>
      <c r="H124" s="299">
        <f>F124*G124</f>
        <v>0</v>
      </c>
    </row>
    <row r="125" spans="2:8" ht="13.5" customHeight="1">
      <c r="B125" s="298"/>
      <c r="C125" s="274"/>
      <c r="D125" s="279" t="s">
        <v>1307</v>
      </c>
      <c r="E125" s="311"/>
      <c r="F125" s="281">
        <v>15.997999999999999</v>
      </c>
      <c r="G125" s="278"/>
      <c r="H125" s="299"/>
    </row>
    <row r="126" spans="2:8" ht="13.5" customHeight="1">
      <c r="B126" s="298"/>
      <c r="C126" s="274"/>
      <c r="D126" s="279" t="s">
        <v>1274</v>
      </c>
      <c r="E126" s="311"/>
      <c r="F126" s="281">
        <v>7.8689999999999998</v>
      </c>
      <c r="G126" s="278"/>
      <c r="H126" s="299"/>
    </row>
    <row r="127" spans="2:8" ht="13.5" customHeight="1">
      <c r="B127" s="298">
        <v>59</v>
      </c>
      <c r="C127" s="274" t="s">
        <v>711</v>
      </c>
      <c r="D127" s="275" t="s">
        <v>712</v>
      </c>
      <c r="E127" s="310" t="s">
        <v>222</v>
      </c>
      <c r="F127" s="277">
        <v>23.856999999999999</v>
      </c>
      <c r="G127" s="278">
        <v>0</v>
      </c>
      <c r="H127" s="299">
        <f t="shared" ref="H127:H131" si="10">F127*G127</f>
        <v>0</v>
      </c>
    </row>
    <row r="128" spans="2:8" ht="13.5" customHeight="1">
      <c r="B128" s="298">
        <v>60</v>
      </c>
      <c r="C128" s="274" t="s">
        <v>714</v>
      </c>
      <c r="D128" s="275" t="s">
        <v>715</v>
      </c>
      <c r="E128" s="310" t="s">
        <v>222</v>
      </c>
      <c r="F128" s="277">
        <v>26.242999999999999</v>
      </c>
      <c r="G128" s="278">
        <v>0</v>
      </c>
      <c r="H128" s="299">
        <f t="shared" si="10"/>
        <v>0</v>
      </c>
    </row>
    <row r="129" spans="2:10" ht="13.5" customHeight="1">
      <c r="B129" s="298"/>
      <c r="C129" s="274"/>
      <c r="D129" s="279" t="s">
        <v>1308</v>
      </c>
      <c r="E129" s="311"/>
      <c r="F129" s="281">
        <v>26.242999999999999</v>
      </c>
      <c r="G129" s="278"/>
      <c r="H129" s="299"/>
    </row>
    <row r="130" spans="2:10" ht="13.5" customHeight="1">
      <c r="B130" s="298">
        <v>61</v>
      </c>
      <c r="C130" s="274" t="s">
        <v>914</v>
      </c>
      <c r="D130" s="275" t="s">
        <v>915</v>
      </c>
      <c r="E130" s="310" t="s">
        <v>108</v>
      </c>
      <c r="F130" s="277">
        <v>0.9</v>
      </c>
      <c r="G130" s="278">
        <v>0</v>
      </c>
      <c r="H130" s="299">
        <f t="shared" si="10"/>
        <v>0</v>
      </c>
    </row>
    <row r="131" spans="2:10" ht="13.5" customHeight="1">
      <c r="B131" s="298">
        <v>62</v>
      </c>
      <c r="C131" s="274" t="s">
        <v>716</v>
      </c>
      <c r="D131" s="275" t="s">
        <v>717</v>
      </c>
      <c r="E131" s="310" t="s">
        <v>20</v>
      </c>
      <c r="F131" s="277">
        <v>245.89</v>
      </c>
      <c r="G131" s="278">
        <v>0</v>
      </c>
      <c r="H131" s="299">
        <f t="shared" si="10"/>
        <v>0</v>
      </c>
    </row>
    <row r="132" spans="2:10" ht="13.5" customHeight="1">
      <c r="B132" s="300" t="s">
        <v>507</v>
      </c>
      <c r="C132" s="282" t="s">
        <v>216</v>
      </c>
      <c r="D132" s="283" t="s">
        <v>718</v>
      </c>
      <c r="E132" s="312"/>
      <c r="F132" s="285"/>
      <c r="G132" s="286"/>
      <c r="H132" s="301">
        <f>H133</f>
        <v>0</v>
      </c>
    </row>
    <row r="133" spans="2:10" ht="13.5" customHeight="1" thickBot="1">
      <c r="B133" s="298">
        <v>63</v>
      </c>
      <c r="C133" s="274" t="s">
        <v>920</v>
      </c>
      <c r="D133" s="275" t="s">
        <v>921</v>
      </c>
      <c r="E133" s="310" t="s">
        <v>222</v>
      </c>
      <c r="F133" s="277">
        <v>5.8</v>
      </c>
      <c r="G133" s="278">
        <v>0</v>
      </c>
      <c r="H133" s="299">
        <f>F133*G133</f>
        <v>0</v>
      </c>
    </row>
    <row r="134" spans="2:10" ht="13.5" customHeight="1" thickBot="1">
      <c r="B134" s="300" t="s">
        <v>507</v>
      </c>
      <c r="C134" s="282" t="s">
        <v>724</v>
      </c>
      <c r="D134" s="283" t="s">
        <v>725</v>
      </c>
      <c r="E134" s="312"/>
      <c r="F134" s="285"/>
      <c r="G134" s="286"/>
      <c r="H134" s="301">
        <f>H135+H137+H138+H139+H142</f>
        <v>0</v>
      </c>
      <c r="I134" s="398">
        <f>H132+H134+H123+H103+H92+H89+H79+H67</f>
        <v>0</v>
      </c>
      <c r="J134" s="399" t="s">
        <v>14</v>
      </c>
    </row>
    <row r="135" spans="2:10" ht="13.5" customHeight="1">
      <c r="B135" s="298">
        <v>64</v>
      </c>
      <c r="C135" s="274" t="s">
        <v>726</v>
      </c>
      <c r="D135" s="275" t="s">
        <v>727</v>
      </c>
      <c r="E135" s="310" t="s">
        <v>222</v>
      </c>
      <c r="F135" s="277">
        <v>256.31400000000002</v>
      </c>
      <c r="G135" s="278">
        <v>0</v>
      </c>
      <c r="H135" s="299">
        <f>F135*G135</f>
        <v>0</v>
      </c>
    </row>
    <row r="136" spans="2:10" ht="13.5" customHeight="1">
      <c r="B136" s="298"/>
      <c r="C136" s="274"/>
      <c r="D136" s="279" t="s">
        <v>1275</v>
      </c>
      <c r="E136" s="311"/>
      <c r="F136" s="281">
        <v>256.31400000000002</v>
      </c>
      <c r="G136" s="278"/>
      <c r="H136" s="299"/>
    </row>
    <row r="137" spans="2:10" ht="13.5" customHeight="1">
      <c r="B137" s="298">
        <v>65</v>
      </c>
      <c r="C137" s="274" t="s">
        <v>728</v>
      </c>
      <c r="D137" s="275" t="s">
        <v>729</v>
      </c>
      <c r="E137" s="310" t="s">
        <v>222</v>
      </c>
      <c r="F137" s="277">
        <v>256.31400000000002</v>
      </c>
      <c r="G137" s="278">
        <v>0</v>
      </c>
      <c r="H137" s="299">
        <f t="shared" ref="H137:H142" si="11">F137*G137</f>
        <v>0</v>
      </c>
    </row>
    <row r="138" spans="2:10" ht="13.5" customHeight="1">
      <c r="B138" s="298">
        <v>66</v>
      </c>
      <c r="C138" s="274" t="s">
        <v>730</v>
      </c>
      <c r="D138" s="275" t="s">
        <v>731</v>
      </c>
      <c r="E138" s="310" t="s">
        <v>222</v>
      </c>
      <c r="F138" s="277">
        <v>77.5</v>
      </c>
      <c r="G138" s="278">
        <v>0</v>
      </c>
      <c r="H138" s="299">
        <f t="shared" si="11"/>
        <v>0</v>
      </c>
    </row>
    <row r="139" spans="2:10" ht="13.5" customHeight="1">
      <c r="B139" s="298">
        <v>67</v>
      </c>
      <c r="C139" s="274" t="s">
        <v>732</v>
      </c>
      <c r="D139" s="275" t="s">
        <v>733</v>
      </c>
      <c r="E139" s="310" t="s">
        <v>222</v>
      </c>
      <c r="F139" s="277">
        <v>284.31400000000002</v>
      </c>
      <c r="G139" s="278">
        <v>0</v>
      </c>
      <c r="H139" s="299">
        <f t="shared" si="11"/>
        <v>0</v>
      </c>
    </row>
    <row r="140" spans="2:10" ht="13.5" customHeight="1">
      <c r="B140" s="298"/>
      <c r="C140" s="274"/>
      <c r="D140" s="279" t="s">
        <v>1276</v>
      </c>
      <c r="E140" s="311"/>
      <c r="F140" s="281">
        <v>72.599999999999994</v>
      </c>
      <c r="G140" s="278"/>
      <c r="H140" s="299"/>
    </row>
    <row r="141" spans="2:10" ht="13.5" customHeight="1">
      <c r="B141" s="298"/>
      <c r="C141" s="274"/>
      <c r="D141" s="279" t="s">
        <v>1277</v>
      </c>
      <c r="E141" s="311"/>
      <c r="F141" s="281">
        <v>211.714</v>
      </c>
      <c r="G141" s="278"/>
      <c r="H141" s="299"/>
    </row>
    <row r="142" spans="2:10" ht="13.5" customHeight="1">
      <c r="B142" s="298">
        <v>68</v>
      </c>
      <c r="C142" s="274" t="s">
        <v>736</v>
      </c>
      <c r="D142" s="275" t="s">
        <v>737</v>
      </c>
      <c r="E142" s="310" t="s">
        <v>222</v>
      </c>
      <c r="F142" s="277">
        <v>284.31400000000002</v>
      </c>
      <c r="G142" s="278">
        <v>0</v>
      </c>
      <c r="H142" s="299">
        <f t="shared" si="11"/>
        <v>0</v>
      </c>
    </row>
    <row r="143" spans="2:10" ht="13.5" customHeight="1">
      <c r="B143" s="300" t="s">
        <v>507</v>
      </c>
      <c r="C143" s="282" t="s">
        <v>738</v>
      </c>
      <c r="D143" s="283" t="s">
        <v>17</v>
      </c>
      <c r="E143" s="312"/>
      <c r="F143" s="285"/>
      <c r="G143" s="286"/>
      <c r="H143" s="301">
        <f>H144</f>
        <v>0</v>
      </c>
    </row>
    <row r="144" spans="2:10" ht="13.5" customHeight="1" thickBot="1">
      <c r="B144" s="302">
        <v>69</v>
      </c>
      <c r="C144" s="303" t="s">
        <v>739</v>
      </c>
      <c r="D144" s="313" t="s">
        <v>740</v>
      </c>
      <c r="E144" s="314" t="s">
        <v>310</v>
      </c>
      <c r="F144" s="315">
        <v>1</v>
      </c>
      <c r="G144" s="307">
        <v>0</v>
      </c>
      <c r="H144" s="308">
        <f>F144*G144</f>
        <v>0</v>
      </c>
    </row>
    <row r="145" spans="8:8" ht="15.75" thickBot="1">
      <c r="H145" s="386">
        <f>H143+H134+H132+H123+H103+H92+H79+H67+H65+H62+H49+H46+H38+H28+H9</f>
        <v>0</v>
      </c>
    </row>
  </sheetData>
  <mergeCells count="5">
    <mergeCell ref="B2:H2"/>
    <mergeCell ref="D3:H3"/>
    <mergeCell ref="D4:H4"/>
    <mergeCell ref="D5:H5"/>
    <mergeCell ref="D60:H60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B3:L130"/>
  <sheetViews>
    <sheetView topLeftCell="A89" zoomScale="140" zoomScaleNormal="140" workbookViewId="0">
      <selection activeCell="N117" sqref="N117"/>
    </sheetView>
  </sheetViews>
  <sheetFormatPr defaultRowHeight="15"/>
  <cols>
    <col min="3" max="3" width="14.7109375" customWidth="1"/>
    <col min="4" max="4" width="45.42578125" customWidth="1"/>
    <col min="8" max="8" width="14.5703125" customWidth="1"/>
    <col min="11" max="11" width="16.85546875" customWidth="1"/>
  </cols>
  <sheetData>
    <row r="3" spans="2:11" ht="15.75" thickBot="1"/>
    <row r="4" spans="2:11" ht="18">
      <c r="B4" s="531" t="s">
        <v>65</v>
      </c>
      <c r="C4" s="532"/>
      <c r="D4" s="532"/>
      <c r="E4" s="532"/>
      <c r="F4" s="532"/>
      <c r="G4" s="532"/>
      <c r="H4" s="532"/>
      <c r="I4" s="533"/>
    </row>
    <row r="5" spans="2:11">
      <c r="B5" s="121" t="s">
        <v>66</v>
      </c>
      <c r="C5" s="122"/>
      <c r="D5" s="122"/>
      <c r="E5" s="122"/>
      <c r="F5" s="122"/>
      <c r="G5" s="122"/>
      <c r="H5" s="122"/>
      <c r="I5" s="123"/>
    </row>
    <row r="6" spans="2:11">
      <c r="B6" s="121" t="s">
        <v>375</v>
      </c>
      <c r="C6" s="122"/>
      <c r="D6" s="122"/>
      <c r="E6" s="122"/>
      <c r="F6" s="122"/>
      <c r="G6" s="122"/>
      <c r="H6" s="122"/>
      <c r="I6" s="123"/>
    </row>
    <row r="7" spans="2:11">
      <c r="B7" s="124"/>
      <c r="C7" s="122"/>
      <c r="D7" s="125"/>
      <c r="E7" s="122"/>
      <c r="F7" s="122"/>
      <c r="G7" s="122"/>
      <c r="H7" s="122"/>
      <c r="I7" s="123"/>
    </row>
    <row r="8" spans="2:11">
      <c r="B8" s="126"/>
      <c r="C8" s="127"/>
      <c r="D8" s="128"/>
      <c r="E8" s="127"/>
      <c r="F8" s="129"/>
      <c r="G8" s="130"/>
      <c r="H8" s="130"/>
      <c r="I8" s="131"/>
    </row>
    <row r="9" spans="2:11">
      <c r="B9" s="132" t="s">
        <v>68</v>
      </c>
      <c r="C9" s="133"/>
      <c r="D9" s="133"/>
      <c r="E9" s="133"/>
      <c r="F9" s="133"/>
      <c r="G9" s="133"/>
      <c r="H9" s="133"/>
      <c r="I9" s="134"/>
    </row>
    <row r="10" spans="2:11">
      <c r="B10" s="132" t="s">
        <v>69</v>
      </c>
      <c r="C10" s="133"/>
      <c r="D10" s="133"/>
      <c r="E10" s="133"/>
      <c r="F10" s="133"/>
      <c r="G10" s="133"/>
      <c r="H10" s="133" t="s">
        <v>70</v>
      </c>
      <c r="I10" s="134"/>
    </row>
    <row r="11" spans="2:11">
      <c r="B11" s="132" t="s">
        <v>71</v>
      </c>
      <c r="C11" s="135"/>
      <c r="D11" s="135"/>
      <c r="E11" s="135"/>
      <c r="F11" s="136"/>
      <c r="G11" s="137"/>
      <c r="H11" s="133" t="s">
        <v>72</v>
      </c>
      <c r="I11" s="138"/>
    </row>
    <row r="12" spans="2:11">
      <c r="B12" s="139"/>
      <c r="C12" s="140"/>
      <c r="D12" s="140"/>
      <c r="E12" s="140"/>
      <c r="F12" s="140"/>
      <c r="G12" s="140"/>
      <c r="H12" s="140"/>
      <c r="I12" s="141"/>
    </row>
    <row r="13" spans="2:11" ht="22.5">
      <c r="B13" s="142" t="s">
        <v>73</v>
      </c>
      <c r="C13" s="114" t="s">
        <v>74</v>
      </c>
      <c r="D13" s="114" t="s">
        <v>75</v>
      </c>
      <c r="E13" s="114" t="s">
        <v>76</v>
      </c>
      <c r="F13" s="114" t="s">
        <v>77</v>
      </c>
      <c r="G13" s="114" t="s">
        <v>78</v>
      </c>
      <c r="H13" s="114" t="s">
        <v>37</v>
      </c>
      <c r="I13" s="143" t="s">
        <v>79</v>
      </c>
    </row>
    <row r="14" spans="2:11">
      <c r="B14" s="142" t="s">
        <v>80</v>
      </c>
      <c r="C14" s="114" t="s">
        <v>81</v>
      </c>
      <c r="D14" s="114" t="s">
        <v>82</v>
      </c>
      <c r="E14" s="114" t="s">
        <v>83</v>
      </c>
      <c r="F14" s="114" t="s">
        <v>84</v>
      </c>
      <c r="G14" s="114" t="s">
        <v>85</v>
      </c>
      <c r="H14" s="114" t="s">
        <v>86</v>
      </c>
      <c r="I14" s="143" t="s">
        <v>87</v>
      </c>
    </row>
    <row r="15" spans="2:11" ht="13.5" customHeight="1">
      <c r="B15" s="139"/>
      <c r="C15" s="140"/>
      <c r="D15" s="140"/>
      <c r="E15" s="140"/>
      <c r="F15" s="140"/>
      <c r="G15" s="140"/>
      <c r="H15" s="140"/>
      <c r="I15" s="141"/>
    </row>
    <row r="16" spans="2:11" ht="13.5" customHeight="1">
      <c r="B16" s="144"/>
      <c r="C16" s="145" t="s">
        <v>14</v>
      </c>
      <c r="D16" s="145" t="s">
        <v>88</v>
      </c>
      <c r="E16" s="145"/>
      <c r="F16" s="146"/>
      <c r="G16" s="147"/>
      <c r="H16" s="147">
        <f>H129-H121</f>
        <v>0</v>
      </c>
      <c r="I16" s="148">
        <v>0.33415708</v>
      </c>
      <c r="K16" s="147"/>
    </row>
    <row r="17" spans="2:11" ht="13.5" customHeight="1">
      <c r="B17" s="149"/>
      <c r="C17" s="150" t="s">
        <v>89</v>
      </c>
      <c r="D17" s="150" t="s">
        <v>90</v>
      </c>
      <c r="E17" s="150"/>
      <c r="F17" s="151"/>
      <c r="G17" s="152"/>
      <c r="H17" s="152">
        <f>H18+H19+H20+H21+H22+H23+H24+H25+H26+H27+H28+H29+H30+H31+H32+H33+H34</f>
        <v>0</v>
      </c>
      <c r="I17" s="153">
        <v>1.174E-2</v>
      </c>
      <c r="K17" s="152"/>
    </row>
    <row r="18" spans="2:11" ht="13.5" customHeight="1">
      <c r="B18" s="154">
        <v>1</v>
      </c>
      <c r="C18" s="115" t="s">
        <v>91</v>
      </c>
      <c r="D18" s="115" t="s">
        <v>92</v>
      </c>
      <c r="E18" s="115" t="s">
        <v>93</v>
      </c>
      <c r="F18" s="116">
        <v>4</v>
      </c>
      <c r="G18" s="117">
        <v>0</v>
      </c>
      <c r="H18" s="117">
        <f>F18*G18</f>
        <v>0</v>
      </c>
      <c r="I18" s="155">
        <v>0</v>
      </c>
    </row>
    <row r="19" spans="2:11" ht="13.5" customHeight="1">
      <c r="B19" s="156">
        <v>2</v>
      </c>
      <c r="C19" s="118" t="s">
        <v>94</v>
      </c>
      <c r="D19" s="118" t="s">
        <v>95</v>
      </c>
      <c r="E19" s="118" t="s">
        <v>93</v>
      </c>
      <c r="F19" s="119">
        <v>1</v>
      </c>
      <c r="G19" s="117">
        <v>0</v>
      </c>
      <c r="H19" s="117">
        <f t="shared" ref="H19:H34" si="0">F19*G19</f>
        <v>0</v>
      </c>
      <c r="I19" s="157">
        <v>0</v>
      </c>
    </row>
    <row r="20" spans="2:11" ht="13.5" customHeight="1">
      <c r="B20" s="156">
        <v>3</v>
      </c>
      <c r="C20" s="118" t="s">
        <v>96</v>
      </c>
      <c r="D20" s="118" t="s">
        <v>97</v>
      </c>
      <c r="E20" s="118" t="s">
        <v>93</v>
      </c>
      <c r="F20" s="119">
        <v>2</v>
      </c>
      <c r="G20" s="117">
        <v>0</v>
      </c>
      <c r="H20" s="117">
        <f t="shared" si="0"/>
        <v>0</v>
      </c>
      <c r="I20" s="157">
        <v>0</v>
      </c>
    </row>
    <row r="21" spans="2:11" ht="13.5" customHeight="1">
      <c r="B21" s="156">
        <v>4</v>
      </c>
      <c r="C21" s="118" t="s">
        <v>98</v>
      </c>
      <c r="D21" s="118" t="s">
        <v>99</v>
      </c>
      <c r="E21" s="118" t="s">
        <v>93</v>
      </c>
      <c r="F21" s="119">
        <v>2</v>
      </c>
      <c r="G21" s="117">
        <v>0</v>
      </c>
      <c r="H21" s="117">
        <f t="shared" si="0"/>
        <v>0</v>
      </c>
      <c r="I21" s="157">
        <v>0</v>
      </c>
    </row>
    <row r="22" spans="2:11" ht="13.5" customHeight="1">
      <c r="B22" s="154">
        <v>5</v>
      </c>
      <c r="C22" s="115" t="s">
        <v>100</v>
      </c>
      <c r="D22" s="115" t="s">
        <v>101</v>
      </c>
      <c r="E22" s="115" t="s">
        <v>93</v>
      </c>
      <c r="F22" s="116">
        <v>1</v>
      </c>
      <c r="G22" s="117">
        <v>0</v>
      </c>
      <c r="H22" s="117">
        <f t="shared" si="0"/>
        <v>0</v>
      </c>
      <c r="I22" s="155">
        <v>0</v>
      </c>
    </row>
    <row r="23" spans="2:11" ht="13.5" customHeight="1">
      <c r="B23" s="154">
        <v>6</v>
      </c>
      <c r="C23" s="115" t="s">
        <v>102</v>
      </c>
      <c r="D23" s="115" t="s">
        <v>103</v>
      </c>
      <c r="E23" s="115" t="s">
        <v>93</v>
      </c>
      <c r="F23" s="116">
        <v>1</v>
      </c>
      <c r="G23" s="117">
        <v>0</v>
      </c>
      <c r="H23" s="117">
        <f t="shared" si="0"/>
        <v>0</v>
      </c>
      <c r="I23" s="155">
        <v>1.7899999999999999E-3</v>
      </c>
    </row>
    <row r="24" spans="2:11" ht="13.5" customHeight="1">
      <c r="B24" s="154">
        <v>7</v>
      </c>
      <c r="C24" s="115" t="s">
        <v>104</v>
      </c>
      <c r="D24" s="115" t="s">
        <v>105</v>
      </c>
      <c r="E24" s="115" t="s">
        <v>93</v>
      </c>
      <c r="F24" s="116">
        <v>1</v>
      </c>
      <c r="G24" s="117">
        <v>0</v>
      </c>
      <c r="H24" s="117">
        <f t="shared" si="0"/>
        <v>0</v>
      </c>
      <c r="I24" s="155">
        <v>1E-3</v>
      </c>
    </row>
    <row r="25" spans="2:11" ht="13.5" customHeight="1">
      <c r="B25" s="154">
        <v>8</v>
      </c>
      <c r="C25" s="115" t="s">
        <v>106</v>
      </c>
      <c r="D25" s="115" t="s">
        <v>107</v>
      </c>
      <c r="E25" s="115" t="s">
        <v>108</v>
      </c>
      <c r="F25" s="116">
        <v>14</v>
      </c>
      <c r="G25" s="117">
        <v>0</v>
      </c>
      <c r="H25" s="117">
        <f t="shared" si="0"/>
        <v>0</v>
      </c>
      <c r="I25" s="155">
        <v>4.8999999999999998E-3</v>
      </c>
    </row>
    <row r="26" spans="2:11" ht="13.5" customHeight="1">
      <c r="B26" s="154">
        <v>9</v>
      </c>
      <c r="C26" s="115" t="s">
        <v>109</v>
      </c>
      <c r="D26" s="115" t="s">
        <v>110</v>
      </c>
      <c r="E26" s="115" t="s">
        <v>108</v>
      </c>
      <c r="F26" s="116">
        <v>2</v>
      </c>
      <c r="G26" s="117">
        <v>0</v>
      </c>
      <c r="H26" s="117">
        <f t="shared" si="0"/>
        <v>0</v>
      </c>
      <c r="I26" s="155">
        <v>1.14E-3</v>
      </c>
    </row>
    <row r="27" spans="2:11" ht="13.5" customHeight="1">
      <c r="B27" s="154">
        <v>10</v>
      </c>
      <c r="C27" s="115" t="s">
        <v>111</v>
      </c>
      <c r="D27" s="115" t="s">
        <v>112</v>
      </c>
      <c r="E27" s="115" t="s">
        <v>108</v>
      </c>
      <c r="F27" s="116">
        <v>2</v>
      </c>
      <c r="G27" s="117">
        <v>0</v>
      </c>
      <c r="H27" s="117">
        <f t="shared" si="0"/>
        <v>0</v>
      </c>
      <c r="I27" s="155">
        <v>2.3999999999999998E-3</v>
      </c>
    </row>
    <row r="28" spans="2:11" ht="13.5" customHeight="1">
      <c r="B28" s="154">
        <v>11</v>
      </c>
      <c r="C28" s="115" t="s">
        <v>113</v>
      </c>
      <c r="D28" s="115" t="s">
        <v>114</v>
      </c>
      <c r="E28" s="115" t="s">
        <v>93</v>
      </c>
      <c r="F28" s="116">
        <v>1</v>
      </c>
      <c r="G28" s="117">
        <v>0</v>
      </c>
      <c r="H28" s="117">
        <f t="shared" si="0"/>
        <v>0</v>
      </c>
      <c r="I28" s="155">
        <v>0</v>
      </c>
    </row>
    <row r="29" spans="2:11" ht="13.5" customHeight="1">
      <c r="B29" s="154">
        <v>12</v>
      </c>
      <c r="C29" s="115" t="s">
        <v>115</v>
      </c>
      <c r="D29" s="115" t="s">
        <v>116</v>
      </c>
      <c r="E29" s="115" t="s">
        <v>93</v>
      </c>
      <c r="F29" s="116">
        <v>3</v>
      </c>
      <c r="G29" s="117">
        <v>0</v>
      </c>
      <c r="H29" s="117">
        <f t="shared" si="0"/>
        <v>0</v>
      </c>
      <c r="I29" s="155">
        <v>0</v>
      </c>
    </row>
    <row r="30" spans="2:11" ht="13.5" customHeight="1">
      <c r="B30" s="154">
        <v>13</v>
      </c>
      <c r="C30" s="115" t="s">
        <v>117</v>
      </c>
      <c r="D30" s="115" t="s">
        <v>118</v>
      </c>
      <c r="E30" s="115" t="s">
        <v>93</v>
      </c>
      <c r="F30" s="116">
        <v>1</v>
      </c>
      <c r="G30" s="117">
        <v>0</v>
      </c>
      <c r="H30" s="117">
        <f t="shared" si="0"/>
        <v>0</v>
      </c>
      <c r="I30" s="155">
        <v>0</v>
      </c>
    </row>
    <row r="31" spans="2:11" ht="13.5" customHeight="1">
      <c r="B31" s="154">
        <v>14</v>
      </c>
      <c r="C31" s="115" t="s">
        <v>119</v>
      </c>
      <c r="D31" s="115" t="s">
        <v>120</v>
      </c>
      <c r="E31" s="115" t="s">
        <v>93</v>
      </c>
      <c r="F31" s="116">
        <v>1</v>
      </c>
      <c r="G31" s="117">
        <v>0</v>
      </c>
      <c r="H31" s="117">
        <f t="shared" si="0"/>
        <v>0</v>
      </c>
      <c r="I31" s="155">
        <v>5.1000000000000004E-4</v>
      </c>
    </row>
    <row r="32" spans="2:11" ht="13.5" customHeight="1">
      <c r="B32" s="154">
        <v>15</v>
      </c>
      <c r="C32" s="115" t="s">
        <v>121</v>
      </c>
      <c r="D32" s="115" t="s">
        <v>122</v>
      </c>
      <c r="E32" s="115" t="s">
        <v>108</v>
      </c>
      <c r="F32" s="116">
        <v>16</v>
      </c>
      <c r="G32" s="117">
        <v>0</v>
      </c>
      <c r="H32" s="117">
        <f t="shared" si="0"/>
        <v>0</v>
      </c>
      <c r="I32" s="155">
        <v>0</v>
      </c>
    </row>
    <row r="33" spans="2:11" ht="13.5" customHeight="1">
      <c r="B33" s="154">
        <v>16</v>
      </c>
      <c r="C33" s="115" t="s">
        <v>123</v>
      </c>
      <c r="D33" s="115" t="s">
        <v>124</v>
      </c>
      <c r="E33" s="115" t="s">
        <v>93</v>
      </c>
      <c r="F33" s="116">
        <v>6</v>
      </c>
      <c r="G33" s="117">
        <v>0</v>
      </c>
      <c r="H33" s="117">
        <f t="shared" si="0"/>
        <v>0</v>
      </c>
      <c r="I33" s="155">
        <v>0</v>
      </c>
    </row>
    <row r="34" spans="2:11" ht="13.5" customHeight="1">
      <c r="B34" s="154">
        <v>17</v>
      </c>
      <c r="C34" s="115" t="s">
        <v>125</v>
      </c>
      <c r="D34" s="115" t="s">
        <v>126</v>
      </c>
      <c r="E34" s="115" t="s">
        <v>20</v>
      </c>
      <c r="F34" s="116">
        <v>134.52699999999999</v>
      </c>
      <c r="G34" s="117">
        <v>0</v>
      </c>
      <c r="H34" s="117">
        <f t="shared" si="0"/>
        <v>0</v>
      </c>
      <c r="I34" s="155">
        <v>0</v>
      </c>
    </row>
    <row r="35" spans="2:11" ht="13.5" customHeight="1">
      <c r="B35" s="149"/>
      <c r="C35" s="150" t="s">
        <v>127</v>
      </c>
      <c r="D35" s="150" t="s">
        <v>128</v>
      </c>
      <c r="E35" s="150"/>
      <c r="F35" s="151"/>
      <c r="G35" s="152"/>
      <c r="H35" s="152">
        <f>H36+H37+H38+H39+H40+H41+H42+H43+H44+H45+H46+H47+H48+H49</f>
        <v>0</v>
      </c>
      <c r="I35" s="153">
        <v>0.21329000000000001</v>
      </c>
      <c r="K35" s="152"/>
    </row>
    <row r="36" spans="2:11" ht="13.5" customHeight="1">
      <c r="B36" s="154">
        <v>18</v>
      </c>
      <c r="C36" s="115" t="s">
        <v>129</v>
      </c>
      <c r="D36" s="115" t="s">
        <v>130</v>
      </c>
      <c r="E36" s="115" t="s">
        <v>93</v>
      </c>
      <c r="F36" s="116">
        <v>2</v>
      </c>
      <c r="G36" s="117">
        <v>0</v>
      </c>
      <c r="H36" s="117">
        <f>F36*G36</f>
        <v>0</v>
      </c>
      <c r="I36" s="155">
        <v>0</v>
      </c>
    </row>
    <row r="37" spans="2:11" ht="13.5" customHeight="1">
      <c r="B37" s="154">
        <v>19</v>
      </c>
      <c r="C37" s="115" t="s">
        <v>131</v>
      </c>
      <c r="D37" s="115" t="s">
        <v>132</v>
      </c>
      <c r="E37" s="115" t="s">
        <v>93</v>
      </c>
      <c r="F37" s="116">
        <v>2</v>
      </c>
      <c r="G37" s="117">
        <v>0</v>
      </c>
      <c r="H37" s="117">
        <f t="shared" ref="H37:H48" si="1">F37*G37</f>
        <v>0</v>
      </c>
      <c r="I37" s="155">
        <v>1E-4</v>
      </c>
    </row>
    <row r="38" spans="2:11" ht="13.5" customHeight="1">
      <c r="B38" s="154">
        <v>20</v>
      </c>
      <c r="C38" s="115" t="s">
        <v>133</v>
      </c>
      <c r="D38" s="115" t="s">
        <v>134</v>
      </c>
      <c r="E38" s="115" t="s">
        <v>93</v>
      </c>
      <c r="F38" s="116">
        <v>2</v>
      </c>
      <c r="G38" s="117">
        <v>0</v>
      </c>
      <c r="H38" s="117">
        <f t="shared" si="1"/>
        <v>0</v>
      </c>
      <c r="I38" s="155">
        <v>0</v>
      </c>
    </row>
    <row r="39" spans="2:11" ht="13.5" customHeight="1">
      <c r="B39" s="154">
        <v>21</v>
      </c>
      <c r="C39" s="115" t="s">
        <v>135</v>
      </c>
      <c r="D39" s="115" t="s">
        <v>136</v>
      </c>
      <c r="E39" s="115" t="s">
        <v>108</v>
      </c>
      <c r="F39" s="116">
        <v>28</v>
      </c>
      <c r="G39" s="117">
        <v>0</v>
      </c>
      <c r="H39" s="117">
        <f t="shared" si="1"/>
        <v>0</v>
      </c>
      <c r="I39" s="155">
        <v>9.7439999999999999E-2</v>
      </c>
    </row>
    <row r="40" spans="2:11" ht="13.5" customHeight="1">
      <c r="B40" s="154">
        <v>22</v>
      </c>
      <c r="C40" s="115" t="s">
        <v>137</v>
      </c>
      <c r="D40" s="115" t="s">
        <v>138</v>
      </c>
      <c r="E40" s="115" t="s">
        <v>108</v>
      </c>
      <c r="F40" s="116">
        <v>12</v>
      </c>
      <c r="G40" s="117">
        <v>0</v>
      </c>
      <c r="H40" s="117">
        <f t="shared" si="1"/>
        <v>0</v>
      </c>
      <c r="I40" s="155">
        <v>6.8400000000000002E-2</v>
      </c>
    </row>
    <row r="41" spans="2:11" ht="13.5" customHeight="1">
      <c r="B41" s="154">
        <v>23</v>
      </c>
      <c r="C41" s="115" t="s">
        <v>139</v>
      </c>
      <c r="D41" s="115" t="s">
        <v>140</v>
      </c>
      <c r="E41" s="115" t="s">
        <v>108</v>
      </c>
      <c r="F41" s="116">
        <v>40</v>
      </c>
      <c r="G41" s="117">
        <v>0</v>
      </c>
      <c r="H41" s="117">
        <f t="shared" si="1"/>
        <v>0</v>
      </c>
      <c r="I41" s="155">
        <v>2E-3</v>
      </c>
    </row>
    <row r="42" spans="2:11" ht="13.5" customHeight="1">
      <c r="B42" s="154">
        <v>24</v>
      </c>
      <c r="C42" s="115" t="s">
        <v>141</v>
      </c>
      <c r="D42" s="115" t="s">
        <v>142</v>
      </c>
      <c r="E42" s="115" t="s">
        <v>108</v>
      </c>
      <c r="F42" s="116">
        <v>28</v>
      </c>
      <c r="G42" s="117">
        <v>0</v>
      </c>
      <c r="H42" s="117">
        <f t="shared" si="1"/>
        <v>0</v>
      </c>
      <c r="I42" s="155">
        <v>1.4E-3</v>
      </c>
    </row>
    <row r="43" spans="2:11" ht="13.5" customHeight="1">
      <c r="B43" s="154">
        <v>25</v>
      </c>
      <c r="C43" s="115" t="s">
        <v>143</v>
      </c>
      <c r="D43" s="115" t="s">
        <v>144</v>
      </c>
      <c r="E43" s="115" t="s">
        <v>108</v>
      </c>
      <c r="F43" s="116">
        <v>12</v>
      </c>
      <c r="G43" s="117">
        <v>0</v>
      </c>
      <c r="H43" s="117">
        <f t="shared" si="1"/>
        <v>0</v>
      </c>
      <c r="I43" s="155">
        <v>8.4000000000000003E-4</v>
      </c>
    </row>
    <row r="44" spans="2:11" ht="13.5" customHeight="1">
      <c r="B44" s="154">
        <v>26</v>
      </c>
      <c r="C44" s="115" t="s">
        <v>145</v>
      </c>
      <c r="D44" s="115" t="s">
        <v>146</v>
      </c>
      <c r="E44" s="115" t="s">
        <v>93</v>
      </c>
      <c r="F44" s="116">
        <v>2</v>
      </c>
      <c r="G44" s="117">
        <v>0</v>
      </c>
      <c r="H44" s="117">
        <f t="shared" si="1"/>
        <v>0</v>
      </c>
      <c r="I44" s="155">
        <v>0</v>
      </c>
    </row>
    <row r="45" spans="2:11" ht="13.5" customHeight="1">
      <c r="B45" s="154">
        <v>27</v>
      </c>
      <c r="C45" s="115" t="s">
        <v>147</v>
      </c>
      <c r="D45" s="115" t="s">
        <v>148</v>
      </c>
      <c r="E45" s="115" t="s">
        <v>93</v>
      </c>
      <c r="F45" s="116">
        <v>2</v>
      </c>
      <c r="G45" s="117">
        <v>0</v>
      </c>
      <c r="H45" s="117">
        <f t="shared" si="1"/>
        <v>0</v>
      </c>
      <c r="I45" s="155">
        <v>8.9999999999999998E-4</v>
      </c>
    </row>
    <row r="46" spans="2:11" ht="13.5" customHeight="1">
      <c r="B46" s="154">
        <v>28</v>
      </c>
      <c r="C46" s="115" t="s">
        <v>149</v>
      </c>
      <c r="D46" s="115" t="s">
        <v>150</v>
      </c>
      <c r="E46" s="115" t="s">
        <v>108</v>
      </c>
      <c r="F46" s="116">
        <v>40</v>
      </c>
      <c r="G46" s="117">
        <v>0</v>
      </c>
      <c r="H46" s="117">
        <f t="shared" si="1"/>
        <v>0</v>
      </c>
      <c r="I46" s="155">
        <v>7.1999999999999998E-3</v>
      </c>
    </row>
    <row r="47" spans="2:11" ht="13.5" customHeight="1">
      <c r="B47" s="154">
        <v>29</v>
      </c>
      <c r="C47" s="115" t="s">
        <v>151</v>
      </c>
      <c r="D47" s="115" t="s">
        <v>152</v>
      </c>
      <c r="E47" s="115" t="s">
        <v>108</v>
      </c>
      <c r="F47" s="116">
        <v>40</v>
      </c>
      <c r="G47" s="117">
        <v>0</v>
      </c>
      <c r="H47" s="117">
        <f t="shared" si="1"/>
        <v>0</v>
      </c>
      <c r="I47" s="155">
        <v>4.0000000000000002E-4</v>
      </c>
    </row>
    <row r="48" spans="2:11" ht="13.5" customHeight="1">
      <c r="B48" s="154">
        <v>30</v>
      </c>
      <c r="C48" s="115" t="s">
        <v>153</v>
      </c>
      <c r="D48" s="115" t="s">
        <v>154</v>
      </c>
      <c r="E48" s="115" t="s">
        <v>20</v>
      </c>
      <c r="F48" s="116">
        <v>535.61099999999999</v>
      </c>
      <c r="G48" s="117">
        <v>0</v>
      </c>
      <c r="H48" s="117">
        <f t="shared" si="1"/>
        <v>0</v>
      </c>
      <c r="I48" s="155">
        <v>0</v>
      </c>
    </row>
    <row r="49" spans="2:11" ht="13.5" customHeight="1">
      <c r="B49" s="158"/>
      <c r="C49" s="159" t="s">
        <v>155</v>
      </c>
      <c r="D49" s="159" t="s">
        <v>156</v>
      </c>
      <c r="E49" s="159"/>
      <c r="F49" s="160"/>
      <c r="G49" s="161"/>
      <c r="H49" s="161">
        <f>H50+H51+H52+H53+H54+H55+H56+H57+H58+H59+H60+H61+H62+H63+H64+H65+H66</f>
        <v>0</v>
      </c>
      <c r="I49" s="162">
        <v>3.4610000000000002E-2</v>
      </c>
      <c r="K49" s="161"/>
    </row>
    <row r="50" spans="2:11" ht="13.5" customHeight="1">
      <c r="B50" s="154">
        <v>31</v>
      </c>
      <c r="C50" s="115" t="s">
        <v>157</v>
      </c>
      <c r="D50" s="115" t="s">
        <v>158</v>
      </c>
      <c r="E50" s="115" t="s">
        <v>93</v>
      </c>
      <c r="F50" s="116">
        <v>1</v>
      </c>
      <c r="G50" s="117">
        <v>0</v>
      </c>
      <c r="H50" s="117">
        <f>F50*G50</f>
        <v>0</v>
      </c>
      <c r="I50" s="155">
        <v>0</v>
      </c>
    </row>
    <row r="51" spans="2:11" ht="13.5" customHeight="1">
      <c r="B51" s="156">
        <v>32</v>
      </c>
      <c r="C51" s="118" t="s">
        <v>159</v>
      </c>
      <c r="D51" s="118" t="s">
        <v>160</v>
      </c>
      <c r="E51" s="118" t="s">
        <v>161</v>
      </c>
      <c r="F51" s="119">
        <v>1</v>
      </c>
      <c r="G51" s="117">
        <v>0</v>
      </c>
      <c r="H51" s="117">
        <f t="shared" ref="H51:H66" si="2">F51*G51</f>
        <v>0</v>
      </c>
      <c r="I51" s="157">
        <v>0</v>
      </c>
    </row>
    <row r="52" spans="2:11" ht="13.5" customHeight="1">
      <c r="B52" s="154">
        <v>33</v>
      </c>
      <c r="C52" s="115" t="s">
        <v>162</v>
      </c>
      <c r="D52" s="115" t="s">
        <v>163</v>
      </c>
      <c r="E52" s="115" t="s">
        <v>93</v>
      </c>
      <c r="F52" s="116">
        <v>1</v>
      </c>
      <c r="G52" s="117">
        <v>0</v>
      </c>
      <c r="H52" s="117">
        <f t="shared" si="2"/>
        <v>0</v>
      </c>
      <c r="I52" s="155">
        <v>1.34E-3</v>
      </c>
    </row>
    <row r="53" spans="2:11" ht="13.5" customHeight="1">
      <c r="B53" s="156">
        <v>34</v>
      </c>
      <c r="C53" s="118" t="s">
        <v>164</v>
      </c>
      <c r="D53" s="118" t="s">
        <v>165</v>
      </c>
      <c r="E53" s="118" t="s">
        <v>93</v>
      </c>
      <c r="F53" s="119">
        <v>1</v>
      </c>
      <c r="G53" s="117">
        <v>0</v>
      </c>
      <c r="H53" s="117">
        <f t="shared" si="2"/>
        <v>0</v>
      </c>
      <c r="I53" s="157">
        <v>0</v>
      </c>
    </row>
    <row r="54" spans="2:11" ht="13.5" customHeight="1">
      <c r="B54" s="154">
        <v>35</v>
      </c>
      <c r="C54" s="115" t="s">
        <v>166</v>
      </c>
      <c r="D54" s="115" t="s">
        <v>167</v>
      </c>
      <c r="E54" s="115" t="s">
        <v>168</v>
      </c>
      <c r="F54" s="116">
        <v>1</v>
      </c>
      <c r="G54" s="117">
        <v>0</v>
      </c>
      <c r="H54" s="117">
        <f t="shared" si="2"/>
        <v>0</v>
      </c>
      <c r="I54" s="155">
        <v>2.5200000000000001E-3</v>
      </c>
    </row>
    <row r="55" spans="2:11" ht="13.5" customHeight="1">
      <c r="B55" s="156">
        <v>36</v>
      </c>
      <c r="C55" s="118" t="s">
        <v>169</v>
      </c>
      <c r="D55" s="118" t="s">
        <v>1311</v>
      </c>
      <c r="E55" s="118" t="s">
        <v>161</v>
      </c>
      <c r="F55" s="119">
        <v>1</v>
      </c>
      <c r="G55" s="117">
        <v>0</v>
      </c>
      <c r="H55" s="117">
        <f t="shared" si="2"/>
        <v>0</v>
      </c>
      <c r="I55" s="157">
        <v>0</v>
      </c>
    </row>
    <row r="56" spans="2:11" ht="13.5" customHeight="1">
      <c r="B56" s="154">
        <v>37</v>
      </c>
      <c r="C56" s="115"/>
      <c r="D56" s="115" t="s">
        <v>1313</v>
      </c>
      <c r="E56" s="115" t="s">
        <v>168</v>
      </c>
      <c r="F56" s="116">
        <v>1</v>
      </c>
      <c r="G56" s="117">
        <v>0</v>
      </c>
      <c r="H56" s="117">
        <f t="shared" si="2"/>
        <v>0</v>
      </c>
      <c r="I56" s="155">
        <v>1.9570000000000001E-2</v>
      </c>
    </row>
    <row r="57" spans="2:11" ht="13.5" customHeight="1">
      <c r="B57" s="154">
        <v>38</v>
      </c>
      <c r="C57" s="115" t="s">
        <v>170</v>
      </c>
      <c r="D57" s="115" t="s">
        <v>171</v>
      </c>
      <c r="E57" s="115" t="s">
        <v>168</v>
      </c>
      <c r="F57" s="116">
        <v>1</v>
      </c>
      <c r="G57" s="117">
        <v>0</v>
      </c>
      <c r="H57" s="117">
        <f t="shared" si="2"/>
        <v>0</v>
      </c>
      <c r="I57" s="155">
        <v>4.9300000000000004E-3</v>
      </c>
    </row>
    <row r="58" spans="2:11" ht="13.5" customHeight="1">
      <c r="B58" s="154">
        <v>39</v>
      </c>
      <c r="C58" s="115" t="s">
        <v>172</v>
      </c>
      <c r="D58" s="115" t="s">
        <v>173</v>
      </c>
      <c r="E58" s="115" t="s">
        <v>168</v>
      </c>
      <c r="F58" s="116">
        <v>4</v>
      </c>
      <c r="G58" s="117">
        <v>0</v>
      </c>
      <c r="H58" s="117">
        <f t="shared" si="2"/>
        <v>0</v>
      </c>
      <c r="I58" s="155">
        <v>3.6000000000000002E-4</v>
      </c>
    </row>
    <row r="59" spans="2:11" ht="13.5" customHeight="1">
      <c r="B59" s="156">
        <v>40</v>
      </c>
      <c r="C59" s="118" t="s">
        <v>174</v>
      </c>
      <c r="D59" s="118" t="s">
        <v>175</v>
      </c>
      <c r="E59" s="118" t="s">
        <v>93</v>
      </c>
      <c r="F59" s="119">
        <v>4</v>
      </c>
      <c r="G59" s="117">
        <v>0</v>
      </c>
      <c r="H59" s="117">
        <f t="shared" si="2"/>
        <v>0</v>
      </c>
      <c r="I59" s="157">
        <v>0</v>
      </c>
    </row>
    <row r="60" spans="2:11" ht="13.5" customHeight="1">
      <c r="B60" s="154">
        <v>41</v>
      </c>
      <c r="C60" s="115" t="s">
        <v>176</v>
      </c>
      <c r="D60" s="115" t="s">
        <v>177</v>
      </c>
      <c r="E60" s="115" t="s">
        <v>168</v>
      </c>
      <c r="F60" s="116">
        <v>1</v>
      </c>
      <c r="G60" s="117">
        <v>0</v>
      </c>
      <c r="H60" s="117">
        <f t="shared" si="2"/>
        <v>0</v>
      </c>
      <c r="I60" s="155">
        <v>1.8E-3</v>
      </c>
    </row>
    <row r="61" spans="2:11" ht="13.5" customHeight="1">
      <c r="B61" s="154">
        <v>42</v>
      </c>
      <c r="C61" s="115" t="s">
        <v>178</v>
      </c>
      <c r="D61" s="115" t="s">
        <v>179</v>
      </c>
      <c r="E61" s="115" t="s">
        <v>168</v>
      </c>
      <c r="F61" s="116">
        <v>1</v>
      </c>
      <c r="G61" s="117">
        <v>0</v>
      </c>
      <c r="H61" s="117">
        <f t="shared" si="2"/>
        <v>0</v>
      </c>
      <c r="I61" s="155">
        <v>1.8400000000000001E-3</v>
      </c>
    </row>
    <row r="62" spans="2:11" ht="13.5" customHeight="1">
      <c r="B62" s="154">
        <v>43</v>
      </c>
      <c r="C62" s="115" t="s">
        <v>180</v>
      </c>
      <c r="D62" s="115" t="s">
        <v>181</v>
      </c>
      <c r="E62" s="115" t="s">
        <v>93</v>
      </c>
      <c r="F62" s="116">
        <v>1</v>
      </c>
      <c r="G62" s="117">
        <v>0</v>
      </c>
      <c r="H62" s="117">
        <f t="shared" si="2"/>
        <v>0</v>
      </c>
      <c r="I62" s="155">
        <v>4.0000000000000003E-5</v>
      </c>
    </row>
    <row r="63" spans="2:11" ht="13.5" customHeight="1">
      <c r="B63" s="154">
        <v>44</v>
      </c>
      <c r="C63" s="115" t="s">
        <v>182</v>
      </c>
      <c r="D63" s="115" t="s">
        <v>183</v>
      </c>
      <c r="E63" s="115" t="s">
        <v>168</v>
      </c>
      <c r="F63" s="116">
        <v>1</v>
      </c>
      <c r="G63" s="117">
        <v>0</v>
      </c>
      <c r="H63" s="117">
        <f t="shared" si="2"/>
        <v>0</v>
      </c>
      <c r="I63" s="155">
        <v>1.9599999999999999E-3</v>
      </c>
    </row>
    <row r="64" spans="2:11" ht="13.5" customHeight="1">
      <c r="B64" s="154">
        <v>45</v>
      </c>
      <c r="C64" s="115" t="s">
        <v>184</v>
      </c>
      <c r="D64" s="115" t="s">
        <v>185</v>
      </c>
      <c r="E64" s="115" t="s">
        <v>168</v>
      </c>
      <c r="F64" s="116">
        <v>1</v>
      </c>
      <c r="G64" s="117">
        <v>0</v>
      </c>
      <c r="H64" s="117">
        <f t="shared" si="2"/>
        <v>0</v>
      </c>
      <c r="I64" s="155">
        <v>1.2E-4</v>
      </c>
    </row>
    <row r="65" spans="2:11" ht="13.5" customHeight="1">
      <c r="B65" s="154">
        <v>46</v>
      </c>
      <c r="C65" s="115" t="s">
        <v>186</v>
      </c>
      <c r="D65" s="115" t="s">
        <v>187</v>
      </c>
      <c r="E65" s="115" t="s">
        <v>93</v>
      </c>
      <c r="F65" s="116">
        <v>1</v>
      </c>
      <c r="G65" s="117">
        <v>0</v>
      </c>
      <c r="H65" s="117">
        <f t="shared" si="2"/>
        <v>0</v>
      </c>
      <c r="I65" s="155">
        <v>1.2999999999999999E-4</v>
      </c>
    </row>
    <row r="66" spans="2:11" ht="13.5" customHeight="1">
      <c r="B66" s="154">
        <v>47</v>
      </c>
      <c r="C66" s="115" t="s">
        <v>188</v>
      </c>
      <c r="D66" s="115" t="s">
        <v>189</v>
      </c>
      <c r="E66" s="115" t="s">
        <v>20</v>
      </c>
      <c r="F66" s="116">
        <v>321.98700000000002</v>
      </c>
      <c r="G66" s="117">
        <v>0</v>
      </c>
      <c r="H66" s="117">
        <f t="shared" si="2"/>
        <v>0</v>
      </c>
      <c r="I66" s="155">
        <v>0</v>
      </c>
    </row>
    <row r="67" spans="2:11" ht="13.5" customHeight="1">
      <c r="B67" s="149"/>
      <c r="C67" s="150" t="s">
        <v>190</v>
      </c>
      <c r="D67" s="150" t="s">
        <v>191</v>
      </c>
      <c r="E67" s="150"/>
      <c r="F67" s="151"/>
      <c r="G67" s="152"/>
      <c r="H67" s="152">
        <f>H68+H69+H70+H71+H72+H73+H74+H75+H76+H77+H78+H79+H80+H81+H82</f>
        <v>0</v>
      </c>
      <c r="I67" s="153">
        <v>2.52E-2</v>
      </c>
      <c r="K67" s="152"/>
    </row>
    <row r="68" spans="2:11" ht="13.5" customHeight="1">
      <c r="B68" s="154">
        <v>48</v>
      </c>
      <c r="C68" s="439">
        <v>723181012</v>
      </c>
      <c r="D68" s="439" t="s">
        <v>1310</v>
      </c>
      <c r="E68" s="115" t="s">
        <v>108</v>
      </c>
      <c r="F68" s="116">
        <v>3</v>
      </c>
      <c r="G68" s="117">
        <v>0</v>
      </c>
      <c r="H68" s="117">
        <f>F68*G68</f>
        <v>0</v>
      </c>
      <c r="I68" s="155">
        <v>4.4099999999999999E-3</v>
      </c>
    </row>
    <row r="69" spans="2:11" ht="13.5" customHeight="1">
      <c r="B69" s="154">
        <v>49</v>
      </c>
      <c r="C69" s="439">
        <v>723181024</v>
      </c>
      <c r="D69" s="439" t="s">
        <v>1309</v>
      </c>
      <c r="E69" s="115" t="s">
        <v>108</v>
      </c>
      <c r="F69" s="116">
        <v>1</v>
      </c>
      <c r="G69" s="117">
        <v>0</v>
      </c>
      <c r="H69" s="117">
        <f t="shared" ref="H69:H81" si="3">F69*G69</f>
        <v>0</v>
      </c>
      <c r="I69" s="155">
        <v>2.7000000000000001E-3</v>
      </c>
    </row>
    <row r="70" spans="2:11" ht="13.5" customHeight="1">
      <c r="B70" s="154">
        <v>50</v>
      </c>
      <c r="C70" s="115" t="s">
        <v>192</v>
      </c>
      <c r="D70" s="115" t="s">
        <v>193</v>
      </c>
      <c r="E70" s="115" t="s">
        <v>108</v>
      </c>
      <c r="F70" s="116">
        <v>5</v>
      </c>
      <c r="G70" s="117">
        <v>0</v>
      </c>
      <c r="H70" s="117">
        <f t="shared" si="3"/>
        <v>0</v>
      </c>
      <c r="I70" s="155">
        <v>2.3400000000000001E-3</v>
      </c>
    </row>
    <row r="71" spans="2:11" ht="13.5" customHeight="1">
      <c r="B71" s="154">
        <v>51</v>
      </c>
      <c r="C71" s="115" t="s">
        <v>194</v>
      </c>
      <c r="D71" s="115" t="s">
        <v>195</v>
      </c>
      <c r="E71" s="115" t="s">
        <v>93</v>
      </c>
      <c r="F71" s="116">
        <v>1</v>
      </c>
      <c r="G71" s="117">
        <v>0</v>
      </c>
      <c r="H71" s="117">
        <f t="shared" si="3"/>
        <v>0</v>
      </c>
      <c r="I71" s="155">
        <v>3.3800000000000002E-3</v>
      </c>
    </row>
    <row r="72" spans="2:11" ht="13.5" customHeight="1">
      <c r="B72" s="154">
        <v>52</v>
      </c>
      <c r="C72" s="115" t="s">
        <v>196</v>
      </c>
      <c r="D72" s="115" t="s">
        <v>197</v>
      </c>
      <c r="E72" s="115" t="s">
        <v>168</v>
      </c>
      <c r="F72" s="116">
        <v>1</v>
      </c>
      <c r="G72" s="117">
        <v>0</v>
      </c>
      <c r="H72" s="117">
        <f t="shared" si="3"/>
        <v>0</v>
      </c>
      <c r="I72" s="155">
        <v>5.1999999999999995E-4</v>
      </c>
    </row>
    <row r="73" spans="2:11" ht="13.5" customHeight="1">
      <c r="B73" s="154">
        <v>53</v>
      </c>
      <c r="C73" s="115" t="s">
        <v>198</v>
      </c>
      <c r="D73" s="115" t="s">
        <v>199</v>
      </c>
      <c r="E73" s="115" t="s">
        <v>93</v>
      </c>
      <c r="F73" s="116">
        <v>1</v>
      </c>
      <c r="G73" s="117">
        <v>0</v>
      </c>
      <c r="H73" s="117">
        <f t="shared" si="3"/>
        <v>0</v>
      </c>
      <c r="I73" s="155">
        <v>1.2999999999999999E-4</v>
      </c>
    </row>
    <row r="74" spans="2:11" ht="13.5" customHeight="1">
      <c r="B74" s="154">
        <v>54</v>
      </c>
      <c r="C74" s="115" t="s">
        <v>200</v>
      </c>
      <c r="D74" s="115" t="s">
        <v>201</v>
      </c>
      <c r="E74" s="115" t="s">
        <v>93</v>
      </c>
      <c r="F74" s="116">
        <v>1</v>
      </c>
      <c r="G74" s="117">
        <v>0</v>
      </c>
      <c r="H74" s="117">
        <f t="shared" si="3"/>
        <v>0</v>
      </c>
      <c r="I74" s="155">
        <v>0</v>
      </c>
    </row>
    <row r="75" spans="2:11" ht="13.5" customHeight="1">
      <c r="B75" s="154">
        <v>55</v>
      </c>
      <c r="C75" s="115" t="s">
        <v>202</v>
      </c>
      <c r="D75" s="115" t="s">
        <v>203</v>
      </c>
      <c r="E75" s="115" t="s">
        <v>108</v>
      </c>
      <c r="F75" s="116">
        <v>4</v>
      </c>
      <c r="G75" s="117">
        <v>0</v>
      </c>
      <c r="H75" s="117">
        <f t="shared" si="3"/>
        <v>0</v>
      </c>
      <c r="I75" s="155">
        <v>0</v>
      </c>
    </row>
    <row r="76" spans="2:11" ht="13.5" customHeight="1">
      <c r="B76" s="154">
        <v>56</v>
      </c>
      <c r="C76" s="115" t="s">
        <v>204</v>
      </c>
      <c r="D76" s="115" t="s">
        <v>205</v>
      </c>
      <c r="E76" s="115" t="s">
        <v>93</v>
      </c>
      <c r="F76" s="116">
        <v>1</v>
      </c>
      <c r="G76" s="117">
        <v>0</v>
      </c>
      <c r="H76" s="117">
        <f t="shared" si="3"/>
        <v>0</v>
      </c>
      <c r="I76" s="155">
        <v>0</v>
      </c>
    </row>
    <row r="77" spans="2:11" ht="13.5" customHeight="1">
      <c r="B77" s="154">
        <v>57</v>
      </c>
      <c r="C77" s="115" t="s">
        <v>206</v>
      </c>
      <c r="D77" s="115" t="s">
        <v>207</v>
      </c>
      <c r="E77" s="115" t="s">
        <v>93</v>
      </c>
      <c r="F77" s="116">
        <v>1</v>
      </c>
      <c r="G77" s="117">
        <v>0</v>
      </c>
      <c r="H77" s="117">
        <f t="shared" si="3"/>
        <v>0</v>
      </c>
      <c r="I77" s="155">
        <v>2.5000000000000001E-4</v>
      </c>
    </row>
    <row r="78" spans="2:11" ht="13.5" customHeight="1">
      <c r="B78" s="154">
        <v>58</v>
      </c>
      <c r="C78" s="115" t="s">
        <v>208</v>
      </c>
      <c r="D78" s="115" t="s">
        <v>209</v>
      </c>
      <c r="E78" s="115" t="s">
        <v>93</v>
      </c>
      <c r="F78" s="116">
        <v>1</v>
      </c>
      <c r="G78" s="117">
        <v>0</v>
      </c>
      <c r="H78" s="117">
        <f t="shared" si="3"/>
        <v>0</v>
      </c>
      <c r="I78" s="155">
        <v>2.4000000000000001E-4</v>
      </c>
    </row>
    <row r="79" spans="2:11" ht="13.5" customHeight="1">
      <c r="B79" s="154">
        <v>59</v>
      </c>
      <c r="C79" s="115" t="s">
        <v>210</v>
      </c>
      <c r="D79" s="115" t="s">
        <v>211</v>
      </c>
      <c r="E79" s="115" t="s">
        <v>93</v>
      </c>
      <c r="F79" s="116">
        <v>1</v>
      </c>
      <c r="G79" s="117">
        <v>0</v>
      </c>
      <c r="H79" s="117">
        <f t="shared" si="3"/>
        <v>0</v>
      </c>
      <c r="I79" s="155">
        <v>6.0999999999999997E-4</v>
      </c>
    </row>
    <row r="80" spans="2:11" ht="13.5" customHeight="1">
      <c r="B80" s="154">
        <v>60</v>
      </c>
      <c r="C80" s="115" t="s">
        <v>212</v>
      </c>
      <c r="D80" s="115" t="s">
        <v>213</v>
      </c>
      <c r="E80" s="115" t="s">
        <v>93</v>
      </c>
      <c r="F80" s="116">
        <v>1</v>
      </c>
      <c r="G80" s="117">
        <v>0</v>
      </c>
      <c r="H80" s="117">
        <f t="shared" si="3"/>
        <v>0</v>
      </c>
      <c r="I80" s="155">
        <v>1.6000000000000001E-4</v>
      </c>
    </row>
    <row r="81" spans="2:11" ht="13.5" customHeight="1">
      <c r="B81" s="154">
        <v>61</v>
      </c>
      <c r="C81" s="115" t="s">
        <v>214</v>
      </c>
      <c r="D81" s="115" t="s">
        <v>215</v>
      </c>
      <c r="E81" s="115" t="s">
        <v>20</v>
      </c>
      <c r="F81" s="116">
        <v>159.34200000000001</v>
      </c>
      <c r="G81" s="117">
        <v>0</v>
      </c>
      <c r="H81" s="117">
        <f t="shared" si="3"/>
        <v>0</v>
      </c>
      <c r="I81" s="155">
        <v>0</v>
      </c>
    </row>
    <row r="82" spans="2:11" ht="13.5" customHeight="1">
      <c r="B82" s="158"/>
      <c r="C82" s="159" t="s">
        <v>216</v>
      </c>
      <c r="D82" s="159" t="s">
        <v>217</v>
      </c>
      <c r="E82" s="159"/>
      <c r="F82" s="160"/>
      <c r="G82" s="161"/>
      <c r="H82" s="161">
        <f>H83+H84</f>
        <v>0</v>
      </c>
      <c r="I82" s="162">
        <v>1.0460000000000001E-2</v>
      </c>
      <c r="K82" s="161"/>
    </row>
    <row r="83" spans="2:11" ht="13.5" customHeight="1">
      <c r="B83" s="154">
        <v>62</v>
      </c>
      <c r="C83" s="115" t="s">
        <v>218</v>
      </c>
      <c r="D83" s="115" t="s">
        <v>219</v>
      </c>
      <c r="E83" s="115" t="s">
        <v>108</v>
      </c>
      <c r="F83" s="116">
        <v>4</v>
      </c>
      <c r="G83" s="117">
        <v>0</v>
      </c>
      <c r="H83" s="117">
        <f>F83*G83</f>
        <v>0</v>
      </c>
      <c r="I83" s="155">
        <v>9.6000000000000002E-4</v>
      </c>
    </row>
    <row r="84" spans="2:11" ht="13.5" customHeight="1">
      <c r="B84" s="154">
        <v>63</v>
      </c>
      <c r="C84" s="115" t="s">
        <v>227</v>
      </c>
      <c r="D84" s="115" t="s">
        <v>228</v>
      </c>
      <c r="E84" s="115" t="s">
        <v>108</v>
      </c>
      <c r="F84" s="116">
        <v>38</v>
      </c>
      <c r="G84" s="117">
        <v>0</v>
      </c>
      <c r="H84" s="117">
        <f>F84*G84</f>
        <v>0</v>
      </c>
      <c r="I84" s="155">
        <v>9.4999999999999998E-3</v>
      </c>
    </row>
    <row r="85" spans="2:11" ht="13.5" customHeight="1">
      <c r="B85" s="149"/>
      <c r="C85" s="150" t="s">
        <v>229</v>
      </c>
      <c r="D85" s="150" t="s">
        <v>230</v>
      </c>
      <c r="E85" s="150"/>
      <c r="F85" s="151"/>
      <c r="G85" s="152"/>
      <c r="H85" s="152">
        <f>H86+H87</f>
        <v>0</v>
      </c>
      <c r="I85" s="153">
        <v>1.6000000000000001E-3</v>
      </c>
      <c r="K85" s="152"/>
    </row>
    <row r="86" spans="2:11" ht="13.5" customHeight="1">
      <c r="B86" s="154">
        <v>64</v>
      </c>
      <c r="C86" s="115" t="s">
        <v>231</v>
      </c>
      <c r="D86" s="115" t="s">
        <v>232</v>
      </c>
      <c r="E86" s="115" t="s">
        <v>108</v>
      </c>
      <c r="F86" s="116">
        <v>16</v>
      </c>
      <c r="G86" s="117">
        <v>0</v>
      </c>
      <c r="H86" s="117">
        <f>F86*G86</f>
        <v>0</v>
      </c>
      <c r="I86" s="155">
        <v>1.6000000000000001E-3</v>
      </c>
    </row>
    <row r="87" spans="2:11" ht="13.5" customHeight="1">
      <c r="B87" s="156">
        <v>65</v>
      </c>
      <c r="C87" s="118" t="s">
        <v>233</v>
      </c>
      <c r="D87" s="118" t="s">
        <v>234</v>
      </c>
      <c r="E87" s="118" t="s">
        <v>108</v>
      </c>
      <c r="F87" s="119">
        <v>16</v>
      </c>
      <c r="G87" s="117">
        <v>0</v>
      </c>
      <c r="H87" s="117">
        <f>F87*G87</f>
        <v>0</v>
      </c>
      <c r="I87" s="157">
        <v>0</v>
      </c>
    </row>
    <row r="88" spans="2:11" ht="13.5" customHeight="1">
      <c r="B88" s="149"/>
      <c r="C88" s="150" t="s">
        <v>235</v>
      </c>
      <c r="D88" s="150" t="s">
        <v>236</v>
      </c>
      <c r="E88" s="150"/>
      <c r="F88" s="151"/>
      <c r="G88" s="152"/>
      <c r="H88" s="152">
        <f>H89+H90+H91+H92+H93+H94</f>
        <v>0</v>
      </c>
      <c r="I88" s="153">
        <v>1.9187079999999999E-2</v>
      </c>
      <c r="K88" s="152"/>
    </row>
    <row r="89" spans="2:11" ht="13.5" customHeight="1">
      <c r="B89" s="154">
        <v>66</v>
      </c>
      <c r="C89" s="115" t="s">
        <v>237</v>
      </c>
      <c r="D89" s="115" t="s">
        <v>238</v>
      </c>
      <c r="E89" s="115" t="s">
        <v>93</v>
      </c>
      <c r="F89" s="116">
        <v>10</v>
      </c>
      <c r="G89" s="117">
        <v>0</v>
      </c>
      <c r="H89" s="117">
        <f>F89*G89</f>
        <v>0</v>
      </c>
      <c r="I89" s="155">
        <v>3.0000000000000001E-3</v>
      </c>
    </row>
    <row r="90" spans="2:11" ht="13.5" customHeight="1">
      <c r="B90" s="154">
        <v>67</v>
      </c>
      <c r="C90" s="115" t="s">
        <v>239</v>
      </c>
      <c r="D90" s="115" t="s">
        <v>240</v>
      </c>
      <c r="E90" s="115" t="s">
        <v>93</v>
      </c>
      <c r="F90" s="116">
        <v>10</v>
      </c>
      <c r="G90" s="117">
        <v>0</v>
      </c>
      <c r="H90" s="117">
        <f t="shared" ref="H90:H94" si="4">F90*G90</f>
        <v>0</v>
      </c>
      <c r="I90" s="155">
        <v>5.4000000000000003E-3</v>
      </c>
    </row>
    <row r="91" spans="2:11" ht="13.5" customHeight="1">
      <c r="B91" s="154">
        <v>68</v>
      </c>
      <c r="C91" s="115" t="s">
        <v>241</v>
      </c>
      <c r="D91" s="115" t="s">
        <v>242</v>
      </c>
      <c r="E91" s="115" t="s">
        <v>108</v>
      </c>
      <c r="F91" s="116">
        <v>16</v>
      </c>
      <c r="G91" s="117">
        <v>0</v>
      </c>
      <c r="H91" s="117">
        <f t="shared" si="4"/>
        <v>0</v>
      </c>
      <c r="I91" s="155">
        <v>1.068708E-2</v>
      </c>
    </row>
    <row r="92" spans="2:11" ht="13.5" customHeight="1">
      <c r="B92" s="154">
        <v>69</v>
      </c>
      <c r="C92" s="115" t="s">
        <v>243</v>
      </c>
      <c r="D92" s="115" t="s">
        <v>244</v>
      </c>
      <c r="E92" s="115" t="s">
        <v>108</v>
      </c>
      <c r="F92" s="116">
        <v>16</v>
      </c>
      <c r="G92" s="117">
        <v>0</v>
      </c>
      <c r="H92" s="117">
        <f t="shared" si="4"/>
        <v>0</v>
      </c>
      <c r="I92" s="155">
        <v>0</v>
      </c>
    </row>
    <row r="93" spans="2:11" ht="13.5" customHeight="1">
      <c r="B93" s="154">
        <v>70</v>
      </c>
      <c r="C93" s="115" t="s">
        <v>245</v>
      </c>
      <c r="D93" s="115" t="s">
        <v>246</v>
      </c>
      <c r="E93" s="115" t="s">
        <v>93</v>
      </c>
      <c r="F93" s="116">
        <v>10</v>
      </c>
      <c r="G93" s="117">
        <v>0</v>
      </c>
      <c r="H93" s="117">
        <f t="shared" si="4"/>
        <v>0</v>
      </c>
      <c r="I93" s="155">
        <v>1E-4</v>
      </c>
    </row>
    <row r="94" spans="2:11" ht="13.5" customHeight="1">
      <c r="B94" s="154">
        <v>71</v>
      </c>
      <c r="C94" s="115" t="s">
        <v>247</v>
      </c>
      <c r="D94" s="115" t="s">
        <v>248</v>
      </c>
      <c r="E94" s="115" t="s">
        <v>20</v>
      </c>
      <c r="F94" s="116">
        <v>97.244</v>
      </c>
      <c r="G94" s="117">
        <v>0</v>
      </c>
      <c r="H94" s="117">
        <f t="shared" si="4"/>
        <v>0</v>
      </c>
      <c r="I94" s="155">
        <v>0</v>
      </c>
    </row>
    <row r="95" spans="2:11" ht="13.5" customHeight="1">
      <c r="B95" s="149"/>
      <c r="C95" s="150" t="s">
        <v>249</v>
      </c>
      <c r="D95" s="150" t="s">
        <v>250</v>
      </c>
      <c r="E95" s="150"/>
      <c r="F95" s="151"/>
      <c r="G95" s="152"/>
      <c r="H95" s="152">
        <f>H96+H97+H98+H99+H100+H101+H102</f>
        <v>0</v>
      </c>
      <c r="I95" s="153">
        <v>2.4000000000000001E-4</v>
      </c>
      <c r="K95" s="152"/>
    </row>
    <row r="96" spans="2:11" ht="13.5" customHeight="1">
      <c r="B96" s="154">
        <v>72</v>
      </c>
      <c r="C96" s="115" t="s">
        <v>251</v>
      </c>
      <c r="D96" s="115" t="s">
        <v>252</v>
      </c>
      <c r="E96" s="115" t="s">
        <v>93</v>
      </c>
      <c r="F96" s="116">
        <v>4</v>
      </c>
      <c r="G96" s="117">
        <v>0</v>
      </c>
      <c r="H96" s="117">
        <f>F96*G96</f>
        <v>0</v>
      </c>
      <c r="I96" s="155">
        <v>0</v>
      </c>
    </row>
    <row r="97" spans="2:12" ht="13.5" customHeight="1">
      <c r="B97" s="156">
        <v>73</v>
      </c>
      <c r="C97" s="118" t="s">
        <v>253</v>
      </c>
      <c r="D97" s="118" t="s">
        <v>254</v>
      </c>
      <c r="E97" s="118" t="s">
        <v>93</v>
      </c>
      <c r="F97" s="119">
        <v>4</v>
      </c>
      <c r="G97" s="117">
        <v>0</v>
      </c>
      <c r="H97" s="117">
        <f t="shared" ref="H97:H102" si="5">F97*G97</f>
        <v>0</v>
      </c>
      <c r="I97" s="157">
        <v>0</v>
      </c>
    </row>
    <row r="98" spans="2:12" ht="13.5" customHeight="1">
      <c r="B98" s="154">
        <v>74</v>
      </c>
      <c r="C98" s="115" t="s">
        <v>255</v>
      </c>
      <c r="D98" s="115" t="s">
        <v>256</v>
      </c>
      <c r="E98" s="115" t="s">
        <v>93</v>
      </c>
      <c r="F98" s="116">
        <v>8</v>
      </c>
      <c r="G98" s="117">
        <v>0</v>
      </c>
      <c r="H98" s="117">
        <f t="shared" si="5"/>
        <v>0</v>
      </c>
      <c r="I98" s="155">
        <v>2.4000000000000001E-4</v>
      </c>
    </row>
    <row r="99" spans="2:12" ht="13.5" customHeight="1">
      <c r="B99" s="156">
        <v>75</v>
      </c>
      <c r="C99" s="118" t="s">
        <v>257</v>
      </c>
      <c r="D99" s="118" t="s">
        <v>258</v>
      </c>
      <c r="E99" s="118" t="s">
        <v>93</v>
      </c>
      <c r="F99" s="119">
        <v>4</v>
      </c>
      <c r="G99" s="117">
        <v>0</v>
      </c>
      <c r="H99" s="117">
        <f t="shared" si="5"/>
        <v>0</v>
      </c>
      <c r="I99" s="157">
        <v>0</v>
      </c>
    </row>
    <row r="100" spans="2:12" ht="13.5" customHeight="1">
      <c r="B100" s="156">
        <v>76</v>
      </c>
      <c r="C100" s="118" t="s">
        <v>259</v>
      </c>
      <c r="D100" s="118" t="s">
        <v>260</v>
      </c>
      <c r="E100" s="118" t="s">
        <v>93</v>
      </c>
      <c r="F100" s="119">
        <v>4</v>
      </c>
      <c r="G100" s="117">
        <v>0</v>
      </c>
      <c r="H100" s="117">
        <f t="shared" si="5"/>
        <v>0</v>
      </c>
      <c r="I100" s="157">
        <v>0</v>
      </c>
      <c r="K100" s="333"/>
      <c r="L100" s="333"/>
    </row>
    <row r="101" spans="2:12" ht="13.5" customHeight="1">
      <c r="B101" s="156">
        <v>77</v>
      </c>
      <c r="C101" s="118" t="s">
        <v>261</v>
      </c>
      <c r="D101" s="118" t="s">
        <v>262</v>
      </c>
      <c r="E101" s="118" t="s">
        <v>93</v>
      </c>
      <c r="F101" s="119">
        <v>8</v>
      </c>
      <c r="G101" s="117">
        <v>0</v>
      </c>
      <c r="H101" s="117">
        <f t="shared" si="5"/>
        <v>0</v>
      </c>
      <c r="I101" s="157">
        <v>0</v>
      </c>
      <c r="K101" s="333"/>
      <c r="L101" s="333"/>
    </row>
    <row r="102" spans="2:12" ht="13.5" customHeight="1">
      <c r="B102" s="154">
        <v>78</v>
      </c>
      <c r="C102" s="115" t="s">
        <v>263</v>
      </c>
      <c r="D102" s="115" t="s">
        <v>264</v>
      </c>
      <c r="E102" s="115" t="s">
        <v>20</v>
      </c>
      <c r="F102" s="116">
        <v>42.46</v>
      </c>
      <c r="G102" s="117">
        <v>0</v>
      </c>
      <c r="H102" s="117">
        <f t="shared" si="5"/>
        <v>0</v>
      </c>
      <c r="I102" s="155">
        <v>0</v>
      </c>
      <c r="K102" s="333"/>
      <c r="L102" s="333"/>
    </row>
    <row r="103" spans="2:12" ht="13.5" customHeight="1">
      <c r="B103" s="149"/>
      <c r="C103" s="150" t="s">
        <v>265</v>
      </c>
      <c r="D103" s="150" t="s">
        <v>266</v>
      </c>
      <c r="E103" s="150"/>
      <c r="F103" s="151"/>
      <c r="G103" s="152"/>
      <c r="H103" s="152">
        <f>H104+H105+H106+H107+H108+H109+H110+H111+H112+H113</f>
        <v>0</v>
      </c>
      <c r="I103" s="153">
        <v>5.3900000000000003E-2</v>
      </c>
      <c r="K103" s="389"/>
      <c r="L103" s="333"/>
    </row>
    <row r="104" spans="2:12" ht="13.5" customHeight="1">
      <c r="B104" s="154">
        <v>79</v>
      </c>
      <c r="C104" s="115" t="s">
        <v>267</v>
      </c>
      <c r="D104" s="115" t="s">
        <v>268</v>
      </c>
      <c r="E104" s="115" t="s">
        <v>93</v>
      </c>
      <c r="F104" s="116">
        <v>4</v>
      </c>
      <c r="G104" s="117">
        <v>0</v>
      </c>
      <c r="H104" s="117">
        <f>F104*G104</f>
        <v>0</v>
      </c>
      <c r="I104" s="155">
        <v>0</v>
      </c>
      <c r="K104" s="333"/>
      <c r="L104" s="333"/>
    </row>
    <row r="105" spans="2:12" ht="13.5" customHeight="1">
      <c r="B105" s="154">
        <v>80</v>
      </c>
      <c r="C105" s="115" t="s">
        <v>269</v>
      </c>
      <c r="D105" s="115" t="s">
        <v>376</v>
      </c>
      <c r="E105" s="115" t="s">
        <v>222</v>
      </c>
      <c r="F105" s="116">
        <v>46</v>
      </c>
      <c r="G105" s="117">
        <v>0</v>
      </c>
      <c r="H105" s="117">
        <f t="shared" ref="H105:H113" si="6">F105*G105</f>
        <v>0</v>
      </c>
      <c r="I105" s="155">
        <v>0</v>
      </c>
      <c r="K105" s="333"/>
      <c r="L105" s="333"/>
    </row>
    <row r="106" spans="2:12" ht="13.5" customHeight="1">
      <c r="B106" s="154">
        <v>81</v>
      </c>
      <c r="C106" s="115" t="s">
        <v>271</v>
      </c>
      <c r="D106" s="115" t="s">
        <v>272</v>
      </c>
      <c r="E106" s="115" t="s">
        <v>93</v>
      </c>
      <c r="F106" s="116">
        <v>1</v>
      </c>
      <c r="G106" s="117">
        <v>0</v>
      </c>
      <c r="H106" s="117">
        <f t="shared" si="6"/>
        <v>0</v>
      </c>
      <c r="I106" s="155">
        <v>1.34E-2</v>
      </c>
      <c r="K106" s="333"/>
      <c r="L106" s="333"/>
    </row>
    <row r="107" spans="2:12" ht="13.5" customHeight="1">
      <c r="B107" s="154">
        <v>82</v>
      </c>
      <c r="C107" s="115" t="s">
        <v>377</v>
      </c>
      <c r="D107" s="115" t="s">
        <v>378</v>
      </c>
      <c r="E107" s="115" t="s">
        <v>93</v>
      </c>
      <c r="F107" s="116">
        <v>3</v>
      </c>
      <c r="G107" s="117">
        <v>0</v>
      </c>
      <c r="H107" s="117">
        <f t="shared" si="6"/>
        <v>0</v>
      </c>
      <c r="I107" s="155">
        <v>4.02E-2</v>
      </c>
      <c r="K107" s="333"/>
      <c r="L107" s="333"/>
    </row>
    <row r="108" spans="2:12" ht="13.5" customHeight="1">
      <c r="B108" s="154">
        <v>83</v>
      </c>
      <c r="C108" s="115" t="s">
        <v>273</v>
      </c>
      <c r="D108" s="115" t="s">
        <v>274</v>
      </c>
      <c r="E108" s="115" t="s">
        <v>93</v>
      </c>
      <c r="F108" s="116">
        <v>4</v>
      </c>
      <c r="G108" s="117">
        <v>0</v>
      </c>
      <c r="H108" s="117">
        <f t="shared" si="6"/>
        <v>0</v>
      </c>
      <c r="I108" s="155">
        <v>0</v>
      </c>
      <c r="K108" s="333"/>
      <c r="L108" s="333"/>
    </row>
    <row r="109" spans="2:12" ht="13.5" customHeight="1">
      <c r="B109" s="154">
        <v>84</v>
      </c>
      <c r="C109" s="115" t="s">
        <v>275</v>
      </c>
      <c r="D109" s="115" t="s">
        <v>276</v>
      </c>
      <c r="E109" s="115" t="s">
        <v>93</v>
      </c>
      <c r="F109" s="116">
        <v>1</v>
      </c>
      <c r="G109" s="117">
        <v>0</v>
      </c>
      <c r="H109" s="117">
        <f t="shared" si="6"/>
        <v>0</v>
      </c>
      <c r="I109" s="155">
        <v>8.0000000000000007E-5</v>
      </c>
      <c r="K109" s="333"/>
      <c r="L109" s="333"/>
    </row>
    <row r="110" spans="2:12" ht="13.5" customHeight="1">
      <c r="B110" s="154">
        <v>85</v>
      </c>
      <c r="C110" s="115" t="s">
        <v>277</v>
      </c>
      <c r="D110" s="115" t="s">
        <v>278</v>
      </c>
      <c r="E110" s="115" t="s">
        <v>93</v>
      </c>
      <c r="F110" s="116">
        <v>1</v>
      </c>
      <c r="G110" s="117">
        <v>0</v>
      </c>
      <c r="H110" s="117">
        <f t="shared" si="6"/>
        <v>0</v>
      </c>
      <c r="I110" s="155">
        <v>0</v>
      </c>
      <c r="K110" s="333"/>
      <c r="L110" s="333"/>
    </row>
    <row r="111" spans="2:12" ht="13.5" customHeight="1">
      <c r="B111" s="156">
        <v>86</v>
      </c>
      <c r="C111" s="118" t="s">
        <v>281</v>
      </c>
      <c r="D111" s="118" t="s">
        <v>379</v>
      </c>
      <c r="E111" s="118" t="s">
        <v>93</v>
      </c>
      <c r="F111" s="119">
        <v>1</v>
      </c>
      <c r="G111" s="117">
        <v>0</v>
      </c>
      <c r="H111" s="117">
        <f t="shared" si="6"/>
        <v>0</v>
      </c>
      <c r="I111" s="157">
        <v>0</v>
      </c>
      <c r="K111" s="333"/>
      <c r="L111" s="333"/>
    </row>
    <row r="112" spans="2:12" ht="13.5" customHeight="1">
      <c r="B112" s="154">
        <v>87</v>
      </c>
      <c r="C112" s="115" t="s">
        <v>283</v>
      </c>
      <c r="D112" s="115" t="s">
        <v>284</v>
      </c>
      <c r="E112" s="115" t="s">
        <v>93</v>
      </c>
      <c r="F112" s="116">
        <v>1</v>
      </c>
      <c r="G112" s="117">
        <v>0</v>
      </c>
      <c r="H112" s="117">
        <f t="shared" si="6"/>
        <v>0</v>
      </c>
      <c r="I112" s="155">
        <v>2.2000000000000001E-4</v>
      </c>
      <c r="K112" s="333"/>
      <c r="L112" s="333"/>
    </row>
    <row r="113" spans="2:12" ht="13.5" customHeight="1">
      <c r="B113" s="154">
        <v>88</v>
      </c>
      <c r="C113" s="115" t="s">
        <v>285</v>
      </c>
      <c r="D113" s="115" t="s">
        <v>286</v>
      </c>
      <c r="E113" s="115" t="s">
        <v>20</v>
      </c>
      <c r="F113" s="116">
        <v>255.99</v>
      </c>
      <c r="G113" s="117">
        <v>0</v>
      </c>
      <c r="H113" s="117">
        <f t="shared" si="6"/>
        <v>0</v>
      </c>
      <c r="I113" s="155">
        <v>0</v>
      </c>
      <c r="K113" s="333"/>
      <c r="L113" s="333"/>
    </row>
    <row r="114" spans="2:12" ht="13.5" customHeight="1">
      <c r="B114" s="149"/>
      <c r="C114" s="150" t="s">
        <v>287</v>
      </c>
      <c r="D114" s="150" t="s">
        <v>288</v>
      </c>
      <c r="E114" s="150"/>
      <c r="F114" s="151"/>
      <c r="G114" s="152"/>
      <c r="H114" s="152">
        <f>H115+H116+H117+H118+H119+H120</f>
        <v>0</v>
      </c>
      <c r="I114" s="153">
        <v>8.9999999999999993E-3</v>
      </c>
      <c r="K114" s="389"/>
      <c r="L114" s="333"/>
    </row>
    <row r="115" spans="2:12" ht="13.5" customHeight="1">
      <c r="B115" s="154">
        <v>89</v>
      </c>
      <c r="C115" s="115" t="s">
        <v>289</v>
      </c>
      <c r="D115" s="115" t="s">
        <v>290</v>
      </c>
      <c r="E115" s="115" t="s">
        <v>161</v>
      </c>
      <c r="F115" s="116">
        <v>2</v>
      </c>
      <c r="G115" s="117">
        <v>0</v>
      </c>
      <c r="H115" s="117">
        <f>F115*G115</f>
        <v>0</v>
      </c>
      <c r="I115" s="155">
        <v>0</v>
      </c>
      <c r="K115" s="333"/>
      <c r="L115" s="333"/>
    </row>
    <row r="116" spans="2:12" ht="13.5" customHeight="1">
      <c r="B116" s="154">
        <v>90</v>
      </c>
      <c r="C116" s="115" t="s">
        <v>291</v>
      </c>
      <c r="D116" s="115" t="s">
        <v>292</v>
      </c>
      <c r="E116" s="115" t="s">
        <v>108</v>
      </c>
      <c r="F116" s="116">
        <v>4</v>
      </c>
      <c r="G116" s="117">
        <v>0</v>
      </c>
      <c r="H116" s="117">
        <f t="shared" ref="H116:H120" si="7">F116*G116</f>
        <v>0</v>
      </c>
      <c r="I116" s="155">
        <v>6.6800000000000002E-3</v>
      </c>
      <c r="K116" s="333"/>
      <c r="L116" s="333"/>
    </row>
    <row r="117" spans="2:12" ht="13.5" customHeight="1">
      <c r="B117" s="154">
        <v>91</v>
      </c>
      <c r="C117" s="115" t="s">
        <v>293</v>
      </c>
      <c r="D117" s="115" t="s">
        <v>294</v>
      </c>
      <c r="E117" s="115" t="s">
        <v>108</v>
      </c>
      <c r="F117" s="116">
        <v>4</v>
      </c>
      <c r="G117" s="117">
        <v>0</v>
      </c>
      <c r="H117" s="117">
        <f t="shared" si="7"/>
        <v>0</v>
      </c>
      <c r="I117" s="155">
        <v>2.32E-3</v>
      </c>
      <c r="K117" s="333"/>
      <c r="L117" s="333"/>
    </row>
    <row r="118" spans="2:12" ht="13.5" customHeight="1">
      <c r="B118" s="156">
        <v>92</v>
      </c>
      <c r="C118" s="118" t="s">
        <v>295</v>
      </c>
      <c r="D118" s="440" t="s">
        <v>1315</v>
      </c>
      <c r="E118" s="118" t="s">
        <v>93</v>
      </c>
      <c r="F118" s="119">
        <v>2</v>
      </c>
      <c r="G118" s="117">
        <v>0</v>
      </c>
      <c r="H118" s="117">
        <f t="shared" si="7"/>
        <v>0</v>
      </c>
      <c r="I118" s="157">
        <v>0</v>
      </c>
      <c r="K118" s="333"/>
      <c r="L118" s="333"/>
    </row>
    <row r="119" spans="2:12" ht="13.5" customHeight="1">
      <c r="B119" s="156">
        <v>93</v>
      </c>
      <c r="C119" s="118" t="s">
        <v>297</v>
      </c>
      <c r="D119" s="118" t="s">
        <v>298</v>
      </c>
      <c r="E119" s="118" t="s">
        <v>93</v>
      </c>
      <c r="F119" s="119">
        <v>1</v>
      </c>
      <c r="G119" s="117">
        <v>0</v>
      </c>
      <c r="H119" s="117">
        <f t="shared" si="7"/>
        <v>0</v>
      </c>
      <c r="I119" s="157">
        <v>0</v>
      </c>
      <c r="K119" s="333"/>
      <c r="L119" s="333"/>
    </row>
    <row r="120" spans="2:12" ht="13.5" customHeight="1">
      <c r="B120" s="154">
        <v>94</v>
      </c>
      <c r="C120" s="115" t="s">
        <v>299</v>
      </c>
      <c r="D120" s="115" t="s">
        <v>1319</v>
      </c>
      <c r="E120" s="115" t="s">
        <v>161</v>
      </c>
      <c r="F120" s="116">
        <v>2</v>
      </c>
      <c r="G120" s="117">
        <v>0</v>
      </c>
      <c r="H120" s="117">
        <f t="shared" si="7"/>
        <v>0</v>
      </c>
      <c r="I120" s="155">
        <v>0</v>
      </c>
      <c r="K120" s="333"/>
      <c r="L120" s="333"/>
    </row>
    <row r="121" spans="2:12" ht="13.5" customHeight="1">
      <c r="B121" s="144"/>
      <c r="C121" s="145" t="s">
        <v>300</v>
      </c>
      <c r="D121" s="145" t="s">
        <v>301</v>
      </c>
      <c r="E121" s="145"/>
      <c r="F121" s="146"/>
      <c r="G121" s="147"/>
      <c r="H121" s="147">
        <f>H122</f>
        <v>0</v>
      </c>
      <c r="I121" s="148">
        <v>0</v>
      </c>
      <c r="K121" s="390"/>
      <c r="L121" s="333"/>
    </row>
    <row r="122" spans="2:12" ht="13.5" customHeight="1">
      <c r="B122" s="149"/>
      <c r="C122" s="150" t="s">
        <v>302</v>
      </c>
      <c r="D122" s="150" t="s">
        <v>301</v>
      </c>
      <c r="E122" s="150"/>
      <c r="F122" s="151"/>
      <c r="G122" s="152"/>
      <c r="H122" s="152">
        <f>H123+H124+H125+H126+H127+H128</f>
        <v>0</v>
      </c>
      <c r="I122" s="153">
        <v>0</v>
      </c>
      <c r="K122" s="389"/>
      <c r="L122" s="333"/>
    </row>
    <row r="123" spans="2:12" ht="13.5" customHeight="1">
      <c r="B123" s="154">
        <v>95</v>
      </c>
      <c r="C123" s="115" t="s">
        <v>303</v>
      </c>
      <c r="D123" s="115" t="s">
        <v>304</v>
      </c>
      <c r="E123" s="115" t="s">
        <v>305</v>
      </c>
      <c r="F123" s="116">
        <v>36</v>
      </c>
      <c r="G123" s="117">
        <v>0</v>
      </c>
      <c r="H123" s="117">
        <f>F123*G123</f>
        <v>0</v>
      </c>
      <c r="I123" s="155">
        <v>0</v>
      </c>
      <c r="K123" s="333"/>
      <c r="L123" s="333"/>
    </row>
    <row r="124" spans="2:12" ht="13.5" customHeight="1">
      <c r="B124" s="154">
        <v>96</v>
      </c>
      <c r="C124" s="115" t="s">
        <v>306</v>
      </c>
      <c r="D124" s="115" t="s">
        <v>307</v>
      </c>
      <c r="E124" s="115" t="s">
        <v>305</v>
      </c>
      <c r="F124" s="116">
        <v>24</v>
      </c>
      <c r="G124" s="117">
        <v>0</v>
      </c>
      <c r="H124" s="117">
        <f t="shared" ref="H124:H128" si="8">F124*G124</f>
        <v>0</v>
      </c>
      <c r="I124" s="155">
        <v>0</v>
      </c>
      <c r="K124" s="333"/>
      <c r="L124" s="333"/>
    </row>
    <row r="125" spans="2:12" ht="13.5" customHeight="1">
      <c r="B125" s="154">
        <v>97</v>
      </c>
      <c r="C125" s="115" t="s">
        <v>308</v>
      </c>
      <c r="D125" s="115" t="s">
        <v>309</v>
      </c>
      <c r="E125" s="115" t="s">
        <v>310</v>
      </c>
      <c r="F125" s="116">
        <v>1</v>
      </c>
      <c r="G125" s="117">
        <v>0</v>
      </c>
      <c r="H125" s="117">
        <f t="shared" si="8"/>
        <v>0</v>
      </c>
      <c r="I125" s="155">
        <v>0</v>
      </c>
      <c r="K125" s="333"/>
      <c r="L125" s="333"/>
    </row>
    <row r="126" spans="2:12" ht="13.5" customHeight="1">
      <c r="B126" s="154">
        <v>98</v>
      </c>
      <c r="C126" s="115" t="s">
        <v>311</v>
      </c>
      <c r="D126" s="115" t="s">
        <v>312</v>
      </c>
      <c r="E126" s="115" t="s">
        <v>305</v>
      </c>
      <c r="F126" s="116">
        <v>36</v>
      </c>
      <c r="G126" s="117">
        <v>0</v>
      </c>
      <c r="H126" s="117">
        <f t="shared" si="8"/>
        <v>0</v>
      </c>
      <c r="I126" s="155">
        <v>0</v>
      </c>
      <c r="K126" s="333"/>
      <c r="L126" s="333"/>
    </row>
    <row r="127" spans="2:12" ht="13.5" customHeight="1">
      <c r="B127" s="154">
        <v>99</v>
      </c>
      <c r="C127" s="115" t="s">
        <v>313</v>
      </c>
      <c r="D127" s="115" t="s">
        <v>314</v>
      </c>
      <c r="E127" s="115" t="s">
        <v>310</v>
      </c>
      <c r="F127" s="116">
        <v>1</v>
      </c>
      <c r="G127" s="117">
        <v>0</v>
      </c>
      <c r="H127" s="117">
        <f t="shared" si="8"/>
        <v>0</v>
      </c>
      <c r="I127" s="155">
        <v>0</v>
      </c>
      <c r="K127" s="333"/>
      <c r="L127" s="333"/>
    </row>
    <row r="128" spans="2:12" ht="13.5" customHeight="1" thickBot="1">
      <c r="B128" s="154">
        <v>100</v>
      </c>
      <c r="C128" s="115" t="s">
        <v>315</v>
      </c>
      <c r="D128" s="115" t="s">
        <v>316</v>
      </c>
      <c r="E128" s="115" t="s">
        <v>310</v>
      </c>
      <c r="F128" s="116">
        <v>1</v>
      </c>
      <c r="G128" s="117">
        <v>0</v>
      </c>
      <c r="H128" s="391">
        <f t="shared" si="8"/>
        <v>0</v>
      </c>
      <c r="I128" s="155">
        <v>0</v>
      </c>
      <c r="K128" s="333"/>
      <c r="L128" s="333"/>
    </row>
    <row r="129" spans="2:12" ht="13.5" customHeight="1" thickBot="1">
      <c r="B129" s="168"/>
      <c r="C129" s="169"/>
      <c r="D129" s="169" t="s">
        <v>317</v>
      </c>
      <c r="E129" s="169"/>
      <c r="F129" s="170"/>
      <c r="G129" s="171"/>
      <c r="H129" s="388">
        <f>H121+H114+H103+H95+H88+H85+H67+H35+H17</f>
        <v>0</v>
      </c>
      <c r="I129" s="172">
        <v>0.33415708</v>
      </c>
      <c r="K129" s="387"/>
      <c r="L129" s="333"/>
    </row>
    <row r="130" spans="2:12" ht="13.5" customHeight="1" thickBot="1">
      <c r="B130" s="173"/>
      <c r="C130" s="174"/>
      <c r="D130" s="174"/>
      <c r="E130" s="174"/>
      <c r="F130" s="174"/>
      <c r="G130" s="174"/>
      <c r="H130" s="174"/>
      <c r="I130" s="175"/>
      <c r="K130" s="333"/>
      <c r="L130" s="333"/>
    </row>
  </sheetData>
  <mergeCells count="1">
    <mergeCell ref="B4:I4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C000"/>
  </sheetPr>
  <dimension ref="B1:K124"/>
  <sheetViews>
    <sheetView workbookViewId="0">
      <pane ySplit="5" topLeftCell="A78" activePane="bottomLeft" state="frozen"/>
      <selection pane="bottomLeft" activeCell="R112" sqref="R112"/>
    </sheetView>
  </sheetViews>
  <sheetFormatPr defaultRowHeight="15"/>
  <cols>
    <col min="4" max="4" width="53.28515625" customWidth="1"/>
    <col min="7" max="7" width="12.7109375" customWidth="1"/>
    <col min="8" max="8" width="12" customWidth="1"/>
    <col min="9" max="9" width="12.85546875" customWidth="1"/>
    <col min="10" max="10" width="13.85546875" customWidth="1"/>
    <col min="11" max="11" width="15.28515625" customWidth="1"/>
  </cols>
  <sheetData>
    <row r="1" spans="2:11" ht="15.75" thickBot="1"/>
    <row r="2" spans="2:11" ht="15.75">
      <c r="B2" s="213"/>
      <c r="C2" s="534" t="s">
        <v>397</v>
      </c>
      <c r="D2" s="534"/>
      <c r="E2" s="534"/>
      <c r="F2" s="534"/>
      <c r="G2" s="534"/>
      <c r="H2" s="534"/>
      <c r="I2" s="534"/>
      <c r="J2" s="535"/>
      <c r="K2" s="182"/>
    </row>
    <row r="3" spans="2:11" ht="16.5">
      <c r="B3" s="214"/>
      <c r="C3" s="215"/>
      <c r="D3" s="216" t="s">
        <v>491</v>
      </c>
      <c r="E3" s="217"/>
      <c r="F3" s="217"/>
      <c r="G3" s="217"/>
      <c r="H3" s="217"/>
      <c r="I3" s="217"/>
      <c r="J3" s="218"/>
      <c r="K3" s="182"/>
    </row>
    <row r="4" spans="2:11" ht="15.75">
      <c r="B4" s="214"/>
      <c r="C4" s="536" t="s">
        <v>399</v>
      </c>
      <c r="D4" s="536"/>
      <c r="E4" s="536"/>
      <c r="F4" s="536"/>
      <c r="G4" s="536"/>
      <c r="H4" s="536"/>
      <c r="I4" s="536"/>
      <c r="J4" s="537"/>
      <c r="K4" s="182"/>
    </row>
    <row r="5" spans="2:11">
      <c r="B5" s="214" t="s">
        <v>400</v>
      </c>
      <c r="C5" s="183" t="s">
        <v>401</v>
      </c>
      <c r="D5" s="184" t="s">
        <v>75</v>
      </c>
      <c r="E5" s="185" t="s">
        <v>402</v>
      </c>
      <c r="F5" s="185" t="s">
        <v>403</v>
      </c>
      <c r="G5" s="186" t="s">
        <v>404</v>
      </c>
      <c r="H5" s="187" t="s">
        <v>405</v>
      </c>
      <c r="I5" s="187" t="s">
        <v>406</v>
      </c>
      <c r="J5" s="219" t="s">
        <v>407</v>
      </c>
      <c r="K5" s="182" t="s">
        <v>408</v>
      </c>
    </row>
    <row r="6" spans="2:11" ht="16.5">
      <c r="B6" s="214"/>
      <c r="C6" s="220"/>
      <c r="D6" s="216" t="s">
        <v>409</v>
      </c>
      <c r="E6" s="185"/>
      <c r="F6" s="185"/>
      <c r="G6" s="186"/>
      <c r="H6" s="187"/>
      <c r="I6" s="187"/>
      <c r="J6" s="219"/>
      <c r="K6" s="182"/>
    </row>
    <row r="7" spans="2:11">
      <c r="B7" s="214">
        <v>341</v>
      </c>
      <c r="C7" s="220">
        <v>176</v>
      </c>
      <c r="D7" s="197" t="s">
        <v>410</v>
      </c>
      <c r="E7" s="185" t="s">
        <v>108</v>
      </c>
      <c r="F7" s="185">
        <v>15</v>
      </c>
      <c r="G7" s="186">
        <v>0</v>
      </c>
      <c r="H7" s="187"/>
      <c r="I7" s="187">
        <f>G7*F7</f>
        <v>0</v>
      </c>
      <c r="J7" s="219"/>
      <c r="K7" s="182"/>
    </row>
    <row r="8" spans="2:11">
      <c r="B8" s="214">
        <v>341</v>
      </c>
      <c r="C8" s="220">
        <v>46</v>
      </c>
      <c r="D8" s="197" t="s">
        <v>411</v>
      </c>
      <c r="E8" s="185" t="s">
        <v>108</v>
      </c>
      <c r="F8" s="185">
        <v>12</v>
      </c>
      <c r="G8" s="186">
        <v>0</v>
      </c>
      <c r="H8" s="187"/>
      <c r="I8" s="187">
        <f t="shared" ref="I8:I40" si="0">G8*F8</f>
        <v>0</v>
      </c>
      <c r="J8" s="219"/>
      <c r="K8" s="182"/>
    </row>
    <row r="9" spans="2:11">
      <c r="B9" s="214">
        <v>341</v>
      </c>
      <c r="C9" s="220">
        <v>23</v>
      </c>
      <c r="D9" s="197" t="s">
        <v>412</v>
      </c>
      <c r="E9" s="185" t="s">
        <v>108</v>
      </c>
      <c r="F9" s="185">
        <v>20</v>
      </c>
      <c r="G9" s="186">
        <v>0</v>
      </c>
      <c r="H9" s="187"/>
      <c r="I9" s="187">
        <f t="shared" si="0"/>
        <v>0</v>
      </c>
      <c r="J9" s="219"/>
      <c r="K9" s="182"/>
    </row>
    <row r="10" spans="2:11">
      <c r="B10" s="214">
        <v>341</v>
      </c>
      <c r="C10" s="220">
        <v>24</v>
      </c>
      <c r="D10" s="197" t="s">
        <v>413</v>
      </c>
      <c r="E10" s="185" t="s">
        <v>108</v>
      </c>
      <c r="F10" s="185">
        <v>35</v>
      </c>
      <c r="G10" s="186">
        <v>0</v>
      </c>
      <c r="H10" s="187"/>
      <c r="I10" s="187">
        <f t="shared" si="0"/>
        <v>0</v>
      </c>
      <c r="J10" s="219"/>
      <c r="K10" s="182"/>
    </row>
    <row r="11" spans="2:11">
      <c r="B11" s="214">
        <v>341</v>
      </c>
      <c r="C11" s="220">
        <v>26</v>
      </c>
      <c r="D11" s="197" t="s">
        <v>414</v>
      </c>
      <c r="E11" s="185" t="s">
        <v>108</v>
      </c>
      <c r="F11" s="185">
        <v>125</v>
      </c>
      <c r="G11" s="186">
        <v>0</v>
      </c>
      <c r="H11" s="187"/>
      <c r="I11" s="187">
        <f t="shared" si="0"/>
        <v>0</v>
      </c>
      <c r="J11" s="219"/>
      <c r="K11" s="182"/>
    </row>
    <row r="12" spans="2:11">
      <c r="B12" s="214">
        <v>341</v>
      </c>
      <c r="C12" s="220">
        <v>27</v>
      </c>
      <c r="D12" s="197" t="s">
        <v>415</v>
      </c>
      <c r="E12" s="185" t="s">
        <v>108</v>
      </c>
      <c r="F12" s="185">
        <v>230</v>
      </c>
      <c r="G12" s="186">
        <v>0</v>
      </c>
      <c r="H12" s="187"/>
      <c r="I12" s="187">
        <f t="shared" si="0"/>
        <v>0</v>
      </c>
      <c r="J12" s="219"/>
      <c r="K12" s="182"/>
    </row>
    <row r="13" spans="2:11">
      <c r="B13" s="214">
        <v>341</v>
      </c>
      <c r="C13" s="220">
        <v>57</v>
      </c>
      <c r="D13" s="197" t="s">
        <v>468</v>
      </c>
      <c r="E13" s="185" t="s">
        <v>108</v>
      </c>
      <c r="F13" s="185">
        <v>5</v>
      </c>
      <c r="G13" s="186">
        <v>0</v>
      </c>
      <c r="H13" s="187"/>
      <c r="I13" s="187">
        <f t="shared" si="0"/>
        <v>0</v>
      </c>
      <c r="J13" s="219"/>
      <c r="K13" s="182"/>
    </row>
    <row r="14" spans="2:11">
      <c r="B14" s="214">
        <v>341</v>
      </c>
      <c r="C14" s="220">
        <v>31</v>
      </c>
      <c r="D14" s="197" t="s">
        <v>416</v>
      </c>
      <c r="E14" s="185" t="s">
        <v>108</v>
      </c>
      <c r="F14" s="185">
        <v>45</v>
      </c>
      <c r="G14" s="186">
        <v>0</v>
      </c>
      <c r="H14" s="187"/>
      <c r="I14" s="187">
        <f t="shared" si="0"/>
        <v>0</v>
      </c>
      <c r="J14" s="219"/>
      <c r="K14" s="182"/>
    </row>
    <row r="15" spans="2:11">
      <c r="B15" s="214">
        <v>341</v>
      </c>
      <c r="C15" s="220">
        <v>34</v>
      </c>
      <c r="D15" s="197" t="s">
        <v>417</v>
      </c>
      <c r="E15" s="185" t="s">
        <v>108</v>
      </c>
      <c r="F15" s="185">
        <v>12</v>
      </c>
      <c r="G15" s="186">
        <v>0</v>
      </c>
      <c r="H15" s="187"/>
      <c r="I15" s="187">
        <f t="shared" si="0"/>
        <v>0</v>
      </c>
      <c r="J15" s="219"/>
      <c r="K15" s="182"/>
    </row>
    <row r="16" spans="2:11">
      <c r="B16" s="214">
        <v>341</v>
      </c>
      <c r="C16" s="220">
        <v>37</v>
      </c>
      <c r="D16" s="197" t="s">
        <v>492</v>
      </c>
      <c r="E16" s="185" t="s">
        <v>108</v>
      </c>
      <c r="F16" s="185">
        <v>10</v>
      </c>
      <c r="G16" s="186">
        <v>0</v>
      </c>
      <c r="H16" s="187"/>
      <c r="I16" s="187">
        <f t="shared" si="0"/>
        <v>0</v>
      </c>
      <c r="J16" s="219"/>
      <c r="K16" s="182"/>
    </row>
    <row r="17" spans="2:11">
      <c r="B17" s="214">
        <v>341</v>
      </c>
      <c r="C17" s="220">
        <v>6</v>
      </c>
      <c r="D17" s="197" t="s">
        <v>418</v>
      </c>
      <c r="E17" s="185" t="s">
        <v>108</v>
      </c>
      <c r="F17" s="185">
        <v>20</v>
      </c>
      <c r="G17" s="186">
        <v>0</v>
      </c>
      <c r="H17" s="187"/>
      <c r="I17" s="187">
        <f t="shared" si="0"/>
        <v>0</v>
      </c>
      <c r="J17" s="219"/>
      <c r="K17" s="182"/>
    </row>
    <row r="18" spans="2:11">
      <c r="B18" s="214">
        <v>345</v>
      </c>
      <c r="C18" s="220">
        <v>383</v>
      </c>
      <c r="D18" s="197" t="s">
        <v>419</v>
      </c>
      <c r="E18" s="185" t="s">
        <v>420</v>
      </c>
      <c r="F18" s="185">
        <v>5</v>
      </c>
      <c r="G18" s="186">
        <v>0</v>
      </c>
      <c r="H18" s="187"/>
      <c r="I18" s="187">
        <f t="shared" si="0"/>
        <v>0</v>
      </c>
      <c r="J18" s="219"/>
      <c r="K18" s="182"/>
    </row>
    <row r="19" spans="2:11">
      <c r="B19" s="214">
        <v>345</v>
      </c>
      <c r="C19" s="220">
        <v>325</v>
      </c>
      <c r="D19" s="197" t="s">
        <v>421</v>
      </c>
      <c r="E19" s="185" t="s">
        <v>420</v>
      </c>
      <c r="F19" s="185">
        <v>48</v>
      </c>
      <c r="G19" s="186">
        <v>0</v>
      </c>
      <c r="H19" s="187"/>
      <c r="I19" s="187">
        <f t="shared" si="0"/>
        <v>0</v>
      </c>
      <c r="J19" s="219"/>
      <c r="K19" s="182"/>
    </row>
    <row r="20" spans="2:11">
      <c r="B20" s="214">
        <v>345</v>
      </c>
      <c r="C20" s="220">
        <v>6</v>
      </c>
      <c r="D20" s="197" t="s">
        <v>422</v>
      </c>
      <c r="E20" s="185" t="s">
        <v>420</v>
      </c>
      <c r="F20" s="185">
        <v>5</v>
      </c>
      <c r="G20" s="186">
        <v>0</v>
      </c>
      <c r="H20" s="187"/>
      <c r="I20" s="187">
        <f t="shared" si="0"/>
        <v>0</v>
      </c>
      <c r="J20" s="219"/>
      <c r="K20" s="182"/>
    </row>
    <row r="21" spans="2:11">
      <c r="B21" s="214">
        <v>345</v>
      </c>
      <c r="C21" s="220">
        <v>7</v>
      </c>
      <c r="D21" s="197" t="s">
        <v>423</v>
      </c>
      <c r="E21" s="185" t="s">
        <v>420</v>
      </c>
      <c r="F21" s="185">
        <v>10</v>
      </c>
      <c r="G21" s="186">
        <v>0</v>
      </c>
      <c r="H21" s="187"/>
      <c r="I21" s="187">
        <f t="shared" si="0"/>
        <v>0</v>
      </c>
      <c r="J21" s="219"/>
      <c r="K21" s="182"/>
    </row>
    <row r="22" spans="2:11">
      <c r="B22" s="214">
        <v>341</v>
      </c>
      <c r="C22" s="220">
        <v>61</v>
      </c>
      <c r="D22" s="197" t="s">
        <v>469</v>
      </c>
      <c r="E22" s="185" t="s">
        <v>108</v>
      </c>
      <c r="F22" s="185">
        <v>28</v>
      </c>
      <c r="G22" s="186">
        <v>0</v>
      </c>
      <c r="H22" s="187"/>
      <c r="I22" s="187">
        <f t="shared" si="0"/>
        <v>0</v>
      </c>
      <c r="J22" s="219"/>
      <c r="K22" s="182"/>
    </row>
    <row r="23" spans="2:11">
      <c r="B23" s="214">
        <v>341</v>
      </c>
      <c r="C23" s="220">
        <v>54</v>
      </c>
      <c r="D23" s="197" t="s">
        <v>470</v>
      </c>
      <c r="E23" s="185" t="s">
        <v>108</v>
      </c>
      <c r="F23" s="185">
        <v>6</v>
      </c>
      <c r="G23" s="186">
        <v>0</v>
      </c>
      <c r="H23" s="187"/>
      <c r="I23" s="187">
        <f t="shared" si="0"/>
        <v>0</v>
      </c>
      <c r="J23" s="219"/>
      <c r="K23" s="182"/>
    </row>
    <row r="24" spans="2:11">
      <c r="B24" s="214">
        <v>278</v>
      </c>
      <c r="C24" s="220">
        <v>2</v>
      </c>
      <c r="D24" s="197" t="s">
        <v>424</v>
      </c>
      <c r="E24" s="185" t="s">
        <v>420</v>
      </c>
      <c r="F24" s="185">
        <v>2</v>
      </c>
      <c r="G24" s="186">
        <v>0</v>
      </c>
      <c r="H24" s="187"/>
      <c r="I24" s="187">
        <f t="shared" si="0"/>
        <v>0</v>
      </c>
      <c r="J24" s="219"/>
      <c r="K24" s="182"/>
    </row>
    <row r="25" spans="2:11">
      <c r="B25" s="214">
        <v>358</v>
      </c>
      <c r="C25" s="220">
        <v>504</v>
      </c>
      <c r="D25" s="197" t="s">
        <v>425</v>
      </c>
      <c r="E25" s="185" t="s">
        <v>420</v>
      </c>
      <c r="F25" s="185">
        <v>6</v>
      </c>
      <c r="G25" s="186">
        <v>0</v>
      </c>
      <c r="H25" s="187"/>
      <c r="I25" s="187">
        <f t="shared" si="0"/>
        <v>0</v>
      </c>
      <c r="J25" s="219"/>
      <c r="K25" s="182"/>
    </row>
    <row r="26" spans="2:11">
      <c r="B26" s="214">
        <v>358</v>
      </c>
      <c r="C26" s="220">
        <v>505</v>
      </c>
      <c r="D26" s="197" t="s">
        <v>426</v>
      </c>
      <c r="E26" s="185" t="s">
        <v>420</v>
      </c>
      <c r="F26" s="185">
        <v>4</v>
      </c>
      <c r="G26" s="186">
        <v>0</v>
      </c>
      <c r="H26" s="187"/>
      <c r="I26" s="187">
        <f t="shared" si="0"/>
        <v>0</v>
      </c>
      <c r="J26" s="219"/>
      <c r="K26" s="182"/>
    </row>
    <row r="27" spans="2:11">
      <c r="B27" s="214">
        <v>358</v>
      </c>
      <c r="C27" s="220">
        <v>506</v>
      </c>
      <c r="D27" s="197" t="s">
        <v>427</v>
      </c>
      <c r="E27" s="185" t="s">
        <v>420</v>
      </c>
      <c r="F27" s="185">
        <v>2</v>
      </c>
      <c r="G27" s="186">
        <v>0</v>
      </c>
      <c r="H27" s="187"/>
      <c r="I27" s="187">
        <f t="shared" si="0"/>
        <v>0</v>
      </c>
      <c r="J27" s="219"/>
      <c r="K27" s="182"/>
    </row>
    <row r="28" spans="2:11">
      <c r="B28" s="214">
        <v>358</v>
      </c>
      <c r="C28" s="220">
        <v>508</v>
      </c>
      <c r="D28" s="197" t="s">
        <v>471</v>
      </c>
      <c r="E28" s="185" t="s">
        <v>420</v>
      </c>
      <c r="F28" s="185">
        <v>2</v>
      </c>
      <c r="G28" s="186">
        <v>0</v>
      </c>
      <c r="H28" s="187"/>
      <c r="I28" s="187">
        <f t="shared" si="0"/>
        <v>0</v>
      </c>
      <c r="J28" s="219"/>
      <c r="K28" s="182"/>
    </row>
    <row r="29" spans="2:11">
      <c r="B29" s="214">
        <v>358</v>
      </c>
      <c r="C29" s="220">
        <v>509</v>
      </c>
      <c r="D29" s="197" t="s">
        <v>428</v>
      </c>
      <c r="E29" s="185" t="s">
        <v>420</v>
      </c>
      <c r="F29" s="185">
        <v>1</v>
      </c>
      <c r="G29" s="186">
        <v>0</v>
      </c>
      <c r="H29" s="187"/>
      <c r="I29" s="187">
        <f t="shared" si="0"/>
        <v>0</v>
      </c>
      <c r="J29" s="219"/>
      <c r="K29" s="182"/>
    </row>
    <row r="30" spans="2:11">
      <c r="B30" s="214">
        <v>345</v>
      </c>
      <c r="C30" s="220">
        <v>22</v>
      </c>
      <c r="D30" s="197" t="s">
        <v>429</v>
      </c>
      <c r="E30" s="185" t="s">
        <v>420</v>
      </c>
      <c r="F30" s="185">
        <v>4</v>
      </c>
      <c r="G30" s="186">
        <v>0</v>
      </c>
      <c r="H30" s="187"/>
      <c r="I30" s="187">
        <f t="shared" si="0"/>
        <v>0</v>
      </c>
      <c r="J30" s="219"/>
      <c r="K30" s="182"/>
    </row>
    <row r="31" spans="2:11">
      <c r="B31" s="214">
        <v>345</v>
      </c>
      <c r="C31" s="220">
        <v>327</v>
      </c>
      <c r="D31" s="197" t="s">
        <v>430</v>
      </c>
      <c r="E31" s="185" t="s">
        <v>420</v>
      </c>
      <c r="F31" s="185">
        <v>1</v>
      </c>
      <c r="G31" s="186">
        <v>0</v>
      </c>
      <c r="H31" s="187"/>
      <c r="I31" s="187">
        <f t="shared" si="0"/>
        <v>0</v>
      </c>
      <c r="J31" s="219"/>
      <c r="K31" s="182"/>
    </row>
    <row r="32" spans="2:11">
      <c r="B32" s="214">
        <v>345</v>
      </c>
      <c r="C32" s="220">
        <v>710</v>
      </c>
      <c r="D32" s="197" t="s">
        <v>431</v>
      </c>
      <c r="E32" s="185" t="s">
        <v>420</v>
      </c>
      <c r="F32" s="185">
        <v>80</v>
      </c>
      <c r="G32" s="186">
        <v>0</v>
      </c>
      <c r="H32" s="187"/>
      <c r="I32" s="187">
        <f t="shared" si="0"/>
        <v>0</v>
      </c>
      <c r="J32" s="219"/>
      <c r="K32" s="182"/>
    </row>
    <row r="33" spans="2:11">
      <c r="B33" s="214">
        <v>341</v>
      </c>
      <c r="C33" s="220">
        <v>119</v>
      </c>
      <c r="D33" s="197" t="s">
        <v>432</v>
      </c>
      <c r="E33" s="185" t="s">
        <v>108</v>
      </c>
      <c r="F33" s="185">
        <v>8</v>
      </c>
      <c r="G33" s="186">
        <v>0</v>
      </c>
      <c r="H33" s="187"/>
      <c r="I33" s="187">
        <f t="shared" si="0"/>
        <v>0</v>
      </c>
      <c r="J33" s="219"/>
      <c r="K33" s="182"/>
    </row>
    <row r="34" spans="2:11">
      <c r="B34" s="214">
        <v>382</v>
      </c>
      <c r="C34" s="220">
        <v>58</v>
      </c>
      <c r="D34" s="197" t="s">
        <v>472</v>
      </c>
      <c r="E34" s="185" t="s">
        <v>420</v>
      </c>
      <c r="F34" s="185">
        <v>1</v>
      </c>
      <c r="G34" s="186">
        <v>0</v>
      </c>
      <c r="H34" s="187"/>
      <c r="I34" s="187">
        <f t="shared" si="0"/>
        <v>0</v>
      </c>
      <c r="J34" s="219"/>
      <c r="K34" s="182"/>
    </row>
    <row r="35" spans="2:11">
      <c r="B35" s="214">
        <v>345</v>
      </c>
      <c r="C35" s="220">
        <v>300</v>
      </c>
      <c r="D35" s="197" t="s">
        <v>433</v>
      </c>
      <c r="E35" s="185" t="s">
        <v>108</v>
      </c>
      <c r="F35" s="185">
        <v>22</v>
      </c>
      <c r="G35" s="186">
        <v>0</v>
      </c>
      <c r="H35" s="187"/>
      <c r="I35" s="187">
        <f t="shared" si="0"/>
        <v>0</v>
      </c>
      <c r="J35" s="219"/>
      <c r="K35" s="182"/>
    </row>
    <row r="36" spans="2:11">
      <c r="B36" s="214">
        <v>345</v>
      </c>
      <c r="C36" s="220">
        <v>246</v>
      </c>
      <c r="D36" s="197" t="s">
        <v>434</v>
      </c>
      <c r="E36" s="185" t="s">
        <v>108</v>
      </c>
      <c r="F36" s="185">
        <v>2</v>
      </c>
      <c r="G36" s="186">
        <v>0</v>
      </c>
      <c r="H36" s="187"/>
      <c r="I36" s="187">
        <f t="shared" si="0"/>
        <v>0</v>
      </c>
      <c r="J36" s="219"/>
      <c r="K36" s="182"/>
    </row>
    <row r="37" spans="2:11">
      <c r="B37" s="214">
        <v>358</v>
      </c>
      <c r="C37" s="220">
        <v>330</v>
      </c>
      <c r="D37" s="197" t="s">
        <v>435</v>
      </c>
      <c r="E37" s="185" t="s">
        <v>420</v>
      </c>
      <c r="F37" s="185">
        <f t="shared" ref="F37" si="1">F36</f>
        <v>2</v>
      </c>
      <c r="G37" s="186">
        <v>0</v>
      </c>
      <c r="H37" s="187"/>
      <c r="I37" s="187">
        <f t="shared" si="0"/>
        <v>0</v>
      </c>
      <c r="J37" s="219"/>
      <c r="K37" s="182"/>
    </row>
    <row r="38" spans="2:11">
      <c r="B38" s="214">
        <v>358</v>
      </c>
      <c r="C38" s="220">
        <v>511</v>
      </c>
      <c r="D38" s="197" t="s">
        <v>436</v>
      </c>
      <c r="E38" s="185" t="s">
        <v>420</v>
      </c>
      <c r="F38" s="185">
        <v>1</v>
      </c>
      <c r="G38" s="186">
        <v>0</v>
      </c>
      <c r="H38" s="187"/>
      <c r="I38" s="187">
        <f t="shared" si="0"/>
        <v>0</v>
      </c>
      <c r="J38" s="219"/>
      <c r="K38" s="182"/>
    </row>
    <row r="39" spans="2:11">
      <c r="B39" s="214">
        <v>358</v>
      </c>
      <c r="C39" s="220">
        <v>502</v>
      </c>
      <c r="D39" s="197" t="s">
        <v>437</v>
      </c>
      <c r="E39" s="185" t="s">
        <v>420</v>
      </c>
      <c r="F39" s="185">
        <v>26</v>
      </c>
      <c r="G39" s="186">
        <v>0</v>
      </c>
      <c r="H39" s="187"/>
      <c r="I39" s="187">
        <f t="shared" si="0"/>
        <v>0</v>
      </c>
      <c r="J39" s="219"/>
      <c r="K39" s="182"/>
    </row>
    <row r="40" spans="2:11">
      <c r="B40" s="214">
        <v>358</v>
      </c>
      <c r="C40" s="220">
        <v>503</v>
      </c>
      <c r="D40" s="197" t="s">
        <v>438</v>
      </c>
      <c r="E40" s="185" t="s">
        <v>420</v>
      </c>
      <c r="F40" s="185">
        <v>1</v>
      </c>
      <c r="G40" s="186">
        <v>0</v>
      </c>
      <c r="H40" s="187"/>
      <c r="I40" s="187">
        <f t="shared" si="0"/>
        <v>0</v>
      </c>
      <c r="J40" s="219"/>
      <c r="K40" s="182"/>
    </row>
    <row r="41" spans="2:11">
      <c r="B41" s="214"/>
      <c r="C41" s="188"/>
      <c r="D41" s="189" t="s">
        <v>439</v>
      </c>
      <c r="E41" s="185"/>
      <c r="F41" s="185"/>
      <c r="G41" s="186"/>
      <c r="H41" s="187"/>
      <c r="I41" s="190">
        <f>SUM(I7:I40)</f>
        <v>0</v>
      </c>
      <c r="J41" s="219"/>
      <c r="K41" s="182"/>
    </row>
    <row r="42" spans="2:11">
      <c r="B42" s="214"/>
      <c r="C42" s="191"/>
      <c r="D42" s="192" t="s">
        <v>440</v>
      </c>
      <c r="E42" s="192"/>
      <c r="F42" s="192"/>
      <c r="G42" s="193"/>
      <c r="H42" s="194"/>
      <c r="I42" s="195">
        <f>I41*0.06</f>
        <v>0</v>
      </c>
      <c r="J42" s="221"/>
      <c r="K42" s="182"/>
    </row>
    <row r="43" spans="2:11">
      <c r="B43" s="214"/>
      <c r="C43" s="196"/>
      <c r="D43" s="197" t="s">
        <v>441</v>
      </c>
      <c r="E43" s="198"/>
      <c r="F43" s="198"/>
      <c r="G43" s="199"/>
      <c r="H43" s="200"/>
      <c r="I43" s="201">
        <f>I41*0.03</f>
        <v>0</v>
      </c>
      <c r="J43" s="222"/>
      <c r="K43" s="202"/>
    </row>
    <row r="44" spans="2:11">
      <c r="B44" s="214"/>
      <c r="C44" s="203"/>
      <c r="D44" s="204" t="s">
        <v>442</v>
      </c>
      <c r="E44" s="205"/>
      <c r="F44" s="205"/>
      <c r="G44" s="206"/>
      <c r="H44" s="207"/>
      <c r="I44" s="208">
        <f>SUM(I41:I43)</f>
        <v>0</v>
      </c>
      <c r="J44" s="223"/>
      <c r="K44" s="210">
        <f>SUM(I41:I43)</f>
        <v>0</v>
      </c>
    </row>
    <row r="45" spans="2:11">
      <c r="B45" s="214"/>
      <c r="C45" s="220"/>
      <c r="D45" s="197"/>
      <c r="E45" s="185"/>
      <c r="F45" s="185"/>
      <c r="G45" s="186"/>
      <c r="H45" s="187"/>
      <c r="I45" s="187"/>
      <c r="J45" s="219"/>
      <c r="K45" s="182"/>
    </row>
    <row r="46" spans="2:11" ht="16.5">
      <c r="B46" s="214"/>
      <c r="C46" s="220"/>
      <c r="D46" s="216" t="s">
        <v>443</v>
      </c>
      <c r="E46" s="185"/>
      <c r="F46" s="185"/>
      <c r="G46" s="186"/>
      <c r="H46" s="187"/>
      <c r="I46" s="187"/>
      <c r="J46" s="219"/>
      <c r="K46" s="182"/>
    </row>
    <row r="47" spans="2:11">
      <c r="B47" s="214">
        <v>348</v>
      </c>
      <c r="C47" s="220">
        <v>673</v>
      </c>
      <c r="D47" s="197" t="s">
        <v>444</v>
      </c>
      <c r="E47" s="185" t="s">
        <v>420</v>
      </c>
      <c r="F47" s="185">
        <v>3</v>
      </c>
      <c r="G47" s="186">
        <v>0</v>
      </c>
      <c r="H47" s="187"/>
      <c r="I47" s="187">
        <f t="shared" ref="I47:I50" si="2">G47*F47</f>
        <v>0</v>
      </c>
      <c r="J47" s="219"/>
      <c r="K47" s="182"/>
    </row>
    <row r="48" spans="2:11">
      <c r="B48" s="214">
        <v>348</v>
      </c>
      <c r="C48" s="220">
        <v>679</v>
      </c>
      <c r="D48" s="197" t="s">
        <v>445</v>
      </c>
      <c r="E48" s="185" t="s">
        <v>420</v>
      </c>
      <c r="F48" s="185">
        <v>3</v>
      </c>
      <c r="G48" s="186">
        <v>0</v>
      </c>
      <c r="H48" s="187"/>
      <c r="I48" s="187">
        <f t="shared" si="2"/>
        <v>0</v>
      </c>
      <c r="J48" s="219"/>
      <c r="K48" s="182"/>
    </row>
    <row r="49" spans="2:11">
      <c r="B49" s="214">
        <v>348</v>
      </c>
      <c r="C49" s="220">
        <v>586</v>
      </c>
      <c r="D49" s="197" t="s">
        <v>446</v>
      </c>
      <c r="E49" s="185" t="s">
        <v>420</v>
      </c>
      <c r="F49" s="185">
        <v>3</v>
      </c>
      <c r="G49" s="186">
        <v>0</v>
      </c>
      <c r="H49" s="187"/>
      <c r="I49" s="187">
        <f t="shared" si="2"/>
        <v>0</v>
      </c>
      <c r="J49" s="219"/>
      <c r="K49" s="182"/>
    </row>
    <row r="50" spans="2:11">
      <c r="B50" s="214">
        <v>348</v>
      </c>
      <c r="C50" s="220">
        <v>595</v>
      </c>
      <c r="D50" s="197" t="s">
        <v>447</v>
      </c>
      <c r="E50" s="185" t="s">
        <v>420</v>
      </c>
      <c r="F50" s="185">
        <v>4</v>
      </c>
      <c r="G50" s="186">
        <v>0</v>
      </c>
      <c r="H50" s="187"/>
      <c r="I50" s="187">
        <f t="shared" si="2"/>
        <v>0</v>
      </c>
      <c r="J50" s="219"/>
      <c r="K50" s="182"/>
    </row>
    <row r="51" spans="2:11">
      <c r="B51" s="214"/>
      <c r="C51" s="188"/>
      <c r="D51" s="189" t="s">
        <v>439</v>
      </c>
      <c r="E51" s="185"/>
      <c r="F51" s="185"/>
      <c r="G51" s="186"/>
      <c r="H51" s="187"/>
      <c r="I51" s="190">
        <f>SUM(I47:I50)</f>
        <v>0</v>
      </c>
      <c r="J51" s="219"/>
      <c r="K51" s="182"/>
    </row>
    <row r="52" spans="2:11">
      <c r="B52" s="214"/>
      <c r="C52" s="191"/>
      <c r="D52" s="192" t="s">
        <v>440</v>
      </c>
      <c r="E52" s="192"/>
      <c r="F52" s="192"/>
      <c r="G52" s="193"/>
      <c r="H52" s="194"/>
      <c r="I52" s="195">
        <f>I51*0.06</f>
        <v>0</v>
      </c>
      <c r="J52" s="219"/>
      <c r="K52" s="182"/>
    </row>
    <row r="53" spans="2:11">
      <c r="B53" s="214"/>
      <c r="C53" s="196"/>
      <c r="D53" s="197" t="s">
        <v>441</v>
      </c>
      <c r="E53" s="198"/>
      <c r="F53" s="198"/>
      <c r="G53" s="199"/>
      <c r="H53" s="200"/>
      <c r="I53" s="201">
        <f>I51*0.03</f>
        <v>0</v>
      </c>
      <c r="J53" s="219"/>
      <c r="K53" s="182"/>
    </row>
    <row r="54" spans="2:11">
      <c r="B54" s="214"/>
      <c r="C54" s="203"/>
      <c r="D54" s="204" t="s">
        <v>442</v>
      </c>
      <c r="E54" s="205"/>
      <c r="F54" s="205"/>
      <c r="G54" s="206"/>
      <c r="H54" s="207"/>
      <c r="I54" s="208">
        <f>SUM(I51:I53)</f>
        <v>0</v>
      </c>
      <c r="J54" s="219"/>
      <c r="K54" s="210">
        <f>SUM(I51:I53)</f>
        <v>0</v>
      </c>
    </row>
    <row r="55" spans="2:11">
      <c r="B55" s="214"/>
      <c r="C55" s="220"/>
      <c r="D55" s="197"/>
      <c r="E55" s="185"/>
      <c r="F55" s="185"/>
      <c r="G55" s="186"/>
      <c r="H55" s="187"/>
      <c r="I55" s="187"/>
      <c r="J55" s="219"/>
      <c r="K55" s="182"/>
    </row>
    <row r="56" spans="2:11" ht="16.5">
      <c r="B56" s="214"/>
      <c r="C56" s="220"/>
      <c r="D56" s="216" t="s">
        <v>448</v>
      </c>
      <c r="E56" s="185"/>
      <c r="F56" s="185"/>
      <c r="G56" s="186"/>
      <c r="H56" s="187"/>
      <c r="I56" s="187"/>
      <c r="J56" s="219"/>
      <c r="K56" s="182"/>
    </row>
    <row r="57" spans="2:11">
      <c r="B57" s="214">
        <v>210</v>
      </c>
      <c r="C57" s="188">
        <v>800645</v>
      </c>
      <c r="D57" s="197" t="s">
        <v>410</v>
      </c>
      <c r="E57" s="185" t="s">
        <v>108</v>
      </c>
      <c r="F57" s="185">
        <v>15</v>
      </c>
      <c r="G57" s="186">
        <v>0</v>
      </c>
      <c r="H57" s="187">
        <f t="shared" ref="H57:H98" si="3">G57*F57</f>
        <v>0</v>
      </c>
      <c r="I57" s="187"/>
      <c r="J57" s="219"/>
      <c r="K57" s="182"/>
    </row>
    <row r="58" spans="2:11">
      <c r="B58" s="214">
        <v>210</v>
      </c>
      <c r="C58" s="188">
        <v>800646</v>
      </c>
      <c r="D58" s="197" t="s">
        <v>411</v>
      </c>
      <c r="E58" s="185" t="s">
        <v>108</v>
      </c>
      <c r="F58" s="185">
        <v>12</v>
      </c>
      <c r="G58" s="186">
        <v>0</v>
      </c>
      <c r="H58" s="187">
        <f t="shared" si="3"/>
        <v>0</v>
      </c>
      <c r="I58" s="187"/>
      <c r="J58" s="219"/>
      <c r="K58" s="182"/>
    </row>
    <row r="59" spans="2:11">
      <c r="B59" s="214">
        <v>210</v>
      </c>
      <c r="C59" s="188">
        <v>810041</v>
      </c>
      <c r="D59" s="197" t="s">
        <v>412</v>
      </c>
      <c r="E59" s="185" t="s">
        <v>108</v>
      </c>
      <c r="F59" s="185">
        <v>20</v>
      </c>
      <c r="G59" s="186">
        <v>0</v>
      </c>
      <c r="H59" s="187">
        <f t="shared" si="3"/>
        <v>0</v>
      </c>
      <c r="I59" s="187"/>
      <c r="J59" s="219"/>
      <c r="K59" s="182"/>
    </row>
    <row r="60" spans="2:11">
      <c r="B60" s="214">
        <v>210</v>
      </c>
      <c r="C60" s="188">
        <v>810045</v>
      </c>
      <c r="D60" s="197" t="s">
        <v>413</v>
      </c>
      <c r="E60" s="185" t="s">
        <v>108</v>
      </c>
      <c r="F60" s="185">
        <v>35</v>
      </c>
      <c r="G60" s="186">
        <v>0</v>
      </c>
      <c r="H60" s="187">
        <f t="shared" si="3"/>
        <v>0</v>
      </c>
      <c r="I60" s="187"/>
      <c r="J60" s="219"/>
      <c r="K60" s="182"/>
    </row>
    <row r="61" spans="2:11">
      <c r="B61" s="214">
        <v>210</v>
      </c>
      <c r="C61" s="188">
        <v>810045</v>
      </c>
      <c r="D61" s="197" t="s">
        <v>414</v>
      </c>
      <c r="E61" s="185" t="s">
        <v>108</v>
      </c>
      <c r="F61" s="185">
        <v>125</v>
      </c>
      <c r="G61" s="186">
        <v>0</v>
      </c>
      <c r="H61" s="187">
        <f t="shared" si="3"/>
        <v>0</v>
      </c>
      <c r="I61" s="187"/>
      <c r="J61" s="219"/>
      <c r="K61" s="182"/>
    </row>
    <row r="62" spans="2:11">
      <c r="B62" s="214">
        <v>210</v>
      </c>
      <c r="C62" s="188">
        <v>810046</v>
      </c>
      <c r="D62" s="197" t="s">
        <v>415</v>
      </c>
      <c r="E62" s="185" t="s">
        <v>108</v>
      </c>
      <c r="F62" s="185">
        <v>230</v>
      </c>
      <c r="G62" s="186">
        <v>0</v>
      </c>
      <c r="H62" s="187">
        <f t="shared" si="3"/>
        <v>0</v>
      </c>
      <c r="I62" s="187"/>
      <c r="J62" s="219"/>
      <c r="K62" s="182"/>
    </row>
    <row r="63" spans="2:11">
      <c r="B63" s="214">
        <v>210</v>
      </c>
      <c r="C63" s="188">
        <v>810055</v>
      </c>
      <c r="D63" s="197" t="s">
        <v>468</v>
      </c>
      <c r="E63" s="185" t="s">
        <v>108</v>
      </c>
      <c r="F63" s="185">
        <v>5</v>
      </c>
      <c r="G63" s="186">
        <v>0</v>
      </c>
      <c r="H63" s="187">
        <f t="shared" si="3"/>
        <v>0</v>
      </c>
      <c r="I63" s="187"/>
      <c r="J63" s="219"/>
      <c r="K63" s="182"/>
    </row>
    <row r="64" spans="2:11">
      <c r="B64" s="214">
        <v>210</v>
      </c>
      <c r="C64" s="188">
        <v>810055</v>
      </c>
      <c r="D64" s="197" t="s">
        <v>416</v>
      </c>
      <c r="E64" s="185" t="s">
        <v>108</v>
      </c>
      <c r="F64" s="185">
        <v>45</v>
      </c>
      <c r="G64" s="186">
        <v>0</v>
      </c>
      <c r="H64" s="187">
        <f>G64*F64</f>
        <v>0</v>
      </c>
      <c r="I64" s="187"/>
      <c r="J64" s="219"/>
      <c r="K64" s="182"/>
    </row>
    <row r="65" spans="2:11">
      <c r="B65" s="214">
        <v>210</v>
      </c>
      <c r="C65" s="188">
        <v>810059</v>
      </c>
      <c r="D65" s="197" t="s">
        <v>417</v>
      </c>
      <c r="E65" s="185" t="s">
        <v>108</v>
      </c>
      <c r="F65" s="185">
        <v>12</v>
      </c>
      <c r="G65" s="186">
        <v>0</v>
      </c>
      <c r="H65" s="187">
        <f t="shared" si="3"/>
        <v>0</v>
      </c>
      <c r="I65" s="187"/>
      <c r="J65" s="219"/>
      <c r="K65" s="182"/>
    </row>
    <row r="66" spans="2:11">
      <c r="B66" s="214">
        <v>210</v>
      </c>
      <c r="C66" s="188">
        <v>810058</v>
      </c>
      <c r="D66" s="197" t="s">
        <v>492</v>
      </c>
      <c r="E66" s="185" t="s">
        <v>108</v>
      </c>
      <c r="F66" s="185">
        <v>10</v>
      </c>
      <c r="G66" s="186">
        <v>0</v>
      </c>
      <c r="H66" s="187">
        <f t="shared" si="3"/>
        <v>0</v>
      </c>
      <c r="I66" s="187"/>
      <c r="J66" s="219"/>
      <c r="K66" s="182"/>
    </row>
    <row r="67" spans="2:11">
      <c r="B67" s="214">
        <v>210</v>
      </c>
      <c r="C67" s="188">
        <v>802202</v>
      </c>
      <c r="D67" s="197" t="s">
        <v>418</v>
      </c>
      <c r="E67" s="185" t="s">
        <v>108</v>
      </c>
      <c r="F67" s="185">
        <v>20</v>
      </c>
      <c r="G67" s="186">
        <v>0</v>
      </c>
      <c r="H67" s="187">
        <f t="shared" si="3"/>
        <v>0</v>
      </c>
      <c r="I67" s="187"/>
      <c r="J67" s="219"/>
      <c r="K67" s="182"/>
    </row>
    <row r="68" spans="2:11">
      <c r="B68" s="214">
        <v>210</v>
      </c>
      <c r="C68" s="188">
        <v>10413</v>
      </c>
      <c r="D68" s="197" t="s">
        <v>419</v>
      </c>
      <c r="E68" s="185" t="s">
        <v>420</v>
      </c>
      <c r="F68" s="185">
        <v>5</v>
      </c>
      <c r="G68" s="186">
        <v>0</v>
      </c>
      <c r="H68" s="187">
        <f t="shared" si="3"/>
        <v>0</v>
      </c>
      <c r="I68" s="187"/>
      <c r="J68" s="219"/>
      <c r="K68" s="182"/>
    </row>
    <row r="69" spans="2:11">
      <c r="B69" s="214">
        <v>210</v>
      </c>
      <c r="C69" s="188">
        <v>10301</v>
      </c>
      <c r="D69" s="197" t="s">
        <v>421</v>
      </c>
      <c r="E69" s="185" t="s">
        <v>420</v>
      </c>
      <c r="F69" s="185">
        <v>48</v>
      </c>
      <c r="G69" s="186">
        <v>0</v>
      </c>
      <c r="H69" s="187">
        <f t="shared" si="3"/>
        <v>0</v>
      </c>
      <c r="I69" s="187"/>
      <c r="J69" s="219"/>
      <c r="K69" s="182"/>
    </row>
    <row r="70" spans="2:11">
      <c r="B70" s="214">
        <v>210</v>
      </c>
      <c r="C70" s="188">
        <v>10311</v>
      </c>
      <c r="D70" s="197" t="s">
        <v>422</v>
      </c>
      <c r="E70" s="185" t="s">
        <v>420</v>
      </c>
      <c r="F70" s="185">
        <v>5</v>
      </c>
      <c r="G70" s="186">
        <v>0</v>
      </c>
      <c r="H70" s="187">
        <f t="shared" si="3"/>
        <v>0</v>
      </c>
      <c r="I70" s="187"/>
      <c r="J70" s="219"/>
      <c r="K70" s="182"/>
    </row>
    <row r="71" spans="2:11">
      <c r="B71" s="214">
        <v>210</v>
      </c>
      <c r="C71" s="188">
        <v>10321</v>
      </c>
      <c r="D71" s="197" t="s">
        <v>423</v>
      </c>
      <c r="E71" s="185" t="s">
        <v>420</v>
      </c>
      <c r="F71" s="185">
        <v>10</v>
      </c>
      <c r="G71" s="186">
        <v>0</v>
      </c>
      <c r="H71" s="187">
        <f t="shared" si="3"/>
        <v>0</v>
      </c>
      <c r="I71" s="187"/>
      <c r="J71" s="219"/>
      <c r="K71" s="182"/>
    </row>
    <row r="72" spans="2:11">
      <c r="B72" s="214">
        <v>210</v>
      </c>
      <c r="C72" s="188">
        <v>10101</v>
      </c>
      <c r="D72" s="197" t="s">
        <v>469</v>
      </c>
      <c r="E72" s="185" t="s">
        <v>108</v>
      </c>
      <c r="F72" s="185">
        <v>28</v>
      </c>
      <c r="G72" s="186">
        <v>0</v>
      </c>
      <c r="H72" s="187">
        <f t="shared" si="3"/>
        <v>0</v>
      </c>
      <c r="I72" s="187"/>
      <c r="J72" s="219"/>
      <c r="K72" s="182"/>
    </row>
    <row r="73" spans="2:11">
      <c r="B73" s="214">
        <v>210</v>
      </c>
      <c r="C73" s="188">
        <v>20122</v>
      </c>
      <c r="D73" s="197" t="s">
        <v>470</v>
      </c>
      <c r="E73" s="185" t="s">
        <v>420</v>
      </c>
      <c r="F73" s="185">
        <v>6</v>
      </c>
      <c r="G73" s="186">
        <v>0</v>
      </c>
      <c r="H73" s="187">
        <f t="shared" si="3"/>
        <v>0</v>
      </c>
      <c r="I73" s="187"/>
      <c r="J73" s="219"/>
      <c r="K73" s="182"/>
    </row>
    <row r="74" spans="2:11">
      <c r="B74" s="214">
        <v>210</v>
      </c>
      <c r="C74" s="188">
        <v>20572</v>
      </c>
      <c r="D74" s="197" t="s">
        <v>424</v>
      </c>
      <c r="E74" s="185" t="s">
        <v>420</v>
      </c>
      <c r="F74" s="185">
        <v>2</v>
      </c>
      <c r="G74" s="186">
        <v>0</v>
      </c>
      <c r="H74" s="187">
        <f t="shared" si="3"/>
        <v>0</v>
      </c>
      <c r="I74" s="187"/>
      <c r="J74" s="219"/>
      <c r="K74" s="182"/>
    </row>
    <row r="75" spans="2:11">
      <c r="B75" s="214">
        <v>210</v>
      </c>
      <c r="C75" s="188">
        <v>190001</v>
      </c>
      <c r="D75" s="197" t="s">
        <v>493</v>
      </c>
      <c r="E75" s="185" t="s">
        <v>420</v>
      </c>
      <c r="F75" s="185">
        <v>1</v>
      </c>
      <c r="G75" s="186">
        <v>0</v>
      </c>
      <c r="H75" s="187">
        <f t="shared" si="3"/>
        <v>0</v>
      </c>
      <c r="I75" s="187"/>
      <c r="J75" s="219"/>
      <c r="K75" s="182"/>
    </row>
    <row r="76" spans="2:11">
      <c r="B76" s="214">
        <v>210</v>
      </c>
      <c r="C76" s="188">
        <v>110001</v>
      </c>
      <c r="D76" s="197" t="s">
        <v>425</v>
      </c>
      <c r="E76" s="185" t="s">
        <v>420</v>
      </c>
      <c r="F76" s="185">
        <v>6</v>
      </c>
      <c r="G76" s="186">
        <v>0</v>
      </c>
      <c r="H76" s="187">
        <f t="shared" si="3"/>
        <v>0</v>
      </c>
      <c r="I76" s="187"/>
      <c r="J76" s="219"/>
      <c r="K76" s="182"/>
    </row>
    <row r="77" spans="2:11">
      <c r="B77" s="214">
        <v>210</v>
      </c>
      <c r="C77" s="188">
        <v>110003</v>
      </c>
      <c r="D77" s="197" t="s">
        <v>426</v>
      </c>
      <c r="E77" s="185" t="s">
        <v>420</v>
      </c>
      <c r="F77" s="185">
        <v>4</v>
      </c>
      <c r="G77" s="186">
        <v>0</v>
      </c>
      <c r="H77" s="187">
        <f t="shared" si="3"/>
        <v>0</v>
      </c>
      <c r="I77" s="187"/>
      <c r="J77" s="219"/>
      <c r="K77" s="182"/>
    </row>
    <row r="78" spans="2:11">
      <c r="B78" s="214">
        <v>210</v>
      </c>
      <c r="C78" s="188">
        <v>110004</v>
      </c>
      <c r="D78" s="197" t="s">
        <v>427</v>
      </c>
      <c r="E78" s="185" t="s">
        <v>420</v>
      </c>
      <c r="F78" s="185">
        <v>2</v>
      </c>
      <c r="G78" s="186">
        <v>0</v>
      </c>
      <c r="H78" s="187">
        <f t="shared" si="3"/>
        <v>0</v>
      </c>
      <c r="I78" s="187"/>
      <c r="J78" s="219"/>
      <c r="K78" s="182"/>
    </row>
    <row r="79" spans="2:11">
      <c r="B79" s="214">
        <v>210</v>
      </c>
      <c r="C79" s="188">
        <v>110004</v>
      </c>
      <c r="D79" s="197" t="s">
        <v>471</v>
      </c>
      <c r="E79" s="185" t="s">
        <v>420</v>
      </c>
      <c r="F79" s="185">
        <v>2</v>
      </c>
      <c r="G79" s="186">
        <v>0</v>
      </c>
      <c r="H79" s="187">
        <f t="shared" si="3"/>
        <v>0</v>
      </c>
      <c r="I79" s="187"/>
      <c r="J79" s="219"/>
      <c r="K79" s="182"/>
    </row>
    <row r="80" spans="2:11">
      <c r="B80" s="214">
        <v>210</v>
      </c>
      <c r="C80" s="188">
        <v>110044</v>
      </c>
      <c r="D80" s="197" t="s">
        <v>428</v>
      </c>
      <c r="E80" s="185" t="s">
        <v>420</v>
      </c>
      <c r="F80" s="185">
        <v>1</v>
      </c>
      <c r="G80" s="186">
        <v>0</v>
      </c>
      <c r="H80" s="187">
        <f t="shared" si="3"/>
        <v>0</v>
      </c>
      <c r="I80" s="187"/>
      <c r="J80" s="219"/>
      <c r="K80" s="182"/>
    </row>
    <row r="81" spans="2:11">
      <c r="B81" s="214">
        <v>210</v>
      </c>
      <c r="C81" s="188">
        <v>201005</v>
      </c>
      <c r="D81" s="197" t="s">
        <v>444</v>
      </c>
      <c r="E81" s="185" t="s">
        <v>420</v>
      </c>
      <c r="F81" s="185">
        <v>3</v>
      </c>
      <c r="G81" s="186">
        <v>0</v>
      </c>
      <c r="H81" s="187">
        <f t="shared" si="3"/>
        <v>0</v>
      </c>
      <c r="I81" s="187"/>
      <c r="J81" s="221"/>
      <c r="K81" s="182"/>
    </row>
    <row r="82" spans="2:11">
      <c r="B82" s="214">
        <v>210</v>
      </c>
      <c r="C82" s="188">
        <v>200053</v>
      </c>
      <c r="D82" s="197" t="s">
        <v>445</v>
      </c>
      <c r="E82" s="185" t="s">
        <v>420</v>
      </c>
      <c r="F82" s="185">
        <v>3</v>
      </c>
      <c r="G82" s="186">
        <v>0</v>
      </c>
      <c r="H82" s="187">
        <f t="shared" si="3"/>
        <v>0</v>
      </c>
      <c r="I82" s="187"/>
      <c r="J82" s="221"/>
      <c r="K82" s="182"/>
    </row>
    <row r="83" spans="2:11">
      <c r="B83" s="214">
        <v>210</v>
      </c>
      <c r="C83" s="188">
        <v>200008</v>
      </c>
      <c r="D83" s="197" t="s">
        <v>446</v>
      </c>
      <c r="E83" s="185" t="s">
        <v>420</v>
      </c>
      <c r="F83" s="185">
        <v>3</v>
      </c>
      <c r="G83" s="186">
        <v>0</v>
      </c>
      <c r="H83" s="187">
        <f t="shared" si="3"/>
        <v>0</v>
      </c>
      <c r="I83" s="187"/>
      <c r="J83" s="221"/>
      <c r="K83" s="182"/>
    </row>
    <row r="84" spans="2:11">
      <c r="B84" s="214">
        <v>210</v>
      </c>
      <c r="C84" s="188">
        <v>200008</v>
      </c>
      <c r="D84" s="197" t="s">
        <v>447</v>
      </c>
      <c r="E84" s="185" t="s">
        <v>420</v>
      </c>
      <c r="F84" s="185">
        <v>4</v>
      </c>
      <c r="G84" s="186">
        <v>0</v>
      </c>
      <c r="H84" s="187">
        <f t="shared" si="3"/>
        <v>0</v>
      </c>
      <c r="I84" s="187"/>
      <c r="J84" s="221"/>
      <c r="K84" s="182"/>
    </row>
    <row r="85" spans="2:11">
      <c r="B85" s="214">
        <v>210</v>
      </c>
      <c r="C85" s="188">
        <v>220321</v>
      </c>
      <c r="D85" s="197" t="s">
        <v>429</v>
      </c>
      <c r="E85" s="185" t="s">
        <v>420</v>
      </c>
      <c r="F85" s="185">
        <v>4</v>
      </c>
      <c r="G85" s="186">
        <v>0</v>
      </c>
      <c r="H85" s="187">
        <f t="shared" si="3"/>
        <v>0</v>
      </c>
      <c r="I85" s="187"/>
      <c r="J85" s="221"/>
      <c r="K85" s="182"/>
    </row>
    <row r="86" spans="2:11">
      <c r="B86" s="214">
        <v>210</v>
      </c>
      <c r="C86" s="188">
        <v>220453</v>
      </c>
      <c r="D86" s="197" t="s">
        <v>430</v>
      </c>
      <c r="E86" s="185" t="s">
        <v>420</v>
      </c>
      <c r="F86" s="185">
        <v>1</v>
      </c>
      <c r="G86" s="186">
        <v>0</v>
      </c>
      <c r="H86" s="187">
        <f t="shared" si="3"/>
        <v>0</v>
      </c>
      <c r="I86" s="187"/>
      <c r="J86" s="222"/>
      <c r="K86" s="182"/>
    </row>
    <row r="87" spans="2:11">
      <c r="B87" s="214">
        <v>210</v>
      </c>
      <c r="C87" s="220">
        <v>10501</v>
      </c>
      <c r="D87" s="197" t="s">
        <v>431</v>
      </c>
      <c r="E87" s="185" t="s">
        <v>420</v>
      </c>
      <c r="F87" s="185">
        <v>80</v>
      </c>
      <c r="G87" s="186">
        <v>0</v>
      </c>
      <c r="H87" s="187">
        <f t="shared" si="3"/>
        <v>0</v>
      </c>
      <c r="I87" s="209"/>
      <c r="J87" s="223"/>
      <c r="K87" s="182"/>
    </row>
    <row r="88" spans="2:11">
      <c r="B88" s="214">
        <v>220</v>
      </c>
      <c r="C88" s="188">
        <v>280221</v>
      </c>
      <c r="D88" s="197" t="s">
        <v>432</v>
      </c>
      <c r="E88" s="185" t="s">
        <v>108</v>
      </c>
      <c r="F88" s="185">
        <v>8</v>
      </c>
      <c r="G88" s="186">
        <v>0</v>
      </c>
      <c r="H88" s="187">
        <f t="shared" si="3"/>
        <v>0</v>
      </c>
      <c r="I88" s="190"/>
      <c r="J88" s="219"/>
      <c r="K88" s="182"/>
    </row>
    <row r="89" spans="2:11">
      <c r="B89" s="214" t="s">
        <v>474</v>
      </c>
      <c r="C89" s="191"/>
      <c r="D89" s="197" t="s">
        <v>472</v>
      </c>
      <c r="E89" s="185" t="s">
        <v>420</v>
      </c>
      <c r="F89" s="185">
        <v>1</v>
      </c>
      <c r="G89" s="186">
        <v>0</v>
      </c>
      <c r="H89" s="187">
        <f t="shared" si="3"/>
        <v>0</v>
      </c>
      <c r="I89" s="246"/>
      <c r="J89" s="219"/>
      <c r="K89" s="182"/>
    </row>
    <row r="90" spans="2:11">
      <c r="B90" s="214">
        <v>210</v>
      </c>
      <c r="C90" s="191">
        <v>10002</v>
      </c>
      <c r="D90" s="197" t="s">
        <v>433</v>
      </c>
      <c r="E90" s="185" t="s">
        <v>108</v>
      </c>
      <c r="F90" s="185">
        <v>22</v>
      </c>
      <c r="G90" s="186">
        <v>0</v>
      </c>
      <c r="H90" s="187">
        <f t="shared" si="3"/>
        <v>0</v>
      </c>
      <c r="I90" s="195"/>
      <c r="J90" s="219"/>
      <c r="K90" s="182"/>
    </row>
    <row r="91" spans="2:11">
      <c r="B91" s="214">
        <v>210</v>
      </c>
      <c r="C91" s="196">
        <v>10003</v>
      </c>
      <c r="D91" s="197" t="s">
        <v>434</v>
      </c>
      <c r="E91" s="185" t="s">
        <v>108</v>
      </c>
      <c r="F91" s="185">
        <v>2</v>
      </c>
      <c r="G91" s="186">
        <v>0</v>
      </c>
      <c r="H91" s="187">
        <f t="shared" si="3"/>
        <v>0</v>
      </c>
      <c r="I91" s="201"/>
      <c r="J91" s="219"/>
      <c r="K91" s="182"/>
    </row>
    <row r="92" spans="2:11">
      <c r="B92" s="214">
        <v>210</v>
      </c>
      <c r="C92" s="196">
        <v>100251</v>
      </c>
      <c r="D92" s="197" t="s">
        <v>450</v>
      </c>
      <c r="E92" s="185" t="s">
        <v>420</v>
      </c>
      <c r="F92" s="185">
        <v>13</v>
      </c>
      <c r="G92" s="186">
        <v>0</v>
      </c>
      <c r="H92" s="187">
        <f t="shared" si="3"/>
        <v>0</v>
      </c>
      <c r="I92" s="201"/>
      <c r="J92" s="219"/>
      <c r="K92" s="182"/>
    </row>
    <row r="93" spans="2:11">
      <c r="B93" s="214">
        <v>210</v>
      </c>
      <c r="C93" s="196">
        <v>100002</v>
      </c>
      <c r="D93" s="197" t="s">
        <v>451</v>
      </c>
      <c r="E93" s="185" t="s">
        <v>420</v>
      </c>
      <c r="F93" s="185">
        <v>10</v>
      </c>
      <c r="G93" s="186">
        <v>0</v>
      </c>
      <c r="H93" s="187">
        <f t="shared" si="3"/>
        <v>0</v>
      </c>
      <c r="I93" s="201"/>
      <c r="J93" s="219"/>
      <c r="K93" s="182"/>
    </row>
    <row r="94" spans="2:11">
      <c r="B94" s="214">
        <v>210</v>
      </c>
      <c r="C94" s="196">
        <v>100001</v>
      </c>
      <c r="D94" s="197" t="s">
        <v>452</v>
      </c>
      <c r="E94" s="185" t="s">
        <v>420</v>
      </c>
      <c r="F94" s="185">
        <v>33</v>
      </c>
      <c r="G94" s="186">
        <v>0</v>
      </c>
      <c r="H94" s="187">
        <f t="shared" si="3"/>
        <v>0</v>
      </c>
      <c r="I94" s="201"/>
      <c r="J94" s="219"/>
      <c r="K94" s="182"/>
    </row>
    <row r="95" spans="2:11">
      <c r="B95" s="214">
        <v>210</v>
      </c>
      <c r="C95" s="203">
        <v>111043</v>
      </c>
      <c r="D95" s="197" t="s">
        <v>435</v>
      </c>
      <c r="E95" s="185" t="s">
        <v>420</v>
      </c>
      <c r="F95" s="185">
        <f>F91</f>
        <v>2</v>
      </c>
      <c r="G95" s="186">
        <v>0</v>
      </c>
      <c r="H95" s="187">
        <f t="shared" si="3"/>
        <v>0</v>
      </c>
      <c r="I95" s="208"/>
      <c r="J95" s="219"/>
      <c r="K95" s="182"/>
    </row>
    <row r="96" spans="2:11">
      <c r="B96" s="214">
        <v>210</v>
      </c>
      <c r="C96" s="188">
        <v>111042</v>
      </c>
      <c r="D96" s="197" t="s">
        <v>436</v>
      </c>
      <c r="E96" s="185" t="s">
        <v>420</v>
      </c>
      <c r="F96" s="185">
        <v>1</v>
      </c>
      <c r="G96" s="186">
        <v>0</v>
      </c>
      <c r="H96" s="187">
        <f t="shared" si="3"/>
        <v>0</v>
      </c>
      <c r="I96" s="187"/>
      <c r="J96" s="222"/>
      <c r="K96" s="182"/>
    </row>
    <row r="97" spans="2:11">
      <c r="B97" s="214">
        <v>210</v>
      </c>
      <c r="C97" s="188">
        <v>111012</v>
      </c>
      <c r="D97" s="197" t="s">
        <v>437</v>
      </c>
      <c r="E97" s="185" t="s">
        <v>420</v>
      </c>
      <c r="F97" s="185">
        <v>26</v>
      </c>
      <c r="G97" s="186">
        <v>0</v>
      </c>
      <c r="H97" s="187">
        <f t="shared" si="3"/>
        <v>0</v>
      </c>
      <c r="I97" s="187"/>
      <c r="J97" s="222"/>
      <c r="K97" s="182"/>
    </row>
    <row r="98" spans="2:11">
      <c r="B98" s="214">
        <v>210</v>
      </c>
      <c r="C98" s="188">
        <v>111011</v>
      </c>
      <c r="D98" s="197" t="s">
        <v>438</v>
      </c>
      <c r="E98" s="185" t="s">
        <v>420</v>
      </c>
      <c r="F98" s="185">
        <v>1</v>
      </c>
      <c r="G98" s="186">
        <v>0</v>
      </c>
      <c r="H98" s="187">
        <f t="shared" si="3"/>
        <v>0</v>
      </c>
      <c r="I98" s="187"/>
      <c r="J98" s="222"/>
      <c r="K98" s="182"/>
    </row>
    <row r="99" spans="2:11">
      <c r="B99" s="214"/>
      <c r="C99" s="188"/>
      <c r="D99" s="189" t="s">
        <v>439</v>
      </c>
      <c r="E99" s="185"/>
      <c r="F99" s="185"/>
      <c r="G99" s="186"/>
      <c r="H99" s="190">
        <f>SUM(H57:H98)</f>
        <v>0</v>
      </c>
      <c r="I99" s="187"/>
      <c r="J99" s="222"/>
      <c r="K99" s="182"/>
    </row>
    <row r="100" spans="2:11">
      <c r="B100" s="214"/>
      <c r="C100" s="188"/>
      <c r="D100" s="192" t="s">
        <v>440</v>
      </c>
      <c r="E100" s="185"/>
      <c r="F100" s="185"/>
      <c r="G100" s="186"/>
      <c r="H100" s="195">
        <f>H99*0.06</f>
        <v>0</v>
      </c>
      <c r="I100" s="187"/>
      <c r="J100" s="222"/>
      <c r="K100" s="182"/>
    </row>
    <row r="101" spans="2:11">
      <c r="B101" s="214"/>
      <c r="C101" s="188"/>
      <c r="D101" s="204" t="s">
        <v>442</v>
      </c>
      <c r="E101" s="185"/>
      <c r="F101" s="185"/>
      <c r="G101" s="186"/>
      <c r="H101" s="208">
        <f>SUM(H99:H100)</f>
        <v>0</v>
      </c>
      <c r="I101" s="187"/>
      <c r="J101" s="222"/>
      <c r="K101" s="210">
        <f>SUM(H99:H100)</f>
        <v>0</v>
      </c>
    </row>
    <row r="102" spans="2:11">
      <c r="B102" s="214"/>
      <c r="C102" s="188"/>
      <c r="D102" s="198"/>
      <c r="E102" s="185"/>
      <c r="F102" s="185"/>
      <c r="G102" s="186"/>
      <c r="H102" s="187"/>
      <c r="I102" s="187"/>
      <c r="J102" s="222"/>
      <c r="K102" s="182"/>
    </row>
    <row r="103" spans="2:11" ht="16.5">
      <c r="B103" s="214"/>
      <c r="C103" s="188"/>
      <c r="D103" s="216" t="s">
        <v>407</v>
      </c>
      <c r="E103" s="185"/>
      <c r="F103" s="185"/>
      <c r="G103" s="186"/>
      <c r="H103" s="187"/>
      <c r="I103" s="187"/>
      <c r="J103" s="222"/>
      <c r="K103" s="182"/>
    </row>
    <row r="104" spans="2:11">
      <c r="B104" s="214">
        <v>357</v>
      </c>
      <c r="C104" s="188">
        <v>411</v>
      </c>
      <c r="D104" s="197" t="s">
        <v>493</v>
      </c>
      <c r="E104" s="185" t="s">
        <v>420</v>
      </c>
      <c r="F104" s="185">
        <v>1</v>
      </c>
      <c r="G104" s="186">
        <v>0</v>
      </c>
      <c r="H104" s="224"/>
      <c r="I104" s="187"/>
      <c r="J104" s="219">
        <f>G104*F104</f>
        <v>0</v>
      </c>
      <c r="K104" s="182"/>
    </row>
    <row r="105" spans="2:11">
      <c r="B105" s="214"/>
      <c r="C105" s="188"/>
      <c r="D105" s="197" t="s">
        <v>453</v>
      </c>
      <c r="E105" s="185"/>
      <c r="F105" s="185"/>
      <c r="G105" s="186"/>
      <c r="H105" s="187"/>
      <c r="I105" s="187"/>
      <c r="J105" s="225">
        <f>J104*0.04</f>
        <v>0</v>
      </c>
      <c r="K105" s="182"/>
    </row>
    <row r="106" spans="2:11">
      <c r="B106" s="214"/>
      <c r="C106" s="188"/>
      <c r="D106" s="204" t="s">
        <v>442</v>
      </c>
      <c r="E106" s="185"/>
      <c r="F106" s="185"/>
      <c r="G106" s="186"/>
      <c r="H106" s="187"/>
      <c r="I106" s="187"/>
      <c r="J106" s="226">
        <f>SUM(J104:J105)</f>
        <v>0</v>
      </c>
      <c r="K106" s="245">
        <f>SUM(J104:J105)</f>
        <v>0</v>
      </c>
    </row>
    <row r="107" spans="2:11">
      <c r="B107" s="214"/>
      <c r="C107" s="196"/>
      <c r="D107" s="198"/>
      <c r="E107" s="198"/>
      <c r="F107" s="198"/>
      <c r="G107" s="199"/>
      <c r="H107" s="200"/>
      <c r="I107" s="200"/>
      <c r="J107" s="222"/>
      <c r="K107" s="182"/>
    </row>
    <row r="108" spans="2:11">
      <c r="B108" s="214"/>
      <c r="C108" s="227"/>
      <c r="D108" s="228"/>
      <c r="E108" s="228"/>
      <c r="F108" s="228"/>
      <c r="G108" s="228"/>
      <c r="H108" s="228"/>
      <c r="I108" s="228"/>
      <c r="J108" s="229"/>
      <c r="K108" s="182"/>
    </row>
    <row r="109" spans="2:11">
      <c r="B109" s="214"/>
      <c r="C109" s="196" t="s">
        <v>454</v>
      </c>
      <c r="D109" s="197" t="s">
        <v>455</v>
      </c>
      <c r="E109" s="198" t="s">
        <v>305</v>
      </c>
      <c r="F109" s="185">
        <v>10</v>
      </c>
      <c r="G109" s="186">
        <v>0</v>
      </c>
      <c r="H109" s="200"/>
      <c r="I109" s="200"/>
      <c r="J109" s="222"/>
      <c r="K109" s="212">
        <f>G109*F109</f>
        <v>0</v>
      </c>
    </row>
    <row r="110" spans="2:11">
      <c r="B110" s="214"/>
      <c r="C110" s="196" t="s">
        <v>454</v>
      </c>
      <c r="D110" s="197" t="s">
        <v>456</v>
      </c>
      <c r="E110" s="198" t="s">
        <v>305</v>
      </c>
      <c r="F110" s="185">
        <v>10</v>
      </c>
      <c r="G110" s="186">
        <v>0</v>
      </c>
      <c r="H110" s="200"/>
      <c r="I110" s="200"/>
      <c r="J110" s="222"/>
      <c r="K110" s="212">
        <f t="shared" ref="K110:K116" si="4">G110*F110</f>
        <v>0</v>
      </c>
    </row>
    <row r="111" spans="2:11">
      <c r="B111" s="214"/>
      <c r="C111" s="196" t="s">
        <v>454</v>
      </c>
      <c r="D111" s="197" t="s">
        <v>457</v>
      </c>
      <c r="E111" s="198" t="s">
        <v>305</v>
      </c>
      <c r="F111" s="185">
        <v>10</v>
      </c>
      <c r="G111" s="186">
        <v>0</v>
      </c>
      <c r="H111" s="200"/>
      <c r="I111" s="200"/>
      <c r="J111" s="222"/>
      <c r="K111" s="212">
        <f t="shared" si="4"/>
        <v>0</v>
      </c>
    </row>
    <row r="112" spans="2:11">
      <c r="B112" s="214"/>
      <c r="C112" s="196" t="s">
        <v>454</v>
      </c>
      <c r="D112" s="197" t="s">
        <v>458</v>
      </c>
      <c r="E112" s="198" t="s">
        <v>305</v>
      </c>
      <c r="F112" s="185">
        <v>20</v>
      </c>
      <c r="G112" s="186">
        <v>0</v>
      </c>
      <c r="H112" s="200"/>
      <c r="I112" s="200"/>
      <c r="J112" s="222"/>
      <c r="K112" s="212">
        <f t="shared" si="4"/>
        <v>0</v>
      </c>
    </row>
    <row r="113" spans="2:11">
      <c r="B113" s="214"/>
      <c r="C113" s="196" t="s">
        <v>454</v>
      </c>
      <c r="D113" s="197" t="s">
        <v>459</v>
      </c>
      <c r="E113" s="198" t="s">
        <v>305</v>
      </c>
      <c r="F113" s="185">
        <v>10</v>
      </c>
      <c r="G113" s="186">
        <v>0</v>
      </c>
      <c r="H113" s="200"/>
      <c r="I113" s="200"/>
      <c r="J113" s="222"/>
      <c r="K113" s="212">
        <f t="shared" si="4"/>
        <v>0</v>
      </c>
    </row>
    <row r="114" spans="2:11">
      <c r="B114" s="214"/>
      <c r="C114" s="196" t="s">
        <v>454</v>
      </c>
      <c r="D114" s="197" t="s">
        <v>460</v>
      </c>
      <c r="E114" s="198" t="s">
        <v>305</v>
      </c>
      <c r="F114" s="185">
        <v>10</v>
      </c>
      <c r="G114" s="186">
        <v>0</v>
      </c>
      <c r="H114" s="200"/>
      <c r="I114" s="200"/>
      <c r="J114" s="222"/>
      <c r="K114" s="212">
        <f t="shared" si="4"/>
        <v>0</v>
      </c>
    </row>
    <row r="115" spans="2:11">
      <c r="B115" s="214"/>
      <c r="C115" s="196"/>
      <c r="D115" s="197" t="s">
        <v>461</v>
      </c>
      <c r="E115" s="198" t="s">
        <v>420</v>
      </c>
      <c r="F115" s="185">
        <v>1</v>
      </c>
      <c r="G115" s="186">
        <v>0</v>
      </c>
      <c r="H115" s="200"/>
      <c r="I115" s="200"/>
      <c r="J115" s="222"/>
      <c r="K115" s="212">
        <f t="shared" si="4"/>
        <v>0</v>
      </c>
    </row>
    <row r="116" spans="2:11">
      <c r="B116" s="214"/>
      <c r="C116" s="196"/>
      <c r="D116" s="197" t="s">
        <v>462</v>
      </c>
      <c r="E116" s="198" t="s">
        <v>420</v>
      </c>
      <c r="F116" s="185">
        <v>1</v>
      </c>
      <c r="G116" s="186">
        <v>0</v>
      </c>
      <c r="H116" s="200"/>
      <c r="I116" s="200"/>
      <c r="J116" s="222"/>
      <c r="K116" s="212">
        <f t="shared" si="4"/>
        <v>0</v>
      </c>
    </row>
    <row r="117" spans="2:11" ht="15.75" thickBot="1">
      <c r="B117" s="214"/>
      <c r="C117" s="230"/>
      <c r="D117" s="202"/>
      <c r="E117" s="202"/>
      <c r="F117" s="202"/>
      <c r="G117" s="231"/>
      <c r="H117" s="224"/>
      <c r="I117" s="224"/>
      <c r="J117" s="232"/>
      <c r="K117" s="182"/>
    </row>
    <row r="118" spans="2:11" ht="16.5" thickBot="1">
      <c r="B118" s="214"/>
      <c r="C118" s="230"/>
      <c r="D118" s="233" t="s">
        <v>463</v>
      </c>
      <c r="E118" s="234"/>
      <c r="F118" s="234"/>
      <c r="G118" s="235"/>
      <c r="H118" s="236"/>
      <c r="I118" s="236"/>
      <c r="J118" s="237"/>
      <c r="K118" s="392">
        <f>SUM(K7:K117)</f>
        <v>0</v>
      </c>
    </row>
    <row r="119" spans="2:11">
      <c r="B119" s="214"/>
      <c r="C119" s="230"/>
      <c r="D119" s="202"/>
      <c r="E119" s="202"/>
      <c r="F119" s="202"/>
      <c r="G119" s="231"/>
      <c r="H119" s="224"/>
      <c r="I119" s="224"/>
      <c r="J119" s="232"/>
      <c r="K119" s="182"/>
    </row>
    <row r="120" spans="2:11">
      <c r="B120" s="214"/>
      <c r="C120" s="230"/>
      <c r="D120" s="202"/>
      <c r="E120" s="202"/>
      <c r="F120" s="202"/>
      <c r="G120" s="231"/>
      <c r="H120" s="224"/>
      <c r="I120" s="224"/>
      <c r="J120" s="232"/>
      <c r="K120" s="182"/>
    </row>
    <row r="121" spans="2:11">
      <c r="B121" s="214"/>
      <c r="C121" s="230"/>
      <c r="D121" s="238" t="s">
        <v>464</v>
      </c>
      <c r="E121" s="202"/>
      <c r="F121" s="202"/>
      <c r="G121" s="231"/>
      <c r="H121" s="224"/>
      <c r="I121" s="224"/>
      <c r="J121" s="232"/>
      <c r="K121" s="182"/>
    </row>
    <row r="122" spans="2:11">
      <c r="B122" s="214"/>
      <c r="C122" s="230"/>
      <c r="D122" s="238" t="s">
        <v>465</v>
      </c>
      <c r="E122" s="202"/>
      <c r="F122" s="202"/>
      <c r="G122" s="231"/>
      <c r="H122" s="224"/>
      <c r="I122" s="224"/>
      <c r="J122" s="232"/>
      <c r="K122" s="182"/>
    </row>
    <row r="123" spans="2:11">
      <c r="B123" s="214"/>
      <c r="C123" s="230"/>
      <c r="D123" s="238" t="s">
        <v>466</v>
      </c>
      <c r="E123" s="202"/>
      <c r="F123" s="202"/>
      <c r="G123" s="231"/>
      <c r="H123" s="224"/>
      <c r="I123" s="224"/>
      <c r="J123" s="232"/>
      <c r="K123" s="182"/>
    </row>
    <row r="124" spans="2:11" ht="15.75" thickBot="1">
      <c r="B124" s="239"/>
      <c r="C124" s="240"/>
      <c r="D124" s="258"/>
      <c r="E124" s="241"/>
      <c r="F124" s="241"/>
      <c r="G124" s="242"/>
      <c r="H124" s="243"/>
      <c r="I124" s="243"/>
      <c r="J124" s="244"/>
      <c r="K124" s="182"/>
    </row>
  </sheetData>
  <mergeCells count="2">
    <mergeCell ref="C2:J2"/>
    <mergeCell ref="C4:J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J147"/>
  <sheetViews>
    <sheetView topLeftCell="A109" zoomScaleNormal="100" workbookViewId="0">
      <selection activeCell="H121" sqref="H121"/>
    </sheetView>
  </sheetViews>
  <sheetFormatPr defaultRowHeight="15"/>
  <cols>
    <col min="4" max="4" width="49.7109375" customWidth="1"/>
    <col min="8" max="8" width="11.42578125" customWidth="1"/>
    <col min="9" max="9" width="14.2851562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586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82</v>
      </c>
      <c r="D9" s="270" t="s">
        <v>587</v>
      </c>
      <c r="E9" s="309"/>
      <c r="F9" s="272"/>
      <c r="G9" s="273"/>
      <c r="H9" s="297">
        <f>H10+H13+H16+H20+H23</f>
        <v>0</v>
      </c>
    </row>
    <row r="10" spans="2:8" ht="13.5" customHeight="1">
      <c r="B10" s="298">
        <v>1</v>
      </c>
      <c r="C10" s="274" t="s">
        <v>588</v>
      </c>
      <c r="D10" s="275" t="s">
        <v>589</v>
      </c>
      <c r="E10" s="310" t="s">
        <v>590</v>
      </c>
      <c r="F10" s="277">
        <v>0.10803</v>
      </c>
      <c r="G10" s="278">
        <v>0</v>
      </c>
      <c r="H10" s="299">
        <f>F10*G10</f>
        <v>0</v>
      </c>
    </row>
    <row r="11" spans="2:8" ht="13.5" customHeight="1">
      <c r="B11" s="298"/>
      <c r="C11" s="274"/>
      <c r="D11" s="279" t="s">
        <v>591</v>
      </c>
      <c r="E11" s="311"/>
      <c r="F11" s="281">
        <v>9.2429999999999998E-2</v>
      </c>
      <c r="G11" s="278"/>
      <c r="H11" s="299"/>
    </row>
    <row r="12" spans="2:8" ht="13.5" customHeight="1">
      <c r="B12" s="298"/>
      <c r="C12" s="274"/>
      <c r="D12" s="279" t="s">
        <v>592</v>
      </c>
      <c r="E12" s="311"/>
      <c r="F12" s="281">
        <v>1.5599999999999999E-2</v>
      </c>
      <c r="G12" s="278"/>
      <c r="H12" s="299"/>
    </row>
    <row r="13" spans="2:8" ht="13.5" customHeight="1">
      <c r="B13" s="298">
        <v>2</v>
      </c>
      <c r="C13" s="274" t="s">
        <v>593</v>
      </c>
      <c r="D13" s="275" t="s">
        <v>594</v>
      </c>
      <c r="E13" s="310" t="s">
        <v>93</v>
      </c>
      <c r="F13" s="277">
        <v>3</v>
      </c>
      <c r="G13" s="278">
        <v>0</v>
      </c>
      <c r="H13" s="299">
        <f t="shared" ref="H13:H23" si="0">F13*G13</f>
        <v>0</v>
      </c>
    </row>
    <row r="14" spans="2:8" ht="13.5" customHeight="1">
      <c r="B14" s="298"/>
      <c r="C14" s="274"/>
      <c r="D14" s="279" t="s">
        <v>595</v>
      </c>
      <c r="E14" s="311"/>
      <c r="F14" s="281">
        <v>1</v>
      </c>
      <c r="G14" s="278"/>
      <c r="H14" s="299"/>
    </row>
    <row r="15" spans="2:8" ht="13.5" customHeight="1">
      <c r="B15" s="298"/>
      <c r="C15" s="274"/>
      <c r="D15" s="279" t="s">
        <v>596</v>
      </c>
      <c r="E15" s="311"/>
      <c r="F15" s="281">
        <v>2</v>
      </c>
      <c r="G15" s="278"/>
      <c r="H15" s="299"/>
    </row>
    <row r="16" spans="2:8" ht="13.5" customHeight="1">
      <c r="B16" s="298">
        <v>3</v>
      </c>
      <c r="C16" s="274" t="s">
        <v>597</v>
      </c>
      <c r="D16" s="275" t="s">
        <v>598</v>
      </c>
      <c r="E16" s="310" t="s">
        <v>222</v>
      </c>
      <c r="F16" s="277">
        <v>24.3445</v>
      </c>
      <c r="G16" s="278">
        <v>0</v>
      </c>
      <c r="H16" s="299">
        <f t="shared" si="0"/>
        <v>0</v>
      </c>
    </row>
    <row r="17" spans="2:8" ht="13.5" customHeight="1">
      <c r="B17" s="298"/>
      <c r="C17" s="274"/>
      <c r="D17" s="279" t="s">
        <v>583</v>
      </c>
      <c r="E17" s="311"/>
      <c r="F17" s="281">
        <v>11.7393</v>
      </c>
      <c r="G17" s="278"/>
      <c r="H17" s="299"/>
    </row>
    <row r="18" spans="2:8" ht="13.5" customHeight="1">
      <c r="B18" s="298"/>
      <c r="C18" s="274"/>
      <c r="D18" s="279" t="s">
        <v>584</v>
      </c>
      <c r="E18" s="311"/>
      <c r="F18" s="281">
        <v>7.8231999999999999</v>
      </c>
      <c r="G18" s="278"/>
      <c r="H18" s="299"/>
    </row>
    <row r="19" spans="2:8" ht="13.5" customHeight="1">
      <c r="B19" s="298"/>
      <c r="C19" s="274"/>
      <c r="D19" s="279" t="s">
        <v>585</v>
      </c>
      <c r="E19" s="311"/>
      <c r="F19" s="281">
        <v>4.782</v>
      </c>
      <c r="G19" s="278"/>
      <c r="H19" s="299"/>
    </row>
    <row r="20" spans="2:8" ht="13.5" customHeight="1">
      <c r="B20" s="298">
        <v>4</v>
      </c>
      <c r="C20" s="274" t="s">
        <v>599</v>
      </c>
      <c r="D20" s="275" t="s">
        <v>600</v>
      </c>
      <c r="E20" s="310" t="s">
        <v>222</v>
      </c>
      <c r="F20" s="277">
        <v>12.6052</v>
      </c>
      <c r="G20" s="278">
        <v>0</v>
      </c>
      <c r="H20" s="299">
        <f t="shared" si="0"/>
        <v>0</v>
      </c>
    </row>
    <row r="21" spans="2:8" ht="13.5" customHeight="1">
      <c r="B21" s="298"/>
      <c r="C21" s="274"/>
      <c r="D21" s="279" t="s">
        <v>584</v>
      </c>
      <c r="E21" s="311"/>
      <c r="F21" s="281">
        <v>7.8231999999999999</v>
      </c>
      <c r="G21" s="278"/>
      <c r="H21" s="299"/>
    </row>
    <row r="22" spans="2:8" ht="13.5" customHeight="1">
      <c r="B22" s="298"/>
      <c r="C22" s="274"/>
      <c r="D22" s="279" t="s">
        <v>585</v>
      </c>
      <c r="E22" s="311"/>
      <c r="F22" s="281">
        <v>4.782</v>
      </c>
      <c r="G22" s="278"/>
      <c r="H22" s="299"/>
    </row>
    <row r="23" spans="2:8" ht="13.5" customHeight="1">
      <c r="B23" s="298">
        <v>5</v>
      </c>
      <c r="C23" s="274" t="s">
        <v>601</v>
      </c>
      <c r="D23" s="275" t="s">
        <v>602</v>
      </c>
      <c r="E23" s="310" t="s">
        <v>222</v>
      </c>
      <c r="F23" s="277">
        <v>0.41599999999999998</v>
      </c>
      <c r="G23" s="278">
        <v>0</v>
      </c>
      <c r="H23" s="299">
        <f t="shared" si="0"/>
        <v>0</v>
      </c>
    </row>
    <row r="24" spans="2:8" ht="13.5" customHeight="1">
      <c r="B24" s="298"/>
      <c r="C24" s="274"/>
      <c r="D24" s="279" t="s">
        <v>603</v>
      </c>
      <c r="E24" s="311"/>
      <c r="F24" s="281">
        <v>0.41599999999999998</v>
      </c>
      <c r="G24" s="278"/>
      <c r="H24" s="299"/>
    </row>
    <row r="25" spans="2:8" ht="13.5" customHeight="1">
      <c r="B25" s="300" t="s">
        <v>507</v>
      </c>
      <c r="C25" s="282" t="s">
        <v>604</v>
      </c>
      <c r="D25" s="283" t="s">
        <v>605</v>
      </c>
      <c r="E25" s="312"/>
      <c r="F25" s="285"/>
      <c r="G25" s="286"/>
      <c r="H25" s="301">
        <f>H26+H33</f>
        <v>0</v>
      </c>
    </row>
    <row r="26" spans="2:8" ht="13.5" customHeight="1">
      <c r="B26" s="298">
        <v>6</v>
      </c>
      <c r="C26" s="274" t="s">
        <v>606</v>
      </c>
      <c r="D26" s="275" t="s">
        <v>607</v>
      </c>
      <c r="E26" s="310" t="s">
        <v>222</v>
      </c>
      <c r="F26" s="277">
        <v>64.338999999999999</v>
      </c>
      <c r="G26" s="278">
        <v>0</v>
      </c>
      <c r="H26" s="299">
        <f>F26*G26</f>
        <v>0</v>
      </c>
    </row>
    <row r="27" spans="2:8" ht="13.5" customHeight="1">
      <c r="B27" s="298"/>
      <c r="C27" s="274"/>
      <c r="D27" s="279" t="s">
        <v>608</v>
      </c>
      <c r="E27" s="311"/>
      <c r="F27" s="281">
        <v>29.736999999999998</v>
      </c>
      <c r="G27" s="278"/>
      <c r="H27" s="299"/>
    </row>
    <row r="28" spans="2:8" ht="13.5" customHeight="1">
      <c r="B28" s="298"/>
      <c r="C28" s="274"/>
      <c r="D28" s="279" t="s">
        <v>609</v>
      </c>
      <c r="E28" s="311"/>
      <c r="F28" s="281">
        <v>22.68</v>
      </c>
      <c r="G28" s="278"/>
      <c r="H28" s="299"/>
    </row>
    <row r="29" spans="2:8" ht="13.5" customHeight="1">
      <c r="B29" s="298"/>
      <c r="C29" s="274"/>
      <c r="D29" s="279" t="s">
        <v>610</v>
      </c>
      <c r="E29" s="311"/>
      <c r="F29" s="281">
        <v>-10.47</v>
      </c>
      <c r="G29" s="278"/>
      <c r="H29" s="299"/>
    </row>
    <row r="30" spans="2:8" ht="13.5" customHeight="1">
      <c r="B30" s="298"/>
      <c r="C30" s="274"/>
      <c r="D30" s="279" t="s">
        <v>611</v>
      </c>
      <c r="E30" s="311"/>
      <c r="F30" s="281">
        <v>4.32</v>
      </c>
      <c r="G30" s="278"/>
      <c r="H30" s="299"/>
    </row>
    <row r="31" spans="2:8" ht="13.5" customHeight="1">
      <c r="B31" s="298"/>
      <c r="C31" s="274"/>
      <c r="D31" s="279" t="s">
        <v>612</v>
      </c>
      <c r="E31" s="311"/>
      <c r="F31" s="281">
        <v>8.9039999999999999</v>
      </c>
      <c r="G31" s="278"/>
      <c r="H31" s="299"/>
    </row>
    <row r="32" spans="2:8" ht="13.5" customHeight="1">
      <c r="B32" s="298"/>
      <c r="C32" s="274"/>
      <c r="D32" s="279" t="s">
        <v>613</v>
      </c>
      <c r="E32" s="311"/>
      <c r="F32" s="281">
        <v>9.1679999999999993</v>
      </c>
      <c r="G32" s="278"/>
      <c r="H32" s="299"/>
    </row>
    <row r="33" spans="2:8" ht="13.5" customHeight="1">
      <c r="B33" s="298">
        <v>7</v>
      </c>
      <c r="C33" s="274" t="s">
        <v>614</v>
      </c>
      <c r="D33" s="275" t="s">
        <v>615</v>
      </c>
      <c r="E33" s="310" t="s">
        <v>222</v>
      </c>
      <c r="F33" s="277">
        <v>4.8</v>
      </c>
      <c r="G33" s="278">
        <v>0</v>
      </c>
      <c r="H33" s="299">
        <f t="shared" ref="H33" si="1">F33*G33</f>
        <v>0</v>
      </c>
    </row>
    <row r="34" spans="2:8" ht="13.5" customHeight="1">
      <c r="B34" s="298"/>
      <c r="C34" s="274"/>
      <c r="D34" s="279" t="s">
        <v>616</v>
      </c>
      <c r="E34" s="311"/>
      <c r="F34" s="281">
        <v>4.8</v>
      </c>
      <c r="G34" s="278"/>
      <c r="H34" s="299"/>
    </row>
    <row r="35" spans="2:8" ht="13.5" customHeight="1">
      <c r="B35" s="300" t="s">
        <v>507</v>
      </c>
      <c r="C35" s="282" t="s">
        <v>617</v>
      </c>
      <c r="D35" s="283" t="s">
        <v>618</v>
      </c>
      <c r="E35" s="312"/>
      <c r="F35" s="285"/>
      <c r="G35" s="286"/>
      <c r="H35" s="301">
        <f>H36+H43+H44++H45+H46</f>
        <v>0</v>
      </c>
    </row>
    <row r="36" spans="2:8" ht="13.5" customHeight="1">
      <c r="B36" s="298">
        <v>8</v>
      </c>
      <c r="C36" s="274" t="s">
        <v>619</v>
      </c>
      <c r="D36" s="275" t="s">
        <v>620</v>
      </c>
      <c r="E36" s="310" t="s">
        <v>222</v>
      </c>
      <c r="F36" s="277">
        <v>64.338999999999999</v>
      </c>
      <c r="G36" s="278">
        <v>0</v>
      </c>
      <c r="H36" s="299">
        <f>F36*G36</f>
        <v>0</v>
      </c>
    </row>
    <row r="37" spans="2:8" ht="13.5" customHeight="1">
      <c r="B37" s="298"/>
      <c r="C37" s="274"/>
      <c r="D37" s="279" t="s">
        <v>608</v>
      </c>
      <c r="E37" s="311"/>
      <c r="F37" s="281">
        <v>29.736999999999998</v>
      </c>
      <c r="G37" s="278"/>
      <c r="H37" s="299"/>
    </row>
    <row r="38" spans="2:8" ht="13.5" customHeight="1">
      <c r="B38" s="298"/>
      <c r="C38" s="274"/>
      <c r="D38" s="279" t="s">
        <v>609</v>
      </c>
      <c r="E38" s="311"/>
      <c r="F38" s="281">
        <v>22.68</v>
      </c>
      <c r="G38" s="278"/>
      <c r="H38" s="299"/>
    </row>
    <row r="39" spans="2:8" ht="13.5" customHeight="1">
      <c r="B39" s="298"/>
      <c r="C39" s="274"/>
      <c r="D39" s="279" t="s">
        <v>610</v>
      </c>
      <c r="E39" s="311"/>
      <c r="F39" s="281">
        <v>-10.47</v>
      </c>
      <c r="G39" s="278"/>
      <c r="H39" s="299"/>
    </row>
    <row r="40" spans="2:8" ht="13.5" customHeight="1">
      <c r="B40" s="298"/>
      <c r="C40" s="274"/>
      <c r="D40" s="279" t="s">
        <v>611</v>
      </c>
      <c r="E40" s="311"/>
      <c r="F40" s="281">
        <v>4.32</v>
      </c>
      <c r="G40" s="278"/>
      <c r="H40" s="299"/>
    </row>
    <row r="41" spans="2:8" ht="13.5" customHeight="1">
      <c r="B41" s="298"/>
      <c r="C41" s="274"/>
      <c r="D41" s="279" t="s">
        <v>612</v>
      </c>
      <c r="E41" s="311"/>
      <c r="F41" s="281">
        <v>8.9039999999999999</v>
      </c>
      <c r="G41" s="278"/>
      <c r="H41" s="299"/>
    </row>
    <row r="42" spans="2:8" ht="13.5" customHeight="1">
      <c r="B42" s="298"/>
      <c r="C42" s="274"/>
      <c r="D42" s="279" t="s">
        <v>613</v>
      </c>
      <c r="E42" s="311"/>
      <c r="F42" s="281">
        <v>9.1679999999999993</v>
      </c>
      <c r="G42" s="278"/>
      <c r="H42" s="299"/>
    </row>
    <row r="43" spans="2:8" ht="13.5" customHeight="1">
      <c r="B43" s="298">
        <v>9</v>
      </c>
      <c r="C43" s="274" t="s">
        <v>621</v>
      </c>
      <c r="D43" s="275" t="s">
        <v>622</v>
      </c>
      <c r="E43" s="310" t="s">
        <v>222</v>
      </c>
      <c r="F43" s="277">
        <v>4.8</v>
      </c>
      <c r="G43" s="278">
        <v>0</v>
      </c>
      <c r="H43" s="299">
        <f t="shared" ref="H43:H46" si="2">F43*G43</f>
        <v>0</v>
      </c>
    </row>
    <row r="44" spans="2:8" ht="13.5" customHeight="1">
      <c r="B44" s="298">
        <v>10</v>
      </c>
      <c r="C44" s="274" t="s">
        <v>623</v>
      </c>
      <c r="D44" s="275" t="s">
        <v>836</v>
      </c>
      <c r="E44" s="310" t="s">
        <v>222</v>
      </c>
      <c r="F44" s="277">
        <v>64.338999999999999</v>
      </c>
      <c r="G44" s="278">
        <v>0</v>
      </c>
      <c r="H44" s="299">
        <f t="shared" si="2"/>
        <v>0</v>
      </c>
    </row>
    <row r="45" spans="2:8" ht="13.5" customHeight="1">
      <c r="B45" s="298">
        <v>11</v>
      </c>
      <c r="C45" s="274" t="s">
        <v>624</v>
      </c>
      <c r="D45" s="275" t="s">
        <v>625</v>
      </c>
      <c r="E45" s="310" t="s">
        <v>222</v>
      </c>
      <c r="F45" s="277">
        <v>6</v>
      </c>
      <c r="G45" s="278">
        <v>0</v>
      </c>
      <c r="H45" s="299">
        <f t="shared" si="2"/>
        <v>0</v>
      </c>
    </row>
    <row r="46" spans="2:8" ht="13.5" customHeight="1">
      <c r="B46" s="435" t="s">
        <v>1299</v>
      </c>
      <c r="C46" s="274" t="s">
        <v>1300</v>
      </c>
      <c r="D46" s="275" t="s">
        <v>1301</v>
      </c>
      <c r="E46" s="276" t="s">
        <v>222</v>
      </c>
      <c r="F46" s="277">
        <v>4.8</v>
      </c>
      <c r="G46" s="278">
        <v>0</v>
      </c>
      <c r="H46" s="299">
        <f t="shared" si="2"/>
        <v>0</v>
      </c>
    </row>
    <row r="47" spans="2:8" ht="13.5" customHeight="1">
      <c r="B47" s="300" t="s">
        <v>507</v>
      </c>
      <c r="C47" s="282" t="s">
        <v>626</v>
      </c>
      <c r="D47" s="283" t="s">
        <v>627</v>
      </c>
      <c r="E47" s="312"/>
      <c r="F47" s="285"/>
      <c r="G47" s="286"/>
      <c r="H47" s="301">
        <f>H48</f>
        <v>0</v>
      </c>
    </row>
    <row r="48" spans="2:8" ht="13.5" customHeight="1">
      <c r="B48" s="298">
        <v>12</v>
      </c>
      <c r="C48" s="274" t="s">
        <v>628</v>
      </c>
      <c r="D48" s="275" t="s">
        <v>629</v>
      </c>
      <c r="E48" s="310" t="s">
        <v>222</v>
      </c>
      <c r="F48" s="277">
        <v>28.43</v>
      </c>
      <c r="G48" s="278">
        <v>0</v>
      </c>
      <c r="H48" s="299">
        <f>F48*G48</f>
        <v>0</v>
      </c>
    </row>
    <row r="49" spans="2:10" ht="13.5" customHeight="1">
      <c r="B49" s="300" t="s">
        <v>507</v>
      </c>
      <c r="C49" s="282" t="s">
        <v>508</v>
      </c>
      <c r="D49" s="283" t="s">
        <v>509</v>
      </c>
      <c r="E49" s="312"/>
      <c r="F49" s="285"/>
      <c r="G49" s="286"/>
      <c r="H49" s="301">
        <f>H50</f>
        <v>0</v>
      </c>
    </row>
    <row r="50" spans="2:10" ht="13.5" customHeight="1">
      <c r="B50" s="298">
        <v>13</v>
      </c>
      <c r="C50" s="274" t="s">
        <v>630</v>
      </c>
      <c r="D50" s="275" t="s">
        <v>631</v>
      </c>
      <c r="E50" s="310" t="s">
        <v>222</v>
      </c>
      <c r="F50" s="277">
        <v>24.3445</v>
      </c>
      <c r="G50" s="278">
        <v>0</v>
      </c>
      <c r="H50" s="299">
        <f>F50*G50</f>
        <v>0</v>
      </c>
    </row>
    <row r="51" spans="2:10" ht="13.5" customHeight="1">
      <c r="B51" s="298"/>
      <c r="C51" s="274"/>
      <c r="D51" s="279" t="s">
        <v>583</v>
      </c>
      <c r="E51" s="311"/>
      <c r="F51" s="281">
        <v>11.7393</v>
      </c>
      <c r="G51" s="278"/>
      <c r="H51" s="299"/>
    </row>
    <row r="52" spans="2:10" ht="13.5" customHeight="1">
      <c r="B52" s="298"/>
      <c r="C52" s="274"/>
      <c r="D52" s="279" t="s">
        <v>584</v>
      </c>
      <c r="E52" s="311"/>
      <c r="F52" s="281">
        <v>7.8231999999999999</v>
      </c>
      <c r="G52" s="278"/>
      <c r="H52" s="299"/>
    </row>
    <row r="53" spans="2:10" ht="13.5" customHeight="1" thickBot="1">
      <c r="B53" s="298"/>
      <c r="C53" s="274"/>
      <c r="D53" s="279" t="s">
        <v>585</v>
      </c>
      <c r="E53" s="311"/>
      <c r="F53" s="281">
        <v>4.782</v>
      </c>
      <c r="G53" s="278"/>
      <c r="H53" s="299"/>
    </row>
    <row r="54" spans="2:10" ht="13.5" customHeight="1" thickBot="1">
      <c r="B54" s="300" t="s">
        <v>507</v>
      </c>
      <c r="C54" s="282" t="s">
        <v>632</v>
      </c>
      <c r="D54" s="283" t="s">
        <v>633</v>
      </c>
      <c r="E54" s="312"/>
      <c r="F54" s="285"/>
      <c r="G54" s="286"/>
      <c r="H54" s="301">
        <f>H55</f>
        <v>0</v>
      </c>
      <c r="I54" s="398">
        <f>H54+H49+H47+H35+H25+H9</f>
        <v>0</v>
      </c>
      <c r="J54" s="399" t="s">
        <v>13</v>
      </c>
    </row>
    <row r="55" spans="2:10" ht="13.5" customHeight="1">
      <c r="B55" s="298">
        <v>14</v>
      </c>
      <c r="C55" s="274" t="s">
        <v>634</v>
      </c>
      <c r="D55" s="275" t="s">
        <v>635</v>
      </c>
      <c r="E55" s="310" t="s">
        <v>537</v>
      </c>
      <c r="F55" s="277">
        <v>1.5</v>
      </c>
      <c r="G55" s="278">
        <v>0</v>
      </c>
      <c r="H55" s="299">
        <f>F55*G55</f>
        <v>0</v>
      </c>
    </row>
    <row r="56" spans="2:10" ht="13.5" customHeight="1">
      <c r="B56" s="300" t="s">
        <v>507</v>
      </c>
      <c r="C56" s="282" t="s">
        <v>636</v>
      </c>
      <c r="D56" s="283" t="s">
        <v>637</v>
      </c>
      <c r="E56" s="312"/>
      <c r="F56" s="285"/>
      <c r="G56" s="286"/>
      <c r="H56" s="301">
        <f>H57+H62+H64+H66+H70</f>
        <v>0</v>
      </c>
    </row>
    <row r="57" spans="2:10" ht="13.5" customHeight="1">
      <c r="B57" s="298">
        <v>15</v>
      </c>
      <c r="C57" s="274" t="s">
        <v>638</v>
      </c>
      <c r="D57" s="275" t="s">
        <v>639</v>
      </c>
      <c r="E57" s="310" t="s">
        <v>222</v>
      </c>
      <c r="F57" s="277">
        <v>29.144500000000001</v>
      </c>
      <c r="G57" s="278">
        <v>0</v>
      </c>
      <c r="H57" s="299">
        <f>F57*G57</f>
        <v>0</v>
      </c>
    </row>
    <row r="58" spans="2:10" ht="13.5" customHeight="1">
      <c r="B58" s="298"/>
      <c r="C58" s="274"/>
      <c r="D58" s="279" t="s">
        <v>616</v>
      </c>
      <c r="E58" s="311"/>
      <c r="F58" s="281">
        <v>4.8</v>
      </c>
      <c r="G58" s="278"/>
      <c r="H58" s="299"/>
    </row>
    <row r="59" spans="2:10" ht="13.5" customHeight="1">
      <c r="B59" s="298"/>
      <c r="C59" s="274"/>
      <c r="D59" s="279" t="s">
        <v>583</v>
      </c>
      <c r="E59" s="311"/>
      <c r="F59" s="281">
        <v>11.7393</v>
      </c>
      <c r="G59" s="278"/>
      <c r="H59" s="299"/>
    </row>
    <row r="60" spans="2:10" ht="13.5" customHeight="1">
      <c r="B60" s="298"/>
      <c r="C60" s="274"/>
      <c r="D60" s="279" t="s">
        <v>584</v>
      </c>
      <c r="E60" s="311"/>
      <c r="F60" s="281">
        <v>7.8231999999999999</v>
      </c>
      <c r="G60" s="278"/>
      <c r="H60" s="299"/>
    </row>
    <row r="61" spans="2:10" ht="13.5" customHeight="1">
      <c r="B61" s="298"/>
      <c r="C61" s="274"/>
      <c r="D61" s="279" t="s">
        <v>585</v>
      </c>
      <c r="E61" s="311"/>
      <c r="F61" s="281">
        <v>4.782</v>
      </c>
      <c r="G61" s="278"/>
      <c r="H61" s="299"/>
    </row>
    <row r="62" spans="2:10" ht="13.5" customHeight="1">
      <c r="B62" s="298">
        <v>16</v>
      </c>
      <c r="C62" s="274" t="s">
        <v>640</v>
      </c>
      <c r="D62" s="275" t="s">
        <v>641</v>
      </c>
      <c r="E62" s="310" t="s">
        <v>222</v>
      </c>
      <c r="F62" s="277">
        <v>32.058950000000003</v>
      </c>
      <c r="G62" s="278">
        <v>0</v>
      </c>
      <c r="H62" s="299">
        <f t="shared" ref="H62:H70" si="3">F62*G62</f>
        <v>0</v>
      </c>
    </row>
    <row r="63" spans="2:10" ht="13.5" customHeight="1">
      <c r="B63" s="298"/>
      <c r="C63" s="274"/>
      <c r="D63" s="279" t="s">
        <v>642</v>
      </c>
      <c r="E63" s="311"/>
      <c r="F63" s="281">
        <v>32.058950000000003</v>
      </c>
      <c r="G63" s="278"/>
      <c r="H63" s="299"/>
    </row>
    <row r="64" spans="2:10" ht="13.5" customHeight="1">
      <c r="B64" s="298">
        <v>17</v>
      </c>
      <c r="C64" s="274" t="s">
        <v>643</v>
      </c>
      <c r="D64" s="275" t="s">
        <v>644</v>
      </c>
      <c r="E64" s="310" t="s">
        <v>222</v>
      </c>
      <c r="F64" s="277">
        <v>4.8</v>
      </c>
      <c r="G64" s="278">
        <v>0</v>
      </c>
      <c r="H64" s="299">
        <f t="shared" si="3"/>
        <v>0</v>
      </c>
    </row>
    <row r="65" spans="2:8" ht="13.5" customHeight="1">
      <c r="B65" s="298"/>
      <c r="C65" s="274"/>
      <c r="D65" s="279" t="s">
        <v>645</v>
      </c>
      <c r="E65" s="311"/>
      <c r="F65" s="281">
        <v>4.8</v>
      </c>
      <c r="G65" s="278"/>
      <c r="H65" s="299"/>
    </row>
    <row r="66" spans="2:8" ht="13.5" customHeight="1">
      <c r="B66" s="298">
        <v>18</v>
      </c>
      <c r="C66" s="274" t="s">
        <v>646</v>
      </c>
      <c r="D66" s="275" t="s">
        <v>647</v>
      </c>
      <c r="E66" s="310" t="s">
        <v>222</v>
      </c>
      <c r="F66" s="277">
        <v>24.3445</v>
      </c>
      <c r="G66" s="278">
        <v>0</v>
      </c>
      <c r="H66" s="299">
        <f t="shared" si="3"/>
        <v>0</v>
      </c>
    </row>
    <row r="67" spans="2:8" ht="13.5" customHeight="1">
      <c r="B67" s="298"/>
      <c r="C67" s="274"/>
      <c r="D67" s="279" t="s">
        <v>583</v>
      </c>
      <c r="E67" s="311"/>
      <c r="F67" s="281">
        <v>11.7393</v>
      </c>
      <c r="G67" s="278"/>
      <c r="H67" s="299"/>
    </row>
    <row r="68" spans="2:8" ht="13.5" customHeight="1">
      <c r="B68" s="298"/>
      <c r="C68" s="274"/>
      <c r="D68" s="279" t="s">
        <v>584</v>
      </c>
      <c r="E68" s="311"/>
      <c r="F68" s="281">
        <v>7.8231999999999999</v>
      </c>
      <c r="G68" s="278"/>
      <c r="H68" s="299"/>
    </row>
    <row r="69" spans="2:8" ht="13.5" customHeight="1">
      <c r="B69" s="298"/>
      <c r="C69" s="274"/>
      <c r="D69" s="279" t="s">
        <v>585</v>
      </c>
      <c r="E69" s="311"/>
      <c r="F69" s="281">
        <v>4.782</v>
      </c>
      <c r="G69" s="278"/>
      <c r="H69" s="299"/>
    </row>
    <row r="70" spans="2:8" ht="13.5" customHeight="1">
      <c r="B70" s="298">
        <v>19</v>
      </c>
      <c r="C70" s="274" t="s">
        <v>648</v>
      </c>
      <c r="D70" s="275" t="s">
        <v>649</v>
      </c>
      <c r="E70" s="310" t="s">
        <v>20</v>
      </c>
      <c r="F70" s="277">
        <v>92.85</v>
      </c>
      <c r="G70" s="278">
        <v>0</v>
      </c>
      <c r="H70" s="299">
        <f t="shared" si="3"/>
        <v>0</v>
      </c>
    </row>
    <row r="71" spans="2:8" ht="13.5" customHeight="1">
      <c r="B71" s="300" t="s">
        <v>507</v>
      </c>
      <c r="C71" s="282" t="s">
        <v>561</v>
      </c>
      <c r="D71" s="283" t="s">
        <v>562</v>
      </c>
      <c r="E71" s="312"/>
      <c r="F71" s="285"/>
      <c r="G71" s="286"/>
      <c r="H71" s="301">
        <f>H77+H72</f>
        <v>0</v>
      </c>
    </row>
    <row r="72" spans="2:8" ht="13.5" customHeight="1">
      <c r="B72" s="298">
        <v>20</v>
      </c>
      <c r="C72" s="274" t="s">
        <v>650</v>
      </c>
      <c r="D72" s="275" t="s">
        <v>651</v>
      </c>
      <c r="E72" s="310" t="s">
        <v>222</v>
      </c>
      <c r="F72" s="277">
        <v>24.3445</v>
      </c>
      <c r="G72" s="278">
        <v>0</v>
      </c>
      <c r="H72" s="299">
        <f>F72*G72</f>
        <v>0</v>
      </c>
    </row>
    <row r="73" spans="2:8" ht="13.5" customHeight="1">
      <c r="B73" s="298"/>
      <c r="C73" s="274"/>
      <c r="D73" s="526" t="s">
        <v>652</v>
      </c>
      <c r="E73" s="527"/>
      <c r="F73" s="528"/>
      <c r="G73" s="529"/>
      <c r="H73" s="530"/>
    </row>
    <row r="74" spans="2:8" ht="13.5" customHeight="1">
      <c r="B74" s="298"/>
      <c r="C74" s="274"/>
      <c r="D74" s="279" t="s">
        <v>583</v>
      </c>
      <c r="E74" s="311"/>
      <c r="F74" s="281">
        <v>11.7393</v>
      </c>
      <c r="G74" s="278"/>
      <c r="H74" s="299"/>
    </row>
    <row r="75" spans="2:8" ht="13.5" customHeight="1">
      <c r="B75" s="298"/>
      <c r="C75" s="274"/>
      <c r="D75" s="279" t="s">
        <v>584</v>
      </c>
      <c r="E75" s="311"/>
      <c r="F75" s="281">
        <v>7.8231999999999999</v>
      </c>
      <c r="G75" s="278"/>
      <c r="H75" s="299"/>
    </row>
    <row r="76" spans="2:8" ht="13.5" customHeight="1">
      <c r="B76" s="298"/>
      <c r="C76" s="274"/>
      <c r="D76" s="279" t="s">
        <v>585</v>
      </c>
      <c r="E76" s="311"/>
      <c r="F76" s="281">
        <v>4.782</v>
      </c>
      <c r="G76" s="278"/>
      <c r="H76" s="299"/>
    </row>
    <row r="77" spans="2:8" ht="13.5" customHeight="1">
      <c r="B77" s="298">
        <v>21</v>
      </c>
      <c r="C77" s="274" t="s">
        <v>653</v>
      </c>
      <c r="D77" s="275" t="s">
        <v>654</v>
      </c>
      <c r="E77" s="310" t="s">
        <v>20</v>
      </c>
      <c r="F77" s="277">
        <v>179.66</v>
      </c>
      <c r="G77" s="278">
        <v>0</v>
      </c>
      <c r="H77" s="299">
        <f>F77*G77</f>
        <v>0</v>
      </c>
    </row>
    <row r="78" spans="2:8" ht="13.5" customHeight="1">
      <c r="B78" s="300" t="s">
        <v>507</v>
      </c>
      <c r="C78" s="282" t="s">
        <v>655</v>
      </c>
      <c r="D78" s="283" t="s">
        <v>656</v>
      </c>
      <c r="E78" s="312"/>
      <c r="F78" s="285"/>
      <c r="G78" s="286"/>
      <c r="H78" s="301">
        <f>H79+H80</f>
        <v>0</v>
      </c>
    </row>
    <row r="79" spans="2:8" ht="13.5" customHeight="1">
      <c r="B79" s="298">
        <v>22</v>
      </c>
      <c r="C79" s="274" t="s">
        <v>657</v>
      </c>
      <c r="D79" s="275" t="s">
        <v>658</v>
      </c>
      <c r="E79" s="310" t="s">
        <v>420</v>
      </c>
      <c r="F79" s="277">
        <v>1</v>
      </c>
      <c r="G79" s="278">
        <v>0</v>
      </c>
      <c r="H79" s="299">
        <f>F79*G79</f>
        <v>0</v>
      </c>
    </row>
    <row r="80" spans="2:8" ht="13.5" customHeight="1">
      <c r="B80" s="298">
        <v>23</v>
      </c>
      <c r="C80" s="274" t="s">
        <v>659</v>
      </c>
      <c r="D80" s="275" t="s">
        <v>660</v>
      </c>
      <c r="E80" s="310" t="s">
        <v>20</v>
      </c>
      <c r="F80" s="277">
        <v>12.8</v>
      </c>
      <c r="G80" s="278">
        <v>0</v>
      </c>
      <c r="H80" s="299">
        <f>F80*G80</f>
        <v>0</v>
      </c>
    </row>
    <row r="81" spans="2:8" ht="13.5" customHeight="1">
      <c r="B81" s="300" t="s">
        <v>507</v>
      </c>
      <c r="C81" s="282" t="s">
        <v>566</v>
      </c>
      <c r="D81" s="283" t="s">
        <v>567</v>
      </c>
      <c r="E81" s="312"/>
      <c r="F81" s="285"/>
      <c r="G81" s="286"/>
      <c r="H81" s="301">
        <f>H86+H85+H84+H83+H82</f>
        <v>0</v>
      </c>
    </row>
    <row r="82" spans="2:8" ht="13.5" customHeight="1">
      <c r="B82" s="298">
        <v>24</v>
      </c>
      <c r="C82" s="274" t="s">
        <v>661</v>
      </c>
      <c r="D82" s="275" t="s">
        <v>662</v>
      </c>
      <c r="E82" s="310" t="s">
        <v>310</v>
      </c>
      <c r="F82" s="277">
        <v>1</v>
      </c>
      <c r="G82" s="278">
        <v>0</v>
      </c>
      <c r="H82" s="299">
        <f>F82*G82</f>
        <v>0</v>
      </c>
    </row>
    <row r="83" spans="2:8" ht="13.5" customHeight="1">
      <c r="B83" s="298">
        <v>25</v>
      </c>
      <c r="C83" s="274" t="s">
        <v>663</v>
      </c>
      <c r="D83" s="275" t="s">
        <v>664</v>
      </c>
      <c r="E83" s="310" t="s">
        <v>310</v>
      </c>
      <c r="F83" s="277">
        <v>1</v>
      </c>
      <c r="G83" s="278">
        <v>0</v>
      </c>
      <c r="H83" s="299">
        <f t="shared" ref="H83:H86" si="4">F83*G83</f>
        <v>0</v>
      </c>
    </row>
    <row r="84" spans="2:8" ht="13.5" customHeight="1">
      <c r="B84" s="298">
        <v>26</v>
      </c>
      <c r="C84" s="274" t="s">
        <v>665</v>
      </c>
      <c r="D84" s="275" t="s">
        <v>666</v>
      </c>
      <c r="E84" s="310" t="s">
        <v>310</v>
      </c>
      <c r="F84" s="277">
        <v>1</v>
      </c>
      <c r="G84" s="278">
        <v>0</v>
      </c>
      <c r="H84" s="299">
        <f t="shared" si="4"/>
        <v>0</v>
      </c>
    </row>
    <row r="85" spans="2:8" ht="13.5" customHeight="1">
      <c r="B85" s="298">
        <v>27</v>
      </c>
      <c r="C85" s="274" t="s">
        <v>667</v>
      </c>
      <c r="D85" s="275" t="s">
        <v>668</v>
      </c>
      <c r="E85" s="310" t="s">
        <v>310</v>
      </c>
      <c r="F85" s="277">
        <v>1</v>
      </c>
      <c r="G85" s="278">
        <v>0</v>
      </c>
      <c r="H85" s="299">
        <f t="shared" si="4"/>
        <v>0</v>
      </c>
    </row>
    <row r="86" spans="2:8" ht="13.5" customHeight="1">
      <c r="B86" s="298">
        <v>28</v>
      </c>
      <c r="C86" s="274" t="s">
        <v>669</v>
      </c>
      <c r="D86" s="275" t="s">
        <v>670</v>
      </c>
      <c r="E86" s="310" t="s">
        <v>20</v>
      </c>
      <c r="F86" s="277">
        <v>547</v>
      </c>
      <c r="G86" s="278">
        <v>0</v>
      </c>
      <c r="H86" s="299">
        <f t="shared" si="4"/>
        <v>0</v>
      </c>
    </row>
    <row r="87" spans="2:8" ht="13.5" customHeight="1">
      <c r="B87" s="300" t="s">
        <v>507</v>
      </c>
      <c r="C87" s="282" t="s">
        <v>671</v>
      </c>
      <c r="D87" s="283" t="s">
        <v>672</v>
      </c>
      <c r="E87" s="312"/>
      <c r="F87" s="285"/>
      <c r="G87" s="286"/>
      <c r="H87" s="301">
        <f>H88+H89</f>
        <v>0</v>
      </c>
    </row>
    <row r="88" spans="2:8" ht="13.5" customHeight="1">
      <c r="B88" s="298">
        <v>29</v>
      </c>
      <c r="C88" s="274" t="s">
        <v>673</v>
      </c>
      <c r="D88" s="275" t="s">
        <v>674</v>
      </c>
      <c r="E88" s="310" t="s">
        <v>420</v>
      </c>
      <c r="F88" s="277">
        <v>1</v>
      </c>
      <c r="G88" s="278">
        <v>0</v>
      </c>
      <c r="H88" s="299">
        <f>F88*G88</f>
        <v>0</v>
      </c>
    </row>
    <row r="89" spans="2:8" ht="13.5" customHeight="1">
      <c r="B89" s="298">
        <v>30</v>
      </c>
      <c r="C89" s="274" t="s">
        <v>675</v>
      </c>
      <c r="D89" s="275" t="s">
        <v>676</v>
      </c>
      <c r="E89" s="310" t="s">
        <v>20</v>
      </c>
      <c r="F89" s="277">
        <v>150</v>
      </c>
      <c r="G89" s="278">
        <v>0</v>
      </c>
      <c r="H89" s="299">
        <f>F89*G89</f>
        <v>0</v>
      </c>
    </row>
    <row r="90" spans="2:8" ht="13.5" customHeight="1">
      <c r="B90" s="300" t="s">
        <v>507</v>
      </c>
      <c r="C90" s="282" t="s">
        <v>677</v>
      </c>
      <c r="D90" s="283" t="s">
        <v>678</v>
      </c>
      <c r="E90" s="312"/>
      <c r="F90" s="285"/>
      <c r="G90" s="286"/>
      <c r="H90" s="301">
        <f>H95+H94+H93+H92+H91</f>
        <v>0</v>
      </c>
    </row>
    <row r="91" spans="2:8" ht="13.5" customHeight="1">
      <c r="B91" s="298">
        <v>31</v>
      </c>
      <c r="C91" s="274" t="s">
        <v>679</v>
      </c>
      <c r="D91" s="275" t="s">
        <v>680</v>
      </c>
      <c r="E91" s="310" t="s">
        <v>310</v>
      </c>
      <c r="F91" s="277">
        <v>1</v>
      </c>
      <c r="G91" s="278">
        <v>0</v>
      </c>
      <c r="H91" s="299">
        <f>F91*G91</f>
        <v>0</v>
      </c>
    </row>
    <row r="92" spans="2:8" ht="13.5" customHeight="1">
      <c r="B92" s="298">
        <v>32</v>
      </c>
      <c r="C92" s="274" t="s">
        <v>681</v>
      </c>
      <c r="D92" s="275" t="s">
        <v>682</v>
      </c>
      <c r="E92" s="310" t="s">
        <v>420</v>
      </c>
      <c r="F92" s="277">
        <v>1</v>
      </c>
      <c r="G92" s="278">
        <v>0</v>
      </c>
      <c r="H92" s="299">
        <f t="shared" ref="H92:H95" si="5">F92*G92</f>
        <v>0</v>
      </c>
    </row>
    <row r="93" spans="2:8" ht="13.5" customHeight="1">
      <c r="B93" s="298">
        <v>33</v>
      </c>
      <c r="C93" s="274" t="s">
        <v>683</v>
      </c>
      <c r="D93" s="275" t="s">
        <v>684</v>
      </c>
      <c r="E93" s="310" t="s">
        <v>310</v>
      </c>
      <c r="F93" s="277">
        <v>1</v>
      </c>
      <c r="G93" s="278">
        <v>0</v>
      </c>
      <c r="H93" s="299">
        <f t="shared" si="5"/>
        <v>0</v>
      </c>
    </row>
    <row r="94" spans="2:8" ht="13.5" customHeight="1">
      <c r="B94" s="298">
        <v>34</v>
      </c>
      <c r="C94" s="274" t="s">
        <v>685</v>
      </c>
      <c r="D94" s="275" t="s">
        <v>686</v>
      </c>
      <c r="E94" s="310" t="s">
        <v>420</v>
      </c>
      <c r="F94" s="277">
        <v>1</v>
      </c>
      <c r="G94" s="278">
        <v>0</v>
      </c>
      <c r="H94" s="299">
        <f t="shared" si="5"/>
        <v>0</v>
      </c>
    </row>
    <row r="95" spans="2:8" ht="13.5" customHeight="1">
      <c r="B95" s="298">
        <v>35</v>
      </c>
      <c r="C95" s="274" t="s">
        <v>669</v>
      </c>
      <c r="D95" s="275" t="s">
        <v>687</v>
      </c>
      <c r="E95" s="310" t="s">
        <v>20</v>
      </c>
      <c r="F95" s="277">
        <v>365.5</v>
      </c>
      <c r="G95" s="278">
        <v>0</v>
      </c>
      <c r="H95" s="299">
        <f t="shared" si="5"/>
        <v>0</v>
      </c>
    </row>
    <row r="96" spans="2:8" ht="13.5" customHeight="1">
      <c r="B96" s="300" t="s">
        <v>507</v>
      </c>
      <c r="C96" s="282" t="s">
        <v>574</v>
      </c>
      <c r="D96" s="283" t="s">
        <v>575</v>
      </c>
      <c r="E96" s="312"/>
      <c r="F96" s="285"/>
      <c r="G96" s="286"/>
      <c r="H96" s="301">
        <f>H97+H101+H105+H109+H111+H115+H117+H119</f>
        <v>0</v>
      </c>
    </row>
    <row r="97" spans="2:8" ht="13.5" customHeight="1">
      <c r="B97" s="298">
        <v>36</v>
      </c>
      <c r="C97" s="274" t="s">
        <v>688</v>
      </c>
      <c r="D97" s="275" t="s">
        <v>689</v>
      </c>
      <c r="E97" s="310" t="s">
        <v>222</v>
      </c>
      <c r="F97" s="277">
        <v>24.3445</v>
      </c>
      <c r="G97" s="278">
        <v>0</v>
      </c>
      <c r="H97" s="299">
        <f>F97*G97</f>
        <v>0</v>
      </c>
    </row>
    <row r="98" spans="2:8" ht="13.5" customHeight="1">
      <c r="B98" s="298"/>
      <c r="C98" s="274"/>
      <c r="D98" s="279" t="s">
        <v>583</v>
      </c>
      <c r="E98" s="311"/>
      <c r="F98" s="281">
        <v>11.7393</v>
      </c>
      <c r="G98" s="278"/>
      <c r="H98" s="299"/>
    </row>
    <row r="99" spans="2:8" ht="13.5" customHeight="1">
      <c r="B99" s="298"/>
      <c r="C99" s="274"/>
      <c r="D99" s="279" t="s">
        <v>584</v>
      </c>
      <c r="E99" s="311"/>
      <c r="F99" s="281">
        <v>7.8231999999999999</v>
      </c>
      <c r="G99" s="278"/>
      <c r="H99" s="299"/>
    </row>
    <row r="100" spans="2:8" ht="13.5" customHeight="1">
      <c r="B100" s="298"/>
      <c r="C100" s="274"/>
      <c r="D100" s="279" t="s">
        <v>585</v>
      </c>
      <c r="E100" s="311"/>
      <c r="F100" s="281">
        <v>4.782</v>
      </c>
      <c r="G100" s="278"/>
      <c r="H100" s="299"/>
    </row>
    <row r="101" spans="2:8" ht="13.5" customHeight="1">
      <c r="B101" s="298">
        <v>37</v>
      </c>
      <c r="C101" s="274" t="s">
        <v>690</v>
      </c>
      <c r="D101" s="275" t="s">
        <v>691</v>
      </c>
      <c r="E101" s="310" t="s">
        <v>222</v>
      </c>
      <c r="F101" s="277">
        <v>24.3445</v>
      </c>
      <c r="G101" s="278">
        <v>0</v>
      </c>
      <c r="H101" s="299">
        <f t="shared" ref="H101:H119" si="6">F101*G101</f>
        <v>0</v>
      </c>
    </row>
    <row r="102" spans="2:8" ht="13.5" customHeight="1">
      <c r="B102" s="298"/>
      <c r="C102" s="274"/>
      <c r="D102" s="279" t="s">
        <v>583</v>
      </c>
      <c r="E102" s="311"/>
      <c r="F102" s="281">
        <v>11.7393</v>
      </c>
      <c r="G102" s="278"/>
      <c r="H102" s="299"/>
    </row>
    <row r="103" spans="2:8" ht="13.5" customHeight="1">
      <c r="B103" s="298"/>
      <c r="C103" s="274"/>
      <c r="D103" s="279" t="s">
        <v>584</v>
      </c>
      <c r="E103" s="311"/>
      <c r="F103" s="281">
        <v>7.8231999999999999</v>
      </c>
      <c r="G103" s="278"/>
      <c r="H103" s="299"/>
    </row>
    <row r="104" spans="2:8" ht="13.5" customHeight="1">
      <c r="B104" s="298"/>
      <c r="C104" s="274"/>
      <c r="D104" s="279" t="s">
        <v>585</v>
      </c>
      <c r="E104" s="311"/>
      <c r="F104" s="281">
        <v>4.782</v>
      </c>
      <c r="G104" s="278"/>
      <c r="H104" s="299"/>
    </row>
    <row r="105" spans="2:8" ht="13.5" customHeight="1">
      <c r="B105" s="298">
        <v>38</v>
      </c>
      <c r="C105" s="274" t="s">
        <v>692</v>
      </c>
      <c r="D105" s="275" t="s">
        <v>693</v>
      </c>
      <c r="E105" s="310" t="s">
        <v>108</v>
      </c>
      <c r="F105" s="277">
        <v>29.73</v>
      </c>
      <c r="G105" s="278">
        <v>0</v>
      </c>
      <c r="H105" s="299">
        <f t="shared" si="6"/>
        <v>0</v>
      </c>
    </row>
    <row r="106" spans="2:8" ht="13.5" customHeight="1">
      <c r="B106" s="298"/>
      <c r="C106" s="274"/>
      <c r="D106" s="279" t="s">
        <v>578</v>
      </c>
      <c r="E106" s="311"/>
      <c r="F106" s="281">
        <v>12.83</v>
      </c>
      <c r="G106" s="278"/>
      <c r="H106" s="299"/>
    </row>
    <row r="107" spans="2:8" ht="13.5" customHeight="1">
      <c r="B107" s="298"/>
      <c r="C107" s="274"/>
      <c r="D107" s="279" t="s">
        <v>579</v>
      </c>
      <c r="E107" s="311"/>
      <c r="F107" s="281">
        <v>9.5500000000000007</v>
      </c>
      <c r="G107" s="278"/>
      <c r="H107" s="299"/>
    </row>
    <row r="108" spans="2:8" ht="13.5" customHeight="1">
      <c r="B108" s="298"/>
      <c r="C108" s="274"/>
      <c r="D108" s="279" t="s">
        <v>580</v>
      </c>
      <c r="E108" s="311"/>
      <c r="F108" s="281">
        <v>7.35</v>
      </c>
      <c r="G108" s="278"/>
      <c r="H108" s="299"/>
    </row>
    <row r="109" spans="2:8" ht="13.5" customHeight="1">
      <c r="B109" s="298">
        <v>39</v>
      </c>
      <c r="C109" s="274" t="s">
        <v>694</v>
      </c>
      <c r="D109" s="275" t="s">
        <v>695</v>
      </c>
      <c r="E109" s="310" t="s">
        <v>108</v>
      </c>
      <c r="F109" s="277">
        <v>31.2165</v>
      </c>
      <c r="G109" s="278">
        <v>0</v>
      </c>
      <c r="H109" s="299">
        <f t="shared" si="6"/>
        <v>0</v>
      </c>
    </row>
    <row r="110" spans="2:8" ht="13.5" customHeight="1">
      <c r="B110" s="298"/>
      <c r="C110" s="274"/>
      <c r="D110" s="279" t="s">
        <v>696</v>
      </c>
      <c r="E110" s="311"/>
      <c r="F110" s="281">
        <v>31.2165</v>
      </c>
      <c r="G110" s="278"/>
      <c r="H110" s="299"/>
    </row>
    <row r="111" spans="2:8" ht="13.5" customHeight="1">
      <c r="B111" s="298">
        <v>40</v>
      </c>
      <c r="C111" s="274" t="s">
        <v>697</v>
      </c>
      <c r="D111" s="275" t="s">
        <v>698</v>
      </c>
      <c r="E111" s="310" t="s">
        <v>222</v>
      </c>
      <c r="F111" s="277">
        <v>24.3445</v>
      </c>
      <c r="G111" s="278">
        <v>0</v>
      </c>
      <c r="H111" s="299">
        <f t="shared" si="6"/>
        <v>0</v>
      </c>
    </row>
    <row r="112" spans="2:8" ht="13.5" customHeight="1">
      <c r="B112" s="298"/>
      <c r="C112" s="274"/>
      <c r="D112" s="279" t="s">
        <v>583</v>
      </c>
      <c r="E112" s="311"/>
      <c r="F112" s="281">
        <v>11.7393</v>
      </c>
      <c r="G112" s="278"/>
      <c r="H112" s="299"/>
    </row>
    <row r="113" spans="2:8" ht="13.5" customHeight="1">
      <c r="B113" s="298"/>
      <c r="C113" s="274"/>
      <c r="D113" s="279" t="s">
        <v>584</v>
      </c>
      <c r="E113" s="311"/>
      <c r="F113" s="281">
        <v>7.8231999999999999</v>
      </c>
      <c r="G113" s="278"/>
      <c r="H113" s="299"/>
    </row>
    <row r="114" spans="2:8" ht="13.5" customHeight="1">
      <c r="B114" s="298"/>
      <c r="C114" s="274"/>
      <c r="D114" s="279" t="s">
        <v>585</v>
      </c>
      <c r="E114" s="311"/>
      <c r="F114" s="281">
        <v>4.782</v>
      </c>
      <c r="G114" s="278"/>
      <c r="H114" s="299"/>
    </row>
    <row r="115" spans="2:8" ht="13.5" customHeight="1">
      <c r="B115" s="298">
        <v>41</v>
      </c>
      <c r="C115" s="274" t="s">
        <v>699</v>
      </c>
      <c r="D115" s="275" t="s">
        <v>700</v>
      </c>
      <c r="E115" s="310" t="s">
        <v>222</v>
      </c>
      <c r="F115" s="277">
        <v>25.561724999999999</v>
      </c>
      <c r="G115" s="278">
        <v>0</v>
      </c>
      <c r="H115" s="299">
        <f t="shared" si="6"/>
        <v>0</v>
      </c>
    </row>
    <row r="116" spans="2:8" ht="13.5" customHeight="1">
      <c r="B116" s="298"/>
      <c r="C116" s="274"/>
      <c r="D116" s="279" t="s">
        <v>701</v>
      </c>
      <c r="E116" s="311"/>
      <c r="F116" s="281">
        <v>25.561724999999999</v>
      </c>
      <c r="G116" s="278"/>
      <c r="H116" s="299"/>
    </row>
    <row r="117" spans="2:8" ht="13.5" customHeight="1">
      <c r="B117" s="298">
        <v>42</v>
      </c>
      <c r="C117" s="274" t="s">
        <v>702</v>
      </c>
      <c r="D117" s="275" t="s">
        <v>703</v>
      </c>
      <c r="E117" s="310" t="s">
        <v>108</v>
      </c>
      <c r="F117" s="277">
        <v>3.49</v>
      </c>
      <c r="G117" s="278">
        <v>0</v>
      </c>
      <c r="H117" s="299">
        <f t="shared" si="6"/>
        <v>0</v>
      </c>
    </row>
    <row r="118" spans="2:8" ht="13.5" customHeight="1">
      <c r="B118" s="298"/>
      <c r="C118" s="274"/>
      <c r="D118" s="279" t="s">
        <v>704</v>
      </c>
      <c r="E118" s="311"/>
      <c r="F118" s="281">
        <v>3.49</v>
      </c>
      <c r="G118" s="278"/>
      <c r="H118" s="299"/>
    </row>
    <row r="119" spans="2:8" ht="13.5" customHeight="1">
      <c r="B119" s="298">
        <v>43</v>
      </c>
      <c r="C119" s="274" t="s">
        <v>705</v>
      </c>
      <c r="D119" s="275" t="s">
        <v>706</v>
      </c>
      <c r="E119" s="310" t="s">
        <v>20</v>
      </c>
      <c r="F119" s="277">
        <v>194.23</v>
      </c>
      <c r="G119" s="278">
        <v>0</v>
      </c>
      <c r="H119" s="299">
        <f t="shared" si="6"/>
        <v>0</v>
      </c>
    </row>
    <row r="120" spans="2:8" ht="13.5" customHeight="1">
      <c r="B120" s="300" t="s">
        <v>507</v>
      </c>
      <c r="C120" s="282" t="s">
        <v>707</v>
      </c>
      <c r="D120" s="283" t="s">
        <v>708</v>
      </c>
      <c r="E120" s="312"/>
      <c r="F120" s="285"/>
      <c r="G120" s="286"/>
      <c r="H120" s="301">
        <f>H126+H124+H122+H121+H125</f>
        <v>0</v>
      </c>
    </row>
    <row r="121" spans="2:8" ht="13.5" customHeight="1">
      <c r="B121" s="298">
        <v>44</v>
      </c>
      <c r="C121" s="274" t="s">
        <v>709</v>
      </c>
      <c r="D121" s="275" t="s">
        <v>710</v>
      </c>
      <c r="E121" s="310" t="s">
        <v>222</v>
      </c>
      <c r="F121" s="277">
        <v>2.68</v>
      </c>
      <c r="G121" s="278">
        <v>0</v>
      </c>
      <c r="H121" s="299">
        <f>F121*G121</f>
        <v>0</v>
      </c>
    </row>
    <row r="122" spans="2:8" ht="13.5" customHeight="1">
      <c r="B122" s="298">
        <v>45</v>
      </c>
      <c r="C122" s="274" t="s">
        <v>711</v>
      </c>
      <c r="D122" s="275" t="s">
        <v>712</v>
      </c>
      <c r="E122" s="310" t="s">
        <v>222</v>
      </c>
      <c r="F122" s="277">
        <v>2.68</v>
      </c>
      <c r="G122" s="278">
        <v>0</v>
      </c>
      <c r="H122" s="299">
        <f t="shared" ref="H122:H126" si="7">F122*G122</f>
        <v>0</v>
      </c>
    </row>
    <row r="123" spans="2:8" ht="13.5" customHeight="1">
      <c r="B123" s="298"/>
      <c r="C123" s="274"/>
      <c r="D123" s="279" t="s">
        <v>713</v>
      </c>
      <c r="E123" s="311"/>
      <c r="F123" s="281">
        <v>2.68</v>
      </c>
      <c r="G123" s="278"/>
      <c r="H123" s="299"/>
    </row>
    <row r="124" spans="2:8" ht="13.5" customHeight="1">
      <c r="B124" s="298">
        <v>46</v>
      </c>
      <c r="C124" s="274" t="s">
        <v>714</v>
      </c>
      <c r="D124" s="275" t="s">
        <v>1284</v>
      </c>
      <c r="E124" s="310" t="s">
        <v>222</v>
      </c>
      <c r="F124" s="277">
        <v>2.948</v>
      </c>
      <c r="G124" s="278">
        <v>0</v>
      </c>
      <c r="H124" s="299">
        <f t="shared" si="7"/>
        <v>0</v>
      </c>
    </row>
    <row r="125" spans="2:8" ht="13.5" customHeight="1">
      <c r="B125" s="435" t="s">
        <v>1285</v>
      </c>
      <c r="C125" s="274" t="s">
        <v>914</v>
      </c>
      <c r="D125" s="275" t="s">
        <v>915</v>
      </c>
      <c r="E125" s="310" t="s">
        <v>108</v>
      </c>
      <c r="F125" s="277">
        <v>3.02</v>
      </c>
      <c r="G125" s="278">
        <v>0</v>
      </c>
      <c r="H125" s="299">
        <f t="shared" si="7"/>
        <v>0</v>
      </c>
    </row>
    <row r="126" spans="2:8" ht="13.5" customHeight="1">
      <c r="B126" s="298">
        <v>47</v>
      </c>
      <c r="C126" s="274" t="s">
        <v>716</v>
      </c>
      <c r="D126" s="275" t="s">
        <v>717</v>
      </c>
      <c r="E126" s="310" t="s">
        <v>20</v>
      </c>
      <c r="F126" s="277">
        <v>29.03</v>
      </c>
      <c r="G126" s="278">
        <v>0</v>
      </c>
      <c r="H126" s="299">
        <f t="shared" si="7"/>
        <v>0</v>
      </c>
    </row>
    <row r="127" spans="2:8" ht="13.5" customHeight="1">
      <c r="B127" s="300" t="s">
        <v>507</v>
      </c>
      <c r="C127" s="282" t="s">
        <v>216</v>
      </c>
      <c r="D127" s="283" t="s">
        <v>718</v>
      </c>
      <c r="E127" s="312"/>
      <c r="F127" s="285"/>
      <c r="G127" s="286"/>
      <c r="H127" s="301">
        <f>H128+H130</f>
        <v>0</v>
      </c>
    </row>
    <row r="128" spans="2:8" ht="13.5" customHeight="1">
      <c r="B128" s="298">
        <v>48</v>
      </c>
      <c r="C128" s="274" t="s">
        <v>719</v>
      </c>
      <c r="D128" s="275" t="s">
        <v>720</v>
      </c>
      <c r="E128" s="310" t="s">
        <v>222</v>
      </c>
      <c r="F128" s="277">
        <v>4.1399999999999997</v>
      </c>
      <c r="G128" s="278">
        <v>0</v>
      </c>
      <c r="H128" s="299">
        <f>F128*G128</f>
        <v>0</v>
      </c>
    </row>
    <row r="129" spans="2:10" ht="13.5" customHeight="1">
      <c r="B129" s="298"/>
      <c r="C129" s="274"/>
      <c r="D129" s="279" t="s">
        <v>721</v>
      </c>
      <c r="E129" s="311"/>
      <c r="F129" s="281">
        <v>4.1399999999999997</v>
      </c>
      <c r="G129" s="278"/>
      <c r="H129" s="299"/>
    </row>
    <row r="130" spans="2:10" ht="13.5" customHeight="1" thickBot="1">
      <c r="B130" s="298">
        <v>49</v>
      </c>
      <c r="C130" s="274" t="s">
        <v>722</v>
      </c>
      <c r="D130" s="275" t="s">
        <v>723</v>
      </c>
      <c r="E130" s="310" t="s">
        <v>222</v>
      </c>
      <c r="F130" s="277">
        <v>4.1399999999999997</v>
      </c>
      <c r="G130" s="278">
        <v>0</v>
      </c>
      <c r="H130" s="299">
        <f t="shared" ref="H130" si="8">F130*G130</f>
        <v>0</v>
      </c>
    </row>
    <row r="131" spans="2:10" ht="13.5" customHeight="1" thickBot="1">
      <c r="B131" s="300" t="s">
        <v>507</v>
      </c>
      <c r="C131" s="282" t="s">
        <v>724</v>
      </c>
      <c r="D131" s="283" t="s">
        <v>725</v>
      </c>
      <c r="E131" s="312"/>
      <c r="F131" s="285"/>
      <c r="G131" s="286"/>
      <c r="H131" s="301">
        <f>H132+H139+H140+H141+H144</f>
        <v>0</v>
      </c>
      <c r="I131" s="398">
        <f>H131+H127+H120+H96+H90+H87+H81+H78+H71+H56</f>
        <v>0</v>
      </c>
      <c r="J131" s="399" t="s">
        <v>14</v>
      </c>
    </row>
    <row r="132" spans="2:10" ht="13.5" customHeight="1">
      <c r="B132" s="298">
        <v>50</v>
      </c>
      <c r="C132" s="274" t="s">
        <v>726</v>
      </c>
      <c r="D132" s="275" t="s">
        <v>727</v>
      </c>
      <c r="E132" s="310" t="s">
        <v>222</v>
      </c>
      <c r="F132" s="277">
        <v>64.338999999999999</v>
      </c>
      <c r="G132" s="278">
        <v>0</v>
      </c>
      <c r="H132" s="299">
        <f>F132*G132</f>
        <v>0</v>
      </c>
    </row>
    <row r="133" spans="2:10" ht="13.5" customHeight="1">
      <c r="B133" s="298"/>
      <c r="C133" s="274"/>
      <c r="D133" s="279" t="s">
        <v>608</v>
      </c>
      <c r="E133" s="311"/>
      <c r="F133" s="281">
        <v>29.736999999999998</v>
      </c>
      <c r="G133" s="278"/>
      <c r="H133" s="299"/>
    </row>
    <row r="134" spans="2:10" ht="13.5" customHeight="1">
      <c r="B134" s="298"/>
      <c r="C134" s="274"/>
      <c r="D134" s="279" t="s">
        <v>609</v>
      </c>
      <c r="E134" s="311"/>
      <c r="F134" s="281">
        <v>22.68</v>
      </c>
      <c r="G134" s="278"/>
      <c r="H134" s="299"/>
    </row>
    <row r="135" spans="2:10" ht="13.5" customHeight="1">
      <c r="B135" s="298"/>
      <c r="C135" s="274"/>
      <c r="D135" s="279" t="s">
        <v>610</v>
      </c>
      <c r="E135" s="311"/>
      <c r="F135" s="281">
        <v>-10.47</v>
      </c>
      <c r="G135" s="278"/>
      <c r="H135" s="299"/>
    </row>
    <row r="136" spans="2:10" ht="13.5" customHeight="1">
      <c r="B136" s="298"/>
      <c r="C136" s="274"/>
      <c r="D136" s="279" t="s">
        <v>611</v>
      </c>
      <c r="E136" s="311"/>
      <c r="F136" s="281">
        <v>4.32</v>
      </c>
      <c r="G136" s="278"/>
      <c r="H136" s="299"/>
    </row>
    <row r="137" spans="2:10" ht="13.5" customHeight="1">
      <c r="B137" s="298"/>
      <c r="C137" s="274"/>
      <c r="D137" s="279" t="s">
        <v>612</v>
      </c>
      <c r="E137" s="311"/>
      <c r="F137" s="281">
        <v>8.9039999999999999</v>
      </c>
      <c r="G137" s="278"/>
      <c r="H137" s="299"/>
    </row>
    <row r="138" spans="2:10" ht="13.5" customHeight="1">
      <c r="B138" s="298"/>
      <c r="C138" s="274"/>
      <c r="D138" s="279" t="s">
        <v>613</v>
      </c>
      <c r="E138" s="311"/>
      <c r="F138" s="281">
        <v>9.1679999999999993</v>
      </c>
      <c r="G138" s="278"/>
      <c r="H138" s="299"/>
    </row>
    <row r="139" spans="2:10" ht="13.5" customHeight="1">
      <c r="B139" s="298">
        <v>51</v>
      </c>
      <c r="C139" s="274" t="s">
        <v>728</v>
      </c>
      <c r="D139" s="275" t="s">
        <v>729</v>
      </c>
      <c r="E139" s="310" t="s">
        <v>222</v>
      </c>
      <c r="F139" s="277">
        <v>64.338999999999999</v>
      </c>
      <c r="G139" s="278">
        <v>0</v>
      </c>
      <c r="H139" s="299">
        <f t="shared" ref="H139:H144" si="9">F139*G139</f>
        <v>0</v>
      </c>
    </row>
    <row r="140" spans="2:10" ht="13.5" customHeight="1">
      <c r="B140" s="298">
        <v>52</v>
      </c>
      <c r="C140" s="274" t="s">
        <v>730</v>
      </c>
      <c r="D140" s="275" t="s">
        <v>731</v>
      </c>
      <c r="E140" s="310" t="s">
        <v>222</v>
      </c>
      <c r="F140" s="277">
        <v>28.43</v>
      </c>
      <c r="G140" s="278">
        <v>0</v>
      </c>
      <c r="H140" s="299">
        <f t="shared" si="9"/>
        <v>0</v>
      </c>
    </row>
    <row r="141" spans="2:10" ht="13.5" customHeight="1">
      <c r="B141" s="298">
        <v>53</v>
      </c>
      <c r="C141" s="274" t="s">
        <v>732</v>
      </c>
      <c r="D141" s="275" t="s">
        <v>733</v>
      </c>
      <c r="E141" s="310" t="s">
        <v>222</v>
      </c>
      <c r="F141" s="277">
        <v>92.769000000000005</v>
      </c>
      <c r="G141" s="278">
        <v>0</v>
      </c>
      <c r="H141" s="299">
        <f t="shared" si="9"/>
        <v>0</v>
      </c>
    </row>
    <row r="142" spans="2:10" ht="13.5" customHeight="1">
      <c r="B142" s="298"/>
      <c r="C142" s="274"/>
      <c r="D142" s="279" t="s">
        <v>734</v>
      </c>
      <c r="E142" s="311"/>
      <c r="F142" s="281">
        <v>28.43</v>
      </c>
      <c r="G142" s="278"/>
      <c r="H142" s="299"/>
    </row>
    <row r="143" spans="2:10" ht="13.5" customHeight="1">
      <c r="B143" s="298"/>
      <c r="C143" s="274"/>
      <c r="D143" s="279" t="s">
        <v>735</v>
      </c>
      <c r="E143" s="311"/>
      <c r="F143" s="281">
        <v>64.338999999999999</v>
      </c>
      <c r="G143" s="278"/>
      <c r="H143" s="299"/>
    </row>
    <row r="144" spans="2:10" ht="13.5" customHeight="1">
      <c r="B144" s="298">
        <v>54</v>
      </c>
      <c r="C144" s="274" t="s">
        <v>736</v>
      </c>
      <c r="D144" s="275" t="s">
        <v>737</v>
      </c>
      <c r="E144" s="310" t="s">
        <v>222</v>
      </c>
      <c r="F144" s="277">
        <v>97.769000000000005</v>
      </c>
      <c r="G144" s="278">
        <v>0</v>
      </c>
      <c r="H144" s="299">
        <f t="shared" si="9"/>
        <v>0</v>
      </c>
    </row>
    <row r="145" spans="2:8" ht="13.5" customHeight="1">
      <c r="B145" s="300" t="s">
        <v>507</v>
      </c>
      <c r="C145" s="282" t="s">
        <v>738</v>
      </c>
      <c r="D145" s="283" t="s">
        <v>17</v>
      </c>
      <c r="E145" s="312"/>
      <c r="F145" s="285"/>
      <c r="G145" s="286"/>
      <c r="H145" s="301">
        <f>H146</f>
        <v>0</v>
      </c>
    </row>
    <row r="146" spans="2:8" ht="13.5" customHeight="1" thickBot="1">
      <c r="B146" s="302">
        <v>55</v>
      </c>
      <c r="C146" s="303" t="s">
        <v>739</v>
      </c>
      <c r="D146" s="313" t="s">
        <v>740</v>
      </c>
      <c r="E146" s="314" t="s">
        <v>310</v>
      </c>
      <c r="F146" s="315">
        <v>1</v>
      </c>
      <c r="G146" s="307">
        <v>0</v>
      </c>
      <c r="H146" s="308">
        <f>F146*G146</f>
        <v>0</v>
      </c>
    </row>
    <row r="147" spans="2:8" ht="15.75" thickBot="1">
      <c r="H147" s="386">
        <f>H145+H131+H127+H120+H96+H90+H87+H81+H78+H71+H56+H54+H49+H47+H35+H25+H9</f>
        <v>0</v>
      </c>
    </row>
  </sheetData>
  <mergeCells count="5">
    <mergeCell ref="B2:H2"/>
    <mergeCell ref="D3:H3"/>
    <mergeCell ref="D4:H4"/>
    <mergeCell ref="D5:H5"/>
    <mergeCell ref="D73:H7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3:K132"/>
  <sheetViews>
    <sheetView topLeftCell="A63" zoomScale="130" zoomScaleNormal="130" workbookViewId="0">
      <selection activeCell="J72" sqref="J72"/>
    </sheetView>
  </sheetViews>
  <sheetFormatPr defaultRowHeight="15"/>
  <cols>
    <col min="3" max="3" width="14.7109375" customWidth="1"/>
    <col min="4" max="4" width="44.140625" customWidth="1"/>
    <col min="5" max="5" width="8.85546875" customWidth="1"/>
    <col min="8" max="8" width="17.7109375" customWidth="1"/>
    <col min="11" max="11" width="12" customWidth="1"/>
  </cols>
  <sheetData>
    <row r="3" spans="2:11" ht="15.75" thickBot="1"/>
    <row r="4" spans="2:11" ht="18">
      <c r="B4" s="531" t="s">
        <v>65</v>
      </c>
      <c r="C4" s="532"/>
      <c r="D4" s="532"/>
      <c r="E4" s="532"/>
      <c r="F4" s="532"/>
      <c r="G4" s="532"/>
      <c r="H4" s="532"/>
      <c r="I4" s="533"/>
    </row>
    <row r="5" spans="2:11">
      <c r="B5" s="121" t="s">
        <v>66</v>
      </c>
      <c r="C5" s="122"/>
      <c r="D5" s="122"/>
      <c r="E5" s="122"/>
      <c r="F5" s="122"/>
      <c r="G5" s="122"/>
      <c r="H5" s="122"/>
      <c r="I5" s="123"/>
    </row>
    <row r="6" spans="2:11">
      <c r="B6" s="121" t="s">
        <v>331</v>
      </c>
      <c r="C6" s="122"/>
      <c r="D6" s="122"/>
      <c r="E6" s="122"/>
      <c r="F6" s="122"/>
      <c r="G6" s="122"/>
      <c r="H6" s="122"/>
      <c r="I6" s="123"/>
    </row>
    <row r="7" spans="2:11">
      <c r="B7" s="124"/>
      <c r="C7" s="122"/>
      <c r="D7" s="125"/>
      <c r="E7" s="122"/>
      <c r="F7" s="122"/>
      <c r="G7" s="122"/>
      <c r="H7" s="122"/>
      <c r="I7" s="123"/>
    </row>
    <row r="8" spans="2:11">
      <c r="B8" s="126"/>
      <c r="C8" s="127"/>
      <c r="D8" s="128"/>
      <c r="E8" s="127"/>
      <c r="F8" s="129"/>
      <c r="G8" s="130"/>
      <c r="H8" s="130"/>
      <c r="I8" s="131"/>
    </row>
    <row r="9" spans="2:11">
      <c r="B9" s="132" t="s">
        <v>68</v>
      </c>
      <c r="C9" s="133"/>
      <c r="D9" s="133"/>
      <c r="E9" s="133"/>
      <c r="F9" s="133"/>
      <c r="G9" s="133"/>
      <c r="H9" s="133"/>
      <c r="I9" s="134"/>
    </row>
    <row r="10" spans="2:11">
      <c r="B10" s="132" t="s">
        <v>69</v>
      </c>
      <c r="C10" s="133"/>
      <c r="D10" s="133"/>
      <c r="E10" s="133"/>
      <c r="F10" s="133"/>
      <c r="G10" s="133"/>
      <c r="H10" s="133" t="s">
        <v>70</v>
      </c>
      <c r="I10" s="134"/>
    </row>
    <row r="11" spans="2:11">
      <c r="B11" s="132" t="s">
        <v>71</v>
      </c>
      <c r="C11" s="135"/>
      <c r="D11" s="135"/>
      <c r="E11" s="135"/>
      <c r="F11" s="136"/>
      <c r="G11" s="137"/>
      <c r="H11" s="133" t="s">
        <v>72</v>
      </c>
      <c r="I11" s="138"/>
    </row>
    <row r="12" spans="2:11">
      <c r="B12" s="139"/>
      <c r="C12" s="140"/>
      <c r="D12" s="140"/>
      <c r="E12" s="140"/>
      <c r="F12" s="140"/>
      <c r="G12" s="140"/>
      <c r="H12" s="140"/>
      <c r="I12" s="141"/>
    </row>
    <row r="13" spans="2:11" ht="22.5">
      <c r="B13" s="142" t="s">
        <v>73</v>
      </c>
      <c r="C13" s="114" t="s">
        <v>74</v>
      </c>
      <c r="D13" s="114" t="s">
        <v>75</v>
      </c>
      <c r="E13" s="114" t="s">
        <v>76</v>
      </c>
      <c r="F13" s="114" t="s">
        <v>77</v>
      </c>
      <c r="G13" s="114" t="s">
        <v>78</v>
      </c>
      <c r="H13" s="114" t="s">
        <v>37</v>
      </c>
      <c r="I13" s="143" t="s">
        <v>79</v>
      </c>
    </row>
    <row r="14" spans="2:11">
      <c r="B14" s="142" t="s">
        <v>80</v>
      </c>
      <c r="C14" s="114" t="s">
        <v>81</v>
      </c>
      <c r="D14" s="114" t="s">
        <v>82</v>
      </c>
      <c r="E14" s="114" t="s">
        <v>83</v>
      </c>
      <c r="F14" s="114" t="s">
        <v>84</v>
      </c>
      <c r="G14" s="114" t="s">
        <v>85</v>
      </c>
      <c r="H14" s="114" t="s">
        <v>86</v>
      </c>
      <c r="I14" s="143" t="s">
        <v>87</v>
      </c>
    </row>
    <row r="15" spans="2:11" ht="13.5" customHeight="1">
      <c r="B15" s="139"/>
      <c r="C15" s="140"/>
      <c r="D15" s="140"/>
      <c r="E15" s="140"/>
      <c r="F15" s="140"/>
      <c r="G15" s="140"/>
      <c r="H15" s="140"/>
      <c r="I15" s="141"/>
    </row>
    <row r="16" spans="2:11" ht="13.5" customHeight="1">
      <c r="B16" s="144"/>
      <c r="C16" s="145" t="s">
        <v>14</v>
      </c>
      <c r="D16" s="145" t="s">
        <v>88</v>
      </c>
      <c r="E16" s="145"/>
      <c r="F16" s="146"/>
      <c r="G16" s="147"/>
      <c r="H16" s="147">
        <f>H130-H122</f>
        <v>0</v>
      </c>
      <c r="I16" s="148">
        <v>0.24167428499999999</v>
      </c>
      <c r="K16" s="147"/>
    </row>
    <row r="17" spans="2:11" ht="13.5" customHeight="1">
      <c r="B17" s="149"/>
      <c r="C17" s="150" t="s">
        <v>89</v>
      </c>
      <c r="D17" s="150" t="s">
        <v>90</v>
      </c>
      <c r="E17" s="150"/>
      <c r="F17" s="151"/>
      <c r="G17" s="152"/>
      <c r="H17" s="152">
        <f>H18+H19+H20+H21+H22+H23+H24+H25+H26+H27+H28</f>
        <v>0</v>
      </c>
      <c r="I17" s="153">
        <v>5.5900000000000004E-3</v>
      </c>
    </row>
    <row r="18" spans="2:11" ht="13.5" customHeight="1">
      <c r="B18" s="154">
        <v>1</v>
      </c>
      <c r="C18" s="115" t="s">
        <v>91</v>
      </c>
      <c r="D18" s="115" t="s">
        <v>92</v>
      </c>
      <c r="E18" s="115" t="s">
        <v>93</v>
      </c>
      <c r="F18" s="116">
        <v>2</v>
      </c>
      <c r="G18" s="117">
        <v>0</v>
      </c>
      <c r="H18" s="117">
        <f>F18*G18</f>
        <v>0</v>
      </c>
      <c r="I18" s="155">
        <v>0</v>
      </c>
    </row>
    <row r="19" spans="2:11" ht="13.5" customHeight="1">
      <c r="B19" s="156">
        <v>3</v>
      </c>
      <c r="C19" s="118" t="s">
        <v>96</v>
      </c>
      <c r="D19" s="118" t="s">
        <v>97</v>
      </c>
      <c r="E19" s="118" t="s">
        <v>93</v>
      </c>
      <c r="F19" s="119">
        <v>1</v>
      </c>
      <c r="G19" s="117">
        <v>0</v>
      </c>
      <c r="H19" s="117">
        <f t="shared" ref="H19:H28" si="0">F19*G19</f>
        <v>0</v>
      </c>
      <c r="I19" s="157">
        <v>0</v>
      </c>
    </row>
    <row r="20" spans="2:11" ht="13.5" customHeight="1">
      <c r="B20" s="156">
        <v>4</v>
      </c>
      <c r="C20" s="118" t="s">
        <v>98</v>
      </c>
      <c r="D20" s="118" t="s">
        <v>99</v>
      </c>
      <c r="E20" s="118" t="s">
        <v>93</v>
      </c>
      <c r="F20" s="119">
        <v>2</v>
      </c>
      <c r="G20" s="117">
        <v>0</v>
      </c>
      <c r="H20" s="117">
        <f t="shared" si="0"/>
        <v>0</v>
      </c>
      <c r="I20" s="157">
        <v>0</v>
      </c>
    </row>
    <row r="21" spans="2:11" ht="13.5" customHeight="1">
      <c r="B21" s="154">
        <v>5</v>
      </c>
      <c r="C21" s="115" t="s">
        <v>100</v>
      </c>
      <c r="D21" s="115" t="s">
        <v>101</v>
      </c>
      <c r="E21" s="115" t="s">
        <v>93</v>
      </c>
      <c r="F21" s="116">
        <v>1</v>
      </c>
      <c r="G21" s="117">
        <v>0</v>
      </c>
      <c r="H21" s="117">
        <f t="shared" si="0"/>
        <v>0</v>
      </c>
      <c r="I21" s="155">
        <v>0</v>
      </c>
    </row>
    <row r="22" spans="2:11" ht="13.5" customHeight="1">
      <c r="B22" s="154">
        <v>6</v>
      </c>
      <c r="C22" s="115" t="s">
        <v>102</v>
      </c>
      <c r="D22" s="115" t="s">
        <v>103</v>
      </c>
      <c r="E22" s="115" t="s">
        <v>93</v>
      </c>
      <c r="F22" s="116">
        <v>1</v>
      </c>
      <c r="G22" s="117">
        <v>0</v>
      </c>
      <c r="H22" s="117">
        <f t="shared" si="0"/>
        <v>0</v>
      </c>
      <c r="I22" s="155">
        <v>1.7899999999999999E-3</v>
      </c>
    </row>
    <row r="23" spans="2:11" ht="13.5" customHeight="1">
      <c r="B23" s="154">
        <v>7</v>
      </c>
      <c r="C23" s="115" t="s">
        <v>104</v>
      </c>
      <c r="D23" s="115" t="s">
        <v>105</v>
      </c>
      <c r="E23" s="115" t="s">
        <v>93</v>
      </c>
      <c r="F23" s="116">
        <v>1</v>
      </c>
      <c r="G23" s="117">
        <v>0</v>
      </c>
      <c r="H23" s="117">
        <f t="shared" si="0"/>
        <v>0</v>
      </c>
      <c r="I23" s="155">
        <v>1E-3</v>
      </c>
    </row>
    <row r="24" spans="2:11" ht="13.5" customHeight="1">
      <c r="B24" s="154">
        <v>8</v>
      </c>
      <c r="C24" s="115" t="s">
        <v>106</v>
      </c>
      <c r="D24" s="115" t="s">
        <v>107</v>
      </c>
      <c r="E24" s="115" t="s">
        <v>108</v>
      </c>
      <c r="F24" s="116">
        <v>8</v>
      </c>
      <c r="G24" s="117">
        <v>0</v>
      </c>
      <c r="H24" s="117">
        <f t="shared" si="0"/>
        <v>0</v>
      </c>
      <c r="I24" s="155">
        <v>2.8E-3</v>
      </c>
    </row>
    <row r="25" spans="2:11" ht="13.5" customHeight="1">
      <c r="B25" s="154">
        <v>9</v>
      </c>
      <c r="C25" s="115" t="s">
        <v>115</v>
      </c>
      <c r="D25" s="115" t="s">
        <v>116</v>
      </c>
      <c r="E25" s="115" t="s">
        <v>93</v>
      </c>
      <c r="F25" s="116">
        <v>2</v>
      </c>
      <c r="G25" s="117">
        <v>0</v>
      </c>
      <c r="H25" s="117">
        <f t="shared" si="0"/>
        <v>0</v>
      </c>
      <c r="I25" s="155">
        <v>0</v>
      </c>
    </row>
    <row r="26" spans="2:11" ht="13.5" customHeight="1">
      <c r="B26" s="154">
        <v>10</v>
      </c>
      <c r="C26" s="115" t="s">
        <v>121</v>
      </c>
      <c r="D26" s="115" t="s">
        <v>122</v>
      </c>
      <c r="E26" s="115" t="s">
        <v>108</v>
      </c>
      <c r="F26" s="116">
        <v>8</v>
      </c>
      <c r="G26" s="117">
        <v>0</v>
      </c>
      <c r="H26" s="117">
        <f t="shared" si="0"/>
        <v>0</v>
      </c>
      <c r="I26" s="155">
        <v>0</v>
      </c>
    </row>
    <row r="27" spans="2:11" ht="13.5" customHeight="1">
      <c r="B27" s="154">
        <v>11</v>
      </c>
      <c r="C27" s="115" t="s">
        <v>123</v>
      </c>
      <c r="D27" s="115" t="s">
        <v>124</v>
      </c>
      <c r="E27" s="115" t="s">
        <v>93</v>
      </c>
      <c r="F27" s="116">
        <v>6</v>
      </c>
      <c r="G27" s="117">
        <v>0</v>
      </c>
      <c r="H27" s="117">
        <f t="shared" si="0"/>
        <v>0</v>
      </c>
      <c r="I27" s="155">
        <v>0</v>
      </c>
    </row>
    <row r="28" spans="2:11" ht="13.5" customHeight="1">
      <c r="B28" s="154">
        <v>12</v>
      </c>
      <c r="C28" s="115" t="s">
        <v>125</v>
      </c>
      <c r="D28" s="115" t="s">
        <v>126</v>
      </c>
      <c r="E28" s="115" t="s">
        <v>20</v>
      </c>
      <c r="F28" s="116">
        <v>69.662999999999997</v>
      </c>
      <c r="G28" s="117">
        <v>0</v>
      </c>
      <c r="H28" s="117">
        <f t="shared" si="0"/>
        <v>0</v>
      </c>
      <c r="I28" s="155">
        <v>0</v>
      </c>
    </row>
    <row r="29" spans="2:11" ht="13.5" customHeight="1">
      <c r="B29" s="149"/>
      <c r="C29" s="150" t="s">
        <v>127</v>
      </c>
      <c r="D29" s="150" t="s">
        <v>128</v>
      </c>
      <c r="E29" s="150"/>
      <c r="F29" s="151"/>
      <c r="G29" s="152"/>
      <c r="H29" s="152">
        <f>H30+H31+H32+H33+H34+H35+H36+H37+H38+H39+H40+H41+H42+H43</f>
        <v>0</v>
      </c>
      <c r="I29" s="153">
        <v>0.10367999999999999</v>
      </c>
      <c r="K29" s="152"/>
    </row>
    <row r="30" spans="2:11" ht="13.5" customHeight="1">
      <c r="B30" s="154">
        <v>13</v>
      </c>
      <c r="C30" s="115" t="s">
        <v>129</v>
      </c>
      <c r="D30" s="115" t="s">
        <v>130</v>
      </c>
      <c r="E30" s="115" t="s">
        <v>93</v>
      </c>
      <c r="F30" s="116">
        <v>2</v>
      </c>
      <c r="G30" s="117">
        <v>0</v>
      </c>
      <c r="H30" s="117">
        <f>F30*G30</f>
        <v>0</v>
      </c>
      <c r="I30" s="155">
        <v>0</v>
      </c>
    </row>
    <row r="31" spans="2:11" ht="13.5" customHeight="1">
      <c r="B31" s="154">
        <v>14</v>
      </c>
      <c r="C31" s="115" t="s">
        <v>131</v>
      </c>
      <c r="D31" s="115" t="s">
        <v>132</v>
      </c>
      <c r="E31" s="115" t="s">
        <v>93</v>
      </c>
      <c r="F31" s="116">
        <v>2</v>
      </c>
      <c r="G31" s="117">
        <v>0</v>
      </c>
      <c r="H31" s="117">
        <f t="shared" ref="H31:H42" si="1">F31*G31</f>
        <v>0</v>
      </c>
      <c r="I31" s="155">
        <v>1E-4</v>
      </c>
    </row>
    <row r="32" spans="2:11" ht="13.5" customHeight="1">
      <c r="B32" s="154">
        <v>15</v>
      </c>
      <c r="C32" s="115" t="s">
        <v>133</v>
      </c>
      <c r="D32" s="115" t="s">
        <v>134</v>
      </c>
      <c r="E32" s="115" t="s">
        <v>93</v>
      </c>
      <c r="F32" s="116">
        <v>2</v>
      </c>
      <c r="G32" s="117">
        <v>0</v>
      </c>
      <c r="H32" s="117">
        <f t="shared" si="1"/>
        <v>0</v>
      </c>
      <c r="I32" s="155">
        <v>0</v>
      </c>
    </row>
    <row r="33" spans="2:11" ht="13.5" customHeight="1">
      <c r="B33" s="154">
        <v>16</v>
      </c>
      <c r="C33" s="115" t="s">
        <v>135</v>
      </c>
      <c r="D33" s="115" t="s">
        <v>136</v>
      </c>
      <c r="E33" s="115" t="s">
        <v>108</v>
      </c>
      <c r="F33" s="116">
        <v>6</v>
      </c>
      <c r="G33" s="117">
        <v>0</v>
      </c>
      <c r="H33" s="117">
        <f t="shared" si="1"/>
        <v>0</v>
      </c>
      <c r="I33" s="155">
        <v>2.0879999999999999E-2</v>
      </c>
    </row>
    <row r="34" spans="2:11" ht="13.5" customHeight="1">
      <c r="B34" s="154">
        <v>17</v>
      </c>
      <c r="C34" s="115" t="s">
        <v>137</v>
      </c>
      <c r="D34" s="115" t="s">
        <v>138</v>
      </c>
      <c r="E34" s="115" t="s">
        <v>108</v>
      </c>
      <c r="F34" s="116">
        <v>12</v>
      </c>
      <c r="G34" s="117">
        <v>0</v>
      </c>
      <c r="H34" s="117">
        <f t="shared" si="1"/>
        <v>0</v>
      </c>
      <c r="I34" s="155">
        <v>6.8400000000000002E-2</v>
      </c>
    </row>
    <row r="35" spans="2:11" ht="13.5" customHeight="1">
      <c r="B35" s="154">
        <v>18</v>
      </c>
      <c r="C35" s="115" t="s">
        <v>139</v>
      </c>
      <c r="D35" s="115" t="s">
        <v>140</v>
      </c>
      <c r="E35" s="115" t="s">
        <v>108</v>
      </c>
      <c r="F35" s="116">
        <v>18</v>
      </c>
      <c r="G35" s="117">
        <v>0</v>
      </c>
      <c r="H35" s="117">
        <f t="shared" si="1"/>
        <v>0</v>
      </c>
      <c r="I35" s="155">
        <v>8.9999999999999998E-4</v>
      </c>
    </row>
    <row r="36" spans="2:11" ht="13.5" customHeight="1">
      <c r="B36" s="154">
        <v>19</v>
      </c>
      <c r="C36" s="115" t="s">
        <v>141</v>
      </c>
      <c r="D36" s="115" t="s">
        <v>142</v>
      </c>
      <c r="E36" s="115" t="s">
        <v>108</v>
      </c>
      <c r="F36" s="116">
        <v>6</v>
      </c>
      <c r="G36" s="117">
        <v>0</v>
      </c>
      <c r="H36" s="117">
        <f t="shared" si="1"/>
        <v>0</v>
      </c>
      <c r="I36" s="155">
        <v>2.9999999999999997E-4</v>
      </c>
    </row>
    <row r="37" spans="2:11" ht="13.5" customHeight="1">
      <c r="B37" s="154">
        <v>20</v>
      </c>
      <c r="C37" s="115" t="s">
        <v>143</v>
      </c>
      <c r="D37" s="115" t="s">
        <v>144</v>
      </c>
      <c r="E37" s="115" t="s">
        <v>108</v>
      </c>
      <c r="F37" s="116">
        <v>12</v>
      </c>
      <c r="G37" s="117">
        <v>0</v>
      </c>
      <c r="H37" s="117">
        <f t="shared" si="1"/>
        <v>0</v>
      </c>
      <c r="I37" s="155">
        <v>8.4000000000000003E-4</v>
      </c>
    </row>
    <row r="38" spans="2:11" ht="13.5" customHeight="1">
      <c r="B38" s="154">
        <v>21</v>
      </c>
      <c r="C38" s="115" t="s">
        <v>145</v>
      </c>
      <c r="D38" s="115" t="s">
        <v>146</v>
      </c>
      <c r="E38" s="115" t="s">
        <v>93</v>
      </c>
      <c r="F38" s="116">
        <v>2</v>
      </c>
      <c r="G38" s="117">
        <v>0</v>
      </c>
      <c r="H38" s="117">
        <f t="shared" si="1"/>
        <v>0</v>
      </c>
      <c r="I38" s="155">
        <v>0</v>
      </c>
    </row>
    <row r="39" spans="2:11" ht="13.5" customHeight="1">
      <c r="B39" s="154">
        <v>22</v>
      </c>
      <c r="C39" s="115" t="s">
        <v>147</v>
      </c>
      <c r="D39" s="115" t="s">
        <v>148</v>
      </c>
      <c r="E39" s="115" t="s">
        <v>93</v>
      </c>
      <c r="F39" s="116">
        <v>2</v>
      </c>
      <c r="G39" s="117">
        <v>0</v>
      </c>
      <c r="H39" s="117">
        <f t="shared" si="1"/>
        <v>0</v>
      </c>
      <c r="I39" s="155">
        <v>1.8E-3</v>
      </c>
    </row>
    <row r="40" spans="2:11" ht="13.5" customHeight="1">
      <c r="B40" s="154">
        <v>23</v>
      </c>
      <c r="C40" s="115" t="s">
        <v>149</v>
      </c>
      <c r="D40" s="115" t="s">
        <v>150</v>
      </c>
      <c r="E40" s="115" t="s">
        <v>108</v>
      </c>
      <c r="F40" s="116">
        <v>18</v>
      </c>
      <c r="G40" s="117">
        <v>0</v>
      </c>
      <c r="H40" s="117">
        <f t="shared" si="1"/>
        <v>0</v>
      </c>
      <c r="I40" s="155">
        <v>3.2399999999999998E-3</v>
      </c>
    </row>
    <row r="41" spans="2:11" ht="13.5" customHeight="1">
      <c r="B41" s="154">
        <v>24</v>
      </c>
      <c r="C41" s="115" t="s">
        <v>151</v>
      </c>
      <c r="D41" s="115" t="s">
        <v>152</v>
      </c>
      <c r="E41" s="115" t="s">
        <v>108</v>
      </c>
      <c r="F41" s="116">
        <v>18</v>
      </c>
      <c r="G41" s="117">
        <v>0</v>
      </c>
      <c r="H41" s="117">
        <f t="shared" si="1"/>
        <v>0</v>
      </c>
      <c r="I41" s="155">
        <v>1.8000000000000001E-4</v>
      </c>
    </row>
    <row r="42" spans="2:11" ht="13.5" customHeight="1">
      <c r="B42" s="154">
        <v>25</v>
      </c>
      <c r="C42" s="115" t="s">
        <v>153</v>
      </c>
      <c r="D42" s="115" t="s">
        <v>154</v>
      </c>
      <c r="E42" s="115" t="s">
        <v>20</v>
      </c>
      <c r="F42" s="116">
        <v>173.61799999999999</v>
      </c>
      <c r="G42" s="117">
        <v>0</v>
      </c>
      <c r="H42" s="117">
        <f t="shared" si="1"/>
        <v>0</v>
      </c>
      <c r="I42" s="155">
        <v>0</v>
      </c>
    </row>
    <row r="43" spans="2:11" ht="13.5" customHeight="1">
      <c r="B43" s="158"/>
      <c r="C43" s="159" t="s">
        <v>155</v>
      </c>
      <c r="D43" s="159" t="s">
        <v>156</v>
      </c>
      <c r="E43" s="159"/>
      <c r="F43" s="160"/>
      <c r="G43" s="161"/>
      <c r="H43" s="161">
        <f>H44+H45+H46+H48+H49+H50</f>
        <v>0</v>
      </c>
      <c r="I43" s="162">
        <v>7.0400000000000003E-3</v>
      </c>
      <c r="K43" s="161"/>
    </row>
    <row r="44" spans="2:11" ht="13.5" customHeight="1">
      <c r="B44" s="154">
        <v>26</v>
      </c>
      <c r="C44" s="115" t="s">
        <v>170</v>
      </c>
      <c r="D44" s="115" t="s">
        <v>171</v>
      </c>
      <c r="E44" s="115" t="s">
        <v>168</v>
      </c>
      <c r="F44" s="116">
        <v>1</v>
      </c>
      <c r="G44" s="117">
        <v>0</v>
      </c>
      <c r="H44" s="117">
        <f>F44*G44</f>
        <v>0</v>
      </c>
      <c r="I44" s="155">
        <v>4.9300000000000004E-3</v>
      </c>
    </row>
    <row r="45" spans="2:11" ht="13.5" customHeight="1">
      <c r="B45" s="154">
        <v>27</v>
      </c>
      <c r="C45" s="115" t="s">
        <v>172</v>
      </c>
      <c r="D45" s="115" t="s">
        <v>173</v>
      </c>
      <c r="E45" s="115" t="s">
        <v>168</v>
      </c>
      <c r="F45" s="116">
        <v>2</v>
      </c>
      <c r="G45" s="117">
        <v>0</v>
      </c>
      <c r="H45" s="117">
        <f t="shared" ref="H45:H50" si="2">F45*G45</f>
        <v>0</v>
      </c>
      <c r="I45" s="155">
        <v>1.8000000000000001E-4</v>
      </c>
    </row>
    <row r="46" spans="2:11" ht="13.5" customHeight="1">
      <c r="B46" s="156">
        <v>28</v>
      </c>
      <c r="C46" s="118" t="s">
        <v>174</v>
      </c>
      <c r="D46" s="118" t="s">
        <v>175</v>
      </c>
      <c r="E46" s="118" t="s">
        <v>93</v>
      </c>
      <c r="F46" s="119">
        <v>2</v>
      </c>
      <c r="G46" s="117">
        <v>0</v>
      </c>
      <c r="H46" s="117">
        <f t="shared" si="2"/>
        <v>0</v>
      </c>
      <c r="I46" s="157">
        <v>0</v>
      </c>
    </row>
    <row r="47" spans="2:11" ht="13.5" customHeight="1">
      <c r="B47" s="442"/>
      <c r="C47" s="440">
        <v>722221135</v>
      </c>
      <c r="D47" s="440" t="s">
        <v>1318</v>
      </c>
      <c r="E47" s="443" t="s">
        <v>93</v>
      </c>
      <c r="F47" s="444">
        <v>1</v>
      </c>
      <c r="G47" s="445">
        <v>0</v>
      </c>
      <c r="H47" s="445">
        <f t="shared" si="2"/>
        <v>0</v>
      </c>
      <c r="I47" s="446">
        <v>0</v>
      </c>
    </row>
    <row r="48" spans="2:11" ht="13.5" customHeight="1">
      <c r="B48" s="154">
        <v>29</v>
      </c>
      <c r="C48" s="115" t="s">
        <v>176</v>
      </c>
      <c r="D48" s="115" t="s">
        <v>177</v>
      </c>
      <c r="E48" s="115" t="s">
        <v>168</v>
      </c>
      <c r="F48" s="116">
        <v>1</v>
      </c>
      <c r="G48" s="117">
        <v>0</v>
      </c>
      <c r="H48" s="117">
        <f t="shared" si="2"/>
        <v>0</v>
      </c>
      <c r="I48" s="155">
        <v>1.8E-3</v>
      </c>
    </row>
    <row r="49" spans="2:11" ht="13.5" customHeight="1">
      <c r="B49" s="154">
        <v>30</v>
      </c>
      <c r="C49" s="115" t="s">
        <v>186</v>
      </c>
      <c r="D49" s="115" t="s">
        <v>187</v>
      </c>
      <c r="E49" s="115" t="s">
        <v>93</v>
      </c>
      <c r="F49" s="116">
        <v>1</v>
      </c>
      <c r="G49" s="117">
        <v>0</v>
      </c>
      <c r="H49" s="117">
        <f t="shared" si="2"/>
        <v>0</v>
      </c>
      <c r="I49" s="155">
        <v>1.2999999999999999E-4</v>
      </c>
    </row>
    <row r="50" spans="2:11" ht="13.5" customHeight="1">
      <c r="B50" s="154">
        <v>31</v>
      </c>
      <c r="C50" s="115" t="s">
        <v>188</v>
      </c>
      <c r="D50" s="115" t="s">
        <v>189</v>
      </c>
      <c r="E50" s="115" t="s">
        <v>20</v>
      </c>
      <c r="F50" s="116">
        <v>61.091999999999999</v>
      </c>
      <c r="G50" s="117">
        <v>0</v>
      </c>
      <c r="H50" s="117">
        <f t="shared" si="2"/>
        <v>0</v>
      </c>
      <c r="I50" s="155">
        <v>0</v>
      </c>
    </row>
    <row r="51" spans="2:11" ht="13.5" customHeight="1">
      <c r="B51" s="149"/>
      <c r="C51" s="150" t="s">
        <v>190</v>
      </c>
      <c r="D51" s="150" t="s">
        <v>191</v>
      </c>
      <c r="E51" s="150"/>
      <c r="F51" s="151"/>
      <c r="G51" s="152"/>
      <c r="H51" s="152">
        <f>H52+H53+H54+H55+H56+H57+H58+H59+H60+H61+H62+H63+H64+H65+H66+H67+H68+H69</f>
        <v>0</v>
      </c>
      <c r="I51" s="153">
        <v>7.1489999999999998E-2</v>
      </c>
      <c r="K51" s="152"/>
    </row>
    <row r="52" spans="2:11" ht="13.5" customHeight="1">
      <c r="B52" s="154">
        <v>32</v>
      </c>
      <c r="C52" s="115">
        <v>723181012</v>
      </c>
      <c r="D52" s="439" t="s">
        <v>1310</v>
      </c>
      <c r="E52" s="115" t="s">
        <v>108</v>
      </c>
      <c r="F52" s="116">
        <v>3</v>
      </c>
      <c r="G52" s="117">
        <v>0</v>
      </c>
      <c r="H52" s="117">
        <f>F52*G52</f>
        <v>0</v>
      </c>
      <c r="I52" s="155">
        <v>4.4099999999999999E-3</v>
      </c>
    </row>
    <row r="53" spans="2:11" ht="13.5" customHeight="1">
      <c r="B53" s="154">
        <v>33</v>
      </c>
      <c r="C53" s="115">
        <v>723181024</v>
      </c>
      <c r="D53" s="115" t="s">
        <v>1309</v>
      </c>
      <c r="E53" s="115" t="s">
        <v>108</v>
      </c>
      <c r="F53" s="116">
        <v>18</v>
      </c>
      <c r="G53" s="117">
        <v>0</v>
      </c>
      <c r="H53" s="117">
        <f t="shared" ref="H53:H68" si="3">F53*G53</f>
        <v>0</v>
      </c>
      <c r="I53" s="155">
        <v>4.8599999999999997E-2</v>
      </c>
    </row>
    <row r="54" spans="2:11" ht="13.5" customHeight="1">
      <c r="B54" s="154">
        <v>34</v>
      </c>
      <c r="C54" s="115" t="s">
        <v>192</v>
      </c>
      <c r="D54" s="115" t="s">
        <v>193</v>
      </c>
      <c r="E54" s="115" t="s">
        <v>108</v>
      </c>
      <c r="F54" s="116">
        <v>23</v>
      </c>
      <c r="G54" s="117">
        <v>0</v>
      </c>
      <c r="H54" s="117">
        <f t="shared" si="3"/>
        <v>0</v>
      </c>
      <c r="I54" s="155">
        <v>7.0200000000000002E-3</v>
      </c>
    </row>
    <row r="55" spans="2:11" ht="13.5" customHeight="1">
      <c r="B55" s="154">
        <v>35</v>
      </c>
      <c r="C55" s="115" t="s">
        <v>194</v>
      </c>
      <c r="D55" s="115" t="s">
        <v>195</v>
      </c>
      <c r="E55" s="115" t="s">
        <v>93</v>
      </c>
      <c r="F55" s="116">
        <v>1</v>
      </c>
      <c r="G55" s="117">
        <v>0</v>
      </c>
      <c r="H55" s="117">
        <f t="shared" si="3"/>
        <v>0</v>
      </c>
      <c r="I55" s="155">
        <v>3.3800000000000002E-3</v>
      </c>
    </row>
    <row r="56" spans="2:11" ht="13.5" customHeight="1">
      <c r="B56" s="154">
        <v>36</v>
      </c>
      <c r="C56" s="115" t="s">
        <v>196</v>
      </c>
      <c r="D56" s="115" t="s">
        <v>197</v>
      </c>
      <c r="E56" s="115" t="s">
        <v>168</v>
      </c>
      <c r="F56" s="116">
        <v>1</v>
      </c>
      <c r="G56" s="117">
        <v>0</v>
      </c>
      <c r="H56" s="117">
        <f t="shared" si="3"/>
        <v>0</v>
      </c>
      <c r="I56" s="155">
        <v>5.1999999999999995E-4</v>
      </c>
    </row>
    <row r="57" spans="2:11" ht="13.5" customHeight="1">
      <c r="B57" s="154">
        <v>37</v>
      </c>
      <c r="C57" s="115" t="s">
        <v>332</v>
      </c>
      <c r="D57" s="115" t="s">
        <v>333</v>
      </c>
      <c r="E57" s="115" t="s">
        <v>168</v>
      </c>
      <c r="F57" s="116">
        <v>1</v>
      </c>
      <c r="G57" s="117">
        <v>0</v>
      </c>
      <c r="H57" s="117">
        <f t="shared" si="3"/>
        <v>0</v>
      </c>
      <c r="I57" s="155">
        <v>5.1999999999999995E-4</v>
      </c>
    </row>
    <row r="58" spans="2:11" ht="13.5" customHeight="1">
      <c r="B58" s="154">
        <v>38</v>
      </c>
      <c r="C58" s="115" t="s">
        <v>198</v>
      </c>
      <c r="D58" s="115" t="s">
        <v>199</v>
      </c>
      <c r="E58" s="115" t="s">
        <v>93</v>
      </c>
      <c r="F58" s="116">
        <v>1</v>
      </c>
      <c r="G58" s="117">
        <v>0</v>
      </c>
      <c r="H58" s="117">
        <f t="shared" si="3"/>
        <v>0</v>
      </c>
      <c r="I58" s="155">
        <v>1.2999999999999999E-4</v>
      </c>
    </row>
    <row r="59" spans="2:11" ht="13.5" customHeight="1">
      <c r="B59" s="154">
        <v>39</v>
      </c>
      <c r="C59" s="115" t="s">
        <v>334</v>
      </c>
      <c r="D59" s="115" t="s">
        <v>335</v>
      </c>
      <c r="E59" s="115" t="s">
        <v>93</v>
      </c>
      <c r="F59" s="116">
        <v>1</v>
      </c>
      <c r="G59" s="117">
        <v>0</v>
      </c>
      <c r="H59" s="117">
        <f t="shared" si="3"/>
        <v>0</v>
      </c>
      <c r="I59" s="155">
        <v>2.3000000000000001E-4</v>
      </c>
    </row>
    <row r="60" spans="2:11" ht="13.5" customHeight="1">
      <c r="B60" s="154">
        <v>40</v>
      </c>
      <c r="C60" s="115" t="s">
        <v>200</v>
      </c>
      <c r="D60" s="115" t="s">
        <v>201</v>
      </c>
      <c r="E60" s="115" t="s">
        <v>93</v>
      </c>
      <c r="F60" s="116">
        <v>1</v>
      </c>
      <c r="G60" s="117">
        <v>0</v>
      </c>
      <c r="H60" s="117">
        <f t="shared" si="3"/>
        <v>0</v>
      </c>
      <c r="I60" s="155">
        <v>0</v>
      </c>
    </row>
    <row r="61" spans="2:11" ht="13.5" customHeight="1">
      <c r="B61" s="154">
        <v>41</v>
      </c>
      <c r="C61" s="115" t="s">
        <v>202</v>
      </c>
      <c r="D61" s="115" t="s">
        <v>203</v>
      </c>
      <c r="E61" s="115" t="s">
        <v>108</v>
      </c>
      <c r="F61" s="116">
        <v>21</v>
      </c>
      <c r="G61" s="117">
        <v>0</v>
      </c>
      <c r="H61" s="117">
        <f t="shared" si="3"/>
        <v>0</v>
      </c>
      <c r="I61" s="155">
        <v>0</v>
      </c>
    </row>
    <row r="62" spans="2:11" ht="13.5" customHeight="1">
      <c r="B62" s="154">
        <v>42</v>
      </c>
      <c r="C62" s="115" t="s">
        <v>204</v>
      </c>
      <c r="D62" s="115" t="s">
        <v>205</v>
      </c>
      <c r="E62" s="115" t="s">
        <v>93</v>
      </c>
      <c r="F62" s="116">
        <v>1</v>
      </c>
      <c r="G62" s="117">
        <v>0</v>
      </c>
      <c r="H62" s="117">
        <f t="shared" si="3"/>
        <v>0</v>
      </c>
      <c r="I62" s="155">
        <v>0</v>
      </c>
    </row>
    <row r="63" spans="2:11" ht="13.5" customHeight="1">
      <c r="B63" s="154">
        <v>43</v>
      </c>
      <c r="C63" s="115" t="s">
        <v>206</v>
      </c>
      <c r="D63" s="115" t="s">
        <v>207</v>
      </c>
      <c r="E63" s="115" t="s">
        <v>93</v>
      </c>
      <c r="F63" s="116">
        <v>1</v>
      </c>
      <c r="G63" s="117">
        <v>0</v>
      </c>
      <c r="H63" s="117">
        <f t="shared" si="3"/>
        <v>0</v>
      </c>
      <c r="I63" s="155">
        <v>2.5000000000000001E-4</v>
      </c>
    </row>
    <row r="64" spans="2:11" ht="13.5" customHeight="1">
      <c r="B64" s="154">
        <v>44</v>
      </c>
      <c r="C64" s="115" t="s">
        <v>208</v>
      </c>
      <c r="D64" s="115" t="s">
        <v>209</v>
      </c>
      <c r="E64" s="115" t="s">
        <v>93</v>
      </c>
      <c r="F64" s="116">
        <v>1</v>
      </c>
      <c r="G64" s="117">
        <v>0</v>
      </c>
      <c r="H64" s="117">
        <f t="shared" si="3"/>
        <v>0</v>
      </c>
      <c r="I64" s="155">
        <v>2.4000000000000001E-4</v>
      </c>
    </row>
    <row r="65" spans="2:11" ht="13.5" customHeight="1">
      <c r="B65" s="154">
        <v>45</v>
      </c>
      <c r="C65" s="115" t="s">
        <v>336</v>
      </c>
      <c r="D65" s="115" t="s">
        <v>337</v>
      </c>
      <c r="E65" s="115" t="s">
        <v>93</v>
      </c>
      <c r="F65" s="116">
        <v>1</v>
      </c>
      <c r="G65" s="117">
        <v>0</v>
      </c>
      <c r="H65" s="117">
        <f t="shared" si="3"/>
        <v>0</v>
      </c>
      <c r="I65" s="155">
        <v>3.8000000000000002E-4</v>
      </c>
    </row>
    <row r="66" spans="2:11" ht="13.5" customHeight="1">
      <c r="B66" s="154">
        <v>46</v>
      </c>
      <c r="C66" s="115" t="s">
        <v>210</v>
      </c>
      <c r="D66" s="115" t="s">
        <v>211</v>
      </c>
      <c r="E66" s="115" t="s">
        <v>93</v>
      </c>
      <c r="F66" s="116">
        <v>1</v>
      </c>
      <c r="G66" s="117">
        <v>0</v>
      </c>
      <c r="H66" s="117">
        <f t="shared" si="3"/>
        <v>0</v>
      </c>
      <c r="I66" s="155">
        <v>6.0999999999999997E-4</v>
      </c>
    </row>
    <row r="67" spans="2:11" ht="13.5" customHeight="1">
      <c r="B67" s="154">
        <v>47</v>
      </c>
      <c r="C67" s="115" t="s">
        <v>212</v>
      </c>
      <c r="D67" s="115" t="s">
        <v>213</v>
      </c>
      <c r="E67" s="115" t="s">
        <v>93</v>
      </c>
      <c r="F67" s="116">
        <v>1</v>
      </c>
      <c r="G67" s="117">
        <v>0</v>
      </c>
      <c r="H67" s="117">
        <f t="shared" si="3"/>
        <v>0</v>
      </c>
      <c r="I67" s="155">
        <v>1.6000000000000001E-4</v>
      </c>
    </row>
    <row r="68" spans="2:11" ht="13.5" customHeight="1">
      <c r="B68" s="154">
        <v>48</v>
      </c>
      <c r="C68" s="115" t="s">
        <v>214</v>
      </c>
      <c r="D68" s="115" t="s">
        <v>215</v>
      </c>
      <c r="E68" s="115" t="s">
        <v>20</v>
      </c>
      <c r="F68" s="116">
        <v>199.49100000000001</v>
      </c>
      <c r="G68" s="117">
        <v>0</v>
      </c>
      <c r="H68" s="117">
        <f t="shared" si="3"/>
        <v>0</v>
      </c>
      <c r="I68" s="155">
        <v>0</v>
      </c>
    </row>
    <row r="69" spans="2:11" ht="13.5" customHeight="1">
      <c r="B69" s="158"/>
      <c r="C69" s="159" t="s">
        <v>216</v>
      </c>
      <c r="D69" s="159" t="s">
        <v>217</v>
      </c>
      <c r="E69" s="159"/>
      <c r="F69" s="160"/>
      <c r="G69" s="161"/>
      <c r="H69" s="161">
        <f>H70</f>
        <v>0</v>
      </c>
      <c r="I69" s="162">
        <v>5.0400000000000002E-3</v>
      </c>
      <c r="K69" s="161"/>
    </row>
    <row r="70" spans="2:11" ht="13.5" customHeight="1">
      <c r="B70" s="154">
        <v>49</v>
      </c>
      <c r="C70" s="115" t="s">
        <v>218</v>
      </c>
      <c r="D70" s="115" t="s">
        <v>219</v>
      </c>
      <c r="E70" s="115" t="s">
        <v>108</v>
      </c>
      <c r="F70" s="116">
        <v>21</v>
      </c>
      <c r="G70" s="117">
        <v>0</v>
      </c>
      <c r="H70" s="117">
        <f>F70*G70</f>
        <v>0</v>
      </c>
      <c r="I70" s="155">
        <v>5.0400000000000002E-3</v>
      </c>
    </row>
    <row r="71" spans="2:11" ht="13.5" customHeight="1">
      <c r="B71" s="149"/>
      <c r="C71" s="150" t="s">
        <v>338</v>
      </c>
      <c r="D71" s="150" t="s">
        <v>339</v>
      </c>
      <c r="E71" s="150"/>
      <c r="F71" s="151"/>
      <c r="G71" s="152"/>
      <c r="H71" s="152">
        <f>H72+H73+H74+H75+H76+H77+H78+H79+H80+H81</f>
        <v>0</v>
      </c>
      <c r="I71" s="153">
        <v>0</v>
      </c>
      <c r="K71" s="152"/>
    </row>
    <row r="72" spans="2:11" ht="13.5" customHeight="1">
      <c r="B72" s="154">
        <v>50</v>
      </c>
      <c r="C72" s="115" t="s">
        <v>340</v>
      </c>
      <c r="D72" s="115" t="s">
        <v>341</v>
      </c>
      <c r="E72" s="115" t="s">
        <v>310</v>
      </c>
      <c r="F72" s="116">
        <v>1</v>
      </c>
      <c r="G72" s="117">
        <v>0</v>
      </c>
      <c r="H72" s="117">
        <f>F72*G72</f>
        <v>0</v>
      </c>
      <c r="I72" s="155">
        <v>0</v>
      </c>
    </row>
    <row r="73" spans="2:11" ht="13.5" customHeight="1">
      <c r="B73" s="154">
        <v>51</v>
      </c>
      <c r="C73" s="115" t="s">
        <v>342</v>
      </c>
      <c r="D73" s="115" t="s">
        <v>343</v>
      </c>
      <c r="E73" s="115" t="s">
        <v>310</v>
      </c>
      <c r="F73" s="116">
        <v>1</v>
      </c>
      <c r="G73" s="117">
        <v>0</v>
      </c>
      <c r="H73" s="117">
        <f t="shared" ref="H73:H81" si="4">F73*G73</f>
        <v>0</v>
      </c>
      <c r="I73" s="155">
        <v>0</v>
      </c>
    </row>
    <row r="74" spans="2:11" ht="13.5" customHeight="1">
      <c r="B74" s="154">
        <v>52</v>
      </c>
      <c r="C74" s="115" t="s">
        <v>344</v>
      </c>
      <c r="D74" s="115" t="s">
        <v>345</v>
      </c>
      <c r="E74" s="115" t="s">
        <v>168</v>
      </c>
      <c r="F74" s="116">
        <v>1</v>
      </c>
      <c r="G74" s="117">
        <v>0</v>
      </c>
      <c r="H74" s="117">
        <f t="shared" si="4"/>
        <v>0</v>
      </c>
      <c r="I74" s="155">
        <v>0</v>
      </c>
    </row>
    <row r="75" spans="2:11" ht="13.5" customHeight="1">
      <c r="B75" s="156">
        <v>53</v>
      </c>
      <c r="C75" s="118" t="s">
        <v>346</v>
      </c>
      <c r="D75" s="118" t="s">
        <v>347</v>
      </c>
      <c r="E75" s="118" t="s">
        <v>93</v>
      </c>
      <c r="F75" s="119">
        <v>1</v>
      </c>
      <c r="G75" s="117">
        <v>0</v>
      </c>
      <c r="H75" s="117">
        <f t="shared" si="4"/>
        <v>0</v>
      </c>
      <c r="I75" s="157">
        <v>0</v>
      </c>
    </row>
    <row r="76" spans="2:11" ht="13.5" customHeight="1">
      <c r="B76" s="154">
        <v>54</v>
      </c>
      <c r="C76" s="115" t="s">
        <v>348</v>
      </c>
      <c r="D76" s="115" t="s">
        <v>349</v>
      </c>
      <c r="E76" s="115" t="s">
        <v>93</v>
      </c>
      <c r="F76" s="116">
        <v>1</v>
      </c>
      <c r="G76" s="117">
        <v>0</v>
      </c>
      <c r="H76" s="117">
        <f t="shared" si="4"/>
        <v>0</v>
      </c>
      <c r="I76" s="155">
        <v>0</v>
      </c>
    </row>
    <row r="77" spans="2:11" ht="13.5" customHeight="1">
      <c r="B77" s="156">
        <v>55</v>
      </c>
      <c r="C77" s="118" t="s">
        <v>350</v>
      </c>
      <c r="D77" s="118" t="s">
        <v>351</v>
      </c>
      <c r="E77" s="118" t="s">
        <v>93</v>
      </c>
      <c r="F77" s="119">
        <v>1</v>
      </c>
      <c r="G77" s="117">
        <v>0</v>
      </c>
      <c r="H77" s="117">
        <f t="shared" si="4"/>
        <v>0</v>
      </c>
      <c r="I77" s="157">
        <v>0</v>
      </c>
    </row>
    <row r="78" spans="2:11" ht="13.5" customHeight="1">
      <c r="B78" s="156">
        <v>56</v>
      </c>
      <c r="C78" s="118" t="s">
        <v>352</v>
      </c>
      <c r="D78" s="118" t="s">
        <v>353</v>
      </c>
      <c r="E78" s="118" t="s">
        <v>93</v>
      </c>
      <c r="F78" s="119">
        <v>1</v>
      </c>
      <c r="G78" s="117">
        <v>0</v>
      </c>
      <c r="H78" s="117">
        <f t="shared" si="4"/>
        <v>0</v>
      </c>
      <c r="I78" s="157">
        <v>0</v>
      </c>
    </row>
    <row r="79" spans="2:11" ht="13.5" customHeight="1">
      <c r="B79" s="154">
        <v>57</v>
      </c>
      <c r="C79" s="115" t="s">
        <v>354</v>
      </c>
      <c r="D79" s="115" t="s">
        <v>1342</v>
      </c>
      <c r="E79" s="115" t="s">
        <v>310</v>
      </c>
      <c r="F79" s="116">
        <v>1</v>
      </c>
      <c r="G79" s="117">
        <v>0</v>
      </c>
      <c r="H79" s="117">
        <f t="shared" si="4"/>
        <v>0</v>
      </c>
      <c r="I79" s="155">
        <v>0</v>
      </c>
    </row>
    <row r="80" spans="2:11" ht="13.5" customHeight="1">
      <c r="B80" s="156">
        <v>58</v>
      </c>
      <c r="C80" s="118" t="s">
        <v>355</v>
      </c>
      <c r="D80" s="118" t="s">
        <v>1343</v>
      </c>
      <c r="E80" s="118" t="s">
        <v>93</v>
      </c>
      <c r="F80" s="119">
        <v>1</v>
      </c>
      <c r="G80" s="117">
        <v>0</v>
      </c>
      <c r="H80" s="117">
        <f t="shared" si="4"/>
        <v>0</v>
      </c>
      <c r="I80" s="157">
        <v>0</v>
      </c>
    </row>
    <row r="81" spans="2:11" ht="13.5" customHeight="1">
      <c r="B81" s="154">
        <v>59</v>
      </c>
      <c r="C81" s="115" t="s">
        <v>356</v>
      </c>
      <c r="D81" s="115" t="s">
        <v>357</v>
      </c>
      <c r="E81" s="115" t="s">
        <v>20</v>
      </c>
      <c r="F81" s="116">
        <v>870.05499999999995</v>
      </c>
      <c r="G81" s="117">
        <v>0</v>
      </c>
      <c r="H81" s="117">
        <f t="shared" si="4"/>
        <v>0</v>
      </c>
      <c r="I81" s="155">
        <v>0</v>
      </c>
    </row>
    <row r="82" spans="2:11" ht="13.5" customHeight="1">
      <c r="B82" s="149"/>
      <c r="C82" s="150" t="s">
        <v>229</v>
      </c>
      <c r="D82" s="150" t="s">
        <v>230</v>
      </c>
      <c r="E82" s="150"/>
      <c r="F82" s="151"/>
      <c r="G82" s="152"/>
      <c r="H82" s="152">
        <f>H83+H84+H85+H86</f>
        <v>0</v>
      </c>
      <c r="I82" s="153">
        <v>3.3999999999999998E-3</v>
      </c>
      <c r="K82" s="152"/>
    </row>
    <row r="83" spans="2:11" ht="13.5" customHeight="1">
      <c r="B83" s="154">
        <v>60</v>
      </c>
      <c r="C83" s="115" t="s">
        <v>231</v>
      </c>
      <c r="D83" s="115" t="s">
        <v>232</v>
      </c>
      <c r="E83" s="115" t="s">
        <v>108</v>
      </c>
      <c r="F83" s="116">
        <v>34</v>
      </c>
      <c r="G83" s="117">
        <v>0</v>
      </c>
      <c r="H83" s="117">
        <f>F83*G83</f>
        <v>0</v>
      </c>
      <c r="I83" s="155">
        <v>3.3999999999999998E-3</v>
      </c>
    </row>
    <row r="84" spans="2:11" ht="13.5" customHeight="1">
      <c r="B84" s="156">
        <v>61</v>
      </c>
      <c r="C84" s="118" t="s">
        <v>233</v>
      </c>
      <c r="D84" s="118" t="s">
        <v>234</v>
      </c>
      <c r="E84" s="118" t="s">
        <v>108</v>
      </c>
      <c r="F84" s="119">
        <v>10</v>
      </c>
      <c r="G84" s="117">
        <v>0</v>
      </c>
      <c r="H84" s="117">
        <f t="shared" ref="H84:H86" si="5">F84*G84</f>
        <v>0</v>
      </c>
      <c r="I84" s="157">
        <v>0</v>
      </c>
    </row>
    <row r="85" spans="2:11" ht="13.5" customHeight="1">
      <c r="B85" s="156">
        <v>62</v>
      </c>
      <c r="C85" s="118" t="s">
        <v>358</v>
      </c>
      <c r="D85" s="118" t="s">
        <v>359</v>
      </c>
      <c r="E85" s="118" t="s">
        <v>108</v>
      </c>
      <c r="F85" s="119">
        <v>18</v>
      </c>
      <c r="G85" s="117">
        <v>0</v>
      </c>
      <c r="H85" s="117">
        <f t="shared" si="5"/>
        <v>0</v>
      </c>
      <c r="I85" s="157">
        <v>0</v>
      </c>
    </row>
    <row r="86" spans="2:11" ht="13.5" customHeight="1">
      <c r="B86" s="156">
        <v>63</v>
      </c>
      <c r="C86" s="118" t="s">
        <v>360</v>
      </c>
      <c r="D86" s="118" t="s">
        <v>361</v>
      </c>
      <c r="E86" s="118" t="s">
        <v>108</v>
      </c>
      <c r="F86" s="119">
        <v>4</v>
      </c>
      <c r="G86" s="117">
        <v>0</v>
      </c>
      <c r="H86" s="117">
        <f t="shared" si="5"/>
        <v>0</v>
      </c>
      <c r="I86" s="157">
        <v>0</v>
      </c>
    </row>
    <row r="87" spans="2:11" ht="13.5" customHeight="1">
      <c r="B87" s="149"/>
      <c r="C87" s="150" t="s">
        <v>235</v>
      </c>
      <c r="D87" s="150" t="s">
        <v>236</v>
      </c>
      <c r="E87" s="150"/>
      <c r="F87" s="151"/>
      <c r="G87" s="152"/>
      <c r="H87" s="152">
        <f>H88+H89+H90+H91+H92+H93</f>
        <v>0</v>
      </c>
      <c r="I87" s="153">
        <v>2.9064284999999999E-2</v>
      </c>
      <c r="K87" s="152"/>
    </row>
    <row r="88" spans="2:11" ht="13.5" customHeight="1">
      <c r="B88" s="154">
        <v>64</v>
      </c>
      <c r="C88" s="115" t="s">
        <v>239</v>
      </c>
      <c r="D88" s="115" t="s">
        <v>240</v>
      </c>
      <c r="E88" s="115" t="s">
        <v>93</v>
      </c>
      <c r="F88" s="116">
        <v>4</v>
      </c>
      <c r="G88" s="117">
        <v>0</v>
      </c>
      <c r="H88" s="117">
        <f>F88*G88</f>
        <v>0</v>
      </c>
      <c r="I88" s="155">
        <v>2.16E-3</v>
      </c>
    </row>
    <row r="89" spans="2:11" ht="13.5" customHeight="1">
      <c r="B89" s="154">
        <v>65</v>
      </c>
      <c r="C89" s="115" t="s">
        <v>241</v>
      </c>
      <c r="D89" s="115" t="s">
        <v>242</v>
      </c>
      <c r="E89" s="115" t="s">
        <v>108</v>
      </c>
      <c r="F89" s="116">
        <v>10</v>
      </c>
      <c r="G89" s="117">
        <v>0</v>
      </c>
      <c r="H89" s="117">
        <f t="shared" ref="H89:H93" si="6">F89*G89</f>
        <v>0</v>
      </c>
      <c r="I89" s="155">
        <v>6.6794250000000001E-3</v>
      </c>
    </row>
    <row r="90" spans="2:11" ht="13.5" customHeight="1">
      <c r="B90" s="154">
        <v>66</v>
      </c>
      <c r="C90" s="115" t="s">
        <v>362</v>
      </c>
      <c r="D90" s="115" t="s">
        <v>363</v>
      </c>
      <c r="E90" s="115" t="s">
        <v>108</v>
      </c>
      <c r="F90" s="116">
        <v>18</v>
      </c>
      <c r="G90" s="117">
        <v>0</v>
      </c>
      <c r="H90" s="117">
        <f t="shared" si="6"/>
        <v>0</v>
      </c>
      <c r="I90" s="155">
        <v>1.657809E-2</v>
      </c>
    </row>
    <row r="91" spans="2:11" ht="13.5" customHeight="1">
      <c r="B91" s="154">
        <v>67</v>
      </c>
      <c r="C91" s="115" t="s">
        <v>364</v>
      </c>
      <c r="D91" s="115" t="s">
        <v>365</v>
      </c>
      <c r="E91" s="115" t="s">
        <v>108</v>
      </c>
      <c r="F91" s="116">
        <v>4</v>
      </c>
      <c r="G91" s="117">
        <v>0</v>
      </c>
      <c r="H91" s="117">
        <f t="shared" si="6"/>
        <v>0</v>
      </c>
      <c r="I91" s="155">
        <v>3.6467700000000001E-3</v>
      </c>
    </row>
    <row r="92" spans="2:11" ht="13.5" customHeight="1">
      <c r="B92" s="154">
        <v>68</v>
      </c>
      <c r="C92" s="115" t="s">
        <v>243</v>
      </c>
      <c r="D92" s="115" t="s">
        <v>244</v>
      </c>
      <c r="E92" s="115" t="s">
        <v>108</v>
      </c>
      <c r="F92" s="116">
        <v>34</v>
      </c>
      <c r="G92" s="117">
        <v>0</v>
      </c>
      <c r="H92" s="117">
        <f t="shared" si="6"/>
        <v>0</v>
      </c>
      <c r="I92" s="155">
        <v>0</v>
      </c>
    </row>
    <row r="93" spans="2:11" ht="13.5" customHeight="1">
      <c r="B93" s="154">
        <v>69</v>
      </c>
      <c r="C93" s="115" t="s">
        <v>247</v>
      </c>
      <c r="D93" s="115" t="s">
        <v>248</v>
      </c>
      <c r="E93" s="115" t="s">
        <v>20</v>
      </c>
      <c r="F93" s="116">
        <v>106.59399999999999</v>
      </c>
      <c r="G93" s="117">
        <v>0</v>
      </c>
      <c r="H93" s="117">
        <f t="shared" si="6"/>
        <v>0</v>
      </c>
      <c r="I93" s="155">
        <v>0</v>
      </c>
    </row>
    <row r="94" spans="2:11" ht="13.5" customHeight="1">
      <c r="B94" s="149"/>
      <c r="C94" s="150" t="s">
        <v>249</v>
      </c>
      <c r="D94" s="150" t="s">
        <v>250</v>
      </c>
      <c r="E94" s="150"/>
      <c r="F94" s="151"/>
      <c r="G94" s="152"/>
      <c r="H94" s="152">
        <f>H95+H96+H97+H98+H99+H100+H101+H102+H103+H104+H105</f>
        <v>0</v>
      </c>
      <c r="I94" s="153">
        <v>1.25E-3</v>
      </c>
      <c r="K94" s="152"/>
    </row>
    <row r="95" spans="2:11" ht="13.5" customHeight="1">
      <c r="B95" s="154">
        <v>70</v>
      </c>
      <c r="C95" s="115" t="s">
        <v>251</v>
      </c>
      <c r="D95" s="115" t="s">
        <v>252</v>
      </c>
      <c r="E95" s="115" t="s">
        <v>93</v>
      </c>
      <c r="F95" s="116">
        <v>2</v>
      </c>
      <c r="G95" s="117">
        <v>0</v>
      </c>
      <c r="H95" s="117">
        <f>F95*G95</f>
        <v>0</v>
      </c>
      <c r="I95" s="155">
        <v>0</v>
      </c>
    </row>
    <row r="96" spans="2:11" ht="13.5" customHeight="1">
      <c r="B96" s="156">
        <v>71</v>
      </c>
      <c r="C96" s="118" t="s">
        <v>253</v>
      </c>
      <c r="D96" s="118" t="s">
        <v>254</v>
      </c>
      <c r="E96" s="118" t="s">
        <v>93</v>
      </c>
      <c r="F96" s="119">
        <v>2</v>
      </c>
      <c r="G96" s="117">
        <v>0</v>
      </c>
      <c r="H96" s="117">
        <f t="shared" ref="H96:H105" si="7">F96*G96</f>
        <v>0</v>
      </c>
      <c r="I96" s="157">
        <v>0</v>
      </c>
    </row>
    <row r="97" spans="2:11" ht="13.5" customHeight="1">
      <c r="B97" s="154">
        <v>72</v>
      </c>
      <c r="C97" s="115" t="s">
        <v>366</v>
      </c>
      <c r="D97" s="115" t="s">
        <v>367</v>
      </c>
      <c r="E97" s="115" t="s">
        <v>93</v>
      </c>
      <c r="F97" s="116">
        <v>4</v>
      </c>
      <c r="G97" s="117">
        <v>0</v>
      </c>
      <c r="H97" s="117">
        <f t="shared" si="7"/>
        <v>0</v>
      </c>
      <c r="I97" s="155">
        <v>1.2E-4</v>
      </c>
    </row>
    <row r="98" spans="2:11" ht="13.5" customHeight="1">
      <c r="B98" s="156">
        <v>73</v>
      </c>
      <c r="C98" s="118" t="s">
        <v>368</v>
      </c>
      <c r="D98" s="118" t="s">
        <v>369</v>
      </c>
      <c r="E98" s="118" t="s">
        <v>93</v>
      </c>
      <c r="F98" s="119">
        <v>4</v>
      </c>
      <c r="G98" s="117">
        <v>0</v>
      </c>
      <c r="H98" s="117">
        <f t="shared" si="7"/>
        <v>0</v>
      </c>
      <c r="I98" s="157">
        <v>0</v>
      </c>
    </row>
    <row r="99" spans="2:11" ht="13.5" customHeight="1">
      <c r="B99" s="154">
        <v>74</v>
      </c>
      <c r="C99" s="115" t="s">
        <v>255</v>
      </c>
      <c r="D99" s="115" t="s">
        <v>256</v>
      </c>
      <c r="E99" s="115" t="s">
        <v>93</v>
      </c>
      <c r="F99" s="116">
        <v>4</v>
      </c>
      <c r="G99" s="117">
        <v>0</v>
      </c>
      <c r="H99" s="117">
        <f t="shared" si="7"/>
        <v>0</v>
      </c>
      <c r="I99" s="155">
        <v>1.2E-4</v>
      </c>
    </row>
    <row r="100" spans="2:11" ht="13.5" customHeight="1">
      <c r="B100" s="156">
        <v>75</v>
      </c>
      <c r="C100" s="118" t="s">
        <v>257</v>
      </c>
      <c r="D100" s="118" t="s">
        <v>258</v>
      </c>
      <c r="E100" s="118" t="s">
        <v>93</v>
      </c>
      <c r="F100" s="119">
        <v>1</v>
      </c>
      <c r="G100" s="117">
        <v>0</v>
      </c>
      <c r="H100" s="117">
        <f t="shared" si="7"/>
        <v>0</v>
      </c>
      <c r="I100" s="157">
        <v>0</v>
      </c>
    </row>
    <row r="101" spans="2:11" ht="13.5" customHeight="1">
      <c r="B101" s="156">
        <v>76</v>
      </c>
      <c r="C101" s="440">
        <v>73469012</v>
      </c>
      <c r="D101" s="440" t="s">
        <v>1317</v>
      </c>
      <c r="E101" s="118" t="s">
        <v>93</v>
      </c>
      <c r="F101" s="119">
        <v>1</v>
      </c>
      <c r="G101" s="117">
        <v>0</v>
      </c>
      <c r="H101" s="117">
        <f t="shared" si="7"/>
        <v>0</v>
      </c>
      <c r="I101" s="157">
        <v>0</v>
      </c>
    </row>
    <row r="102" spans="2:11" ht="13.5" customHeight="1">
      <c r="B102" s="156">
        <v>77</v>
      </c>
      <c r="C102" s="118" t="s">
        <v>261</v>
      </c>
      <c r="D102" s="118" t="s">
        <v>262</v>
      </c>
      <c r="E102" s="118" t="s">
        <v>93</v>
      </c>
      <c r="F102" s="119">
        <v>4</v>
      </c>
      <c r="G102" s="117">
        <v>0</v>
      </c>
      <c r="H102" s="117">
        <f t="shared" si="7"/>
        <v>0</v>
      </c>
      <c r="I102" s="157">
        <v>0</v>
      </c>
    </row>
    <row r="103" spans="2:11" ht="13.5" customHeight="1">
      <c r="B103" s="154">
        <v>78</v>
      </c>
      <c r="C103" s="115" t="s">
        <v>370</v>
      </c>
      <c r="D103" s="115" t="s">
        <v>371</v>
      </c>
      <c r="E103" s="115" t="s">
        <v>93</v>
      </c>
      <c r="F103" s="116">
        <v>1</v>
      </c>
      <c r="G103" s="117">
        <v>0</v>
      </c>
      <c r="H103" s="117">
        <f t="shared" si="7"/>
        <v>0</v>
      </c>
      <c r="I103" s="155">
        <v>3.3E-4</v>
      </c>
    </row>
    <row r="104" spans="2:11" ht="13.5" customHeight="1">
      <c r="B104" s="154">
        <v>79</v>
      </c>
      <c r="C104" s="115" t="s">
        <v>372</v>
      </c>
      <c r="D104" s="115" t="s">
        <v>373</v>
      </c>
      <c r="E104" s="115" t="s">
        <v>93</v>
      </c>
      <c r="F104" s="116">
        <v>2</v>
      </c>
      <c r="G104" s="117">
        <v>0</v>
      </c>
      <c r="H104" s="117">
        <f t="shared" si="7"/>
        <v>0</v>
      </c>
      <c r="I104" s="155">
        <v>6.8000000000000005E-4</v>
      </c>
    </row>
    <row r="105" spans="2:11" ht="13.5" customHeight="1">
      <c r="B105" s="154">
        <v>80</v>
      </c>
      <c r="C105" s="115" t="s">
        <v>263</v>
      </c>
      <c r="D105" s="115" t="s">
        <v>264</v>
      </c>
      <c r="E105" s="115" t="s">
        <v>20</v>
      </c>
      <c r="F105" s="116">
        <v>32.783999999999999</v>
      </c>
      <c r="G105" s="117">
        <v>0</v>
      </c>
      <c r="H105" s="117">
        <f t="shared" si="7"/>
        <v>0</v>
      </c>
      <c r="I105" s="155">
        <v>0</v>
      </c>
    </row>
    <row r="106" spans="2:11" ht="13.5" customHeight="1">
      <c r="B106" s="149"/>
      <c r="C106" s="150" t="s">
        <v>265</v>
      </c>
      <c r="D106" s="150" t="s">
        <v>266</v>
      </c>
      <c r="E106" s="150"/>
      <c r="F106" s="151"/>
      <c r="G106" s="152"/>
      <c r="H106" s="152">
        <f>H107+H108+H109+H110+H111+H112+H113+H114</f>
        <v>0</v>
      </c>
      <c r="I106" s="153">
        <v>1.37E-2</v>
      </c>
      <c r="K106" s="152"/>
    </row>
    <row r="107" spans="2:11" ht="13.5" customHeight="1">
      <c r="B107" s="154">
        <v>81</v>
      </c>
      <c r="C107" s="115" t="s">
        <v>267</v>
      </c>
      <c r="D107" s="115" t="s">
        <v>268</v>
      </c>
      <c r="E107" s="115" t="s">
        <v>93</v>
      </c>
      <c r="F107" s="116">
        <v>2</v>
      </c>
      <c r="G107" s="117">
        <v>0</v>
      </c>
      <c r="H107" s="117">
        <f>F107*G107</f>
        <v>0</v>
      </c>
      <c r="I107" s="155">
        <v>0</v>
      </c>
    </row>
    <row r="108" spans="2:11" ht="13.5" customHeight="1">
      <c r="B108" s="154">
        <v>82</v>
      </c>
      <c r="C108" s="441">
        <v>735151471</v>
      </c>
      <c r="D108" s="441" t="s">
        <v>1316</v>
      </c>
      <c r="E108" s="115" t="s">
        <v>93</v>
      </c>
      <c r="F108" s="116">
        <v>1</v>
      </c>
      <c r="G108" s="117">
        <v>0</v>
      </c>
      <c r="H108" s="117">
        <f t="shared" ref="H108:H114" si="8">F108*G108</f>
        <v>0</v>
      </c>
      <c r="I108" s="155">
        <v>1.34E-2</v>
      </c>
    </row>
    <row r="109" spans="2:11" ht="13.5" customHeight="1">
      <c r="B109" s="154">
        <v>83</v>
      </c>
      <c r="C109" s="115" t="s">
        <v>273</v>
      </c>
      <c r="D109" s="115" t="s">
        <v>274</v>
      </c>
      <c r="E109" s="115" t="s">
        <v>93</v>
      </c>
      <c r="F109" s="116">
        <v>2</v>
      </c>
      <c r="G109" s="117">
        <v>0</v>
      </c>
      <c r="H109" s="117">
        <f t="shared" si="8"/>
        <v>0</v>
      </c>
      <c r="I109" s="155">
        <v>0</v>
      </c>
    </row>
    <row r="110" spans="2:11" ht="13.5" customHeight="1">
      <c r="B110" s="154">
        <v>84</v>
      </c>
      <c r="C110" s="115" t="s">
        <v>275</v>
      </c>
      <c r="D110" s="115" t="s">
        <v>276</v>
      </c>
      <c r="E110" s="115" t="s">
        <v>93</v>
      </c>
      <c r="F110" s="116">
        <v>1</v>
      </c>
      <c r="G110" s="117">
        <v>0</v>
      </c>
      <c r="H110" s="117">
        <f t="shared" si="8"/>
        <v>0</v>
      </c>
      <c r="I110" s="155">
        <v>8.0000000000000007E-5</v>
      </c>
    </row>
    <row r="111" spans="2:11" ht="13.5" customHeight="1">
      <c r="B111" s="154">
        <v>85</v>
      </c>
      <c r="C111" s="115" t="s">
        <v>277</v>
      </c>
      <c r="D111" s="115" t="s">
        <v>278</v>
      </c>
      <c r="E111" s="115" t="s">
        <v>93</v>
      </c>
      <c r="F111" s="116">
        <v>1</v>
      </c>
      <c r="G111" s="117">
        <v>0</v>
      </c>
      <c r="H111" s="117">
        <f t="shared" si="8"/>
        <v>0</v>
      </c>
      <c r="I111" s="155">
        <v>0</v>
      </c>
    </row>
    <row r="112" spans="2:11" ht="13.5" customHeight="1">
      <c r="B112" s="156">
        <v>86</v>
      </c>
      <c r="C112" s="118" t="s">
        <v>279</v>
      </c>
      <c r="D112" s="118" t="s">
        <v>374</v>
      </c>
      <c r="E112" s="118" t="s">
        <v>93</v>
      </c>
      <c r="F112" s="119">
        <v>1</v>
      </c>
      <c r="G112" s="117">
        <v>0</v>
      </c>
      <c r="H112" s="117">
        <f t="shared" si="8"/>
        <v>0</v>
      </c>
      <c r="I112" s="157">
        <v>0</v>
      </c>
    </row>
    <row r="113" spans="2:11" ht="13.5" customHeight="1">
      <c r="B113" s="154">
        <v>87</v>
      </c>
      <c r="C113" s="115" t="s">
        <v>283</v>
      </c>
      <c r="D113" s="115" t="s">
        <v>284</v>
      </c>
      <c r="E113" s="115" t="s">
        <v>93</v>
      </c>
      <c r="F113" s="116">
        <v>1</v>
      </c>
      <c r="G113" s="117">
        <v>0</v>
      </c>
      <c r="H113" s="117">
        <f t="shared" si="8"/>
        <v>0</v>
      </c>
      <c r="I113" s="155">
        <v>2.2000000000000001E-4</v>
      </c>
    </row>
    <row r="114" spans="2:11" ht="13.5" customHeight="1">
      <c r="B114" s="154">
        <v>88</v>
      </c>
      <c r="C114" s="115" t="s">
        <v>285</v>
      </c>
      <c r="D114" s="115" t="s">
        <v>286</v>
      </c>
      <c r="E114" s="115" t="s">
        <v>20</v>
      </c>
      <c r="F114" s="116">
        <v>86.24</v>
      </c>
      <c r="G114" s="117">
        <v>0</v>
      </c>
      <c r="H114" s="117">
        <f t="shared" si="8"/>
        <v>0</v>
      </c>
      <c r="I114" s="155">
        <v>0</v>
      </c>
    </row>
    <row r="115" spans="2:11" ht="13.5" customHeight="1">
      <c r="B115" s="149"/>
      <c r="C115" s="150" t="s">
        <v>287</v>
      </c>
      <c r="D115" s="150" t="s">
        <v>288</v>
      </c>
      <c r="E115" s="150"/>
      <c r="F115" s="151"/>
      <c r="G115" s="152"/>
      <c r="H115" s="152">
        <f>H116+H117+H118+H119+H120+H121</f>
        <v>0</v>
      </c>
      <c r="I115" s="153">
        <v>1.35E-2</v>
      </c>
      <c r="K115" s="152"/>
    </row>
    <row r="116" spans="2:11" ht="13.5" customHeight="1">
      <c r="B116" s="154">
        <v>89</v>
      </c>
      <c r="C116" s="115" t="s">
        <v>289</v>
      </c>
      <c r="D116" s="115" t="s">
        <v>290</v>
      </c>
      <c r="E116" s="115" t="s">
        <v>161</v>
      </c>
      <c r="F116" s="116">
        <v>3</v>
      </c>
      <c r="G116" s="117">
        <v>0</v>
      </c>
      <c r="H116" s="117">
        <f>F116*G116</f>
        <v>0</v>
      </c>
      <c r="I116" s="155">
        <v>0</v>
      </c>
    </row>
    <row r="117" spans="2:11" ht="13.5" customHeight="1">
      <c r="B117" s="154">
        <v>90</v>
      </c>
      <c r="C117" s="115" t="s">
        <v>291</v>
      </c>
      <c r="D117" s="115" t="s">
        <v>292</v>
      </c>
      <c r="E117" s="115" t="s">
        <v>108</v>
      </c>
      <c r="F117" s="116">
        <v>6</v>
      </c>
      <c r="G117" s="117">
        <v>0</v>
      </c>
      <c r="H117" s="117">
        <f t="shared" ref="H117:H121" si="9">F117*G117</f>
        <v>0</v>
      </c>
      <c r="I117" s="155">
        <v>1.0019999999999999E-2</v>
      </c>
    </row>
    <row r="118" spans="2:11" ht="13.5" customHeight="1">
      <c r="B118" s="154">
        <v>91</v>
      </c>
      <c r="C118" s="115" t="s">
        <v>293</v>
      </c>
      <c r="D118" s="115" t="s">
        <v>294</v>
      </c>
      <c r="E118" s="115" t="s">
        <v>108</v>
      </c>
      <c r="F118" s="116">
        <v>6</v>
      </c>
      <c r="G118" s="117">
        <v>0</v>
      </c>
      <c r="H118" s="117">
        <f t="shared" si="9"/>
        <v>0</v>
      </c>
      <c r="I118" s="155">
        <v>3.48E-3</v>
      </c>
    </row>
    <row r="119" spans="2:11" ht="13.5" customHeight="1">
      <c r="B119" s="156">
        <v>92</v>
      </c>
      <c r="C119" s="118" t="s">
        <v>295</v>
      </c>
      <c r="D119" s="440" t="s">
        <v>1315</v>
      </c>
      <c r="E119" s="118" t="s">
        <v>93</v>
      </c>
      <c r="F119" s="119">
        <v>3</v>
      </c>
      <c r="G119" s="117">
        <v>0</v>
      </c>
      <c r="H119" s="117">
        <f t="shared" si="9"/>
        <v>0</v>
      </c>
      <c r="I119" s="157">
        <v>0</v>
      </c>
    </row>
    <row r="120" spans="2:11" ht="13.5" customHeight="1">
      <c r="B120" s="156">
        <v>93</v>
      </c>
      <c r="C120" s="118" t="s">
        <v>297</v>
      </c>
      <c r="D120" s="118" t="s">
        <v>298</v>
      </c>
      <c r="E120" s="118" t="s">
        <v>93</v>
      </c>
      <c r="F120" s="119">
        <v>1</v>
      </c>
      <c r="G120" s="117">
        <v>0</v>
      </c>
      <c r="H120" s="117">
        <f t="shared" si="9"/>
        <v>0</v>
      </c>
      <c r="I120" s="157">
        <v>0</v>
      </c>
    </row>
    <row r="121" spans="2:11" ht="13.5" customHeight="1">
      <c r="B121" s="154">
        <v>94</v>
      </c>
      <c r="C121" s="115" t="s">
        <v>299</v>
      </c>
      <c r="D121" s="115" t="s">
        <v>1319</v>
      </c>
      <c r="E121" s="115" t="s">
        <v>161</v>
      </c>
      <c r="F121" s="116">
        <v>3</v>
      </c>
      <c r="G121" s="117">
        <v>0</v>
      </c>
      <c r="H121" s="117">
        <f t="shared" si="9"/>
        <v>0</v>
      </c>
      <c r="I121" s="155">
        <v>0</v>
      </c>
    </row>
    <row r="122" spans="2:11" ht="13.5" customHeight="1">
      <c r="B122" s="144"/>
      <c r="C122" s="145" t="s">
        <v>300</v>
      </c>
      <c r="D122" s="145" t="s">
        <v>301</v>
      </c>
      <c r="E122" s="145"/>
      <c r="F122" s="146"/>
      <c r="G122" s="147"/>
      <c r="H122" s="147">
        <f>H123</f>
        <v>0</v>
      </c>
      <c r="I122" s="148">
        <v>0</v>
      </c>
      <c r="K122" s="147"/>
    </row>
    <row r="123" spans="2:11" ht="13.5" customHeight="1">
      <c r="B123" s="149"/>
      <c r="C123" s="150" t="s">
        <v>302</v>
      </c>
      <c r="D123" s="150" t="s">
        <v>301</v>
      </c>
      <c r="E123" s="150"/>
      <c r="F123" s="151"/>
      <c r="G123" s="152"/>
      <c r="H123" s="152">
        <f>H124+H125+H126+H127+H128+H129</f>
        <v>0</v>
      </c>
      <c r="I123" s="153">
        <v>0</v>
      </c>
      <c r="K123" s="152"/>
    </row>
    <row r="124" spans="2:11" ht="13.5" customHeight="1">
      <c r="B124" s="154">
        <v>95</v>
      </c>
      <c r="C124" s="115" t="s">
        <v>303</v>
      </c>
      <c r="D124" s="115" t="s">
        <v>304</v>
      </c>
      <c r="E124" s="115" t="s">
        <v>305</v>
      </c>
      <c r="F124" s="116">
        <v>36</v>
      </c>
      <c r="G124" s="117">
        <v>0</v>
      </c>
      <c r="H124" s="117">
        <f>F124*G124</f>
        <v>0</v>
      </c>
      <c r="I124" s="155">
        <v>0</v>
      </c>
    </row>
    <row r="125" spans="2:11" ht="13.5" customHeight="1">
      <c r="B125" s="154">
        <v>96</v>
      </c>
      <c r="C125" s="115" t="s">
        <v>306</v>
      </c>
      <c r="D125" s="115" t="s">
        <v>307</v>
      </c>
      <c r="E125" s="115" t="s">
        <v>305</v>
      </c>
      <c r="F125" s="116">
        <v>24</v>
      </c>
      <c r="G125" s="117">
        <v>0</v>
      </c>
      <c r="H125" s="117">
        <f t="shared" ref="H125:H129" si="10">F125*G125</f>
        <v>0</v>
      </c>
      <c r="I125" s="155">
        <v>0</v>
      </c>
    </row>
    <row r="126" spans="2:11" ht="13.5" customHeight="1">
      <c r="B126" s="154">
        <v>97</v>
      </c>
      <c r="C126" s="115" t="s">
        <v>308</v>
      </c>
      <c r="D126" s="115" t="s">
        <v>309</v>
      </c>
      <c r="E126" s="115" t="s">
        <v>310</v>
      </c>
      <c r="F126" s="116">
        <v>1</v>
      </c>
      <c r="G126" s="117">
        <v>0</v>
      </c>
      <c r="H126" s="117">
        <f t="shared" si="10"/>
        <v>0</v>
      </c>
      <c r="I126" s="155">
        <v>0</v>
      </c>
    </row>
    <row r="127" spans="2:11" ht="13.5" customHeight="1">
      <c r="B127" s="154">
        <v>98</v>
      </c>
      <c r="C127" s="115" t="s">
        <v>311</v>
      </c>
      <c r="D127" s="115" t="s">
        <v>312</v>
      </c>
      <c r="E127" s="115" t="s">
        <v>305</v>
      </c>
      <c r="F127" s="116">
        <v>36</v>
      </c>
      <c r="G127" s="117">
        <v>0</v>
      </c>
      <c r="H127" s="117">
        <f t="shared" si="10"/>
        <v>0</v>
      </c>
      <c r="I127" s="155">
        <v>0</v>
      </c>
    </row>
    <row r="128" spans="2:11" ht="13.5" customHeight="1">
      <c r="B128" s="154">
        <v>99</v>
      </c>
      <c r="C128" s="115" t="s">
        <v>313</v>
      </c>
      <c r="D128" s="115" t="s">
        <v>314</v>
      </c>
      <c r="E128" s="115" t="s">
        <v>310</v>
      </c>
      <c r="F128" s="116">
        <v>1</v>
      </c>
      <c r="G128" s="117">
        <v>0</v>
      </c>
      <c r="H128" s="117">
        <f t="shared" si="10"/>
        <v>0</v>
      </c>
      <c r="I128" s="155">
        <v>0</v>
      </c>
    </row>
    <row r="129" spans="2:11" ht="13.5" customHeight="1" thickBot="1">
      <c r="B129" s="154">
        <v>100</v>
      </c>
      <c r="C129" s="115" t="s">
        <v>315</v>
      </c>
      <c r="D129" s="115" t="s">
        <v>316</v>
      </c>
      <c r="E129" s="115" t="s">
        <v>310</v>
      </c>
      <c r="F129" s="116">
        <v>1</v>
      </c>
      <c r="G129" s="117">
        <v>0</v>
      </c>
      <c r="H129" s="117">
        <f t="shared" si="10"/>
        <v>0</v>
      </c>
      <c r="I129" s="155">
        <v>0</v>
      </c>
    </row>
    <row r="130" spans="2:11" ht="13.5" customHeight="1" thickBot="1">
      <c r="B130" s="168"/>
      <c r="C130" s="169"/>
      <c r="D130" s="169" t="s">
        <v>317</v>
      </c>
      <c r="E130" s="169"/>
      <c r="F130" s="170"/>
      <c r="G130" s="171"/>
      <c r="H130" s="388">
        <f>H122+H115+H106+H94+H87+H82+H71+H51+H29+H17</f>
        <v>0</v>
      </c>
      <c r="I130" s="172">
        <v>0.24167428499999999</v>
      </c>
      <c r="K130" s="387"/>
    </row>
    <row r="131" spans="2:11" ht="13.5" customHeight="1" thickBot="1">
      <c r="B131" s="173"/>
      <c r="C131" s="174"/>
      <c r="D131" s="174"/>
      <c r="E131" s="174"/>
      <c r="F131" s="174"/>
      <c r="G131" s="174"/>
      <c r="H131" s="174"/>
      <c r="I131" s="175"/>
    </row>
    <row r="132" spans="2:11" ht="13.5" customHeight="1"/>
  </sheetData>
  <mergeCells count="1">
    <mergeCell ref="B4:I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112"/>
  <sheetViews>
    <sheetView workbookViewId="0">
      <pane ySplit="5" topLeftCell="A80" activePane="bottomLeft" state="frozen"/>
      <selection pane="bottomLeft" activeCell="P114" sqref="P114"/>
    </sheetView>
  </sheetViews>
  <sheetFormatPr defaultRowHeight="15"/>
  <cols>
    <col min="1" max="1" width="9.140625" customWidth="1"/>
    <col min="3" max="3" width="9.140625" customWidth="1"/>
    <col min="4" max="4" width="52" customWidth="1"/>
    <col min="6" max="6" width="9.140625" customWidth="1"/>
    <col min="7" max="7" width="14.5703125" customWidth="1"/>
    <col min="8" max="8" width="15.42578125" customWidth="1"/>
    <col min="9" max="9" width="15.7109375" customWidth="1"/>
    <col min="10" max="10" width="25.28515625" customWidth="1"/>
    <col min="11" max="11" width="13" customWidth="1"/>
  </cols>
  <sheetData>
    <row r="1" spans="1:11" ht="15.75" thickBot="1">
      <c r="A1" s="181"/>
    </row>
    <row r="2" spans="1:11" ht="15.75">
      <c r="B2" s="213"/>
      <c r="C2" s="534" t="s">
        <v>397</v>
      </c>
      <c r="D2" s="534"/>
      <c r="E2" s="534"/>
      <c r="F2" s="534"/>
      <c r="G2" s="534"/>
      <c r="H2" s="534"/>
      <c r="I2" s="534"/>
      <c r="J2" s="535"/>
      <c r="K2" s="182"/>
    </row>
    <row r="3" spans="1:11" ht="16.5">
      <c r="B3" s="214"/>
      <c r="C3" s="215"/>
      <c r="D3" s="216" t="s">
        <v>398</v>
      </c>
      <c r="E3" s="217"/>
      <c r="F3" s="217"/>
      <c r="G3" s="217"/>
      <c r="H3" s="217"/>
      <c r="I3" s="217"/>
      <c r="J3" s="218"/>
      <c r="K3" s="182"/>
    </row>
    <row r="4" spans="1:11" ht="15.75">
      <c r="B4" s="214"/>
      <c r="C4" s="536" t="s">
        <v>399</v>
      </c>
      <c r="D4" s="536"/>
      <c r="E4" s="536"/>
      <c r="F4" s="536"/>
      <c r="G4" s="536"/>
      <c r="H4" s="536"/>
      <c r="I4" s="536"/>
      <c r="J4" s="537"/>
      <c r="K4" s="182"/>
    </row>
    <row r="5" spans="1:11">
      <c r="B5" s="214" t="s">
        <v>400</v>
      </c>
      <c r="C5" s="183" t="s">
        <v>401</v>
      </c>
      <c r="D5" s="184" t="s">
        <v>75</v>
      </c>
      <c r="E5" s="185" t="s">
        <v>402</v>
      </c>
      <c r="F5" s="185" t="s">
        <v>403</v>
      </c>
      <c r="G5" s="186" t="s">
        <v>404</v>
      </c>
      <c r="H5" s="187" t="s">
        <v>405</v>
      </c>
      <c r="I5" s="187" t="s">
        <v>406</v>
      </c>
      <c r="J5" s="219" t="s">
        <v>407</v>
      </c>
      <c r="K5" s="182" t="s">
        <v>408</v>
      </c>
    </row>
    <row r="6" spans="1:11" ht="16.5">
      <c r="B6" s="214"/>
      <c r="C6" s="220"/>
      <c r="D6" s="216" t="s">
        <v>409</v>
      </c>
      <c r="E6" s="185"/>
      <c r="F6" s="185"/>
      <c r="G6" s="186"/>
      <c r="H6" s="187"/>
      <c r="I6" s="187"/>
      <c r="J6" s="219"/>
      <c r="K6" s="182"/>
    </row>
    <row r="7" spans="1:11">
      <c r="B7" s="214">
        <v>341</v>
      </c>
      <c r="C7" s="220">
        <v>176</v>
      </c>
      <c r="D7" s="197" t="s">
        <v>410</v>
      </c>
      <c r="E7" s="185" t="s">
        <v>108</v>
      </c>
      <c r="F7" s="185">
        <v>15</v>
      </c>
      <c r="G7" s="186">
        <v>0</v>
      </c>
      <c r="H7" s="187"/>
      <c r="I7" s="187">
        <f>G7*F7</f>
        <v>0</v>
      </c>
      <c r="J7" s="219"/>
      <c r="K7" s="182"/>
    </row>
    <row r="8" spans="1:11">
      <c r="B8" s="214">
        <v>341</v>
      </c>
      <c r="C8" s="220">
        <v>46</v>
      </c>
      <c r="D8" s="197" t="s">
        <v>411</v>
      </c>
      <c r="E8" s="185" t="s">
        <v>108</v>
      </c>
      <c r="F8" s="185">
        <v>18</v>
      </c>
      <c r="G8" s="186">
        <v>0</v>
      </c>
      <c r="H8" s="187"/>
      <c r="I8" s="187">
        <f t="shared" ref="I8:I34" si="0">G8*F8</f>
        <v>0</v>
      </c>
      <c r="J8" s="219"/>
      <c r="K8" s="182"/>
    </row>
    <row r="9" spans="1:11">
      <c r="B9" s="214">
        <v>341</v>
      </c>
      <c r="C9" s="220">
        <v>23</v>
      </c>
      <c r="D9" s="197" t="s">
        <v>412</v>
      </c>
      <c r="E9" s="185" t="s">
        <v>108</v>
      </c>
      <c r="F9" s="185">
        <v>20</v>
      </c>
      <c r="G9" s="186">
        <v>0</v>
      </c>
      <c r="H9" s="187"/>
      <c r="I9" s="187">
        <f t="shared" si="0"/>
        <v>0</v>
      </c>
      <c r="J9" s="219"/>
      <c r="K9" s="182"/>
    </row>
    <row r="10" spans="1:11">
      <c r="B10" s="214">
        <v>341</v>
      </c>
      <c r="C10" s="220">
        <v>24</v>
      </c>
      <c r="D10" s="197" t="s">
        <v>413</v>
      </c>
      <c r="E10" s="185" t="s">
        <v>108</v>
      </c>
      <c r="F10" s="185">
        <v>30</v>
      </c>
      <c r="G10" s="186">
        <v>0</v>
      </c>
      <c r="H10" s="187"/>
      <c r="I10" s="187">
        <f t="shared" si="0"/>
        <v>0</v>
      </c>
      <c r="J10" s="219"/>
      <c r="K10" s="182"/>
    </row>
    <row r="11" spans="1:11">
      <c r="B11" s="214">
        <v>341</v>
      </c>
      <c r="C11" s="220">
        <v>26</v>
      </c>
      <c r="D11" s="197" t="s">
        <v>414</v>
      </c>
      <c r="E11" s="185" t="s">
        <v>108</v>
      </c>
      <c r="F11" s="185">
        <v>90</v>
      </c>
      <c r="G11" s="186">
        <v>0</v>
      </c>
      <c r="H11" s="187"/>
      <c r="I11" s="187">
        <f t="shared" si="0"/>
        <v>0</v>
      </c>
      <c r="J11" s="219"/>
      <c r="K11" s="182"/>
    </row>
    <row r="12" spans="1:11">
      <c r="B12" s="214">
        <v>341</v>
      </c>
      <c r="C12" s="220">
        <v>27</v>
      </c>
      <c r="D12" s="197" t="s">
        <v>415</v>
      </c>
      <c r="E12" s="185" t="s">
        <v>108</v>
      </c>
      <c r="F12" s="185">
        <v>180</v>
      </c>
      <c r="G12" s="186">
        <v>0</v>
      </c>
      <c r="H12" s="187"/>
      <c r="I12" s="187">
        <f t="shared" si="0"/>
        <v>0</v>
      </c>
      <c r="J12" s="219"/>
      <c r="K12" s="182"/>
    </row>
    <row r="13" spans="1:11">
      <c r="B13" s="214">
        <v>341</v>
      </c>
      <c r="C13" s="220">
        <v>31</v>
      </c>
      <c r="D13" s="197" t="s">
        <v>416</v>
      </c>
      <c r="E13" s="185" t="s">
        <v>108</v>
      </c>
      <c r="F13" s="185">
        <v>40</v>
      </c>
      <c r="G13" s="186">
        <v>0</v>
      </c>
      <c r="H13" s="187"/>
      <c r="I13" s="187">
        <f t="shared" si="0"/>
        <v>0</v>
      </c>
      <c r="J13" s="219"/>
      <c r="K13" s="182"/>
    </row>
    <row r="14" spans="1:11">
      <c r="B14" s="214">
        <v>341</v>
      </c>
      <c r="C14" s="220">
        <v>34</v>
      </c>
      <c r="D14" s="197" t="s">
        <v>417</v>
      </c>
      <c r="E14" s="185" t="s">
        <v>108</v>
      </c>
      <c r="F14" s="185">
        <v>18</v>
      </c>
      <c r="G14" s="186">
        <v>0</v>
      </c>
      <c r="H14" s="187"/>
      <c r="I14" s="187">
        <f t="shared" si="0"/>
        <v>0</v>
      </c>
      <c r="J14" s="219"/>
      <c r="K14" s="182"/>
    </row>
    <row r="15" spans="1:11">
      <c r="B15" s="214">
        <v>341</v>
      </c>
      <c r="C15" s="220">
        <v>6</v>
      </c>
      <c r="D15" s="197" t="s">
        <v>418</v>
      </c>
      <c r="E15" s="185" t="s">
        <v>108</v>
      </c>
      <c r="F15" s="185">
        <v>12</v>
      </c>
      <c r="G15" s="186">
        <v>0</v>
      </c>
      <c r="H15" s="187"/>
      <c r="I15" s="187">
        <f t="shared" si="0"/>
        <v>0</v>
      </c>
      <c r="J15" s="219"/>
      <c r="K15" s="182"/>
    </row>
    <row r="16" spans="1:11">
      <c r="B16" s="214">
        <v>345</v>
      </c>
      <c r="C16" s="220">
        <v>383</v>
      </c>
      <c r="D16" s="197" t="s">
        <v>419</v>
      </c>
      <c r="E16" s="185" t="s">
        <v>420</v>
      </c>
      <c r="F16" s="185">
        <v>3</v>
      </c>
      <c r="G16" s="186">
        <v>0</v>
      </c>
      <c r="H16" s="187"/>
      <c r="I16" s="187">
        <f t="shared" si="0"/>
        <v>0</v>
      </c>
      <c r="J16" s="219"/>
      <c r="K16" s="182"/>
    </row>
    <row r="17" spans="2:11">
      <c r="B17" s="214">
        <v>345</v>
      </c>
      <c r="C17" s="220">
        <v>325</v>
      </c>
      <c r="D17" s="197" t="s">
        <v>421</v>
      </c>
      <c r="E17" s="185" t="s">
        <v>420</v>
      </c>
      <c r="F17" s="185">
        <v>38</v>
      </c>
      <c r="G17" s="186">
        <v>0</v>
      </c>
      <c r="H17" s="187"/>
      <c r="I17" s="187">
        <f t="shared" si="0"/>
        <v>0</v>
      </c>
      <c r="J17" s="219"/>
      <c r="K17" s="182"/>
    </row>
    <row r="18" spans="2:11">
      <c r="B18" s="214">
        <v>345</v>
      </c>
      <c r="C18" s="220">
        <v>6</v>
      </c>
      <c r="D18" s="197" t="s">
        <v>422</v>
      </c>
      <c r="E18" s="185" t="s">
        <v>420</v>
      </c>
      <c r="F18" s="185">
        <v>4</v>
      </c>
      <c r="G18" s="186">
        <v>0</v>
      </c>
      <c r="H18" s="187"/>
      <c r="I18" s="187">
        <f t="shared" si="0"/>
        <v>0</v>
      </c>
      <c r="J18" s="219"/>
      <c r="K18" s="182"/>
    </row>
    <row r="19" spans="2:11">
      <c r="B19" s="214">
        <v>345</v>
      </c>
      <c r="C19" s="220">
        <v>7</v>
      </c>
      <c r="D19" s="197" t="s">
        <v>423</v>
      </c>
      <c r="E19" s="185" t="s">
        <v>420</v>
      </c>
      <c r="F19" s="185">
        <v>15</v>
      </c>
      <c r="G19" s="186">
        <v>0</v>
      </c>
      <c r="H19" s="187"/>
      <c r="I19" s="187">
        <f t="shared" si="0"/>
        <v>0</v>
      </c>
      <c r="J19" s="219"/>
      <c r="K19" s="182"/>
    </row>
    <row r="20" spans="2:11">
      <c r="B20" s="214">
        <v>278</v>
      </c>
      <c r="C20" s="220">
        <v>2</v>
      </c>
      <c r="D20" s="197" t="s">
        <v>424</v>
      </c>
      <c r="E20" s="185" t="s">
        <v>420</v>
      </c>
      <c r="F20" s="185">
        <v>2</v>
      </c>
      <c r="G20" s="186">
        <v>0</v>
      </c>
      <c r="H20" s="187"/>
      <c r="I20" s="187">
        <f t="shared" si="0"/>
        <v>0</v>
      </c>
      <c r="J20" s="219"/>
      <c r="K20" s="182"/>
    </row>
    <row r="21" spans="2:11">
      <c r="B21" s="214">
        <v>358</v>
      </c>
      <c r="C21" s="220">
        <v>504</v>
      </c>
      <c r="D21" s="197" t="s">
        <v>425</v>
      </c>
      <c r="E21" s="185" t="s">
        <v>420</v>
      </c>
      <c r="F21" s="185">
        <v>5</v>
      </c>
      <c r="G21" s="186">
        <v>0</v>
      </c>
      <c r="H21" s="187"/>
      <c r="I21" s="187">
        <f t="shared" si="0"/>
        <v>0</v>
      </c>
      <c r="J21" s="219"/>
      <c r="K21" s="182"/>
    </row>
    <row r="22" spans="2:11">
      <c r="B22" s="214">
        <v>358</v>
      </c>
      <c r="C22" s="220">
        <v>505</v>
      </c>
      <c r="D22" s="197" t="s">
        <v>426</v>
      </c>
      <c r="E22" s="185" t="s">
        <v>420</v>
      </c>
      <c r="F22" s="185">
        <v>2</v>
      </c>
      <c r="G22" s="186">
        <v>0</v>
      </c>
      <c r="H22" s="187"/>
      <c r="I22" s="187">
        <f t="shared" si="0"/>
        <v>0</v>
      </c>
      <c r="J22" s="219"/>
      <c r="K22" s="182"/>
    </row>
    <row r="23" spans="2:11">
      <c r="B23" s="214">
        <v>358</v>
      </c>
      <c r="C23" s="220">
        <v>506</v>
      </c>
      <c r="D23" s="197" t="s">
        <v>427</v>
      </c>
      <c r="E23" s="185" t="s">
        <v>420</v>
      </c>
      <c r="F23" s="185">
        <f t="shared" ref="F23:F31" si="1">F22</f>
        <v>2</v>
      </c>
      <c r="G23" s="186">
        <v>0</v>
      </c>
      <c r="H23" s="187"/>
      <c r="I23" s="187">
        <f t="shared" si="0"/>
        <v>0</v>
      </c>
      <c r="J23" s="219"/>
      <c r="K23" s="182"/>
    </row>
    <row r="24" spans="2:11">
      <c r="B24" s="214">
        <v>358</v>
      </c>
      <c r="C24" s="220">
        <v>509</v>
      </c>
      <c r="D24" s="197" t="s">
        <v>428</v>
      </c>
      <c r="E24" s="185" t="s">
        <v>420</v>
      </c>
      <c r="F24" s="185">
        <v>1</v>
      </c>
      <c r="G24" s="186">
        <v>0</v>
      </c>
      <c r="H24" s="187"/>
      <c r="I24" s="187">
        <f t="shared" si="0"/>
        <v>0</v>
      </c>
      <c r="J24" s="219"/>
      <c r="K24" s="182"/>
    </row>
    <row r="25" spans="2:11">
      <c r="B25" s="214">
        <v>345</v>
      </c>
      <c r="C25" s="220">
        <v>22</v>
      </c>
      <c r="D25" s="197" t="s">
        <v>429</v>
      </c>
      <c r="E25" s="185" t="s">
        <v>420</v>
      </c>
      <c r="F25" s="185">
        <v>4</v>
      </c>
      <c r="G25" s="186">
        <v>0</v>
      </c>
      <c r="H25" s="187"/>
      <c r="I25" s="187">
        <f t="shared" si="0"/>
        <v>0</v>
      </c>
      <c r="J25" s="219"/>
      <c r="K25" s="182"/>
    </row>
    <row r="26" spans="2:11">
      <c r="B26" s="214">
        <v>345</v>
      </c>
      <c r="C26" s="220">
        <v>327</v>
      </c>
      <c r="D26" s="197" t="s">
        <v>430</v>
      </c>
      <c r="E26" s="185" t="s">
        <v>420</v>
      </c>
      <c r="F26" s="185">
        <v>1</v>
      </c>
      <c r="G26" s="186">
        <v>0</v>
      </c>
      <c r="H26" s="187"/>
      <c r="I26" s="187">
        <f t="shared" si="0"/>
        <v>0</v>
      </c>
      <c r="J26" s="219"/>
      <c r="K26" s="182"/>
    </row>
    <row r="27" spans="2:11">
      <c r="B27" s="214">
        <v>345</v>
      </c>
      <c r="C27" s="220">
        <v>710</v>
      </c>
      <c r="D27" s="197" t="s">
        <v>431</v>
      </c>
      <c r="E27" s="185" t="s">
        <v>420</v>
      </c>
      <c r="F27" s="185">
        <v>60</v>
      </c>
      <c r="G27" s="186">
        <v>0</v>
      </c>
      <c r="H27" s="187"/>
      <c r="I27" s="187">
        <f t="shared" si="0"/>
        <v>0</v>
      </c>
      <c r="J27" s="219"/>
      <c r="K27" s="182"/>
    </row>
    <row r="28" spans="2:11">
      <c r="B28" s="214">
        <v>341</v>
      </c>
      <c r="C28" s="220">
        <v>119</v>
      </c>
      <c r="D28" s="197" t="s">
        <v>432</v>
      </c>
      <c r="E28" s="185" t="s">
        <v>108</v>
      </c>
      <c r="F28" s="185">
        <v>14</v>
      </c>
      <c r="G28" s="186">
        <v>0</v>
      </c>
      <c r="H28" s="187"/>
      <c r="I28" s="187">
        <f t="shared" si="0"/>
        <v>0</v>
      </c>
      <c r="J28" s="219"/>
      <c r="K28" s="182"/>
    </row>
    <row r="29" spans="2:11">
      <c r="B29" s="214">
        <v>345</v>
      </c>
      <c r="C29" s="220">
        <v>300</v>
      </c>
      <c r="D29" s="197" t="s">
        <v>433</v>
      </c>
      <c r="E29" s="185" t="s">
        <v>108</v>
      </c>
      <c r="F29" s="185">
        <v>15</v>
      </c>
      <c r="G29" s="186">
        <v>0</v>
      </c>
      <c r="H29" s="187"/>
      <c r="I29" s="187">
        <f t="shared" si="0"/>
        <v>0</v>
      </c>
      <c r="J29" s="219"/>
      <c r="K29" s="182"/>
    </row>
    <row r="30" spans="2:11">
      <c r="B30" s="214">
        <v>345</v>
      </c>
      <c r="C30" s="220">
        <v>246</v>
      </c>
      <c r="D30" s="197" t="s">
        <v>434</v>
      </c>
      <c r="E30" s="185" t="s">
        <v>108</v>
      </c>
      <c r="F30" s="185">
        <v>2</v>
      </c>
      <c r="G30" s="186">
        <v>0</v>
      </c>
      <c r="H30" s="187"/>
      <c r="I30" s="187">
        <f t="shared" si="0"/>
        <v>0</v>
      </c>
      <c r="J30" s="219"/>
      <c r="K30" s="182"/>
    </row>
    <row r="31" spans="2:11">
      <c r="B31" s="214">
        <v>358</v>
      </c>
      <c r="C31" s="220">
        <v>330</v>
      </c>
      <c r="D31" s="197" t="s">
        <v>435</v>
      </c>
      <c r="E31" s="185" t="s">
        <v>420</v>
      </c>
      <c r="F31" s="185">
        <f t="shared" si="1"/>
        <v>2</v>
      </c>
      <c r="G31" s="186">
        <v>0</v>
      </c>
      <c r="H31" s="187"/>
      <c r="I31" s="187">
        <f t="shared" si="0"/>
        <v>0</v>
      </c>
      <c r="J31" s="219"/>
      <c r="K31" s="182"/>
    </row>
    <row r="32" spans="2:11">
      <c r="B32" s="214">
        <v>358</v>
      </c>
      <c r="C32" s="220">
        <v>511</v>
      </c>
      <c r="D32" s="197" t="s">
        <v>436</v>
      </c>
      <c r="E32" s="185" t="s">
        <v>420</v>
      </c>
      <c r="F32" s="185">
        <v>1</v>
      </c>
      <c r="G32" s="186">
        <v>0</v>
      </c>
      <c r="H32" s="187"/>
      <c r="I32" s="187">
        <f t="shared" si="0"/>
        <v>0</v>
      </c>
      <c r="J32" s="219"/>
      <c r="K32" s="182"/>
    </row>
    <row r="33" spans="2:11">
      <c r="B33" s="214">
        <v>358</v>
      </c>
      <c r="C33" s="220">
        <v>502</v>
      </c>
      <c r="D33" s="197" t="s">
        <v>437</v>
      </c>
      <c r="E33" s="185" t="s">
        <v>420</v>
      </c>
      <c r="F33" s="185">
        <v>19</v>
      </c>
      <c r="G33" s="186">
        <v>0</v>
      </c>
      <c r="H33" s="187"/>
      <c r="I33" s="187">
        <f t="shared" si="0"/>
        <v>0</v>
      </c>
      <c r="J33" s="219"/>
      <c r="K33" s="182"/>
    </row>
    <row r="34" spans="2:11">
      <c r="B34" s="214">
        <v>358</v>
      </c>
      <c r="C34" s="220">
        <v>503</v>
      </c>
      <c r="D34" s="197" t="s">
        <v>438</v>
      </c>
      <c r="E34" s="185" t="s">
        <v>420</v>
      </c>
      <c r="F34" s="185">
        <v>1</v>
      </c>
      <c r="G34" s="186">
        <v>0</v>
      </c>
      <c r="H34" s="187"/>
      <c r="I34" s="187">
        <f t="shared" si="0"/>
        <v>0</v>
      </c>
      <c r="J34" s="219"/>
      <c r="K34" s="182"/>
    </row>
    <row r="35" spans="2:11">
      <c r="B35" s="214"/>
      <c r="C35" s="188"/>
      <c r="D35" s="189" t="s">
        <v>439</v>
      </c>
      <c r="E35" s="185"/>
      <c r="F35" s="185"/>
      <c r="G35" s="186"/>
      <c r="H35" s="187"/>
      <c r="I35" s="190">
        <f>SUM(I7:I34)</f>
        <v>0</v>
      </c>
      <c r="J35" s="219"/>
      <c r="K35" s="182"/>
    </row>
    <row r="36" spans="2:11">
      <c r="B36" s="214"/>
      <c r="C36" s="191"/>
      <c r="D36" s="192" t="s">
        <v>440</v>
      </c>
      <c r="E36" s="192"/>
      <c r="F36" s="192"/>
      <c r="G36" s="193"/>
      <c r="H36" s="194"/>
      <c r="I36" s="195">
        <f>I35*0.06</f>
        <v>0</v>
      </c>
      <c r="J36" s="221"/>
      <c r="K36" s="182"/>
    </row>
    <row r="37" spans="2:11">
      <c r="B37" s="214"/>
      <c r="C37" s="196"/>
      <c r="D37" s="197" t="s">
        <v>441</v>
      </c>
      <c r="E37" s="198"/>
      <c r="F37" s="198"/>
      <c r="G37" s="199"/>
      <c r="H37" s="200"/>
      <c r="I37" s="201">
        <f>I35*0.03</f>
        <v>0</v>
      </c>
      <c r="J37" s="222"/>
      <c r="K37" s="202"/>
    </row>
    <row r="38" spans="2:11">
      <c r="B38" s="214"/>
      <c r="C38" s="203"/>
      <c r="D38" s="204" t="s">
        <v>442</v>
      </c>
      <c r="E38" s="205"/>
      <c r="F38" s="205"/>
      <c r="G38" s="206"/>
      <c r="H38" s="207"/>
      <c r="I38" s="208">
        <f>SUM(I35:I37)</f>
        <v>0</v>
      </c>
      <c r="J38" s="223"/>
      <c r="K38" s="210">
        <f>SUM(I35:I37)</f>
        <v>0</v>
      </c>
    </row>
    <row r="39" spans="2:11">
      <c r="B39" s="214"/>
      <c r="C39" s="220"/>
      <c r="D39" s="197"/>
      <c r="E39" s="185"/>
      <c r="F39" s="185"/>
      <c r="G39" s="186"/>
      <c r="H39" s="187"/>
      <c r="I39" s="187"/>
      <c r="J39" s="219"/>
      <c r="K39" s="182"/>
    </row>
    <row r="40" spans="2:11" ht="16.5">
      <c r="B40" s="214"/>
      <c r="C40" s="220"/>
      <c r="D40" s="216" t="s">
        <v>443</v>
      </c>
      <c r="E40" s="185"/>
      <c r="F40" s="185"/>
      <c r="G40" s="186"/>
      <c r="H40" s="187"/>
      <c r="I40" s="187"/>
      <c r="J40" s="219"/>
      <c r="K40" s="182"/>
    </row>
    <row r="41" spans="2:11">
      <c r="B41" s="214">
        <v>348</v>
      </c>
      <c r="C41" s="220">
        <v>673</v>
      </c>
      <c r="D41" s="197" t="s">
        <v>444</v>
      </c>
      <c r="E41" s="185" t="s">
        <v>420</v>
      </c>
      <c r="F41" s="185">
        <v>2</v>
      </c>
      <c r="G41" s="186">
        <v>0</v>
      </c>
      <c r="H41" s="187"/>
      <c r="I41" s="187">
        <f t="shared" ref="I41:I44" si="2">G41*F41</f>
        <v>0</v>
      </c>
      <c r="J41" s="219"/>
      <c r="K41" s="182"/>
    </row>
    <row r="42" spans="2:11">
      <c r="B42" s="214">
        <v>348</v>
      </c>
      <c r="C42" s="220">
        <v>679</v>
      </c>
      <c r="D42" s="197" t="s">
        <v>445</v>
      </c>
      <c r="E42" s="185" t="s">
        <v>420</v>
      </c>
      <c r="F42" s="185">
        <v>5</v>
      </c>
      <c r="G42" s="186">
        <v>0</v>
      </c>
      <c r="H42" s="187"/>
      <c r="I42" s="187">
        <f t="shared" si="2"/>
        <v>0</v>
      </c>
      <c r="J42" s="219"/>
      <c r="K42" s="182"/>
    </row>
    <row r="43" spans="2:11">
      <c r="B43" s="214">
        <v>348</v>
      </c>
      <c r="C43" s="220">
        <v>586</v>
      </c>
      <c r="D43" s="197" t="s">
        <v>446</v>
      </c>
      <c r="E43" s="185" t="s">
        <v>420</v>
      </c>
      <c r="F43" s="185">
        <v>3</v>
      </c>
      <c r="G43" s="186">
        <v>0</v>
      </c>
      <c r="H43" s="187"/>
      <c r="I43" s="187">
        <f t="shared" si="2"/>
        <v>0</v>
      </c>
      <c r="J43" s="219"/>
      <c r="K43" s="182"/>
    </row>
    <row r="44" spans="2:11">
      <c r="B44" s="214">
        <v>348</v>
      </c>
      <c r="C44" s="220">
        <v>595</v>
      </c>
      <c r="D44" s="197" t="s">
        <v>447</v>
      </c>
      <c r="E44" s="185" t="s">
        <v>420</v>
      </c>
      <c r="F44" s="185">
        <v>2</v>
      </c>
      <c r="G44" s="186">
        <v>0</v>
      </c>
      <c r="H44" s="187"/>
      <c r="I44" s="187">
        <f t="shared" si="2"/>
        <v>0</v>
      </c>
      <c r="J44" s="219"/>
      <c r="K44" s="182"/>
    </row>
    <row r="45" spans="2:11">
      <c r="B45" s="214"/>
      <c r="C45" s="188"/>
      <c r="D45" s="189" t="s">
        <v>439</v>
      </c>
      <c r="E45" s="185"/>
      <c r="F45" s="185"/>
      <c r="G45" s="186"/>
      <c r="H45" s="187"/>
      <c r="I45" s="190">
        <f>SUM(I41:I44)</f>
        <v>0</v>
      </c>
      <c r="J45" s="219"/>
      <c r="K45" s="182"/>
    </row>
    <row r="46" spans="2:11">
      <c r="B46" s="214"/>
      <c r="C46" s="191"/>
      <c r="D46" s="192" t="s">
        <v>440</v>
      </c>
      <c r="E46" s="192"/>
      <c r="F46" s="192"/>
      <c r="G46" s="193"/>
      <c r="H46" s="194"/>
      <c r="I46" s="195">
        <f>I45*0.06</f>
        <v>0</v>
      </c>
      <c r="J46" s="219"/>
      <c r="K46" s="182"/>
    </row>
    <row r="47" spans="2:11">
      <c r="B47" s="214"/>
      <c r="C47" s="196"/>
      <c r="D47" s="197" t="s">
        <v>441</v>
      </c>
      <c r="E47" s="198"/>
      <c r="F47" s="198"/>
      <c r="G47" s="199"/>
      <c r="H47" s="200"/>
      <c r="I47" s="201">
        <f>I45*0.03</f>
        <v>0</v>
      </c>
      <c r="J47" s="219"/>
      <c r="K47" s="182"/>
    </row>
    <row r="48" spans="2:11">
      <c r="B48" s="214"/>
      <c r="C48" s="203"/>
      <c r="D48" s="204" t="s">
        <v>442</v>
      </c>
      <c r="E48" s="205"/>
      <c r="F48" s="205"/>
      <c r="G48" s="206"/>
      <c r="H48" s="207"/>
      <c r="I48" s="208">
        <f>SUM(I45:I47)</f>
        <v>0</v>
      </c>
      <c r="J48" s="219"/>
      <c r="K48" s="210">
        <f>SUM(I45:I47)</f>
        <v>0</v>
      </c>
    </row>
    <row r="49" spans="2:11">
      <c r="B49" s="214"/>
      <c r="C49" s="220"/>
      <c r="D49" s="197"/>
      <c r="E49" s="185"/>
      <c r="F49" s="185"/>
      <c r="G49" s="186"/>
      <c r="H49" s="187"/>
      <c r="I49" s="187"/>
      <c r="J49" s="219"/>
      <c r="K49" s="182"/>
    </row>
    <row r="50" spans="2:11" ht="16.5">
      <c r="B50" s="214"/>
      <c r="C50" s="220"/>
      <c r="D50" s="216" t="s">
        <v>448</v>
      </c>
      <c r="E50" s="185"/>
      <c r="F50" s="185"/>
      <c r="G50" s="186"/>
      <c r="H50" s="187"/>
      <c r="I50" s="187"/>
      <c r="J50" s="219"/>
      <c r="K50" s="182"/>
    </row>
    <row r="51" spans="2:11">
      <c r="B51" s="214">
        <v>210</v>
      </c>
      <c r="C51" s="188">
        <v>800645</v>
      </c>
      <c r="D51" s="197" t="s">
        <v>410</v>
      </c>
      <c r="E51" s="185" t="s">
        <v>108</v>
      </c>
      <c r="F51" s="185">
        <v>15</v>
      </c>
      <c r="G51" s="186">
        <v>0</v>
      </c>
      <c r="H51" s="187">
        <f t="shared" ref="H51:H86" si="3">G51*F51</f>
        <v>0</v>
      </c>
      <c r="I51" s="187"/>
      <c r="J51" s="219"/>
      <c r="K51" s="182"/>
    </row>
    <row r="52" spans="2:11">
      <c r="B52" s="214">
        <v>210</v>
      </c>
      <c r="C52" s="188">
        <v>800646</v>
      </c>
      <c r="D52" s="197" t="s">
        <v>411</v>
      </c>
      <c r="E52" s="185" t="s">
        <v>108</v>
      </c>
      <c r="F52" s="185">
        <v>18</v>
      </c>
      <c r="G52" s="186">
        <v>0</v>
      </c>
      <c r="H52" s="187">
        <f t="shared" si="3"/>
        <v>0</v>
      </c>
      <c r="I52" s="187"/>
      <c r="J52" s="219"/>
      <c r="K52" s="182"/>
    </row>
    <row r="53" spans="2:11">
      <c r="B53" s="214">
        <v>210</v>
      </c>
      <c r="C53" s="188">
        <v>810041</v>
      </c>
      <c r="D53" s="197" t="s">
        <v>412</v>
      </c>
      <c r="E53" s="185" t="s">
        <v>108</v>
      </c>
      <c r="F53" s="185">
        <v>20</v>
      </c>
      <c r="G53" s="186">
        <v>0</v>
      </c>
      <c r="H53" s="187">
        <f t="shared" si="3"/>
        <v>0</v>
      </c>
      <c r="I53" s="187"/>
      <c r="J53" s="219"/>
      <c r="K53" s="182"/>
    </row>
    <row r="54" spans="2:11">
      <c r="B54" s="214">
        <v>210</v>
      </c>
      <c r="C54" s="188">
        <v>810045</v>
      </c>
      <c r="D54" s="197" t="s">
        <v>413</v>
      </c>
      <c r="E54" s="185" t="s">
        <v>108</v>
      </c>
      <c r="F54" s="185">
        <v>30</v>
      </c>
      <c r="G54" s="186">
        <v>0</v>
      </c>
      <c r="H54" s="187">
        <f t="shared" si="3"/>
        <v>0</v>
      </c>
      <c r="I54" s="187"/>
      <c r="J54" s="219"/>
      <c r="K54" s="182"/>
    </row>
    <row r="55" spans="2:11">
      <c r="B55" s="214">
        <v>210</v>
      </c>
      <c r="C55" s="188">
        <v>810045</v>
      </c>
      <c r="D55" s="197" t="s">
        <v>414</v>
      </c>
      <c r="E55" s="185" t="s">
        <v>108</v>
      </c>
      <c r="F55" s="185">
        <v>90</v>
      </c>
      <c r="G55" s="186">
        <v>0</v>
      </c>
      <c r="H55" s="187">
        <f t="shared" si="3"/>
        <v>0</v>
      </c>
      <c r="I55" s="187"/>
      <c r="J55" s="219"/>
      <c r="K55" s="182"/>
    </row>
    <row r="56" spans="2:11">
      <c r="B56" s="214">
        <v>210</v>
      </c>
      <c r="C56" s="188">
        <v>810046</v>
      </c>
      <c r="D56" s="197" t="s">
        <v>415</v>
      </c>
      <c r="E56" s="185" t="s">
        <v>108</v>
      </c>
      <c r="F56" s="185">
        <v>180</v>
      </c>
      <c r="G56" s="186">
        <v>0</v>
      </c>
      <c r="H56" s="187">
        <f t="shared" si="3"/>
        <v>0</v>
      </c>
      <c r="I56" s="187"/>
      <c r="J56" s="219"/>
      <c r="K56" s="182"/>
    </row>
    <row r="57" spans="2:11">
      <c r="B57" s="214">
        <v>210</v>
      </c>
      <c r="C57" s="188">
        <v>810055</v>
      </c>
      <c r="D57" s="197" t="s">
        <v>416</v>
      </c>
      <c r="E57" s="185" t="s">
        <v>108</v>
      </c>
      <c r="F57" s="185">
        <v>40</v>
      </c>
      <c r="G57" s="186">
        <v>0</v>
      </c>
      <c r="H57" s="187">
        <f>G57*F57</f>
        <v>0</v>
      </c>
      <c r="I57" s="187"/>
      <c r="J57" s="219"/>
      <c r="K57" s="182"/>
    </row>
    <row r="58" spans="2:11">
      <c r="B58" s="214">
        <v>210</v>
      </c>
      <c r="C58" s="188">
        <v>810059</v>
      </c>
      <c r="D58" s="197" t="s">
        <v>417</v>
      </c>
      <c r="E58" s="185" t="s">
        <v>108</v>
      </c>
      <c r="F58" s="185">
        <v>18</v>
      </c>
      <c r="G58" s="186">
        <v>0</v>
      </c>
      <c r="H58" s="187">
        <f t="shared" si="3"/>
        <v>0</v>
      </c>
      <c r="I58" s="187"/>
      <c r="J58" s="219"/>
      <c r="K58" s="182"/>
    </row>
    <row r="59" spans="2:11">
      <c r="B59" s="214">
        <v>210</v>
      </c>
      <c r="C59" s="188">
        <v>802202</v>
      </c>
      <c r="D59" s="197" t="s">
        <v>418</v>
      </c>
      <c r="E59" s="185" t="s">
        <v>108</v>
      </c>
      <c r="F59" s="185">
        <v>12</v>
      </c>
      <c r="G59" s="186">
        <v>0</v>
      </c>
      <c r="H59" s="187">
        <f t="shared" si="3"/>
        <v>0</v>
      </c>
      <c r="I59" s="187"/>
      <c r="J59" s="219"/>
      <c r="K59" s="182"/>
    </row>
    <row r="60" spans="2:11">
      <c r="B60" s="214">
        <v>210</v>
      </c>
      <c r="C60" s="188">
        <v>10413</v>
      </c>
      <c r="D60" s="197" t="s">
        <v>419</v>
      </c>
      <c r="E60" s="185" t="s">
        <v>420</v>
      </c>
      <c r="F60" s="185">
        <v>3</v>
      </c>
      <c r="G60" s="186">
        <v>0</v>
      </c>
      <c r="H60" s="187">
        <f t="shared" si="3"/>
        <v>0</v>
      </c>
      <c r="I60" s="187"/>
      <c r="J60" s="219"/>
      <c r="K60" s="182"/>
    </row>
    <row r="61" spans="2:11">
      <c r="B61" s="214">
        <v>210</v>
      </c>
      <c r="C61" s="188">
        <v>10301</v>
      </c>
      <c r="D61" s="197" t="s">
        <v>421</v>
      </c>
      <c r="E61" s="185" t="s">
        <v>420</v>
      </c>
      <c r="F61" s="185">
        <v>38</v>
      </c>
      <c r="G61" s="186">
        <v>0</v>
      </c>
      <c r="H61" s="187">
        <f t="shared" si="3"/>
        <v>0</v>
      </c>
      <c r="I61" s="187"/>
      <c r="J61" s="219"/>
      <c r="K61" s="182"/>
    </row>
    <row r="62" spans="2:11">
      <c r="B62" s="214">
        <v>210</v>
      </c>
      <c r="C62" s="188">
        <v>10311</v>
      </c>
      <c r="D62" s="197" t="s">
        <v>422</v>
      </c>
      <c r="E62" s="185" t="s">
        <v>420</v>
      </c>
      <c r="F62" s="185">
        <v>4</v>
      </c>
      <c r="G62" s="186">
        <v>0</v>
      </c>
      <c r="H62" s="187">
        <f t="shared" si="3"/>
        <v>0</v>
      </c>
      <c r="I62" s="187"/>
      <c r="J62" s="219"/>
      <c r="K62" s="182"/>
    </row>
    <row r="63" spans="2:11">
      <c r="B63" s="214">
        <v>210</v>
      </c>
      <c r="C63" s="188">
        <v>10321</v>
      </c>
      <c r="D63" s="197" t="s">
        <v>423</v>
      </c>
      <c r="E63" s="185" t="s">
        <v>420</v>
      </c>
      <c r="F63" s="185">
        <v>15</v>
      </c>
      <c r="G63" s="186">
        <v>0</v>
      </c>
      <c r="H63" s="187">
        <f t="shared" si="3"/>
        <v>0</v>
      </c>
      <c r="I63" s="187"/>
      <c r="J63" s="219"/>
      <c r="K63" s="182"/>
    </row>
    <row r="64" spans="2:11">
      <c r="B64" s="214">
        <v>210</v>
      </c>
      <c r="C64" s="188">
        <v>20572</v>
      </c>
      <c r="D64" s="197" t="s">
        <v>424</v>
      </c>
      <c r="E64" s="185" t="s">
        <v>420</v>
      </c>
      <c r="F64" s="185">
        <v>2</v>
      </c>
      <c r="G64" s="186">
        <v>0</v>
      </c>
      <c r="H64" s="187">
        <f t="shared" si="3"/>
        <v>0</v>
      </c>
      <c r="I64" s="187"/>
      <c r="J64" s="219"/>
      <c r="K64" s="182"/>
    </row>
    <row r="65" spans="2:11">
      <c r="B65" s="214">
        <v>210</v>
      </c>
      <c r="C65" s="188">
        <v>190001</v>
      </c>
      <c r="D65" s="197" t="s">
        <v>449</v>
      </c>
      <c r="E65" s="185" t="s">
        <v>420</v>
      </c>
      <c r="F65" s="185">
        <v>1</v>
      </c>
      <c r="G65" s="186">
        <v>0</v>
      </c>
      <c r="H65" s="187">
        <f t="shared" si="3"/>
        <v>0</v>
      </c>
      <c r="I65" s="187"/>
      <c r="J65" s="219"/>
      <c r="K65" s="182"/>
    </row>
    <row r="66" spans="2:11">
      <c r="B66" s="214">
        <v>210</v>
      </c>
      <c r="C66" s="188">
        <v>110001</v>
      </c>
      <c r="D66" s="197" t="s">
        <v>425</v>
      </c>
      <c r="E66" s="185" t="s">
        <v>420</v>
      </c>
      <c r="F66" s="185">
        <v>5</v>
      </c>
      <c r="G66" s="186">
        <v>0</v>
      </c>
      <c r="H66" s="187">
        <f t="shared" si="3"/>
        <v>0</v>
      </c>
      <c r="I66" s="187"/>
      <c r="J66" s="219"/>
      <c r="K66" s="182"/>
    </row>
    <row r="67" spans="2:11">
      <c r="B67" s="214">
        <v>210</v>
      </c>
      <c r="C67" s="188">
        <v>110003</v>
      </c>
      <c r="D67" s="197" t="s">
        <v>426</v>
      </c>
      <c r="E67" s="185" t="s">
        <v>420</v>
      </c>
      <c r="F67" s="185">
        <v>2</v>
      </c>
      <c r="G67" s="186">
        <v>0</v>
      </c>
      <c r="H67" s="187">
        <f t="shared" si="3"/>
        <v>0</v>
      </c>
      <c r="I67" s="187"/>
      <c r="J67" s="219"/>
      <c r="K67" s="182"/>
    </row>
    <row r="68" spans="2:11">
      <c r="B68" s="214">
        <v>210</v>
      </c>
      <c r="C68" s="188">
        <v>110004</v>
      </c>
      <c r="D68" s="197" t="s">
        <v>427</v>
      </c>
      <c r="E68" s="185" t="s">
        <v>420</v>
      </c>
      <c r="F68" s="185">
        <f t="shared" ref="F68" si="4">F67</f>
        <v>2</v>
      </c>
      <c r="G68" s="186">
        <v>0</v>
      </c>
      <c r="H68" s="187">
        <f t="shared" si="3"/>
        <v>0</v>
      </c>
      <c r="I68" s="187"/>
      <c r="J68" s="219"/>
      <c r="K68" s="182"/>
    </row>
    <row r="69" spans="2:11">
      <c r="B69" s="214">
        <v>210</v>
      </c>
      <c r="C69" s="188">
        <v>110044</v>
      </c>
      <c r="D69" s="197" t="s">
        <v>428</v>
      </c>
      <c r="E69" s="185" t="s">
        <v>420</v>
      </c>
      <c r="F69" s="185">
        <v>1</v>
      </c>
      <c r="G69" s="186">
        <v>0</v>
      </c>
      <c r="H69" s="187">
        <f t="shared" si="3"/>
        <v>0</v>
      </c>
      <c r="I69" s="187"/>
      <c r="J69" s="219"/>
      <c r="K69" s="182"/>
    </row>
    <row r="70" spans="2:11">
      <c r="B70" s="214">
        <v>210</v>
      </c>
      <c r="C70" s="188">
        <v>201005</v>
      </c>
      <c r="D70" s="197" t="s">
        <v>444</v>
      </c>
      <c r="E70" s="185" t="s">
        <v>420</v>
      </c>
      <c r="F70" s="185">
        <v>2</v>
      </c>
      <c r="G70" s="186">
        <v>0</v>
      </c>
      <c r="H70" s="187">
        <f t="shared" si="3"/>
        <v>0</v>
      </c>
      <c r="I70" s="187"/>
      <c r="J70" s="221"/>
      <c r="K70" s="182"/>
    </row>
    <row r="71" spans="2:11">
      <c r="B71" s="214">
        <v>210</v>
      </c>
      <c r="C71" s="188">
        <v>200053</v>
      </c>
      <c r="D71" s="197" t="s">
        <v>445</v>
      </c>
      <c r="E71" s="185" t="s">
        <v>420</v>
      </c>
      <c r="F71" s="185">
        <v>5</v>
      </c>
      <c r="G71" s="186">
        <v>0</v>
      </c>
      <c r="H71" s="187">
        <f t="shared" si="3"/>
        <v>0</v>
      </c>
      <c r="I71" s="187"/>
      <c r="J71" s="221"/>
      <c r="K71" s="182"/>
    </row>
    <row r="72" spans="2:11">
      <c r="B72" s="214">
        <v>210</v>
      </c>
      <c r="C72" s="188">
        <v>200008</v>
      </c>
      <c r="D72" s="197" t="s">
        <v>446</v>
      </c>
      <c r="E72" s="185" t="s">
        <v>420</v>
      </c>
      <c r="F72" s="185">
        <v>3</v>
      </c>
      <c r="G72" s="186">
        <v>0</v>
      </c>
      <c r="H72" s="187">
        <f t="shared" si="3"/>
        <v>0</v>
      </c>
      <c r="I72" s="187"/>
      <c r="J72" s="221"/>
      <c r="K72" s="182"/>
    </row>
    <row r="73" spans="2:11">
      <c r="B73" s="214">
        <v>210</v>
      </c>
      <c r="C73" s="188">
        <v>200008</v>
      </c>
      <c r="D73" s="197" t="s">
        <v>447</v>
      </c>
      <c r="E73" s="185" t="s">
        <v>420</v>
      </c>
      <c r="F73" s="185">
        <v>2</v>
      </c>
      <c r="G73" s="186">
        <v>0</v>
      </c>
      <c r="H73" s="187">
        <f t="shared" si="3"/>
        <v>0</v>
      </c>
      <c r="I73" s="187"/>
      <c r="J73" s="221"/>
      <c r="K73" s="182"/>
    </row>
    <row r="74" spans="2:11">
      <c r="B74" s="214">
        <v>210</v>
      </c>
      <c r="C74" s="188">
        <v>220321</v>
      </c>
      <c r="D74" s="197" t="s">
        <v>429</v>
      </c>
      <c r="E74" s="185" t="s">
        <v>420</v>
      </c>
      <c r="F74" s="185">
        <v>4</v>
      </c>
      <c r="G74" s="186">
        <v>0</v>
      </c>
      <c r="H74" s="187">
        <f t="shared" si="3"/>
        <v>0</v>
      </c>
      <c r="I74" s="187"/>
      <c r="J74" s="221"/>
      <c r="K74" s="182"/>
    </row>
    <row r="75" spans="2:11">
      <c r="B75" s="214">
        <v>210</v>
      </c>
      <c r="C75" s="188">
        <v>220453</v>
      </c>
      <c r="D75" s="197" t="s">
        <v>430</v>
      </c>
      <c r="E75" s="185" t="s">
        <v>420</v>
      </c>
      <c r="F75" s="185">
        <v>1</v>
      </c>
      <c r="G75" s="186">
        <v>0</v>
      </c>
      <c r="H75" s="187">
        <f t="shared" si="3"/>
        <v>0</v>
      </c>
      <c r="I75" s="187"/>
      <c r="J75" s="222"/>
      <c r="K75" s="182"/>
    </row>
    <row r="76" spans="2:11">
      <c r="B76" s="214">
        <v>210</v>
      </c>
      <c r="C76" s="220">
        <v>10501</v>
      </c>
      <c r="D76" s="197" t="s">
        <v>431</v>
      </c>
      <c r="E76" s="185" t="s">
        <v>420</v>
      </c>
      <c r="F76" s="185">
        <v>60</v>
      </c>
      <c r="G76" s="186">
        <v>0</v>
      </c>
      <c r="H76" s="187">
        <f t="shared" si="3"/>
        <v>0</v>
      </c>
      <c r="I76" s="209"/>
      <c r="J76" s="223"/>
      <c r="K76" s="182"/>
    </row>
    <row r="77" spans="2:11">
      <c r="B77" s="214">
        <v>220</v>
      </c>
      <c r="C77" s="188">
        <v>280221</v>
      </c>
      <c r="D77" s="197" t="s">
        <v>432</v>
      </c>
      <c r="E77" s="185" t="s">
        <v>108</v>
      </c>
      <c r="F77" s="185">
        <v>14</v>
      </c>
      <c r="G77" s="186">
        <v>0</v>
      </c>
      <c r="H77" s="187">
        <f t="shared" si="3"/>
        <v>0</v>
      </c>
      <c r="I77" s="190"/>
      <c r="J77" s="219"/>
      <c r="K77" s="182"/>
    </row>
    <row r="78" spans="2:11">
      <c r="B78" s="214">
        <v>210</v>
      </c>
      <c r="C78" s="191">
        <v>10002</v>
      </c>
      <c r="D78" s="197" t="s">
        <v>433</v>
      </c>
      <c r="E78" s="185" t="s">
        <v>108</v>
      </c>
      <c r="F78" s="185">
        <v>15</v>
      </c>
      <c r="G78" s="186">
        <v>0</v>
      </c>
      <c r="H78" s="187">
        <f t="shared" si="3"/>
        <v>0</v>
      </c>
      <c r="I78" s="195"/>
      <c r="J78" s="219"/>
      <c r="K78" s="182"/>
    </row>
    <row r="79" spans="2:11">
      <c r="B79" s="214">
        <v>210</v>
      </c>
      <c r="C79" s="196">
        <v>10003</v>
      </c>
      <c r="D79" s="197" t="s">
        <v>434</v>
      </c>
      <c r="E79" s="185" t="s">
        <v>108</v>
      </c>
      <c r="F79" s="185">
        <v>2</v>
      </c>
      <c r="G79" s="186">
        <v>0</v>
      </c>
      <c r="H79" s="187">
        <f t="shared" si="3"/>
        <v>0</v>
      </c>
      <c r="I79" s="201"/>
      <c r="J79" s="219"/>
      <c r="K79" s="182"/>
    </row>
    <row r="80" spans="2:11">
      <c r="B80" s="214">
        <v>210</v>
      </c>
      <c r="C80" s="196">
        <v>100251</v>
      </c>
      <c r="D80" s="197" t="s">
        <v>450</v>
      </c>
      <c r="E80" s="185" t="s">
        <v>420</v>
      </c>
      <c r="F80" s="185">
        <v>12</v>
      </c>
      <c r="G80" s="186">
        <v>0</v>
      </c>
      <c r="H80" s="187">
        <f t="shared" si="3"/>
        <v>0</v>
      </c>
      <c r="I80" s="201"/>
      <c r="J80" s="219"/>
      <c r="K80" s="182"/>
    </row>
    <row r="81" spans="2:11">
      <c r="B81" s="214">
        <v>210</v>
      </c>
      <c r="C81" s="196">
        <v>100002</v>
      </c>
      <c r="D81" s="197" t="s">
        <v>451</v>
      </c>
      <c r="E81" s="185" t="s">
        <v>420</v>
      </c>
      <c r="F81" s="185">
        <v>10</v>
      </c>
      <c r="G81" s="186">
        <v>0</v>
      </c>
      <c r="H81" s="187">
        <f t="shared" si="3"/>
        <v>0</v>
      </c>
      <c r="I81" s="201"/>
      <c r="J81" s="219"/>
      <c r="K81" s="182"/>
    </row>
    <row r="82" spans="2:11">
      <c r="B82" s="214">
        <v>210</v>
      </c>
      <c r="C82" s="196">
        <v>100001</v>
      </c>
      <c r="D82" s="197" t="s">
        <v>452</v>
      </c>
      <c r="E82" s="185" t="s">
        <v>420</v>
      </c>
      <c r="F82" s="185">
        <v>30</v>
      </c>
      <c r="G82" s="186">
        <v>0</v>
      </c>
      <c r="H82" s="187">
        <f t="shared" si="3"/>
        <v>0</v>
      </c>
      <c r="I82" s="201"/>
      <c r="J82" s="219"/>
      <c r="K82" s="182"/>
    </row>
    <row r="83" spans="2:11">
      <c r="B83" s="214">
        <v>210</v>
      </c>
      <c r="C83" s="203">
        <v>111043</v>
      </c>
      <c r="D83" s="197" t="s">
        <v>435</v>
      </c>
      <c r="E83" s="185" t="s">
        <v>420</v>
      </c>
      <c r="F83" s="185">
        <f>F79</f>
        <v>2</v>
      </c>
      <c r="G83" s="186">
        <v>0</v>
      </c>
      <c r="H83" s="187">
        <f t="shared" si="3"/>
        <v>0</v>
      </c>
      <c r="I83" s="208"/>
      <c r="J83" s="219"/>
      <c r="K83" s="182"/>
    </row>
    <row r="84" spans="2:11">
      <c r="B84" s="214">
        <v>210</v>
      </c>
      <c r="C84" s="188">
        <v>111042</v>
      </c>
      <c r="D84" s="197" t="s">
        <v>436</v>
      </c>
      <c r="E84" s="185" t="s">
        <v>420</v>
      </c>
      <c r="F84" s="185">
        <v>1</v>
      </c>
      <c r="G84" s="186">
        <v>0</v>
      </c>
      <c r="H84" s="187">
        <f t="shared" si="3"/>
        <v>0</v>
      </c>
      <c r="I84" s="187"/>
      <c r="J84" s="222"/>
      <c r="K84" s="182"/>
    </row>
    <row r="85" spans="2:11">
      <c r="B85" s="214">
        <v>210</v>
      </c>
      <c r="C85" s="188">
        <v>111012</v>
      </c>
      <c r="D85" s="197" t="s">
        <v>437</v>
      </c>
      <c r="E85" s="185" t="s">
        <v>420</v>
      </c>
      <c r="F85" s="185">
        <v>19</v>
      </c>
      <c r="G85" s="186">
        <v>0</v>
      </c>
      <c r="H85" s="187">
        <f t="shared" si="3"/>
        <v>0</v>
      </c>
      <c r="I85" s="187"/>
      <c r="J85" s="222"/>
      <c r="K85" s="182"/>
    </row>
    <row r="86" spans="2:11">
      <c r="B86" s="214">
        <v>210</v>
      </c>
      <c r="C86" s="188">
        <v>111011</v>
      </c>
      <c r="D86" s="197" t="s">
        <v>438</v>
      </c>
      <c r="E86" s="185" t="s">
        <v>420</v>
      </c>
      <c r="F86" s="185">
        <v>1</v>
      </c>
      <c r="G86" s="186">
        <v>0</v>
      </c>
      <c r="H86" s="187">
        <f t="shared" si="3"/>
        <v>0</v>
      </c>
      <c r="I86" s="187"/>
      <c r="J86" s="222"/>
      <c r="K86" s="182"/>
    </row>
    <row r="87" spans="2:11">
      <c r="B87" s="214"/>
      <c r="C87" s="188"/>
      <c r="D87" s="189" t="s">
        <v>439</v>
      </c>
      <c r="E87" s="185"/>
      <c r="F87" s="185"/>
      <c r="G87" s="186"/>
      <c r="H87" s="190">
        <f>SUM(H51:H86)</f>
        <v>0</v>
      </c>
      <c r="I87" s="187"/>
      <c r="J87" s="222"/>
      <c r="K87" s="182"/>
    </row>
    <row r="88" spans="2:11">
      <c r="B88" s="214"/>
      <c r="C88" s="188"/>
      <c r="D88" s="192" t="s">
        <v>440</v>
      </c>
      <c r="E88" s="185"/>
      <c r="F88" s="185"/>
      <c r="G88" s="186"/>
      <c r="H88" s="195">
        <f>H87*0.06</f>
        <v>0</v>
      </c>
      <c r="I88" s="187"/>
      <c r="J88" s="222"/>
      <c r="K88" s="182"/>
    </row>
    <row r="89" spans="2:11">
      <c r="B89" s="214"/>
      <c r="C89" s="188"/>
      <c r="D89" s="204" t="s">
        <v>442</v>
      </c>
      <c r="E89" s="185"/>
      <c r="F89" s="185"/>
      <c r="G89" s="186"/>
      <c r="H89" s="208">
        <f>SUM(H87:H88)</f>
        <v>0</v>
      </c>
      <c r="I89" s="187"/>
      <c r="J89" s="222"/>
      <c r="K89" s="210">
        <f>SUM(H87:H88)</f>
        <v>0</v>
      </c>
    </row>
    <row r="90" spans="2:11">
      <c r="B90" s="214"/>
      <c r="C90" s="188"/>
      <c r="D90" s="198"/>
      <c r="E90" s="185"/>
      <c r="F90" s="185"/>
      <c r="G90" s="186"/>
      <c r="H90" s="187"/>
      <c r="I90" s="187"/>
      <c r="J90" s="222"/>
      <c r="K90" s="182"/>
    </row>
    <row r="91" spans="2:11" ht="16.5">
      <c r="B91" s="214"/>
      <c r="C91" s="188"/>
      <c r="D91" s="216" t="s">
        <v>407</v>
      </c>
      <c r="E91" s="185"/>
      <c r="F91" s="185"/>
      <c r="G91" s="186"/>
      <c r="H91" s="187"/>
      <c r="I91" s="187"/>
      <c r="J91" s="222"/>
      <c r="K91" s="182"/>
    </row>
    <row r="92" spans="2:11">
      <c r="B92" s="214">
        <v>357</v>
      </c>
      <c r="C92" s="188">
        <v>411</v>
      </c>
      <c r="D92" s="197" t="s">
        <v>449</v>
      </c>
      <c r="E92" s="185" t="s">
        <v>420</v>
      </c>
      <c r="F92" s="185">
        <v>1</v>
      </c>
      <c r="G92" s="186">
        <v>0</v>
      </c>
      <c r="H92" s="224"/>
      <c r="I92" s="187"/>
      <c r="J92" s="219">
        <f>G92*F92</f>
        <v>0</v>
      </c>
      <c r="K92" s="182"/>
    </row>
    <row r="93" spans="2:11">
      <c r="B93" s="214"/>
      <c r="C93" s="188"/>
      <c r="D93" s="197" t="s">
        <v>453</v>
      </c>
      <c r="E93" s="185"/>
      <c r="F93" s="185"/>
      <c r="G93" s="186"/>
      <c r="H93" s="187"/>
      <c r="I93" s="187"/>
      <c r="J93" s="225">
        <f>J92*0.04</f>
        <v>0</v>
      </c>
      <c r="K93" s="182"/>
    </row>
    <row r="94" spans="2:11">
      <c r="B94" s="214"/>
      <c r="C94" s="188"/>
      <c r="D94" s="204" t="s">
        <v>442</v>
      </c>
      <c r="E94" s="185"/>
      <c r="F94" s="185"/>
      <c r="G94" s="186"/>
      <c r="H94" s="187"/>
      <c r="I94" s="187"/>
      <c r="J94" s="226">
        <f>SUM(J92:J93)</f>
        <v>0</v>
      </c>
      <c r="K94" s="245">
        <f>SUM(J92:J93)</f>
        <v>0</v>
      </c>
    </row>
    <row r="95" spans="2:11">
      <c r="B95" s="214"/>
      <c r="C95" s="196"/>
      <c r="D95" s="198"/>
      <c r="E95" s="198"/>
      <c r="F95" s="198"/>
      <c r="G95" s="199"/>
      <c r="H95" s="200"/>
      <c r="I95" s="200"/>
      <c r="J95" s="222"/>
      <c r="K95" s="182"/>
    </row>
    <row r="96" spans="2:11">
      <c r="B96" s="214"/>
      <c r="C96" s="227"/>
      <c r="D96" s="228"/>
      <c r="E96" s="228"/>
      <c r="F96" s="228"/>
      <c r="G96" s="228"/>
      <c r="H96" s="228"/>
      <c r="I96" s="228"/>
      <c r="J96" s="229"/>
      <c r="K96" s="182"/>
    </row>
    <row r="97" spans="2:11">
      <c r="B97" s="214"/>
      <c r="C97" s="196" t="s">
        <v>454</v>
      </c>
      <c r="D97" s="197" t="s">
        <v>455</v>
      </c>
      <c r="E97" s="198" t="s">
        <v>305</v>
      </c>
      <c r="F97" s="185">
        <v>10</v>
      </c>
      <c r="G97" s="186">
        <v>0</v>
      </c>
      <c r="H97" s="200"/>
      <c r="I97" s="200"/>
      <c r="J97" s="222"/>
      <c r="K97" s="212">
        <f>G97*F97</f>
        <v>0</v>
      </c>
    </row>
    <row r="98" spans="2:11">
      <c r="B98" s="214"/>
      <c r="C98" s="196" t="s">
        <v>454</v>
      </c>
      <c r="D98" s="197" t="s">
        <v>456</v>
      </c>
      <c r="E98" s="198" t="s">
        <v>305</v>
      </c>
      <c r="F98" s="185">
        <v>10</v>
      </c>
      <c r="G98" s="186">
        <v>0</v>
      </c>
      <c r="H98" s="200"/>
      <c r="I98" s="200"/>
      <c r="J98" s="222"/>
      <c r="K98" s="212">
        <f t="shared" ref="K98:K104" si="5">G98*F98</f>
        <v>0</v>
      </c>
    </row>
    <row r="99" spans="2:11">
      <c r="B99" s="214"/>
      <c r="C99" s="196" t="s">
        <v>454</v>
      </c>
      <c r="D99" s="197" t="s">
        <v>457</v>
      </c>
      <c r="E99" s="198" t="s">
        <v>305</v>
      </c>
      <c r="F99" s="185">
        <v>10</v>
      </c>
      <c r="G99" s="186">
        <v>0</v>
      </c>
      <c r="H99" s="200"/>
      <c r="I99" s="200"/>
      <c r="J99" s="222"/>
      <c r="K99" s="212">
        <f t="shared" si="5"/>
        <v>0</v>
      </c>
    </row>
    <row r="100" spans="2:11">
      <c r="B100" s="214"/>
      <c r="C100" s="196" t="s">
        <v>454</v>
      </c>
      <c r="D100" s="197" t="s">
        <v>458</v>
      </c>
      <c r="E100" s="198" t="s">
        <v>305</v>
      </c>
      <c r="F100" s="185">
        <v>20</v>
      </c>
      <c r="G100" s="186">
        <v>0</v>
      </c>
      <c r="H100" s="200"/>
      <c r="I100" s="200"/>
      <c r="J100" s="222"/>
      <c r="K100" s="212">
        <f t="shared" si="5"/>
        <v>0</v>
      </c>
    </row>
    <row r="101" spans="2:11">
      <c r="B101" s="214"/>
      <c r="C101" s="196" t="s">
        <v>454</v>
      </c>
      <c r="D101" s="197" t="s">
        <v>459</v>
      </c>
      <c r="E101" s="198" t="s">
        <v>305</v>
      </c>
      <c r="F101" s="185">
        <v>10</v>
      </c>
      <c r="G101" s="186">
        <v>0</v>
      </c>
      <c r="H101" s="200"/>
      <c r="I101" s="200"/>
      <c r="J101" s="222"/>
      <c r="K101" s="212">
        <f t="shared" si="5"/>
        <v>0</v>
      </c>
    </row>
    <row r="102" spans="2:11">
      <c r="B102" s="214"/>
      <c r="C102" s="196" t="s">
        <v>454</v>
      </c>
      <c r="D102" s="197" t="s">
        <v>460</v>
      </c>
      <c r="E102" s="198" t="s">
        <v>305</v>
      </c>
      <c r="F102" s="185">
        <v>10</v>
      </c>
      <c r="G102" s="186">
        <v>0</v>
      </c>
      <c r="H102" s="200"/>
      <c r="I102" s="200"/>
      <c r="J102" s="222"/>
      <c r="K102" s="212">
        <f t="shared" si="5"/>
        <v>0</v>
      </c>
    </row>
    <row r="103" spans="2:11">
      <c r="B103" s="214"/>
      <c r="C103" s="196"/>
      <c r="D103" s="197" t="s">
        <v>461</v>
      </c>
      <c r="E103" s="198" t="s">
        <v>420</v>
      </c>
      <c r="F103" s="185">
        <v>1</v>
      </c>
      <c r="G103" s="186">
        <v>0</v>
      </c>
      <c r="H103" s="200"/>
      <c r="I103" s="200"/>
      <c r="J103" s="222"/>
      <c r="K103" s="212">
        <f t="shared" si="5"/>
        <v>0</v>
      </c>
    </row>
    <row r="104" spans="2:11">
      <c r="B104" s="214"/>
      <c r="C104" s="196"/>
      <c r="D104" s="197" t="s">
        <v>462</v>
      </c>
      <c r="E104" s="198" t="s">
        <v>420</v>
      </c>
      <c r="F104" s="185">
        <v>1</v>
      </c>
      <c r="G104" s="186">
        <v>0</v>
      </c>
      <c r="H104" s="200"/>
      <c r="I104" s="200"/>
      <c r="J104" s="222"/>
      <c r="K104" s="212">
        <f t="shared" si="5"/>
        <v>0</v>
      </c>
    </row>
    <row r="105" spans="2:11" ht="15.75" thickBot="1">
      <c r="B105" s="214"/>
      <c r="C105" s="230"/>
      <c r="D105" s="202"/>
      <c r="E105" s="202"/>
      <c r="F105" s="202"/>
      <c r="G105" s="231"/>
      <c r="H105" s="224"/>
      <c r="I105" s="224"/>
      <c r="J105" s="232"/>
      <c r="K105" s="182"/>
    </row>
    <row r="106" spans="2:11" ht="16.5" thickBot="1">
      <c r="B106" s="214"/>
      <c r="C106" s="230"/>
      <c r="D106" s="233" t="s">
        <v>463</v>
      </c>
      <c r="E106" s="234"/>
      <c r="F106" s="234"/>
      <c r="G106" s="235"/>
      <c r="H106" s="236"/>
      <c r="I106" s="236"/>
      <c r="J106" s="237"/>
      <c r="K106" s="392">
        <f>SUM(K7:K105)</f>
        <v>0</v>
      </c>
    </row>
    <row r="107" spans="2:11">
      <c r="B107" s="214"/>
      <c r="C107" s="230"/>
      <c r="D107" s="202"/>
      <c r="E107" s="202"/>
      <c r="F107" s="202"/>
      <c r="G107" s="231"/>
      <c r="H107" s="224"/>
      <c r="I107" s="224"/>
      <c r="J107" s="232"/>
      <c r="K107" s="182"/>
    </row>
    <row r="108" spans="2:11">
      <c r="B108" s="214"/>
      <c r="C108" s="230"/>
      <c r="D108" s="202"/>
      <c r="E108" s="202"/>
      <c r="F108" s="202"/>
      <c r="G108" s="231"/>
      <c r="H108" s="224"/>
      <c r="I108" s="224"/>
      <c r="J108" s="232"/>
      <c r="K108" s="182"/>
    </row>
    <row r="109" spans="2:11">
      <c r="B109" s="214"/>
      <c r="C109" s="230"/>
      <c r="D109" s="238" t="s">
        <v>464</v>
      </c>
      <c r="E109" s="202"/>
      <c r="F109" s="202"/>
      <c r="G109" s="231"/>
      <c r="H109" s="224"/>
      <c r="I109" s="224"/>
      <c r="J109" s="232"/>
      <c r="K109" s="182"/>
    </row>
    <row r="110" spans="2:11">
      <c r="B110" s="214"/>
      <c r="C110" s="230"/>
      <c r="D110" s="238" t="s">
        <v>465</v>
      </c>
      <c r="E110" s="202"/>
      <c r="F110" s="202"/>
      <c r="G110" s="231"/>
      <c r="H110" s="224"/>
      <c r="I110" s="224"/>
      <c r="J110" s="232"/>
      <c r="K110" s="182"/>
    </row>
    <row r="111" spans="2:11">
      <c r="B111" s="214"/>
      <c r="C111" s="230"/>
      <c r="D111" s="238" t="s">
        <v>466</v>
      </c>
      <c r="E111" s="202"/>
      <c r="F111" s="202"/>
      <c r="G111" s="231"/>
      <c r="H111" s="224"/>
      <c r="I111" s="224"/>
      <c r="J111" s="232"/>
      <c r="K111" s="182"/>
    </row>
    <row r="112" spans="2:11" ht="15.75" thickBot="1">
      <c r="B112" s="239"/>
      <c r="C112" s="240"/>
      <c r="D112" s="241"/>
      <c r="E112" s="241"/>
      <c r="F112" s="241"/>
      <c r="G112" s="242"/>
      <c r="H112" s="243"/>
      <c r="I112" s="243"/>
      <c r="J112" s="244"/>
      <c r="K112" s="182"/>
    </row>
  </sheetData>
  <mergeCells count="2">
    <mergeCell ref="C2:J2"/>
    <mergeCell ref="C4:J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J70"/>
  <sheetViews>
    <sheetView zoomScale="90" zoomScaleNormal="90" workbookViewId="0">
      <selection activeCell="B23" sqref="B23:H23"/>
    </sheetView>
  </sheetViews>
  <sheetFormatPr defaultRowHeight="15"/>
  <cols>
    <col min="4" max="4" width="40.28515625" customWidth="1"/>
    <col min="8" max="8" width="11.8554687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755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508</v>
      </c>
      <c r="D9" s="270" t="s">
        <v>509</v>
      </c>
      <c r="E9" s="271"/>
      <c r="F9" s="272"/>
      <c r="G9" s="273"/>
      <c r="H9" s="297">
        <f>H10+H11+H13+H15+H17+H18+H19+H20+H21+H22+H23</f>
        <v>0</v>
      </c>
    </row>
    <row r="10" spans="2:8" ht="13.5" customHeight="1">
      <c r="B10" s="298">
        <v>1</v>
      </c>
      <c r="C10" s="274" t="s">
        <v>524</v>
      </c>
      <c r="D10" s="275" t="s">
        <v>525</v>
      </c>
      <c r="E10" s="276" t="s">
        <v>93</v>
      </c>
      <c r="F10" s="277">
        <v>10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526</v>
      </c>
      <c r="D11" s="275" t="s">
        <v>527</v>
      </c>
      <c r="E11" s="276" t="s">
        <v>222</v>
      </c>
      <c r="F11" s="277">
        <v>12.6</v>
      </c>
      <c r="G11" s="278">
        <v>0</v>
      </c>
      <c r="H11" s="299">
        <f t="shared" ref="H11:H23" si="0">F11*G11</f>
        <v>0</v>
      </c>
    </row>
    <row r="12" spans="2:8" ht="13.5" customHeight="1">
      <c r="B12" s="298"/>
      <c r="C12" s="274"/>
      <c r="D12" s="279" t="s">
        <v>756</v>
      </c>
      <c r="E12" s="280"/>
      <c r="F12" s="281">
        <v>12.6</v>
      </c>
      <c r="G12" s="278"/>
      <c r="H12" s="299"/>
    </row>
    <row r="13" spans="2:8" ht="13.5" customHeight="1">
      <c r="B13" s="298">
        <v>3</v>
      </c>
      <c r="C13" s="274" t="s">
        <v>757</v>
      </c>
      <c r="D13" s="275" t="s">
        <v>758</v>
      </c>
      <c r="E13" s="276" t="s">
        <v>590</v>
      </c>
      <c r="F13" s="277">
        <v>6.72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759</v>
      </c>
      <c r="E14" s="280"/>
      <c r="F14" s="281">
        <v>6.72</v>
      </c>
      <c r="G14" s="278"/>
      <c r="H14" s="299"/>
    </row>
    <row r="15" spans="2:8" ht="13.5" customHeight="1">
      <c r="B15" s="298">
        <v>4</v>
      </c>
      <c r="C15" s="274" t="s">
        <v>760</v>
      </c>
      <c r="D15" s="275" t="s">
        <v>761</v>
      </c>
      <c r="E15" s="276" t="s">
        <v>222</v>
      </c>
      <c r="F15" s="277">
        <v>17.771999999999998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762</v>
      </c>
      <c r="E16" s="280"/>
      <c r="F16" s="281">
        <v>17.771999999999998</v>
      </c>
      <c r="G16" s="278"/>
      <c r="H16" s="299"/>
    </row>
    <row r="17" spans="2:10" ht="13.5" customHeight="1">
      <c r="B17" s="298">
        <v>5</v>
      </c>
      <c r="C17" s="274" t="s">
        <v>520</v>
      </c>
      <c r="D17" s="275" t="s">
        <v>763</v>
      </c>
      <c r="E17" s="276" t="s">
        <v>310</v>
      </c>
      <c r="F17" s="277">
        <v>1</v>
      </c>
      <c r="G17" s="278">
        <v>0</v>
      </c>
      <c r="H17" s="299">
        <f t="shared" si="0"/>
        <v>0</v>
      </c>
    </row>
    <row r="18" spans="2:10" ht="13.5" customHeight="1">
      <c r="B18" s="298">
        <v>6</v>
      </c>
      <c r="C18" s="274" t="s">
        <v>522</v>
      </c>
      <c r="D18" s="275" t="s">
        <v>764</v>
      </c>
      <c r="E18" s="276" t="s">
        <v>310</v>
      </c>
      <c r="F18" s="277">
        <v>1</v>
      </c>
      <c r="G18" s="278">
        <v>0</v>
      </c>
      <c r="H18" s="299">
        <f t="shared" si="0"/>
        <v>0</v>
      </c>
    </row>
    <row r="19" spans="2:10" ht="13.5" customHeight="1">
      <c r="B19" s="298">
        <v>7</v>
      </c>
      <c r="C19" s="274" t="s">
        <v>765</v>
      </c>
      <c r="D19" s="275" t="s">
        <v>766</v>
      </c>
      <c r="E19" s="276" t="s">
        <v>310</v>
      </c>
      <c r="F19" s="277">
        <v>1</v>
      </c>
      <c r="G19" s="278">
        <v>0</v>
      </c>
      <c r="H19" s="299">
        <f t="shared" si="0"/>
        <v>0</v>
      </c>
    </row>
    <row r="20" spans="2:10" ht="13.5" customHeight="1">
      <c r="B20" s="298">
        <v>8</v>
      </c>
      <c r="C20" s="274" t="s">
        <v>767</v>
      </c>
      <c r="D20" s="275" t="s">
        <v>768</v>
      </c>
      <c r="E20" s="276" t="s">
        <v>310</v>
      </c>
      <c r="F20" s="277">
        <v>1</v>
      </c>
      <c r="G20" s="278">
        <v>0</v>
      </c>
      <c r="H20" s="299">
        <f t="shared" si="0"/>
        <v>0</v>
      </c>
    </row>
    <row r="21" spans="2:10" ht="13.5" customHeight="1">
      <c r="B21" s="298">
        <v>9</v>
      </c>
      <c r="C21" s="274" t="s">
        <v>769</v>
      </c>
      <c r="D21" s="275" t="s">
        <v>770</v>
      </c>
      <c r="E21" s="276" t="s">
        <v>310</v>
      </c>
      <c r="F21" s="277">
        <v>1</v>
      </c>
      <c r="G21" s="278">
        <v>0</v>
      </c>
      <c r="H21" s="299">
        <f t="shared" si="0"/>
        <v>0</v>
      </c>
    </row>
    <row r="22" spans="2:10" ht="13.5" customHeight="1">
      <c r="B22" s="298">
        <v>10</v>
      </c>
      <c r="C22" s="274" t="s">
        <v>771</v>
      </c>
      <c r="D22" s="275" t="s">
        <v>772</v>
      </c>
      <c r="E22" s="276" t="s">
        <v>420</v>
      </c>
      <c r="F22" s="277">
        <v>1</v>
      </c>
      <c r="G22" s="278">
        <v>0</v>
      </c>
      <c r="H22" s="299">
        <f t="shared" si="0"/>
        <v>0</v>
      </c>
    </row>
    <row r="23" spans="2:10" ht="13.5" customHeight="1" thickBot="1">
      <c r="B23" s="435" t="s">
        <v>1297</v>
      </c>
      <c r="C23" s="274" t="s">
        <v>1094</v>
      </c>
      <c r="D23" s="275" t="s">
        <v>1298</v>
      </c>
      <c r="E23" s="276" t="s">
        <v>310</v>
      </c>
      <c r="F23" s="277">
        <v>1</v>
      </c>
      <c r="G23" s="278">
        <v>0</v>
      </c>
      <c r="H23" s="299">
        <f t="shared" si="0"/>
        <v>0</v>
      </c>
    </row>
    <row r="24" spans="2:10" ht="13.5" customHeight="1" thickBot="1">
      <c r="B24" s="300" t="s">
        <v>507</v>
      </c>
      <c r="C24" s="282" t="s">
        <v>530</v>
      </c>
      <c r="D24" s="283" t="s">
        <v>531</v>
      </c>
      <c r="E24" s="284"/>
      <c r="F24" s="285"/>
      <c r="G24" s="286"/>
      <c r="H24" s="301">
        <f>H25+H26+H28+H29+H30+H31+H32+H33+H34+H35</f>
        <v>0</v>
      </c>
      <c r="I24" s="398">
        <f>H24+H9</f>
        <v>0</v>
      </c>
      <c r="J24" s="399" t="s">
        <v>13</v>
      </c>
    </row>
    <row r="25" spans="2:10" ht="13.5" customHeight="1">
      <c r="B25" s="298">
        <v>11</v>
      </c>
      <c r="C25" s="274" t="s">
        <v>535</v>
      </c>
      <c r="D25" s="275" t="s">
        <v>536</v>
      </c>
      <c r="E25" s="276" t="s">
        <v>537</v>
      </c>
      <c r="F25" s="277">
        <v>15</v>
      </c>
      <c r="G25" s="278">
        <v>0</v>
      </c>
      <c r="H25" s="299">
        <f>F25*G25</f>
        <v>0</v>
      </c>
    </row>
    <row r="26" spans="2:10" ht="13.5" customHeight="1">
      <c r="B26" s="298">
        <v>12</v>
      </c>
      <c r="C26" s="274" t="s">
        <v>538</v>
      </c>
      <c r="D26" s="275" t="s">
        <v>539</v>
      </c>
      <c r="E26" s="276" t="s">
        <v>537</v>
      </c>
      <c r="F26" s="277">
        <v>60</v>
      </c>
      <c r="G26" s="278">
        <v>0</v>
      </c>
      <c r="H26" s="299">
        <f t="shared" ref="H26:H35" si="1">F26*G26</f>
        <v>0</v>
      </c>
    </row>
    <row r="27" spans="2:10" ht="13.5" customHeight="1">
      <c r="B27" s="298"/>
      <c r="C27" s="274"/>
      <c r="D27" s="279" t="s">
        <v>773</v>
      </c>
      <c r="E27" s="280"/>
      <c r="F27" s="281">
        <v>60</v>
      </c>
      <c r="G27" s="278"/>
      <c r="H27" s="299"/>
    </row>
    <row r="28" spans="2:10" ht="13.5" customHeight="1">
      <c r="B28" s="298">
        <v>13</v>
      </c>
      <c r="C28" s="274" t="s">
        <v>540</v>
      </c>
      <c r="D28" s="275" t="s">
        <v>541</v>
      </c>
      <c r="E28" s="276" t="s">
        <v>537</v>
      </c>
      <c r="F28" s="277">
        <v>15</v>
      </c>
      <c r="G28" s="278">
        <v>0</v>
      </c>
      <c r="H28" s="299">
        <f t="shared" si="1"/>
        <v>0</v>
      </c>
    </row>
    <row r="29" spans="2:10" ht="13.5" customHeight="1">
      <c r="B29" s="298">
        <v>14</v>
      </c>
      <c r="C29" s="274" t="s">
        <v>542</v>
      </c>
      <c r="D29" s="275" t="s">
        <v>543</v>
      </c>
      <c r="E29" s="276" t="s">
        <v>537</v>
      </c>
      <c r="F29" s="277">
        <v>30</v>
      </c>
      <c r="G29" s="278">
        <v>0</v>
      </c>
      <c r="H29" s="299">
        <f t="shared" si="1"/>
        <v>0</v>
      </c>
    </row>
    <row r="30" spans="2:10" ht="13.5" customHeight="1">
      <c r="B30" s="298">
        <v>15</v>
      </c>
      <c r="C30" s="274" t="s">
        <v>544</v>
      </c>
      <c r="D30" s="275" t="s">
        <v>545</v>
      </c>
      <c r="E30" s="276" t="s">
        <v>537</v>
      </c>
      <c r="F30" s="277">
        <v>15</v>
      </c>
      <c r="G30" s="278">
        <v>0</v>
      </c>
      <c r="H30" s="299">
        <f t="shared" si="1"/>
        <v>0</v>
      </c>
    </row>
    <row r="31" spans="2:10" ht="13.5" customHeight="1">
      <c r="B31" s="298">
        <v>16</v>
      </c>
      <c r="C31" s="274" t="s">
        <v>546</v>
      </c>
      <c r="D31" s="275" t="s">
        <v>547</v>
      </c>
      <c r="E31" s="276" t="s">
        <v>537</v>
      </c>
      <c r="F31" s="277">
        <v>15</v>
      </c>
      <c r="G31" s="278">
        <v>0</v>
      </c>
      <c r="H31" s="299">
        <f t="shared" si="1"/>
        <v>0</v>
      </c>
    </row>
    <row r="32" spans="2:10" ht="13.5" customHeight="1">
      <c r="B32" s="298">
        <v>17</v>
      </c>
      <c r="C32" s="274" t="s">
        <v>548</v>
      </c>
      <c r="D32" s="275" t="s">
        <v>549</v>
      </c>
      <c r="E32" s="276" t="s">
        <v>537</v>
      </c>
      <c r="F32" s="277">
        <v>150</v>
      </c>
      <c r="G32" s="278">
        <v>0</v>
      </c>
      <c r="H32" s="299">
        <f t="shared" si="1"/>
        <v>0</v>
      </c>
    </row>
    <row r="33" spans="2:8" ht="13.5" customHeight="1">
      <c r="B33" s="298">
        <v>18</v>
      </c>
      <c r="C33" s="274" t="s">
        <v>550</v>
      </c>
      <c r="D33" s="275" t="s">
        <v>551</v>
      </c>
      <c r="E33" s="276" t="s">
        <v>537</v>
      </c>
      <c r="F33" s="277">
        <v>15</v>
      </c>
      <c r="G33" s="278">
        <v>0</v>
      </c>
      <c r="H33" s="299">
        <f t="shared" si="1"/>
        <v>0</v>
      </c>
    </row>
    <row r="34" spans="2:8" ht="13.5" customHeight="1">
      <c r="B34" s="298">
        <v>19</v>
      </c>
      <c r="C34" s="274" t="s">
        <v>552</v>
      </c>
      <c r="D34" s="275" t="s">
        <v>553</v>
      </c>
      <c r="E34" s="276" t="s">
        <v>537</v>
      </c>
      <c r="F34" s="277">
        <v>5</v>
      </c>
      <c r="G34" s="278">
        <v>0</v>
      </c>
      <c r="H34" s="299">
        <f t="shared" si="1"/>
        <v>0</v>
      </c>
    </row>
    <row r="35" spans="2:8" ht="13.5" customHeight="1">
      <c r="B35" s="298">
        <v>20</v>
      </c>
      <c r="C35" s="274" t="s">
        <v>774</v>
      </c>
      <c r="D35" s="275" t="s">
        <v>775</v>
      </c>
      <c r="E35" s="276" t="s">
        <v>537</v>
      </c>
      <c r="F35" s="277">
        <v>10</v>
      </c>
      <c r="G35" s="278">
        <v>0</v>
      </c>
      <c r="H35" s="299">
        <f t="shared" si="1"/>
        <v>0</v>
      </c>
    </row>
    <row r="36" spans="2:8" ht="13.5" customHeight="1">
      <c r="B36" s="300" t="s">
        <v>507</v>
      </c>
      <c r="C36" s="282" t="s">
        <v>636</v>
      </c>
      <c r="D36" s="283" t="s">
        <v>637</v>
      </c>
      <c r="E36" s="284"/>
      <c r="F36" s="285"/>
      <c r="G36" s="286"/>
      <c r="H36" s="301">
        <f>H37</f>
        <v>0</v>
      </c>
    </row>
    <row r="37" spans="2:8" ht="13.5" customHeight="1">
      <c r="B37" s="298">
        <v>21</v>
      </c>
      <c r="C37" s="274" t="s">
        <v>776</v>
      </c>
      <c r="D37" s="275" t="s">
        <v>777</v>
      </c>
      <c r="E37" s="276" t="s">
        <v>222</v>
      </c>
      <c r="F37" s="277">
        <v>28.2</v>
      </c>
      <c r="G37" s="278">
        <v>0</v>
      </c>
      <c r="H37" s="299">
        <f>F37*G37</f>
        <v>0</v>
      </c>
    </row>
    <row r="38" spans="2:8" ht="13.5" customHeight="1">
      <c r="B38" s="298"/>
      <c r="C38" s="274"/>
      <c r="D38" s="279" t="s">
        <v>778</v>
      </c>
      <c r="E38" s="280"/>
      <c r="F38" s="281">
        <v>28.2</v>
      </c>
      <c r="G38" s="278"/>
      <c r="H38" s="299"/>
    </row>
    <row r="39" spans="2:8" ht="13.5" customHeight="1">
      <c r="B39" s="300" t="s">
        <v>507</v>
      </c>
      <c r="C39" s="282" t="s">
        <v>155</v>
      </c>
      <c r="D39" s="283" t="s">
        <v>554</v>
      </c>
      <c r="E39" s="284"/>
      <c r="F39" s="285"/>
      <c r="G39" s="286"/>
      <c r="H39" s="301">
        <f>H40+H41+H42+H43+H44+H45</f>
        <v>0</v>
      </c>
    </row>
    <row r="40" spans="2:8" ht="13.5" customHeight="1">
      <c r="B40" s="298">
        <v>22</v>
      </c>
      <c r="C40" s="274" t="s">
        <v>557</v>
      </c>
      <c r="D40" s="275" t="s">
        <v>558</v>
      </c>
      <c r="E40" s="276" t="s">
        <v>168</v>
      </c>
      <c r="F40" s="277">
        <v>1</v>
      </c>
      <c r="G40" s="278">
        <v>0</v>
      </c>
      <c r="H40" s="299">
        <f>F40*G40</f>
        <v>0</v>
      </c>
    </row>
    <row r="41" spans="2:8" ht="13.5" customHeight="1">
      <c r="B41" s="298">
        <v>23</v>
      </c>
      <c r="C41" s="274" t="s">
        <v>555</v>
      </c>
      <c r="D41" s="275" t="s">
        <v>556</v>
      </c>
      <c r="E41" s="276" t="s">
        <v>168</v>
      </c>
      <c r="F41" s="277">
        <v>1</v>
      </c>
      <c r="G41" s="278">
        <v>0</v>
      </c>
      <c r="H41" s="299">
        <f t="shared" ref="H41:H45" si="2">F41*G41</f>
        <v>0</v>
      </c>
    </row>
    <row r="42" spans="2:8" ht="13.5" customHeight="1">
      <c r="B42" s="298">
        <v>24</v>
      </c>
      <c r="C42" s="274" t="s">
        <v>779</v>
      </c>
      <c r="D42" s="275" t="s">
        <v>780</v>
      </c>
      <c r="E42" s="276" t="s">
        <v>168</v>
      </c>
      <c r="F42" s="277">
        <v>1</v>
      </c>
      <c r="G42" s="278">
        <v>0</v>
      </c>
      <c r="H42" s="299">
        <f t="shared" si="2"/>
        <v>0</v>
      </c>
    </row>
    <row r="43" spans="2:8" ht="13.5" customHeight="1">
      <c r="B43" s="298">
        <v>25</v>
      </c>
      <c r="C43" s="274" t="s">
        <v>781</v>
      </c>
      <c r="D43" s="275" t="s">
        <v>782</v>
      </c>
      <c r="E43" s="276" t="s">
        <v>168</v>
      </c>
      <c r="F43" s="277">
        <v>1</v>
      </c>
      <c r="G43" s="278">
        <v>0</v>
      </c>
      <c r="H43" s="299">
        <f t="shared" si="2"/>
        <v>0</v>
      </c>
    </row>
    <row r="44" spans="2:8" ht="13.5" customHeight="1">
      <c r="B44" s="298">
        <v>26</v>
      </c>
      <c r="C44" s="274" t="s">
        <v>783</v>
      </c>
      <c r="D44" s="275" t="s">
        <v>784</v>
      </c>
      <c r="E44" s="276" t="s">
        <v>168</v>
      </c>
      <c r="F44" s="277">
        <v>1</v>
      </c>
      <c r="G44" s="278">
        <v>0</v>
      </c>
      <c r="H44" s="299">
        <f t="shared" si="2"/>
        <v>0</v>
      </c>
    </row>
    <row r="45" spans="2:8" ht="13.5" customHeight="1">
      <c r="B45" s="298">
        <v>27</v>
      </c>
      <c r="C45" s="274" t="s">
        <v>559</v>
      </c>
      <c r="D45" s="275" t="s">
        <v>560</v>
      </c>
      <c r="E45" s="276" t="s">
        <v>168</v>
      </c>
      <c r="F45" s="277">
        <v>3</v>
      </c>
      <c r="G45" s="278">
        <v>0</v>
      </c>
      <c r="H45" s="299">
        <f t="shared" si="2"/>
        <v>0</v>
      </c>
    </row>
    <row r="46" spans="2:8" ht="13.5" customHeight="1">
      <c r="B46" s="300" t="s">
        <v>507</v>
      </c>
      <c r="C46" s="282" t="s">
        <v>561</v>
      </c>
      <c r="D46" s="283" t="s">
        <v>562</v>
      </c>
      <c r="E46" s="284"/>
      <c r="F46" s="285"/>
      <c r="G46" s="286"/>
      <c r="H46" s="301">
        <f>H47</f>
        <v>0</v>
      </c>
    </row>
    <row r="47" spans="2:8" ht="13.5" customHeight="1">
      <c r="B47" s="298">
        <v>28</v>
      </c>
      <c r="C47" s="274" t="s">
        <v>563</v>
      </c>
      <c r="D47" s="275" t="s">
        <v>564</v>
      </c>
      <c r="E47" s="276" t="s">
        <v>222</v>
      </c>
      <c r="F47" s="277">
        <v>112</v>
      </c>
      <c r="G47" s="278">
        <v>0</v>
      </c>
      <c r="H47" s="299">
        <f>F47*G47</f>
        <v>0</v>
      </c>
    </row>
    <row r="48" spans="2:8" ht="13.5" customHeight="1">
      <c r="B48" s="298"/>
      <c r="C48" s="274"/>
      <c r="D48" s="279" t="s">
        <v>785</v>
      </c>
      <c r="E48" s="280"/>
      <c r="F48" s="281">
        <v>112</v>
      </c>
      <c r="G48" s="278"/>
      <c r="H48" s="299"/>
    </row>
    <row r="49" spans="2:8" ht="13.5" customHeight="1">
      <c r="B49" s="300" t="s">
        <v>507</v>
      </c>
      <c r="C49" s="282" t="s">
        <v>566</v>
      </c>
      <c r="D49" s="283" t="s">
        <v>567</v>
      </c>
      <c r="E49" s="284"/>
      <c r="F49" s="285"/>
      <c r="G49" s="286"/>
      <c r="H49" s="301">
        <f>H50+H51+H52</f>
        <v>0</v>
      </c>
    </row>
    <row r="50" spans="2:8" ht="13.5" customHeight="1">
      <c r="B50" s="298">
        <v>29</v>
      </c>
      <c r="C50" s="274" t="s">
        <v>568</v>
      </c>
      <c r="D50" s="275" t="s">
        <v>569</v>
      </c>
      <c r="E50" s="276" t="s">
        <v>93</v>
      </c>
      <c r="F50" s="277">
        <v>5</v>
      </c>
      <c r="G50" s="278">
        <v>0</v>
      </c>
      <c r="H50" s="299">
        <f>F50*G50</f>
        <v>0</v>
      </c>
    </row>
    <row r="51" spans="2:8" ht="13.5" customHeight="1">
      <c r="B51" s="298">
        <v>30</v>
      </c>
      <c r="C51" s="274" t="s">
        <v>786</v>
      </c>
      <c r="D51" s="275" t="s">
        <v>787</v>
      </c>
      <c r="E51" s="276" t="s">
        <v>93</v>
      </c>
      <c r="F51" s="277">
        <v>1</v>
      </c>
      <c r="G51" s="278">
        <v>0</v>
      </c>
      <c r="H51" s="299">
        <f t="shared" ref="H51:H52" si="3">F51*G51</f>
        <v>0</v>
      </c>
    </row>
    <row r="52" spans="2:8" ht="13.5" customHeight="1">
      <c r="B52" s="298">
        <v>31</v>
      </c>
      <c r="C52" s="274" t="s">
        <v>788</v>
      </c>
      <c r="D52" s="275" t="s">
        <v>789</v>
      </c>
      <c r="E52" s="276" t="s">
        <v>222</v>
      </c>
      <c r="F52" s="277">
        <v>3.254</v>
      </c>
      <c r="G52" s="278">
        <v>0</v>
      </c>
      <c r="H52" s="299">
        <f t="shared" si="3"/>
        <v>0</v>
      </c>
    </row>
    <row r="53" spans="2:8" ht="13.5" customHeight="1">
      <c r="B53" s="298"/>
      <c r="C53" s="274"/>
      <c r="D53" s="279" t="s">
        <v>790</v>
      </c>
      <c r="E53" s="280"/>
      <c r="F53" s="281">
        <v>3.254</v>
      </c>
      <c r="G53" s="278"/>
      <c r="H53" s="299"/>
    </row>
    <row r="54" spans="2:8" ht="13.5" customHeight="1">
      <c r="B54" s="300" t="s">
        <v>507</v>
      </c>
      <c r="C54" s="282" t="s">
        <v>574</v>
      </c>
      <c r="D54" s="283" t="s">
        <v>575</v>
      </c>
      <c r="E54" s="284"/>
      <c r="F54" s="285"/>
      <c r="G54" s="286"/>
      <c r="H54" s="301">
        <f>H55+H64</f>
        <v>0</v>
      </c>
    </row>
    <row r="55" spans="2:8" ht="13.5" customHeight="1">
      <c r="B55" s="298">
        <v>32</v>
      </c>
      <c r="C55" s="274" t="s">
        <v>576</v>
      </c>
      <c r="D55" s="275" t="s">
        <v>577</v>
      </c>
      <c r="E55" s="276" t="s">
        <v>108</v>
      </c>
      <c r="F55" s="277">
        <v>64.37</v>
      </c>
      <c r="G55" s="278">
        <v>0</v>
      </c>
      <c r="H55" s="299">
        <f>F55*G55</f>
        <v>0</v>
      </c>
    </row>
    <row r="56" spans="2:8" ht="13.5" customHeight="1">
      <c r="B56" s="298"/>
      <c r="C56" s="274"/>
      <c r="D56" s="279" t="s">
        <v>791</v>
      </c>
      <c r="E56" s="280"/>
      <c r="F56" s="281">
        <v>14.64</v>
      </c>
      <c r="G56" s="278"/>
      <c r="H56" s="299"/>
    </row>
    <row r="57" spans="2:8" ht="13.5" customHeight="1">
      <c r="B57" s="298"/>
      <c r="C57" s="274"/>
      <c r="D57" s="279" t="s">
        <v>792</v>
      </c>
      <c r="E57" s="280"/>
      <c r="F57" s="281">
        <v>14.56</v>
      </c>
      <c r="G57" s="278"/>
      <c r="H57" s="299"/>
    </row>
    <row r="58" spans="2:8" ht="13.5" customHeight="1">
      <c r="B58" s="298"/>
      <c r="C58" s="274"/>
      <c r="D58" s="279" t="s">
        <v>793</v>
      </c>
      <c r="E58" s="280"/>
      <c r="F58" s="281">
        <v>6.46</v>
      </c>
      <c r="G58" s="278"/>
      <c r="H58" s="299"/>
    </row>
    <row r="59" spans="2:8" ht="13.5" customHeight="1">
      <c r="B59" s="298"/>
      <c r="C59" s="274"/>
      <c r="D59" s="279" t="s">
        <v>794</v>
      </c>
      <c r="E59" s="280"/>
      <c r="F59" s="281">
        <v>13.84</v>
      </c>
      <c r="G59" s="278"/>
      <c r="H59" s="299"/>
    </row>
    <row r="60" spans="2:8" ht="13.5" customHeight="1">
      <c r="B60" s="298"/>
      <c r="C60" s="274"/>
      <c r="D60" s="279" t="s">
        <v>795</v>
      </c>
      <c r="E60" s="280"/>
      <c r="F60" s="281">
        <v>5.92</v>
      </c>
      <c r="G60" s="278"/>
      <c r="H60" s="299"/>
    </row>
    <row r="61" spans="2:8" ht="13.5" customHeight="1">
      <c r="B61" s="298"/>
      <c r="C61" s="274"/>
      <c r="D61" s="279" t="s">
        <v>796</v>
      </c>
      <c r="E61" s="280"/>
      <c r="F61" s="281">
        <v>1.88</v>
      </c>
      <c r="G61" s="278"/>
      <c r="H61" s="299"/>
    </row>
    <row r="62" spans="2:8" ht="13.5" customHeight="1">
      <c r="B62" s="298"/>
      <c r="C62" s="274"/>
      <c r="D62" s="279" t="s">
        <v>797</v>
      </c>
      <c r="E62" s="280"/>
      <c r="F62" s="281">
        <v>5</v>
      </c>
      <c r="G62" s="278"/>
      <c r="H62" s="299"/>
    </row>
    <row r="63" spans="2:8" ht="13.5" customHeight="1">
      <c r="B63" s="298"/>
      <c r="C63" s="274"/>
      <c r="D63" s="279" t="s">
        <v>798</v>
      </c>
      <c r="E63" s="280"/>
      <c r="F63" s="281">
        <v>2.0699999999999998</v>
      </c>
      <c r="G63" s="278"/>
      <c r="H63" s="299"/>
    </row>
    <row r="64" spans="2:8" ht="13.5" customHeight="1">
      <c r="B64" s="298">
        <v>33</v>
      </c>
      <c r="C64" s="274" t="s">
        <v>581</v>
      </c>
      <c r="D64" s="275" t="s">
        <v>582</v>
      </c>
      <c r="E64" s="276" t="s">
        <v>222</v>
      </c>
      <c r="F64" s="277">
        <v>56</v>
      </c>
      <c r="G64" s="278">
        <v>0</v>
      </c>
      <c r="H64" s="299">
        <f t="shared" ref="H64" si="4">F64*G64</f>
        <v>0</v>
      </c>
    </row>
    <row r="65" spans="2:10" ht="13.5" customHeight="1" thickBot="1">
      <c r="B65" s="298"/>
      <c r="C65" s="274"/>
      <c r="D65" s="279" t="s">
        <v>799</v>
      </c>
      <c r="E65" s="280"/>
      <c r="F65" s="281">
        <v>56</v>
      </c>
      <c r="G65" s="278"/>
      <c r="H65" s="299"/>
    </row>
    <row r="66" spans="2:10" ht="13.5" customHeight="1" thickBot="1">
      <c r="B66" s="300" t="s">
        <v>507</v>
      </c>
      <c r="C66" s="282" t="s">
        <v>800</v>
      </c>
      <c r="D66" s="283" t="s">
        <v>801</v>
      </c>
      <c r="E66" s="284"/>
      <c r="F66" s="285"/>
      <c r="G66" s="286"/>
      <c r="H66" s="301">
        <f>H67</f>
        <v>0</v>
      </c>
      <c r="I66" s="398">
        <f>H66+H54+H49+H46+H39+H36</f>
        <v>0</v>
      </c>
      <c r="J66" s="399" t="s">
        <v>14</v>
      </c>
    </row>
    <row r="67" spans="2:10" ht="13.5" customHeight="1">
      <c r="B67" s="298">
        <v>34</v>
      </c>
      <c r="C67" s="274" t="s">
        <v>802</v>
      </c>
      <c r="D67" s="275" t="s">
        <v>803</v>
      </c>
      <c r="E67" s="276" t="s">
        <v>222</v>
      </c>
      <c r="F67" s="277">
        <v>71.096999999999994</v>
      </c>
      <c r="G67" s="278">
        <v>0</v>
      </c>
      <c r="H67" s="299">
        <f>F67*G67</f>
        <v>0</v>
      </c>
    </row>
    <row r="68" spans="2:10" ht="13.5" customHeight="1">
      <c r="B68" s="298"/>
      <c r="C68" s="274"/>
      <c r="D68" s="279" t="s">
        <v>804</v>
      </c>
      <c r="E68" s="280"/>
      <c r="F68" s="281">
        <v>35.512999999999998</v>
      </c>
      <c r="G68" s="278"/>
      <c r="H68" s="299"/>
    </row>
    <row r="69" spans="2:10" ht="13.5" customHeight="1" thickBot="1">
      <c r="B69" s="302"/>
      <c r="C69" s="303"/>
      <c r="D69" s="304" t="s">
        <v>805</v>
      </c>
      <c r="E69" s="305"/>
      <c r="F69" s="306">
        <v>35.584000000000003</v>
      </c>
      <c r="G69" s="307"/>
      <c r="H69" s="308"/>
    </row>
    <row r="70" spans="2:10" ht="15.75" thickBot="1">
      <c r="H70" s="386">
        <f>H66+H54+H49+H46+H39+H36+H24+H9</f>
        <v>0</v>
      </c>
    </row>
  </sheetData>
  <mergeCells count="4">
    <mergeCell ref="B2:H2"/>
    <mergeCell ref="D3:H3"/>
    <mergeCell ref="D4:H4"/>
    <mergeCell ref="D5:H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1:J145"/>
  <sheetViews>
    <sheetView tabSelected="1" zoomScaleNormal="100" workbookViewId="0">
      <selection activeCell="H10" sqref="H10"/>
    </sheetView>
  </sheetViews>
  <sheetFormatPr defaultRowHeight="15"/>
  <cols>
    <col min="3" max="3" width="9.140625" customWidth="1"/>
    <col min="4" max="4" width="52.140625" customWidth="1"/>
    <col min="8" max="8" width="17.140625" customWidth="1"/>
    <col min="9" max="9" width="13.42578125" customWidth="1"/>
  </cols>
  <sheetData>
    <row r="1" spans="2:8" ht="15.75" thickBot="1"/>
    <row r="2" spans="2:8" ht="15.75">
      <c r="B2" s="520" t="s">
        <v>496</v>
      </c>
      <c r="C2" s="521"/>
      <c r="D2" s="521"/>
      <c r="E2" s="521"/>
      <c r="F2" s="521"/>
      <c r="G2" s="521"/>
      <c r="H2" s="522"/>
    </row>
    <row r="3" spans="2:8">
      <c r="B3" s="287" t="s">
        <v>497</v>
      </c>
      <c r="C3" s="262"/>
      <c r="D3" s="523" t="s">
        <v>806</v>
      </c>
      <c r="E3" s="524"/>
      <c r="F3" s="524"/>
      <c r="G3" s="524"/>
      <c r="H3" s="525"/>
    </row>
    <row r="4" spans="2:8">
      <c r="B4" s="287" t="s">
        <v>499</v>
      </c>
      <c r="C4" s="262"/>
      <c r="D4" s="523"/>
      <c r="E4" s="524"/>
      <c r="F4" s="524"/>
      <c r="G4" s="524"/>
      <c r="H4" s="525"/>
    </row>
    <row r="5" spans="2:8">
      <c r="B5" s="287" t="s">
        <v>500</v>
      </c>
      <c r="C5" s="262"/>
      <c r="D5" s="523"/>
      <c r="E5" s="524"/>
      <c r="F5" s="524"/>
      <c r="G5" s="524"/>
      <c r="H5" s="525"/>
    </row>
    <row r="6" spans="2:8">
      <c r="B6" s="288" t="s">
        <v>501</v>
      </c>
      <c r="C6" s="263"/>
      <c r="D6" s="264"/>
      <c r="E6" s="265"/>
      <c r="F6" s="265"/>
      <c r="G6" s="265"/>
      <c r="H6" s="289"/>
    </row>
    <row r="7" spans="2:8">
      <c r="B7" s="290"/>
      <c r="C7" s="291"/>
      <c r="D7" s="291"/>
      <c r="E7" s="292"/>
      <c r="F7" s="292"/>
      <c r="G7" s="292"/>
      <c r="H7" s="293"/>
    </row>
    <row r="8" spans="2:8">
      <c r="B8" s="294" t="s">
        <v>502</v>
      </c>
      <c r="C8" s="267" t="s">
        <v>503</v>
      </c>
      <c r="D8" s="267" t="s">
        <v>504</v>
      </c>
      <c r="E8" s="266" t="s">
        <v>76</v>
      </c>
      <c r="F8" s="266" t="s">
        <v>505</v>
      </c>
      <c r="G8" s="268" t="s">
        <v>506</v>
      </c>
      <c r="H8" s="295" t="s">
        <v>12</v>
      </c>
    </row>
    <row r="9" spans="2:8">
      <c r="B9" s="296" t="s">
        <v>507</v>
      </c>
      <c r="C9" s="269" t="s">
        <v>82</v>
      </c>
      <c r="D9" s="270" t="s">
        <v>587</v>
      </c>
      <c r="E9" s="309"/>
      <c r="F9" s="272"/>
      <c r="G9" s="273"/>
      <c r="H9" s="297">
        <f>H10+H11+H12+H13+H15+H17+H19+H21+H23+H25</f>
        <v>0</v>
      </c>
    </row>
    <row r="10" spans="2:8" ht="13.5" customHeight="1">
      <c r="B10" s="298">
        <v>1</v>
      </c>
      <c r="C10" s="274" t="s">
        <v>807</v>
      </c>
      <c r="D10" s="275" t="s">
        <v>808</v>
      </c>
      <c r="E10" s="310" t="s">
        <v>222</v>
      </c>
      <c r="F10" s="277">
        <v>3.4</v>
      </c>
      <c r="G10" s="278">
        <v>0</v>
      </c>
      <c r="H10" s="299">
        <f>F10*G10</f>
        <v>0</v>
      </c>
    </row>
    <row r="11" spans="2:8" ht="13.5" customHeight="1">
      <c r="B11" s="298">
        <v>2</v>
      </c>
      <c r="C11" s="274" t="s">
        <v>809</v>
      </c>
      <c r="D11" s="275" t="s">
        <v>810</v>
      </c>
      <c r="E11" s="310" t="s">
        <v>222</v>
      </c>
      <c r="F11" s="277">
        <v>1</v>
      </c>
      <c r="G11" s="278">
        <v>0</v>
      </c>
      <c r="H11" s="299">
        <f t="shared" ref="H11:H21" si="0">F11*G11</f>
        <v>0</v>
      </c>
    </row>
    <row r="12" spans="2:8" ht="13.5" customHeight="1">
      <c r="B12" s="298">
        <v>3</v>
      </c>
      <c r="C12" s="274" t="s">
        <v>811</v>
      </c>
      <c r="D12" s="275" t="s">
        <v>812</v>
      </c>
      <c r="E12" s="310" t="s">
        <v>222</v>
      </c>
      <c r="F12" s="277">
        <v>2.4</v>
      </c>
      <c r="G12" s="278">
        <v>0</v>
      </c>
      <c r="H12" s="299">
        <f t="shared" si="0"/>
        <v>0</v>
      </c>
    </row>
    <row r="13" spans="2:8" ht="13.5" customHeight="1">
      <c r="B13" s="298">
        <v>4</v>
      </c>
      <c r="C13" s="274" t="s">
        <v>813</v>
      </c>
      <c r="D13" s="275" t="s">
        <v>814</v>
      </c>
      <c r="E13" s="310" t="s">
        <v>222</v>
      </c>
      <c r="F13" s="277">
        <v>4.4550000000000001</v>
      </c>
      <c r="G13" s="278">
        <v>0</v>
      </c>
      <c r="H13" s="299">
        <f t="shared" si="0"/>
        <v>0</v>
      </c>
    </row>
    <row r="14" spans="2:8" ht="13.5" customHeight="1">
      <c r="B14" s="298"/>
      <c r="C14" s="274"/>
      <c r="D14" s="279" t="s">
        <v>1286</v>
      </c>
      <c r="E14" s="311"/>
      <c r="F14" s="281">
        <v>4.4550000000000001</v>
      </c>
      <c r="G14" s="278"/>
      <c r="H14" s="299"/>
    </row>
    <row r="15" spans="2:8" ht="13.5" customHeight="1">
      <c r="B15" s="298">
        <v>5</v>
      </c>
      <c r="C15" s="274" t="s">
        <v>815</v>
      </c>
      <c r="D15" s="275" t="s">
        <v>816</v>
      </c>
      <c r="E15" s="310" t="s">
        <v>222</v>
      </c>
      <c r="F15" s="277">
        <v>9.7424999999999997</v>
      </c>
      <c r="G15" s="278">
        <v>0</v>
      </c>
      <c r="H15" s="299">
        <f t="shared" si="0"/>
        <v>0</v>
      </c>
    </row>
    <row r="16" spans="2:8" ht="13.5" customHeight="1">
      <c r="B16" s="298"/>
      <c r="C16" s="274"/>
      <c r="D16" s="279" t="s">
        <v>817</v>
      </c>
      <c r="E16" s="311"/>
      <c r="F16" s="281">
        <v>9.7424999999999997</v>
      </c>
      <c r="G16" s="278"/>
      <c r="H16" s="299"/>
    </row>
    <row r="17" spans="2:8" ht="13.5" customHeight="1">
      <c r="B17" s="298">
        <v>6</v>
      </c>
      <c r="C17" s="274" t="s">
        <v>818</v>
      </c>
      <c r="D17" s="275" t="s">
        <v>819</v>
      </c>
      <c r="E17" s="310" t="s">
        <v>108</v>
      </c>
      <c r="F17" s="277">
        <v>11</v>
      </c>
      <c r="G17" s="278">
        <v>0</v>
      </c>
      <c r="H17" s="299">
        <f t="shared" si="0"/>
        <v>0</v>
      </c>
    </row>
    <row r="18" spans="2:8" ht="13.5" customHeight="1">
      <c r="B18" s="298"/>
      <c r="C18" s="274"/>
      <c r="D18" s="279" t="s">
        <v>820</v>
      </c>
      <c r="E18" s="311"/>
      <c r="F18" s="281">
        <v>11</v>
      </c>
      <c r="G18" s="278"/>
      <c r="H18" s="299"/>
    </row>
    <row r="19" spans="2:8" ht="13.5" customHeight="1">
      <c r="B19" s="298">
        <v>7</v>
      </c>
      <c r="C19" s="274" t="s">
        <v>821</v>
      </c>
      <c r="D19" s="275" t="s">
        <v>822</v>
      </c>
      <c r="E19" s="310" t="s">
        <v>108</v>
      </c>
      <c r="F19" s="277">
        <v>10.18</v>
      </c>
      <c r="G19" s="278">
        <v>0</v>
      </c>
      <c r="H19" s="299">
        <f t="shared" si="0"/>
        <v>0</v>
      </c>
    </row>
    <row r="20" spans="2:8" ht="13.5" customHeight="1">
      <c r="B20" s="298"/>
      <c r="C20" s="274"/>
      <c r="D20" s="279" t="s">
        <v>823</v>
      </c>
      <c r="E20" s="311"/>
      <c r="F20" s="281">
        <v>10.18</v>
      </c>
      <c r="G20" s="278"/>
      <c r="H20" s="299"/>
    </row>
    <row r="21" spans="2:8" ht="13.5" customHeight="1">
      <c r="B21" s="298">
        <v>9</v>
      </c>
      <c r="C21" s="274" t="s">
        <v>827</v>
      </c>
      <c r="D21" s="275" t="s">
        <v>828</v>
      </c>
      <c r="E21" s="310" t="s">
        <v>222</v>
      </c>
      <c r="F21" s="277">
        <v>1.1339999999999999</v>
      </c>
      <c r="G21" s="278">
        <v>0</v>
      </c>
      <c r="H21" s="299">
        <f t="shared" si="0"/>
        <v>0</v>
      </c>
    </row>
    <row r="22" spans="2:8" ht="13.5" customHeight="1">
      <c r="B22" s="298"/>
      <c r="C22" s="274"/>
      <c r="D22" s="279" t="s">
        <v>829</v>
      </c>
      <c r="E22" s="311"/>
      <c r="F22" s="281">
        <v>1.1339999999999999</v>
      </c>
      <c r="G22" s="278"/>
      <c r="H22" s="299"/>
    </row>
    <row r="23" spans="2:8" ht="13.5" customHeight="1">
      <c r="B23" s="435" t="s">
        <v>1287</v>
      </c>
      <c r="C23" s="274" t="s">
        <v>1288</v>
      </c>
      <c r="D23" s="275" t="s">
        <v>1289</v>
      </c>
      <c r="E23" s="276" t="s">
        <v>222</v>
      </c>
      <c r="F23" s="277">
        <v>7.37</v>
      </c>
      <c r="G23" s="278">
        <v>0</v>
      </c>
      <c r="H23" s="299">
        <f t="shared" ref="H23:H25" si="1">F23*G23</f>
        <v>0</v>
      </c>
    </row>
    <row r="24" spans="2:8" ht="13.5" customHeight="1">
      <c r="B24" s="298"/>
      <c r="C24" s="274"/>
      <c r="D24" s="279" t="s">
        <v>1290</v>
      </c>
      <c r="E24" s="311"/>
      <c r="F24" s="281">
        <v>7.37</v>
      </c>
      <c r="G24" s="278"/>
      <c r="H24" s="299"/>
    </row>
    <row r="25" spans="2:8" ht="13.5" customHeight="1">
      <c r="B25" s="435" t="s">
        <v>1292</v>
      </c>
      <c r="C25" s="274" t="s">
        <v>1293</v>
      </c>
      <c r="D25" s="275" t="s">
        <v>1294</v>
      </c>
      <c r="E25" s="276" t="s">
        <v>93</v>
      </c>
      <c r="F25" s="277">
        <v>2</v>
      </c>
      <c r="G25" s="278">
        <v>0</v>
      </c>
      <c r="H25" s="299">
        <f t="shared" si="1"/>
        <v>0</v>
      </c>
    </row>
    <row r="26" spans="2:8" ht="13.5" customHeight="1">
      <c r="B26" s="300" t="s">
        <v>507</v>
      </c>
      <c r="C26" s="282" t="s">
        <v>604</v>
      </c>
      <c r="D26" s="283" t="s">
        <v>605</v>
      </c>
      <c r="E26" s="312"/>
      <c r="F26" s="285"/>
      <c r="G26" s="286"/>
      <c r="H26" s="301">
        <f>H27+H33</f>
        <v>0</v>
      </c>
    </row>
    <row r="27" spans="2:8" ht="13.5" customHeight="1">
      <c r="B27" s="298">
        <v>10</v>
      </c>
      <c r="C27" s="274" t="s">
        <v>606</v>
      </c>
      <c r="D27" s="275" t="s">
        <v>607</v>
      </c>
      <c r="E27" s="310" t="s">
        <v>222</v>
      </c>
      <c r="F27" s="277">
        <v>119.572</v>
      </c>
      <c r="G27" s="278">
        <v>0</v>
      </c>
      <c r="H27" s="299">
        <f>F27*G27</f>
        <v>0</v>
      </c>
    </row>
    <row r="28" spans="2:8" ht="13.5" customHeight="1">
      <c r="B28" s="298"/>
      <c r="C28" s="274"/>
      <c r="D28" s="279" t="s">
        <v>805</v>
      </c>
      <c r="E28" s="311"/>
      <c r="F28" s="281">
        <v>35.584000000000003</v>
      </c>
      <c r="G28" s="278"/>
      <c r="H28" s="299"/>
    </row>
    <row r="29" spans="2:8" ht="13.5" customHeight="1">
      <c r="B29" s="298"/>
      <c r="C29" s="274"/>
      <c r="D29" s="279" t="s">
        <v>830</v>
      </c>
      <c r="E29" s="311"/>
      <c r="F29" s="281">
        <v>35.216000000000001</v>
      </c>
      <c r="G29" s="278"/>
      <c r="H29" s="299"/>
    </row>
    <row r="30" spans="2:8" ht="13.5" customHeight="1">
      <c r="B30" s="298"/>
      <c r="C30" s="274"/>
      <c r="D30" s="279" t="s">
        <v>831</v>
      </c>
      <c r="E30" s="311"/>
      <c r="F30" s="281">
        <v>18.475999999999999</v>
      </c>
      <c r="G30" s="278"/>
      <c r="H30" s="299"/>
    </row>
    <row r="31" spans="2:8" ht="13.5" customHeight="1">
      <c r="B31" s="298"/>
      <c r="C31" s="274"/>
      <c r="D31" s="279" t="s">
        <v>832</v>
      </c>
      <c r="E31" s="311"/>
      <c r="F31" s="281">
        <v>14.544</v>
      </c>
      <c r="G31" s="278"/>
      <c r="H31" s="299"/>
    </row>
    <row r="32" spans="2:8" ht="13.5" customHeight="1">
      <c r="B32" s="298"/>
      <c r="C32" s="274"/>
      <c r="D32" s="279" t="s">
        <v>833</v>
      </c>
      <c r="E32" s="311"/>
      <c r="F32" s="281">
        <v>15.752000000000001</v>
      </c>
      <c r="G32" s="278"/>
      <c r="H32" s="299"/>
    </row>
    <row r="33" spans="2:8" ht="13.5" customHeight="1">
      <c r="B33" s="298">
        <v>11</v>
      </c>
      <c r="C33" s="274" t="s">
        <v>614</v>
      </c>
      <c r="D33" s="275" t="s">
        <v>615</v>
      </c>
      <c r="E33" s="310" t="s">
        <v>222</v>
      </c>
      <c r="F33" s="277">
        <v>52.6</v>
      </c>
      <c r="G33" s="278">
        <v>0</v>
      </c>
      <c r="H33" s="299">
        <f t="shared" ref="H33" si="2">F33*G33</f>
        <v>0</v>
      </c>
    </row>
    <row r="34" spans="2:8" ht="13.5" customHeight="1">
      <c r="B34" s="298"/>
      <c r="C34" s="274"/>
      <c r="D34" s="279" t="s">
        <v>834</v>
      </c>
      <c r="E34" s="311"/>
      <c r="F34" s="281">
        <v>52.6</v>
      </c>
      <c r="G34" s="278"/>
      <c r="H34" s="299"/>
    </row>
    <row r="35" spans="2:8" ht="13.5" customHeight="1">
      <c r="B35" s="300" t="s">
        <v>507</v>
      </c>
      <c r="C35" s="282" t="s">
        <v>617</v>
      </c>
      <c r="D35" s="283" t="s">
        <v>618</v>
      </c>
      <c r="E35" s="312"/>
      <c r="F35" s="285"/>
      <c r="G35" s="286"/>
      <c r="H35" s="301">
        <f>H36+H38+H39+H42+H43</f>
        <v>0</v>
      </c>
    </row>
    <row r="36" spans="2:8" ht="13.5" customHeight="1">
      <c r="B36" s="298">
        <v>12</v>
      </c>
      <c r="C36" s="274" t="s">
        <v>619</v>
      </c>
      <c r="D36" s="275" t="s">
        <v>620</v>
      </c>
      <c r="E36" s="310" t="s">
        <v>222</v>
      </c>
      <c r="F36" s="277">
        <v>119.572</v>
      </c>
      <c r="G36" s="278">
        <v>0</v>
      </c>
      <c r="H36" s="299">
        <f>F36*G36</f>
        <v>0</v>
      </c>
    </row>
    <row r="37" spans="2:8" ht="13.5" customHeight="1">
      <c r="B37" s="298"/>
      <c r="C37" s="274"/>
      <c r="D37" s="279" t="s">
        <v>835</v>
      </c>
      <c r="E37" s="311"/>
      <c r="F37" s="281">
        <v>119.572</v>
      </c>
      <c r="G37" s="278"/>
      <c r="H37" s="299"/>
    </row>
    <row r="38" spans="2:8" ht="13.5" customHeight="1">
      <c r="B38" s="298">
        <v>13</v>
      </c>
      <c r="C38" s="274" t="s">
        <v>621</v>
      </c>
      <c r="D38" s="275" t="s">
        <v>622</v>
      </c>
      <c r="E38" s="310" t="s">
        <v>222</v>
      </c>
      <c r="F38" s="277">
        <v>52.6</v>
      </c>
      <c r="G38" s="278">
        <v>0</v>
      </c>
      <c r="H38" s="299">
        <f t="shared" ref="H38:H43" si="3">F38*G38</f>
        <v>0</v>
      </c>
    </row>
    <row r="39" spans="2:8" ht="13.5" customHeight="1">
      <c r="B39" s="298">
        <v>14</v>
      </c>
      <c r="C39" s="274" t="s">
        <v>623</v>
      </c>
      <c r="D39" s="275" t="s">
        <v>836</v>
      </c>
      <c r="E39" s="276" t="s">
        <v>222</v>
      </c>
      <c r="F39" s="277">
        <v>201.09399999999999</v>
      </c>
      <c r="G39" s="278">
        <v>0</v>
      </c>
      <c r="H39" s="299">
        <f t="shared" si="3"/>
        <v>0</v>
      </c>
    </row>
    <row r="40" spans="2:8" ht="13.5" customHeight="1">
      <c r="B40" s="298"/>
      <c r="C40" s="274"/>
      <c r="D40" s="279" t="s">
        <v>835</v>
      </c>
      <c r="E40" s="311"/>
      <c r="F40" s="281">
        <v>119.572</v>
      </c>
      <c r="G40" s="278"/>
      <c r="H40" s="299"/>
    </row>
    <row r="41" spans="2:8" ht="13.5" customHeight="1">
      <c r="B41" s="298"/>
      <c r="C41" s="274"/>
      <c r="D41" s="279" t="s">
        <v>837</v>
      </c>
      <c r="E41" s="311"/>
      <c r="F41" s="281">
        <v>47.421999999999997</v>
      </c>
      <c r="G41" s="278"/>
      <c r="H41" s="299"/>
    </row>
    <row r="42" spans="2:8" ht="13.5" customHeight="1">
      <c r="B42" s="298">
        <v>15</v>
      </c>
      <c r="C42" s="274" t="s">
        <v>624</v>
      </c>
      <c r="D42" s="275" t="s">
        <v>625</v>
      </c>
      <c r="E42" s="310" t="s">
        <v>222</v>
      </c>
      <c r="F42" s="277">
        <v>12</v>
      </c>
      <c r="G42" s="278">
        <v>0</v>
      </c>
      <c r="H42" s="299">
        <f t="shared" si="3"/>
        <v>0</v>
      </c>
    </row>
    <row r="43" spans="2:8" ht="13.5" customHeight="1">
      <c r="B43" s="435" t="s">
        <v>1302</v>
      </c>
      <c r="C43" s="274" t="s">
        <v>1300</v>
      </c>
      <c r="D43" s="275" t="s">
        <v>1301</v>
      </c>
      <c r="E43" s="276" t="s">
        <v>222</v>
      </c>
      <c r="F43" s="277">
        <v>52.6</v>
      </c>
      <c r="G43" s="278">
        <v>0</v>
      </c>
      <c r="H43" s="299">
        <f t="shared" si="3"/>
        <v>0</v>
      </c>
    </row>
    <row r="44" spans="2:8" ht="13.5" customHeight="1">
      <c r="B44" s="300" t="s">
        <v>507</v>
      </c>
      <c r="C44" s="282" t="s">
        <v>838</v>
      </c>
      <c r="D44" s="283" t="s">
        <v>839</v>
      </c>
      <c r="E44" s="312"/>
      <c r="F44" s="285"/>
      <c r="G44" s="286"/>
      <c r="H44" s="301">
        <f>H54+H53+H51+H49+H47+H45</f>
        <v>0</v>
      </c>
    </row>
    <row r="45" spans="2:8" ht="13.5" customHeight="1">
      <c r="B45" s="298">
        <v>16</v>
      </c>
      <c r="C45" s="274" t="s">
        <v>840</v>
      </c>
      <c r="D45" s="275" t="s">
        <v>841</v>
      </c>
      <c r="E45" s="310" t="s">
        <v>222</v>
      </c>
      <c r="F45" s="277">
        <v>56</v>
      </c>
      <c r="G45" s="278">
        <v>0</v>
      </c>
      <c r="H45" s="299">
        <f>F45*G45</f>
        <v>0</v>
      </c>
    </row>
    <row r="46" spans="2:8" ht="13.5" customHeight="1">
      <c r="B46" s="298"/>
      <c r="C46" s="274"/>
      <c r="D46" s="279" t="s">
        <v>799</v>
      </c>
      <c r="E46" s="311"/>
      <c r="F46" s="281">
        <v>56</v>
      </c>
      <c r="G46" s="278"/>
      <c r="H46" s="299"/>
    </row>
    <row r="47" spans="2:8" ht="13.5" customHeight="1">
      <c r="B47" s="298">
        <v>17</v>
      </c>
      <c r="C47" s="274" t="s">
        <v>842</v>
      </c>
      <c r="D47" s="275" t="s">
        <v>843</v>
      </c>
      <c r="E47" s="310" t="s">
        <v>590</v>
      </c>
      <c r="F47" s="277">
        <v>1.367</v>
      </c>
      <c r="G47" s="278">
        <v>0</v>
      </c>
      <c r="H47" s="299">
        <f t="shared" ref="H47:H54" si="4">F47*G47</f>
        <v>0</v>
      </c>
    </row>
    <row r="48" spans="2:8" ht="13.5" customHeight="1">
      <c r="B48" s="298"/>
      <c r="C48" s="274"/>
      <c r="D48" s="279" t="s">
        <v>844</v>
      </c>
      <c r="E48" s="311"/>
      <c r="F48" s="281">
        <v>1.367</v>
      </c>
      <c r="G48" s="278"/>
      <c r="H48" s="299"/>
    </row>
    <row r="49" spans="2:10" ht="13.5" customHeight="1">
      <c r="B49" s="298">
        <v>18</v>
      </c>
      <c r="C49" s="274" t="s">
        <v>845</v>
      </c>
      <c r="D49" s="275" t="s">
        <v>846</v>
      </c>
      <c r="E49" s="310" t="s">
        <v>222</v>
      </c>
      <c r="F49" s="277">
        <v>56</v>
      </c>
      <c r="G49" s="278">
        <v>0</v>
      </c>
      <c r="H49" s="299">
        <f t="shared" si="4"/>
        <v>0</v>
      </c>
    </row>
    <row r="50" spans="2:10" ht="13.5" customHeight="1">
      <c r="B50" s="298"/>
      <c r="C50" s="274"/>
      <c r="D50" s="279" t="s">
        <v>799</v>
      </c>
      <c r="E50" s="311"/>
      <c r="F50" s="281">
        <v>56</v>
      </c>
      <c r="G50" s="278"/>
      <c r="H50" s="299"/>
    </row>
    <row r="51" spans="2:10" ht="13.5" customHeight="1">
      <c r="B51" s="298">
        <v>19</v>
      </c>
      <c r="C51" s="274" t="s">
        <v>847</v>
      </c>
      <c r="D51" s="275" t="s">
        <v>848</v>
      </c>
      <c r="E51" s="310" t="s">
        <v>222</v>
      </c>
      <c r="F51" s="277">
        <v>58.8</v>
      </c>
      <c r="G51" s="278">
        <v>0</v>
      </c>
      <c r="H51" s="299">
        <f t="shared" si="4"/>
        <v>0</v>
      </c>
    </row>
    <row r="52" spans="2:10" ht="13.5" customHeight="1">
      <c r="B52" s="298"/>
      <c r="C52" s="274"/>
      <c r="D52" s="279" t="s">
        <v>849</v>
      </c>
      <c r="E52" s="311"/>
      <c r="F52" s="281">
        <v>58.8</v>
      </c>
      <c r="G52" s="278"/>
      <c r="H52" s="299"/>
    </row>
    <row r="53" spans="2:10" ht="13.5" customHeight="1">
      <c r="B53" s="298">
        <v>20</v>
      </c>
      <c r="C53" s="274" t="s">
        <v>850</v>
      </c>
      <c r="D53" s="275" t="s">
        <v>851</v>
      </c>
      <c r="E53" s="310" t="s">
        <v>222</v>
      </c>
      <c r="F53" s="277">
        <v>56</v>
      </c>
      <c r="G53" s="278">
        <v>0</v>
      </c>
      <c r="H53" s="299">
        <f t="shared" si="4"/>
        <v>0</v>
      </c>
    </row>
    <row r="54" spans="2:10" ht="13.5" customHeight="1">
      <c r="B54" s="298">
        <v>21</v>
      </c>
      <c r="C54" s="274" t="s">
        <v>650</v>
      </c>
      <c r="D54" s="275" t="s">
        <v>651</v>
      </c>
      <c r="E54" s="310" t="s">
        <v>222</v>
      </c>
      <c r="F54" s="277">
        <v>52.6</v>
      </c>
      <c r="G54" s="278">
        <v>0</v>
      </c>
      <c r="H54" s="299">
        <f t="shared" si="4"/>
        <v>0</v>
      </c>
    </row>
    <row r="55" spans="2:10" ht="13.5" customHeight="1">
      <c r="B55" s="298"/>
      <c r="C55" s="274"/>
      <c r="D55" s="526" t="s">
        <v>652</v>
      </c>
      <c r="E55" s="527"/>
      <c r="F55" s="528"/>
      <c r="G55" s="529"/>
      <c r="H55" s="530"/>
    </row>
    <row r="56" spans="2:10" ht="13.5" customHeight="1">
      <c r="B56" s="298"/>
      <c r="C56" s="274"/>
      <c r="D56" s="279" t="s">
        <v>834</v>
      </c>
      <c r="E56" s="311"/>
      <c r="F56" s="281">
        <v>52.6</v>
      </c>
      <c r="G56" s="278"/>
      <c r="H56" s="299"/>
    </row>
    <row r="57" spans="2:10" ht="13.5" customHeight="1">
      <c r="B57" s="300" t="s">
        <v>507</v>
      </c>
      <c r="C57" s="282" t="s">
        <v>626</v>
      </c>
      <c r="D57" s="283" t="s">
        <v>627</v>
      </c>
      <c r="E57" s="312"/>
      <c r="F57" s="285"/>
      <c r="G57" s="286"/>
      <c r="H57" s="301">
        <f>H58+H59</f>
        <v>0</v>
      </c>
    </row>
    <row r="58" spans="2:10" ht="13.5" customHeight="1">
      <c r="B58" s="298">
        <v>22</v>
      </c>
      <c r="C58" s="274" t="s">
        <v>628</v>
      </c>
      <c r="D58" s="275" t="s">
        <v>629</v>
      </c>
      <c r="E58" s="310" t="s">
        <v>222</v>
      </c>
      <c r="F58" s="277">
        <v>60.2</v>
      </c>
      <c r="G58" s="278">
        <v>0</v>
      </c>
      <c r="H58" s="299">
        <f>F58*G58</f>
        <v>0</v>
      </c>
    </row>
    <row r="59" spans="2:10" ht="13.5" customHeight="1" thickBot="1">
      <c r="B59" s="298">
        <v>23</v>
      </c>
      <c r="C59" s="274" t="s">
        <v>852</v>
      </c>
      <c r="D59" s="275" t="s">
        <v>853</v>
      </c>
      <c r="E59" s="310" t="s">
        <v>420</v>
      </c>
      <c r="F59" s="277">
        <v>1</v>
      </c>
      <c r="G59" s="278">
        <v>0</v>
      </c>
      <c r="H59" s="299">
        <f>F59*G59</f>
        <v>0</v>
      </c>
    </row>
    <row r="60" spans="2:10" ht="13.5" customHeight="1" thickBot="1">
      <c r="B60" s="300" t="s">
        <v>507</v>
      </c>
      <c r="C60" s="282" t="s">
        <v>632</v>
      </c>
      <c r="D60" s="283" t="s">
        <v>633</v>
      </c>
      <c r="E60" s="312"/>
      <c r="F60" s="285"/>
      <c r="G60" s="286"/>
      <c r="H60" s="301">
        <f>H61</f>
        <v>0</v>
      </c>
      <c r="I60" s="398">
        <f>H60+H57+H44+H35+H26+H9</f>
        <v>0</v>
      </c>
      <c r="J60" s="399" t="s">
        <v>13</v>
      </c>
    </row>
    <row r="61" spans="2:10" ht="13.5" customHeight="1">
      <c r="B61" s="298">
        <v>24</v>
      </c>
      <c r="C61" s="274" t="s">
        <v>854</v>
      </c>
      <c r="D61" s="275" t="s">
        <v>855</v>
      </c>
      <c r="E61" s="310" t="s">
        <v>537</v>
      </c>
      <c r="F61" s="277">
        <v>10</v>
      </c>
      <c r="G61" s="278">
        <v>0</v>
      </c>
      <c r="H61" s="299">
        <f>F61*G61</f>
        <v>0</v>
      </c>
    </row>
    <row r="62" spans="2:10" ht="13.5" customHeight="1">
      <c r="B62" s="300" t="s">
        <v>507</v>
      </c>
      <c r="C62" s="282" t="s">
        <v>856</v>
      </c>
      <c r="D62" s="283" t="s">
        <v>857</v>
      </c>
      <c r="E62" s="312"/>
      <c r="F62" s="285"/>
      <c r="G62" s="286"/>
      <c r="H62" s="301">
        <f>H63+H66+H69+H70+H73+H75</f>
        <v>0</v>
      </c>
    </row>
    <row r="63" spans="2:10" ht="13.5" customHeight="1">
      <c r="B63" s="298">
        <v>25</v>
      </c>
      <c r="C63" s="274" t="s">
        <v>858</v>
      </c>
      <c r="D63" s="275" t="s">
        <v>859</v>
      </c>
      <c r="E63" s="310" t="s">
        <v>222</v>
      </c>
      <c r="F63" s="277">
        <v>11.198</v>
      </c>
      <c r="G63" s="278">
        <v>0</v>
      </c>
      <c r="H63" s="299">
        <f>F63*G63</f>
        <v>0</v>
      </c>
    </row>
    <row r="64" spans="2:10" ht="13.5" customHeight="1">
      <c r="B64" s="298"/>
      <c r="C64" s="274"/>
      <c r="D64" s="279" t="s">
        <v>860</v>
      </c>
      <c r="E64" s="311"/>
      <c r="F64" s="281">
        <v>9.202</v>
      </c>
      <c r="G64" s="278"/>
      <c r="H64" s="299"/>
    </row>
    <row r="65" spans="2:8" ht="13.5" customHeight="1">
      <c r="B65" s="298"/>
      <c r="C65" s="274"/>
      <c r="D65" s="279" t="s">
        <v>861</v>
      </c>
      <c r="E65" s="311"/>
      <c r="F65" s="281">
        <v>1.996</v>
      </c>
      <c r="G65" s="278"/>
      <c r="H65" s="299"/>
    </row>
    <row r="66" spans="2:8" ht="13.5" customHeight="1">
      <c r="B66" s="298">
        <v>26</v>
      </c>
      <c r="C66" s="274" t="s">
        <v>862</v>
      </c>
      <c r="D66" s="275" t="s">
        <v>863</v>
      </c>
      <c r="E66" s="310" t="s">
        <v>222</v>
      </c>
      <c r="F66" s="277">
        <v>11.198</v>
      </c>
      <c r="G66" s="278">
        <v>0</v>
      </c>
      <c r="H66" s="299">
        <f t="shared" ref="H66:H75" si="5">F66*G66</f>
        <v>0</v>
      </c>
    </row>
    <row r="67" spans="2:8" ht="13.5" customHeight="1">
      <c r="B67" s="298"/>
      <c r="C67" s="274"/>
      <c r="D67" s="279" t="s">
        <v>860</v>
      </c>
      <c r="E67" s="311"/>
      <c r="F67" s="281">
        <v>9.202</v>
      </c>
      <c r="G67" s="278"/>
      <c r="H67" s="299"/>
    </row>
    <row r="68" spans="2:8" ht="13.5" customHeight="1">
      <c r="B68" s="298"/>
      <c r="C68" s="274"/>
      <c r="D68" s="279" t="s">
        <v>861</v>
      </c>
      <c r="E68" s="311"/>
      <c r="F68" s="281">
        <v>1.996</v>
      </c>
      <c r="G68" s="278"/>
      <c r="H68" s="299"/>
    </row>
    <row r="69" spans="2:8" ht="13.5" customHeight="1">
      <c r="B69" s="298">
        <v>27</v>
      </c>
      <c r="C69" s="274" t="s">
        <v>864</v>
      </c>
      <c r="D69" s="275" t="s">
        <v>865</v>
      </c>
      <c r="E69" s="310" t="s">
        <v>93</v>
      </c>
      <c r="F69" s="277">
        <v>8</v>
      </c>
      <c r="G69" s="278">
        <v>0</v>
      </c>
      <c r="H69" s="299">
        <f t="shared" si="5"/>
        <v>0</v>
      </c>
    </row>
    <row r="70" spans="2:8" ht="13.5" customHeight="1">
      <c r="B70" s="298">
        <v>28</v>
      </c>
      <c r="C70" s="274" t="s">
        <v>866</v>
      </c>
      <c r="D70" s="275" t="s">
        <v>867</v>
      </c>
      <c r="E70" s="310" t="s">
        <v>108</v>
      </c>
      <c r="F70" s="277">
        <v>8.8800000000000008</v>
      </c>
      <c r="G70" s="278">
        <v>0</v>
      </c>
      <c r="H70" s="299">
        <f t="shared" si="5"/>
        <v>0</v>
      </c>
    </row>
    <row r="71" spans="2:8" ht="13.5" customHeight="1">
      <c r="B71" s="298"/>
      <c r="C71" s="274"/>
      <c r="D71" s="279" t="s">
        <v>868</v>
      </c>
      <c r="E71" s="311"/>
      <c r="F71" s="281">
        <v>5.56</v>
      </c>
      <c r="G71" s="278"/>
      <c r="H71" s="299"/>
    </row>
    <row r="72" spans="2:8" ht="13.5" customHeight="1">
      <c r="B72" s="298"/>
      <c r="C72" s="274"/>
      <c r="D72" s="279" t="s">
        <v>869</v>
      </c>
      <c r="E72" s="311"/>
      <c r="F72" s="281">
        <v>3.32</v>
      </c>
      <c r="G72" s="278"/>
      <c r="H72" s="299"/>
    </row>
    <row r="73" spans="2:8" ht="13.5" customHeight="1">
      <c r="B73" s="298">
        <v>29</v>
      </c>
      <c r="C73" s="274" t="s">
        <v>870</v>
      </c>
      <c r="D73" s="275" t="s">
        <v>871</v>
      </c>
      <c r="E73" s="310" t="s">
        <v>108</v>
      </c>
      <c r="F73" s="277">
        <v>6.4</v>
      </c>
      <c r="G73" s="278">
        <v>0</v>
      </c>
      <c r="H73" s="299">
        <f t="shared" si="5"/>
        <v>0</v>
      </c>
    </row>
    <row r="74" spans="2:8" ht="13.5" customHeight="1">
      <c r="B74" s="298"/>
      <c r="C74" s="274"/>
      <c r="D74" s="279" t="s">
        <v>872</v>
      </c>
      <c r="E74" s="311"/>
      <c r="F74" s="281">
        <v>6.4</v>
      </c>
      <c r="G74" s="278"/>
      <c r="H74" s="299"/>
    </row>
    <row r="75" spans="2:8" ht="13.5" customHeight="1">
      <c r="B75" s="298">
        <v>30</v>
      </c>
      <c r="C75" s="274" t="s">
        <v>873</v>
      </c>
      <c r="D75" s="275" t="s">
        <v>874</v>
      </c>
      <c r="E75" s="310" t="s">
        <v>537</v>
      </c>
      <c r="F75" s="277">
        <v>5.1889999999999999E-2</v>
      </c>
      <c r="G75" s="278">
        <v>0</v>
      </c>
      <c r="H75" s="299">
        <f t="shared" si="5"/>
        <v>0</v>
      </c>
    </row>
    <row r="76" spans="2:8" ht="13.5" customHeight="1">
      <c r="B76" s="436" t="s">
        <v>507</v>
      </c>
      <c r="C76" s="282" t="s">
        <v>155</v>
      </c>
      <c r="D76" s="283" t="s">
        <v>554</v>
      </c>
      <c r="E76" s="284"/>
      <c r="F76" s="285"/>
      <c r="G76" s="286"/>
      <c r="H76" s="286">
        <f>H77+H78</f>
        <v>0</v>
      </c>
    </row>
    <row r="77" spans="2:8" ht="13.5" customHeight="1">
      <c r="B77" s="437"/>
      <c r="C77" s="274"/>
      <c r="D77" s="275" t="s">
        <v>1304</v>
      </c>
      <c r="E77" s="276" t="s">
        <v>93</v>
      </c>
      <c r="F77" s="277">
        <v>1</v>
      </c>
      <c r="G77" s="278">
        <v>0</v>
      </c>
      <c r="H77" s="299">
        <f t="shared" ref="H77:H78" si="6">F77*G77</f>
        <v>0</v>
      </c>
    </row>
    <row r="78" spans="2:8" ht="13.5" customHeight="1">
      <c r="B78" s="437"/>
      <c r="C78" s="274" t="s">
        <v>1295</v>
      </c>
      <c r="D78" s="275" t="s">
        <v>1296</v>
      </c>
      <c r="E78" s="276" t="s">
        <v>93</v>
      </c>
      <c r="F78" s="277">
        <v>1</v>
      </c>
      <c r="G78" s="278">
        <v>0</v>
      </c>
      <c r="H78" s="299">
        <f t="shared" si="6"/>
        <v>0</v>
      </c>
    </row>
    <row r="79" spans="2:8" ht="13.5" customHeight="1">
      <c r="B79" s="300" t="s">
        <v>507</v>
      </c>
      <c r="C79" s="282" t="s">
        <v>566</v>
      </c>
      <c r="D79" s="283" t="s">
        <v>567</v>
      </c>
      <c r="E79" s="312"/>
      <c r="F79" s="285"/>
      <c r="G79" s="286"/>
      <c r="H79" s="301">
        <f>H80+H81+H82+H83+H84+H85+H86+H87</f>
        <v>0</v>
      </c>
    </row>
    <row r="80" spans="2:8" ht="13.5" customHeight="1">
      <c r="B80" s="298">
        <v>31</v>
      </c>
      <c r="C80" s="274" t="s">
        <v>661</v>
      </c>
      <c r="D80" s="275" t="s">
        <v>875</v>
      </c>
      <c r="E80" s="310" t="s">
        <v>310</v>
      </c>
      <c r="F80" s="277">
        <v>1</v>
      </c>
      <c r="G80" s="278">
        <v>0</v>
      </c>
      <c r="H80" s="299">
        <f>F80*G80</f>
        <v>0</v>
      </c>
    </row>
    <row r="81" spans="2:8" ht="13.5" customHeight="1">
      <c r="B81" s="298">
        <v>32</v>
      </c>
      <c r="C81" s="274" t="s">
        <v>663</v>
      </c>
      <c r="D81" s="275" t="s">
        <v>878</v>
      </c>
      <c r="E81" s="310" t="s">
        <v>310</v>
      </c>
      <c r="F81" s="277">
        <v>2</v>
      </c>
      <c r="G81" s="278">
        <v>0</v>
      </c>
      <c r="H81" s="299">
        <f t="shared" ref="H81:H87" si="7">F81*G81</f>
        <v>0</v>
      </c>
    </row>
    <row r="82" spans="2:8" ht="13.5" customHeight="1">
      <c r="B82" s="298">
        <v>33</v>
      </c>
      <c r="C82" s="274" t="s">
        <v>665</v>
      </c>
      <c r="D82" s="275" t="s">
        <v>882</v>
      </c>
      <c r="E82" s="310" t="s">
        <v>310</v>
      </c>
      <c r="F82" s="277">
        <v>1</v>
      </c>
      <c r="G82" s="278">
        <v>0</v>
      </c>
      <c r="H82" s="299">
        <f t="shared" si="7"/>
        <v>0</v>
      </c>
    </row>
    <row r="83" spans="2:8" ht="13.5" customHeight="1">
      <c r="B83" s="298">
        <v>34</v>
      </c>
      <c r="C83" s="274" t="s">
        <v>877</v>
      </c>
      <c r="D83" s="275" t="s">
        <v>878</v>
      </c>
      <c r="E83" s="310" t="s">
        <v>310</v>
      </c>
      <c r="F83" s="277">
        <v>1</v>
      </c>
      <c r="G83" s="278">
        <v>0</v>
      </c>
      <c r="H83" s="299">
        <f t="shared" si="7"/>
        <v>0</v>
      </c>
    </row>
    <row r="84" spans="2:8" ht="13.5" customHeight="1">
      <c r="B84" s="298">
        <v>35</v>
      </c>
      <c r="C84" s="274" t="s">
        <v>879</v>
      </c>
      <c r="D84" s="275" t="s">
        <v>880</v>
      </c>
      <c r="E84" s="310" t="s">
        <v>310</v>
      </c>
      <c r="F84" s="277">
        <v>2</v>
      </c>
      <c r="G84" s="278">
        <v>0</v>
      </c>
      <c r="H84" s="299">
        <f t="shared" si="7"/>
        <v>0</v>
      </c>
    </row>
    <row r="85" spans="2:8" ht="13.5" customHeight="1">
      <c r="B85" s="298">
        <v>36</v>
      </c>
      <c r="C85" s="274" t="s">
        <v>881</v>
      </c>
      <c r="D85" s="275" t="s">
        <v>882</v>
      </c>
      <c r="E85" s="310" t="s">
        <v>310</v>
      </c>
      <c r="F85" s="277">
        <v>1</v>
      </c>
      <c r="G85" s="278">
        <v>0</v>
      </c>
      <c r="H85" s="299">
        <f t="shared" si="7"/>
        <v>0</v>
      </c>
    </row>
    <row r="86" spans="2:8" ht="13.5" customHeight="1">
      <c r="B86" s="298">
        <v>37</v>
      </c>
      <c r="C86" s="274" t="s">
        <v>667</v>
      </c>
      <c r="D86" s="275" t="s">
        <v>668</v>
      </c>
      <c r="E86" s="310" t="s">
        <v>310</v>
      </c>
      <c r="F86" s="277">
        <v>1</v>
      </c>
      <c r="G86" s="278">
        <v>0</v>
      </c>
      <c r="H86" s="299">
        <f t="shared" si="7"/>
        <v>0</v>
      </c>
    </row>
    <row r="87" spans="2:8" ht="13.5" customHeight="1">
      <c r="B87" s="298">
        <v>38</v>
      </c>
      <c r="C87" s="274" t="s">
        <v>883</v>
      </c>
      <c r="D87" s="275" t="s">
        <v>884</v>
      </c>
      <c r="E87" s="310" t="s">
        <v>20</v>
      </c>
      <c r="F87" s="277">
        <v>1062.8</v>
      </c>
      <c r="G87" s="278">
        <v>0</v>
      </c>
      <c r="H87" s="299">
        <f t="shared" si="7"/>
        <v>0</v>
      </c>
    </row>
    <row r="88" spans="2:8" ht="13.5" customHeight="1">
      <c r="B88" s="300" t="s">
        <v>507</v>
      </c>
      <c r="C88" s="282" t="s">
        <v>885</v>
      </c>
      <c r="D88" s="283" t="s">
        <v>886</v>
      </c>
      <c r="E88" s="312"/>
      <c r="F88" s="285"/>
      <c r="G88" s="286"/>
      <c r="H88" s="301">
        <f>H89+H90+H91+H92+H93+H94+H96+H98</f>
        <v>0</v>
      </c>
    </row>
    <row r="89" spans="2:8" ht="13.5" customHeight="1">
      <c r="B89" s="298">
        <v>39</v>
      </c>
      <c r="C89" s="274" t="s">
        <v>887</v>
      </c>
      <c r="D89" s="275" t="s">
        <v>888</v>
      </c>
      <c r="E89" s="310" t="s">
        <v>222</v>
      </c>
      <c r="F89" s="277">
        <v>3.4</v>
      </c>
      <c r="G89" s="278">
        <v>0</v>
      </c>
      <c r="H89" s="299">
        <f>F89*G89</f>
        <v>0</v>
      </c>
    </row>
    <row r="90" spans="2:8" ht="13.5" customHeight="1">
      <c r="B90" s="298">
        <v>40</v>
      </c>
      <c r="C90" s="274" t="s">
        <v>889</v>
      </c>
      <c r="D90" s="275" t="s">
        <v>890</v>
      </c>
      <c r="E90" s="310" t="s">
        <v>222</v>
      </c>
      <c r="F90" s="277">
        <v>3.4</v>
      </c>
      <c r="G90" s="278">
        <v>0</v>
      </c>
      <c r="H90" s="299">
        <f t="shared" ref="H90:H98" si="8">F90*G90</f>
        <v>0</v>
      </c>
    </row>
    <row r="91" spans="2:8" ht="13.5" customHeight="1">
      <c r="B91" s="298">
        <v>41</v>
      </c>
      <c r="C91" s="274" t="s">
        <v>891</v>
      </c>
      <c r="D91" s="275" t="s">
        <v>892</v>
      </c>
      <c r="E91" s="310" t="s">
        <v>222</v>
      </c>
      <c r="F91" s="277">
        <v>3.4</v>
      </c>
      <c r="G91" s="278">
        <v>0</v>
      </c>
      <c r="H91" s="299">
        <f t="shared" si="8"/>
        <v>0</v>
      </c>
    </row>
    <row r="92" spans="2:8" ht="13.5" customHeight="1">
      <c r="B92" s="298">
        <v>42</v>
      </c>
      <c r="C92" s="274" t="s">
        <v>893</v>
      </c>
      <c r="D92" s="275" t="s">
        <v>894</v>
      </c>
      <c r="E92" s="310" t="s">
        <v>222</v>
      </c>
      <c r="F92" s="277">
        <v>3.4</v>
      </c>
      <c r="G92" s="278">
        <v>0</v>
      </c>
      <c r="H92" s="299">
        <f t="shared" si="8"/>
        <v>0</v>
      </c>
    </row>
    <row r="93" spans="2:8" ht="13.5" customHeight="1">
      <c r="B93" s="298">
        <v>43</v>
      </c>
      <c r="C93" s="274" t="s">
        <v>895</v>
      </c>
      <c r="D93" s="275" t="s">
        <v>896</v>
      </c>
      <c r="E93" s="310" t="s">
        <v>222</v>
      </c>
      <c r="F93" s="277">
        <v>3.4</v>
      </c>
      <c r="G93" s="278">
        <v>0</v>
      </c>
      <c r="H93" s="299">
        <f t="shared" si="8"/>
        <v>0</v>
      </c>
    </row>
    <row r="94" spans="2:8" ht="13.5" customHeight="1">
      <c r="B94" s="298">
        <v>44</v>
      </c>
      <c r="C94" s="274" t="s">
        <v>897</v>
      </c>
      <c r="D94" s="275" t="s">
        <v>898</v>
      </c>
      <c r="E94" s="310" t="s">
        <v>222</v>
      </c>
      <c r="F94" s="277">
        <v>3.74</v>
      </c>
      <c r="G94" s="278">
        <v>0</v>
      </c>
      <c r="H94" s="299">
        <f t="shared" si="8"/>
        <v>0</v>
      </c>
    </row>
    <row r="95" spans="2:8" ht="13.5" customHeight="1">
      <c r="B95" s="298"/>
      <c r="C95" s="274"/>
      <c r="D95" s="279" t="s">
        <v>899</v>
      </c>
      <c r="E95" s="311"/>
      <c r="F95" s="281">
        <v>3.74</v>
      </c>
      <c r="G95" s="278"/>
      <c r="H95" s="299"/>
    </row>
    <row r="96" spans="2:8" ht="13.5" customHeight="1">
      <c r="B96" s="298">
        <v>45</v>
      </c>
      <c r="C96" s="274" t="s">
        <v>900</v>
      </c>
      <c r="D96" s="275" t="s">
        <v>901</v>
      </c>
      <c r="E96" s="310" t="s">
        <v>108</v>
      </c>
      <c r="F96" s="277">
        <v>8.24</v>
      </c>
      <c r="G96" s="278">
        <v>0</v>
      </c>
      <c r="H96" s="299">
        <f t="shared" si="8"/>
        <v>0</v>
      </c>
    </row>
    <row r="97" spans="2:8" ht="13.5" customHeight="1">
      <c r="B97" s="298"/>
      <c r="C97" s="274"/>
      <c r="D97" s="279" t="s">
        <v>902</v>
      </c>
      <c r="E97" s="311"/>
      <c r="F97" s="281">
        <v>8.24</v>
      </c>
      <c r="G97" s="278"/>
      <c r="H97" s="299"/>
    </row>
    <row r="98" spans="2:8" ht="13.5" customHeight="1">
      <c r="B98" s="298">
        <v>46</v>
      </c>
      <c r="C98" s="274" t="s">
        <v>903</v>
      </c>
      <c r="D98" s="275" t="s">
        <v>904</v>
      </c>
      <c r="E98" s="310" t="s">
        <v>20</v>
      </c>
      <c r="F98" s="277">
        <v>48.24</v>
      </c>
      <c r="G98" s="278">
        <v>0</v>
      </c>
      <c r="H98" s="299">
        <f t="shared" si="8"/>
        <v>0</v>
      </c>
    </row>
    <row r="99" spans="2:8" ht="13.5" customHeight="1">
      <c r="B99" s="300" t="s">
        <v>507</v>
      </c>
      <c r="C99" s="282" t="s">
        <v>574</v>
      </c>
      <c r="D99" s="283" t="s">
        <v>575</v>
      </c>
      <c r="E99" s="312"/>
      <c r="F99" s="285"/>
      <c r="G99" s="286"/>
      <c r="H99" s="301">
        <f>H100+H102+H103+H112+H114+H116+H118+H120</f>
        <v>0</v>
      </c>
    </row>
    <row r="100" spans="2:8" ht="13.5" customHeight="1">
      <c r="B100" s="298">
        <v>47</v>
      </c>
      <c r="C100" s="274" t="s">
        <v>688</v>
      </c>
      <c r="D100" s="275" t="s">
        <v>689</v>
      </c>
      <c r="E100" s="310" t="s">
        <v>222</v>
      </c>
      <c r="F100" s="277">
        <v>52.6</v>
      </c>
      <c r="G100" s="278">
        <v>0</v>
      </c>
      <c r="H100" s="299">
        <f>F100*G100</f>
        <v>0</v>
      </c>
    </row>
    <row r="101" spans="2:8" ht="13.5" customHeight="1">
      <c r="B101" s="298"/>
      <c r="C101" s="274"/>
      <c r="D101" s="279" t="s">
        <v>834</v>
      </c>
      <c r="E101" s="311"/>
      <c r="F101" s="281">
        <v>52.6</v>
      </c>
      <c r="G101" s="278"/>
      <c r="H101" s="299"/>
    </row>
    <row r="102" spans="2:8" ht="13.5" customHeight="1">
      <c r="B102" s="298">
        <v>48</v>
      </c>
      <c r="C102" s="274" t="s">
        <v>690</v>
      </c>
      <c r="D102" s="275" t="s">
        <v>691</v>
      </c>
      <c r="E102" s="310" t="s">
        <v>222</v>
      </c>
      <c r="F102" s="277">
        <v>52.6</v>
      </c>
      <c r="G102" s="278">
        <v>0</v>
      </c>
      <c r="H102" s="299">
        <f t="shared" ref="H102:H120" si="9">F102*G102</f>
        <v>0</v>
      </c>
    </row>
    <row r="103" spans="2:8" ht="13.5" customHeight="1">
      <c r="B103" s="298">
        <v>49</v>
      </c>
      <c r="C103" s="274" t="s">
        <v>692</v>
      </c>
      <c r="D103" s="275" t="s">
        <v>693</v>
      </c>
      <c r="E103" s="310" t="s">
        <v>108</v>
      </c>
      <c r="F103" s="277">
        <v>64.37</v>
      </c>
      <c r="G103" s="278">
        <v>0</v>
      </c>
      <c r="H103" s="299">
        <f t="shared" si="9"/>
        <v>0</v>
      </c>
    </row>
    <row r="104" spans="2:8" ht="13.5" customHeight="1">
      <c r="B104" s="298"/>
      <c r="C104" s="274"/>
      <c r="D104" s="279" t="s">
        <v>791</v>
      </c>
      <c r="E104" s="311"/>
      <c r="F104" s="281">
        <v>14.64</v>
      </c>
      <c r="G104" s="278"/>
      <c r="H104" s="299"/>
    </row>
    <row r="105" spans="2:8" ht="13.5" customHeight="1">
      <c r="B105" s="298"/>
      <c r="C105" s="274"/>
      <c r="D105" s="279" t="s">
        <v>792</v>
      </c>
      <c r="E105" s="311"/>
      <c r="F105" s="281">
        <v>14.56</v>
      </c>
      <c r="G105" s="278"/>
      <c r="H105" s="299"/>
    </row>
    <row r="106" spans="2:8" ht="13.5" customHeight="1">
      <c r="B106" s="298"/>
      <c r="C106" s="274"/>
      <c r="D106" s="279" t="s">
        <v>793</v>
      </c>
      <c r="E106" s="311"/>
      <c r="F106" s="281">
        <v>6.46</v>
      </c>
      <c r="G106" s="278"/>
      <c r="H106" s="299"/>
    </row>
    <row r="107" spans="2:8" ht="13.5" customHeight="1">
      <c r="B107" s="298"/>
      <c r="C107" s="274"/>
      <c r="D107" s="279" t="s">
        <v>794</v>
      </c>
      <c r="E107" s="311"/>
      <c r="F107" s="281">
        <v>13.84</v>
      </c>
      <c r="G107" s="278"/>
      <c r="H107" s="299"/>
    </row>
    <row r="108" spans="2:8" ht="13.5" customHeight="1">
      <c r="B108" s="298"/>
      <c r="C108" s="274"/>
      <c r="D108" s="279" t="s">
        <v>795</v>
      </c>
      <c r="E108" s="311"/>
      <c r="F108" s="281">
        <v>5.92</v>
      </c>
      <c r="G108" s="278"/>
      <c r="H108" s="299"/>
    </row>
    <row r="109" spans="2:8" ht="13.5" customHeight="1">
      <c r="B109" s="298"/>
      <c r="C109" s="274"/>
      <c r="D109" s="279" t="s">
        <v>796</v>
      </c>
      <c r="E109" s="311"/>
      <c r="F109" s="281">
        <v>1.88</v>
      </c>
      <c r="G109" s="278"/>
      <c r="H109" s="299"/>
    </row>
    <row r="110" spans="2:8" ht="13.5" customHeight="1">
      <c r="B110" s="298"/>
      <c r="C110" s="274"/>
      <c r="D110" s="279" t="s">
        <v>797</v>
      </c>
      <c r="E110" s="311"/>
      <c r="F110" s="281">
        <v>5</v>
      </c>
      <c r="G110" s="278"/>
      <c r="H110" s="299"/>
    </row>
    <row r="111" spans="2:8" ht="13.5" customHeight="1">
      <c r="B111" s="298"/>
      <c r="C111" s="274"/>
      <c r="D111" s="279" t="s">
        <v>798</v>
      </c>
      <c r="E111" s="311"/>
      <c r="F111" s="281">
        <v>2.0699999999999998</v>
      </c>
      <c r="G111" s="278"/>
      <c r="H111" s="299"/>
    </row>
    <row r="112" spans="2:8" ht="13.5" customHeight="1">
      <c r="B112" s="298">
        <v>50</v>
      </c>
      <c r="C112" s="274" t="s">
        <v>694</v>
      </c>
      <c r="D112" s="275" t="s">
        <v>695</v>
      </c>
      <c r="E112" s="310" t="s">
        <v>108</v>
      </c>
      <c r="F112" s="277">
        <v>63.388500000000001</v>
      </c>
      <c r="G112" s="278">
        <v>0</v>
      </c>
      <c r="H112" s="299">
        <f t="shared" si="9"/>
        <v>0</v>
      </c>
    </row>
    <row r="113" spans="2:8" ht="13.5" customHeight="1">
      <c r="B113" s="298"/>
      <c r="C113" s="274"/>
      <c r="D113" s="279" t="s">
        <v>905</v>
      </c>
      <c r="E113" s="311"/>
      <c r="F113" s="281">
        <v>63.388500000000001</v>
      </c>
      <c r="G113" s="278"/>
      <c r="H113" s="299"/>
    </row>
    <row r="114" spans="2:8" ht="13.5" customHeight="1">
      <c r="B114" s="298">
        <v>51</v>
      </c>
      <c r="C114" s="274" t="s">
        <v>697</v>
      </c>
      <c r="D114" s="275" t="s">
        <v>698</v>
      </c>
      <c r="E114" s="310" t="s">
        <v>222</v>
      </c>
      <c r="F114" s="277">
        <v>52.6</v>
      </c>
      <c r="G114" s="278">
        <v>0</v>
      </c>
      <c r="H114" s="299">
        <f t="shared" si="9"/>
        <v>0</v>
      </c>
    </row>
    <row r="115" spans="2:8" ht="13.5" customHeight="1">
      <c r="B115" s="298"/>
      <c r="C115" s="274"/>
      <c r="D115" s="279" t="s">
        <v>906</v>
      </c>
      <c r="E115" s="311"/>
      <c r="F115" s="281">
        <v>52.6</v>
      </c>
      <c r="G115" s="278"/>
      <c r="H115" s="299"/>
    </row>
    <row r="116" spans="2:8" ht="13.5" customHeight="1">
      <c r="B116" s="298">
        <v>52</v>
      </c>
      <c r="C116" s="274" t="s">
        <v>699</v>
      </c>
      <c r="D116" s="275" t="s">
        <v>700</v>
      </c>
      <c r="E116" s="310" t="s">
        <v>222</v>
      </c>
      <c r="F116" s="277">
        <v>55.23</v>
      </c>
      <c r="G116" s="278">
        <v>0</v>
      </c>
      <c r="H116" s="299">
        <f t="shared" si="9"/>
        <v>0</v>
      </c>
    </row>
    <row r="117" spans="2:8" ht="13.5" customHeight="1">
      <c r="B117" s="298"/>
      <c r="C117" s="274"/>
      <c r="D117" s="279" t="s">
        <v>907</v>
      </c>
      <c r="E117" s="311"/>
      <c r="F117" s="281">
        <v>55.23</v>
      </c>
      <c r="G117" s="278"/>
      <c r="H117" s="299"/>
    </row>
    <row r="118" spans="2:8" ht="13.5" customHeight="1">
      <c r="B118" s="298">
        <v>53</v>
      </c>
      <c r="C118" s="274" t="s">
        <v>702</v>
      </c>
      <c r="D118" s="275" t="s">
        <v>703</v>
      </c>
      <c r="E118" s="310" t="s">
        <v>108</v>
      </c>
      <c r="F118" s="277">
        <v>5.0999999999999996</v>
      </c>
      <c r="G118" s="278">
        <v>0</v>
      </c>
      <c r="H118" s="299">
        <f t="shared" si="9"/>
        <v>0</v>
      </c>
    </row>
    <row r="119" spans="2:8" ht="13.5" customHeight="1">
      <c r="B119" s="298"/>
      <c r="C119" s="274"/>
      <c r="D119" s="279" t="s">
        <v>908</v>
      </c>
      <c r="E119" s="311"/>
      <c r="F119" s="281">
        <v>5.0999999999999996</v>
      </c>
      <c r="G119" s="278"/>
      <c r="H119" s="299"/>
    </row>
    <row r="120" spans="2:8" ht="13.5" customHeight="1">
      <c r="B120" s="298">
        <v>54</v>
      </c>
      <c r="C120" s="274" t="s">
        <v>909</v>
      </c>
      <c r="D120" s="275" t="s">
        <v>910</v>
      </c>
      <c r="E120" s="310" t="s">
        <v>20</v>
      </c>
      <c r="F120" s="277">
        <v>420.78</v>
      </c>
      <c r="G120" s="278">
        <v>0</v>
      </c>
      <c r="H120" s="299">
        <f t="shared" si="9"/>
        <v>0</v>
      </c>
    </row>
    <row r="121" spans="2:8" ht="13.5" customHeight="1">
      <c r="B121" s="300" t="s">
        <v>507</v>
      </c>
      <c r="C121" s="282" t="s">
        <v>707</v>
      </c>
      <c r="D121" s="283" t="s">
        <v>708</v>
      </c>
      <c r="E121" s="312"/>
      <c r="F121" s="285"/>
      <c r="G121" s="286"/>
      <c r="H121" s="301">
        <f>H122+H126+H127+H129+H130</f>
        <v>0</v>
      </c>
    </row>
    <row r="122" spans="2:8" ht="13.5" customHeight="1">
      <c r="B122" s="298">
        <v>55</v>
      </c>
      <c r="C122" s="274" t="s">
        <v>709</v>
      </c>
      <c r="D122" s="275" t="s">
        <v>710</v>
      </c>
      <c r="E122" s="310" t="s">
        <v>222</v>
      </c>
      <c r="F122" s="277">
        <v>24.059000000000001</v>
      </c>
      <c r="G122" s="278">
        <v>0</v>
      </c>
      <c r="H122" s="299">
        <f>F122*G122</f>
        <v>0</v>
      </c>
    </row>
    <row r="123" spans="2:8" ht="13.5" customHeight="1">
      <c r="B123" s="298"/>
      <c r="C123" s="274"/>
      <c r="D123" s="279" t="s">
        <v>911</v>
      </c>
      <c r="E123" s="311"/>
      <c r="F123" s="281">
        <v>12.997999999999999</v>
      </c>
      <c r="G123" s="278"/>
      <c r="H123" s="299"/>
    </row>
    <row r="124" spans="2:8" ht="13.5" customHeight="1">
      <c r="B124" s="298"/>
      <c r="C124" s="274"/>
      <c r="D124" s="279" t="s">
        <v>912</v>
      </c>
      <c r="E124" s="311"/>
      <c r="F124" s="281">
        <v>7.9809999999999999</v>
      </c>
      <c r="G124" s="278"/>
      <c r="H124" s="299"/>
    </row>
    <row r="125" spans="2:8" ht="13.5" customHeight="1">
      <c r="B125" s="298"/>
      <c r="C125" s="274"/>
      <c r="D125" s="279" t="s">
        <v>1291</v>
      </c>
      <c r="E125" s="311"/>
      <c r="F125" s="281">
        <v>3.08</v>
      </c>
      <c r="G125" s="278"/>
      <c r="H125" s="299"/>
    </row>
    <row r="126" spans="2:8" ht="13.5" customHeight="1">
      <c r="B126" s="298">
        <v>56</v>
      </c>
      <c r="C126" s="274" t="s">
        <v>711</v>
      </c>
      <c r="D126" s="275" t="s">
        <v>712</v>
      </c>
      <c r="E126" s="310" t="s">
        <v>222</v>
      </c>
      <c r="F126" s="277">
        <v>23.798999999999999</v>
      </c>
      <c r="G126" s="278">
        <v>0</v>
      </c>
      <c r="H126" s="299">
        <f t="shared" ref="H126:H130" si="10">F126*G126</f>
        <v>0</v>
      </c>
    </row>
    <row r="127" spans="2:8" ht="13.5" customHeight="1">
      <c r="B127" s="298">
        <v>57</v>
      </c>
      <c r="C127" s="274" t="s">
        <v>714</v>
      </c>
      <c r="D127" s="275" t="s">
        <v>715</v>
      </c>
      <c r="E127" s="310" t="s">
        <v>222</v>
      </c>
      <c r="F127" s="277">
        <v>26.178899999999999</v>
      </c>
      <c r="G127" s="278">
        <v>0</v>
      </c>
      <c r="H127" s="299">
        <f t="shared" si="10"/>
        <v>0</v>
      </c>
    </row>
    <row r="128" spans="2:8" ht="13.5" customHeight="1">
      <c r="B128" s="298"/>
      <c r="C128" s="274"/>
      <c r="D128" s="279" t="s">
        <v>913</v>
      </c>
      <c r="E128" s="311"/>
      <c r="F128" s="281">
        <v>26.178899999999999</v>
      </c>
      <c r="G128" s="278"/>
      <c r="H128" s="299"/>
    </row>
    <row r="129" spans="2:10" ht="13.5" customHeight="1">
      <c r="B129" s="298">
        <v>58</v>
      </c>
      <c r="C129" s="274" t="s">
        <v>914</v>
      </c>
      <c r="D129" s="275" t="s">
        <v>915</v>
      </c>
      <c r="E129" s="310" t="s">
        <v>108</v>
      </c>
      <c r="F129" s="277">
        <v>3</v>
      </c>
      <c r="G129" s="278">
        <v>0</v>
      </c>
      <c r="H129" s="299">
        <f t="shared" si="10"/>
        <v>0</v>
      </c>
    </row>
    <row r="130" spans="2:10" ht="13.5" customHeight="1">
      <c r="B130" s="298">
        <v>59</v>
      </c>
      <c r="C130" s="274" t="s">
        <v>916</v>
      </c>
      <c r="D130" s="275" t="s">
        <v>917</v>
      </c>
      <c r="E130" s="310" t="s">
        <v>20</v>
      </c>
      <c r="F130" s="277">
        <v>263.45</v>
      </c>
      <c r="G130" s="278">
        <v>0</v>
      </c>
      <c r="H130" s="299">
        <f t="shared" si="10"/>
        <v>0</v>
      </c>
    </row>
    <row r="131" spans="2:10" ht="13.5" customHeight="1">
      <c r="B131" s="300" t="s">
        <v>507</v>
      </c>
      <c r="C131" s="282" t="s">
        <v>216</v>
      </c>
      <c r="D131" s="283" t="s">
        <v>718</v>
      </c>
      <c r="E131" s="312"/>
      <c r="F131" s="285"/>
      <c r="G131" s="286"/>
      <c r="H131" s="301">
        <f>H132+H133</f>
        <v>0</v>
      </c>
    </row>
    <row r="132" spans="2:10" ht="13.5" customHeight="1">
      <c r="B132" s="298">
        <v>60</v>
      </c>
      <c r="C132" s="274" t="s">
        <v>918</v>
      </c>
      <c r="D132" s="275" t="s">
        <v>919</v>
      </c>
      <c r="E132" s="310" t="s">
        <v>222</v>
      </c>
      <c r="F132" s="277">
        <v>4.2</v>
      </c>
      <c r="G132" s="278">
        <v>0</v>
      </c>
      <c r="H132" s="299">
        <f>F132*G132</f>
        <v>0</v>
      </c>
    </row>
    <row r="133" spans="2:10" ht="13.5" customHeight="1" thickBot="1">
      <c r="B133" s="298">
        <v>61</v>
      </c>
      <c r="C133" s="274" t="s">
        <v>920</v>
      </c>
      <c r="D133" s="275" t="s">
        <v>921</v>
      </c>
      <c r="E133" s="310" t="s">
        <v>222</v>
      </c>
      <c r="F133" s="277">
        <v>4.2</v>
      </c>
      <c r="G133" s="278">
        <v>0</v>
      </c>
      <c r="H133" s="299">
        <f>F133*G133</f>
        <v>0</v>
      </c>
    </row>
    <row r="134" spans="2:10" ht="13.5" customHeight="1" thickBot="1">
      <c r="B134" s="300" t="s">
        <v>507</v>
      </c>
      <c r="C134" s="282" t="s">
        <v>724</v>
      </c>
      <c r="D134" s="283" t="s">
        <v>725</v>
      </c>
      <c r="E134" s="312"/>
      <c r="F134" s="285"/>
      <c r="G134" s="286"/>
      <c r="H134" s="301">
        <f>H135+H137+H138+H139+H142</f>
        <v>0</v>
      </c>
      <c r="I134" s="398">
        <f>H134+H131+H121+H99+H88+H79+H62</f>
        <v>0</v>
      </c>
      <c r="J134" s="399" t="s">
        <v>14</v>
      </c>
    </row>
    <row r="135" spans="2:10" ht="13.5" customHeight="1">
      <c r="B135" s="298">
        <v>62</v>
      </c>
      <c r="C135" s="274" t="s">
        <v>726</v>
      </c>
      <c r="D135" s="275" t="s">
        <v>727</v>
      </c>
      <c r="E135" s="310" t="s">
        <v>222</v>
      </c>
      <c r="F135" s="277">
        <v>172.172</v>
      </c>
      <c r="G135" s="278">
        <v>0</v>
      </c>
      <c r="H135" s="299">
        <f>F135*G135</f>
        <v>0</v>
      </c>
    </row>
    <row r="136" spans="2:10" ht="13.5" customHeight="1">
      <c r="B136" s="298"/>
      <c r="C136" s="274"/>
      <c r="D136" s="279" t="s">
        <v>922</v>
      </c>
      <c r="E136" s="311"/>
      <c r="F136" s="281">
        <v>172.172</v>
      </c>
      <c r="G136" s="278"/>
      <c r="H136" s="299"/>
    </row>
    <row r="137" spans="2:10" ht="13.5" customHeight="1">
      <c r="B137" s="298">
        <v>63</v>
      </c>
      <c r="C137" s="274" t="s">
        <v>728</v>
      </c>
      <c r="D137" s="275" t="s">
        <v>729</v>
      </c>
      <c r="E137" s="310" t="s">
        <v>222</v>
      </c>
      <c r="F137" s="277">
        <v>172.172</v>
      </c>
      <c r="G137" s="278">
        <v>0</v>
      </c>
      <c r="H137" s="299">
        <f t="shared" ref="H137:H142" si="11">F137*G137</f>
        <v>0</v>
      </c>
    </row>
    <row r="138" spans="2:10" ht="13.5" customHeight="1">
      <c r="B138" s="298">
        <v>64</v>
      </c>
      <c r="C138" s="274" t="s">
        <v>730</v>
      </c>
      <c r="D138" s="275" t="s">
        <v>731</v>
      </c>
      <c r="E138" s="310" t="s">
        <v>222</v>
      </c>
      <c r="F138" s="277">
        <v>56</v>
      </c>
      <c r="G138" s="278">
        <v>0</v>
      </c>
      <c r="H138" s="299">
        <f t="shared" si="11"/>
        <v>0</v>
      </c>
    </row>
    <row r="139" spans="2:10" ht="13.5" customHeight="1">
      <c r="B139" s="298">
        <v>65</v>
      </c>
      <c r="C139" s="274" t="s">
        <v>732</v>
      </c>
      <c r="D139" s="275" t="s">
        <v>733</v>
      </c>
      <c r="E139" s="310" t="s">
        <v>222</v>
      </c>
      <c r="F139" s="277">
        <v>175.572</v>
      </c>
      <c r="G139" s="278">
        <v>0</v>
      </c>
      <c r="H139" s="299">
        <f t="shared" si="11"/>
        <v>0</v>
      </c>
    </row>
    <row r="140" spans="2:10" ht="13.5" customHeight="1">
      <c r="B140" s="298"/>
      <c r="C140" s="274"/>
      <c r="D140" s="279" t="s">
        <v>923</v>
      </c>
      <c r="E140" s="311"/>
      <c r="F140" s="281">
        <v>56</v>
      </c>
      <c r="G140" s="278"/>
      <c r="H140" s="299"/>
    </row>
    <row r="141" spans="2:10" ht="13.5" customHeight="1">
      <c r="B141" s="298"/>
      <c r="C141" s="274"/>
      <c r="D141" s="279" t="s">
        <v>924</v>
      </c>
      <c r="E141" s="311"/>
      <c r="F141" s="281">
        <v>119.572</v>
      </c>
      <c r="G141" s="278"/>
      <c r="H141" s="299"/>
    </row>
    <row r="142" spans="2:10" ht="13.5" customHeight="1">
      <c r="B142" s="298">
        <v>66</v>
      </c>
      <c r="C142" s="274" t="s">
        <v>736</v>
      </c>
      <c r="D142" s="275" t="s">
        <v>737</v>
      </c>
      <c r="E142" s="310" t="s">
        <v>222</v>
      </c>
      <c r="F142" s="277">
        <v>175.572</v>
      </c>
      <c r="G142" s="278">
        <v>0</v>
      </c>
      <c r="H142" s="299">
        <f t="shared" si="11"/>
        <v>0</v>
      </c>
    </row>
    <row r="143" spans="2:10" ht="13.5" customHeight="1">
      <c r="B143" s="300" t="s">
        <v>507</v>
      </c>
      <c r="C143" s="282" t="s">
        <v>738</v>
      </c>
      <c r="D143" s="283" t="s">
        <v>17</v>
      </c>
      <c r="E143" s="312"/>
      <c r="F143" s="285"/>
      <c r="G143" s="286"/>
      <c r="H143" s="301">
        <f>H144</f>
        <v>0</v>
      </c>
    </row>
    <row r="144" spans="2:10" ht="13.5" customHeight="1" thickBot="1">
      <c r="B144" s="302">
        <v>67</v>
      </c>
      <c r="C144" s="303" t="s">
        <v>739</v>
      </c>
      <c r="D144" s="313" t="s">
        <v>740</v>
      </c>
      <c r="E144" s="314" t="s">
        <v>310</v>
      </c>
      <c r="F144" s="315">
        <v>1</v>
      </c>
      <c r="G144" s="307">
        <v>0</v>
      </c>
      <c r="H144" s="308">
        <f>F144*G144</f>
        <v>0</v>
      </c>
    </row>
    <row r="145" spans="8:8" ht="15.75" thickBot="1">
      <c r="H145" s="386">
        <f>H143+H134+H131+H121+H99+H88+H79+H62+H60+H57+H44+H35+H26+H9</f>
        <v>0</v>
      </c>
    </row>
  </sheetData>
  <mergeCells count="5">
    <mergeCell ref="B2:H2"/>
    <mergeCell ref="D3:H3"/>
    <mergeCell ref="D4:H4"/>
    <mergeCell ref="D5:H5"/>
    <mergeCell ref="D55:H5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3:K100"/>
  <sheetViews>
    <sheetView topLeftCell="A61" zoomScale="130" zoomScaleNormal="130" workbookViewId="0">
      <selection activeCell="N80" sqref="N80"/>
    </sheetView>
  </sheetViews>
  <sheetFormatPr defaultRowHeight="15"/>
  <cols>
    <col min="3" max="3" width="15" customWidth="1"/>
    <col min="4" max="4" width="52.28515625" customWidth="1"/>
    <col min="8" max="8" width="14.5703125" customWidth="1"/>
    <col min="11" max="11" width="13.42578125" customWidth="1"/>
  </cols>
  <sheetData>
    <row r="3" spans="2:11" ht="15.75" thickBot="1"/>
    <row r="4" spans="2:11" ht="18">
      <c r="B4" s="531" t="s">
        <v>65</v>
      </c>
      <c r="C4" s="532"/>
      <c r="D4" s="532"/>
      <c r="E4" s="532"/>
      <c r="F4" s="532"/>
      <c r="G4" s="532"/>
      <c r="H4" s="532"/>
      <c r="I4" s="533"/>
    </row>
    <row r="5" spans="2:11">
      <c r="B5" s="121" t="s">
        <v>66</v>
      </c>
      <c r="C5" s="122"/>
      <c r="D5" s="122"/>
      <c r="E5" s="122"/>
      <c r="F5" s="122"/>
      <c r="G5" s="122"/>
      <c r="H5" s="122"/>
      <c r="I5" s="123"/>
    </row>
    <row r="6" spans="2:11">
      <c r="B6" s="121" t="s">
        <v>380</v>
      </c>
      <c r="C6" s="122"/>
      <c r="D6" s="122"/>
      <c r="E6" s="122"/>
      <c r="F6" s="122"/>
      <c r="G6" s="122"/>
      <c r="H6" s="122"/>
      <c r="I6" s="123"/>
    </row>
    <row r="7" spans="2:11">
      <c r="B7" s="124"/>
      <c r="C7" s="122"/>
      <c r="D7" s="125"/>
      <c r="E7" s="122"/>
      <c r="F7" s="122"/>
      <c r="G7" s="122"/>
      <c r="H7" s="122"/>
      <c r="I7" s="123"/>
    </row>
    <row r="8" spans="2:11">
      <c r="B8" s="126"/>
      <c r="C8" s="127"/>
      <c r="D8" s="128"/>
      <c r="E8" s="127"/>
      <c r="F8" s="129"/>
      <c r="G8" s="130"/>
      <c r="H8" s="130"/>
      <c r="I8" s="131"/>
    </row>
    <row r="9" spans="2:11">
      <c r="B9" s="132" t="s">
        <v>68</v>
      </c>
      <c r="C9" s="133"/>
      <c r="D9" s="133"/>
      <c r="E9" s="133"/>
      <c r="F9" s="133"/>
      <c r="G9" s="133"/>
      <c r="H9" s="133"/>
      <c r="I9" s="134"/>
    </row>
    <row r="10" spans="2:11">
      <c r="B10" s="132" t="s">
        <v>69</v>
      </c>
      <c r="C10" s="133"/>
      <c r="D10" s="133"/>
      <c r="E10" s="133"/>
      <c r="F10" s="133"/>
      <c r="G10" s="133"/>
      <c r="H10" s="133" t="s">
        <v>70</v>
      </c>
      <c r="I10" s="134"/>
    </row>
    <row r="11" spans="2:11">
      <c r="B11" s="132" t="s">
        <v>71</v>
      </c>
      <c r="C11" s="135"/>
      <c r="D11" s="135"/>
      <c r="E11" s="135"/>
      <c r="F11" s="136"/>
      <c r="G11" s="137"/>
      <c r="H11" s="133" t="s">
        <v>72</v>
      </c>
      <c r="I11" s="138"/>
    </row>
    <row r="12" spans="2:11">
      <c r="B12" s="139"/>
      <c r="C12" s="140"/>
      <c r="D12" s="140"/>
      <c r="E12" s="140"/>
      <c r="F12" s="140"/>
      <c r="G12" s="140"/>
      <c r="H12" s="140"/>
      <c r="I12" s="141"/>
    </row>
    <row r="13" spans="2:11" ht="22.5">
      <c r="B13" s="142" t="s">
        <v>73</v>
      </c>
      <c r="C13" s="114" t="s">
        <v>74</v>
      </c>
      <c r="D13" s="114" t="s">
        <v>75</v>
      </c>
      <c r="E13" s="114" t="s">
        <v>76</v>
      </c>
      <c r="F13" s="114" t="s">
        <v>77</v>
      </c>
      <c r="G13" s="114" t="s">
        <v>78</v>
      </c>
      <c r="H13" s="114" t="s">
        <v>37</v>
      </c>
      <c r="I13" s="143" t="s">
        <v>79</v>
      </c>
    </row>
    <row r="14" spans="2:11">
      <c r="B14" s="142" t="s">
        <v>80</v>
      </c>
      <c r="C14" s="114" t="s">
        <v>81</v>
      </c>
      <c r="D14" s="114" t="s">
        <v>82</v>
      </c>
      <c r="E14" s="114" t="s">
        <v>83</v>
      </c>
      <c r="F14" s="114" t="s">
        <v>84</v>
      </c>
      <c r="G14" s="114" t="s">
        <v>85</v>
      </c>
      <c r="H14" s="114" t="s">
        <v>86</v>
      </c>
      <c r="I14" s="143" t="s">
        <v>87</v>
      </c>
    </row>
    <row r="15" spans="2:11" ht="13.5" customHeight="1">
      <c r="B15" s="139"/>
      <c r="C15" s="140"/>
      <c r="D15" s="140"/>
      <c r="E15" s="140"/>
      <c r="F15" s="140"/>
      <c r="G15" s="140"/>
      <c r="H15" s="140"/>
      <c r="I15" s="141"/>
    </row>
    <row r="16" spans="2:11" ht="13.5" customHeight="1">
      <c r="B16" s="144"/>
      <c r="C16" s="145" t="s">
        <v>14</v>
      </c>
      <c r="D16" s="145" t="s">
        <v>88</v>
      </c>
      <c r="E16" s="145"/>
      <c r="F16" s="146"/>
      <c r="G16" s="147"/>
      <c r="H16" s="147">
        <f>H99-H91</f>
        <v>0</v>
      </c>
      <c r="I16" s="148">
        <v>0.17962</v>
      </c>
      <c r="K16" s="147"/>
    </row>
    <row r="17" spans="2:11" ht="13.5" customHeight="1">
      <c r="B17" s="149"/>
      <c r="C17" s="150" t="s">
        <v>89</v>
      </c>
      <c r="D17" s="150" t="s">
        <v>90</v>
      </c>
      <c r="E17" s="150"/>
      <c r="F17" s="151"/>
      <c r="G17" s="152"/>
      <c r="H17" s="152">
        <f>H18+H19+H20+H21+H22+H23+H24+H25+H26+H27+H28+H29+H30+H31+H32+H33+H34</f>
        <v>0</v>
      </c>
      <c r="I17" s="153">
        <v>9.6399999999999993E-3</v>
      </c>
      <c r="K17" s="152"/>
    </row>
    <row r="18" spans="2:11" ht="13.5" customHeight="1">
      <c r="B18" s="154">
        <v>1</v>
      </c>
      <c r="C18" s="115" t="s">
        <v>91</v>
      </c>
      <c r="D18" s="115" t="s">
        <v>92</v>
      </c>
      <c r="E18" s="115" t="s">
        <v>93</v>
      </c>
      <c r="F18" s="116">
        <v>4</v>
      </c>
      <c r="G18" s="117">
        <v>0</v>
      </c>
      <c r="H18" s="117">
        <f>F18*G18</f>
        <v>0</v>
      </c>
      <c r="I18" s="155">
        <v>0</v>
      </c>
    </row>
    <row r="19" spans="2:11" ht="13.5" customHeight="1">
      <c r="B19" s="156">
        <v>2</v>
      </c>
      <c r="C19" s="118" t="s">
        <v>94</v>
      </c>
      <c r="D19" s="118" t="s">
        <v>95</v>
      </c>
      <c r="E19" s="118" t="s">
        <v>93</v>
      </c>
      <c r="F19" s="119">
        <v>1</v>
      </c>
      <c r="G19" s="117">
        <v>0</v>
      </c>
      <c r="H19" s="117">
        <f t="shared" ref="H19:H34" si="0">F19*G19</f>
        <v>0</v>
      </c>
      <c r="I19" s="157">
        <v>0</v>
      </c>
    </row>
    <row r="20" spans="2:11" ht="13.5" customHeight="1">
      <c r="B20" s="156">
        <v>3</v>
      </c>
      <c r="C20" s="118" t="s">
        <v>96</v>
      </c>
      <c r="D20" s="118" t="s">
        <v>97</v>
      </c>
      <c r="E20" s="118" t="s">
        <v>93</v>
      </c>
      <c r="F20" s="119">
        <v>2</v>
      </c>
      <c r="G20" s="117">
        <v>0</v>
      </c>
      <c r="H20" s="117">
        <f t="shared" si="0"/>
        <v>0</v>
      </c>
      <c r="I20" s="157">
        <v>0</v>
      </c>
    </row>
    <row r="21" spans="2:11" ht="13.5" customHeight="1">
      <c r="B21" s="156">
        <v>4</v>
      </c>
      <c r="C21" s="118" t="s">
        <v>98</v>
      </c>
      <c r="D21" s="118" t="s">
        <v>99</v>
      </c>
      <c r="E21" s="118" t="s">
        <v>93</v>
      </c>
      <c r="F21" s="119">
        <v>2</v>
      </c>
      <c r="G21" s="117">
        <v>0</v>
      </c>
      <c r="H21" s="117">
        <f t="shared" si="0"/>
        <v>0</v>
      </c>
      <c r="I21" s="157">
        <v>0</v>
      </c>
    </row>
    <row r="22" spans="2:11" ht="13.5" customHeight="1">
      <c r="B22" s="154">
        <v>5</v>
      </c>
      <c r="C22" s="115" t="s">
        <v>100</v>
      </c>
      <c r="D22" s="115" t="s">
        <v>101</v>
      </c>
      <c r="E22" s="115" t="s">
        <v>93</v>
      </c>
      <c r="F22" s="116">
        <v>1</v>
      </c>
      <c r="G22" s="117">
        <v>0</v>
      </c>
      <c r="H22" s="117">
        <f t="shared" si="0"/>
        <v>0</v>
      </c>
      <c r="I22" s="155">
        <v>0</v>
      </c>
    </row>
    <row r="23" spans="2:11" ht="13.5" customHeight="1">
      <c r="B23" s="154">
        <v>6</v>
      </c>
      <c r="C23" s="115" t="s">
        <v>102</v>
      </c>
      <c r="D23" s="115" t="s">
        <v>103</v>
      </c>
      <c r="E23" s="115" t="s">
        <v>93</v>
      </c>
      <c r="F23" s="116">
        <v>1</v>
      </c>
      <c r="G23" s="117">
        <v>0</v>
      </c>
      <c r="H23" s="117">
        <f t="shared" si="0"/>
        <v>0</v>
      </c>
      <c r="I23" s="155">
        <v>1.7899999999999999E-3</v>
      </c>
    </row>
    <row r="24" spans="2:11" ht="13.5" customHeight="1">
      <c r="B24" s="154">
        <v>7</v>
      </c>
      <c r="C24" s="115" t="s">
        <v>104</v>
      </c>
      <c r="D24" s="115" t="s">
        <v>105</v>
      </c>
      <c r="E24" s="115" t="s">
        <v>93</v>
      </c>
      <c r="F24" s="116">
        <v>1</v>
      </c>
      <c r="G24" s="117">
        <v>0</v>
      </c>
      <c r="H24" s="117">
        <f t="shared" si="0"/>
        <v>0</v>
      </c>
      <c r="I24" s="155">
        <v>1E-3</v>
      </c>
    </row>
    <row r="25" spans="2:11" ht="13.5" customHeight="1">
      <c r="B25" s="154">
        <v>8</v>
      </c>
      <c r="C25" s="115" t="s">
        <v>106</v>
      </c>
      <c r="D25" s="115" t="s">
        <v>107</v>
      </c>
      <c r="E25" s="115" t="s">
        <v>108</v>
      </c>
      <c r="F25" s="116">
        <v>8</v>
      </c>
      <c r="G25" s="117">
        <v>0</v>
      </c>
      <c r="H25" s="117">
        <f t="shared" si="0"/>
        <v>0</v>
      </c>
      <c r="I25" s="155">
        <v>2.8E-3</v>
      </c>
    </row>
    <row r="26" spans="2:11" ht="13.5" customHeight="1">
      <c r="B26" s="154">
        <v>9</v>
      </c>
      <c r="C26" s="115" t="s">
        <v>109</v>
      </c>
      <c r="D26" s="115" t="s">
        <v>110</v>
      </c>
      <c r="E26" s="115" t="s">
        <v>108</v>
      </c>
      <c r="F26" s="116">
        <v>2</v>
      </c>
      <c r="G26" s="117">
        <v>0</v>
      </c>
      <c r="H26" s="117">
        <f t="shared" si="0"/>
        <v>0</v>
      </c>
      <c r="I26" s="155">
        <v>1.14E-3</v>
      </c>
    </row>
    <row r="27" spans="2:11" ht="13.5" customHeight="1">
      <c r="B27" s="154">
        <v>10</v>
      </c>
      <c r="C27" s="115" t="s">
        <v>111</v>
      </c>
      <c r="D27" s="115" t="s">
        <v>112</v>
      </c>
      <c r="E27" s="115" t="s">
        <v>108</v>
      </c>
      <c r="F27" s="116">
        <v>2</v>
      </c>
      <c r="G27" s="117">
        <v>0</v>
      </c>
      <c r="H27" s="117">
        <f t="shared" si="0"/>
        <v>0</v>
      </c>
      <c r="I27" s="155">
        <v>2.3999999999999998E-3</v>
      </c>
    </row>
    <row r="28" spans="2:11" ht="13.5" customHeight="1">
      <c r="B28" s="154">
        <v>11</v>
      </c>
      <c r="C28" s="115" t="s">
        <v>113</v>
      </c>
      <c r="D28" s="115" t="s">
        <v>114</v>
      </c>
      <c r="E28" s="115" t="s">
        <v>93</v>
      </c>
      <c r="F28" s="116">
        <v>1</v>
      </c>
      <c r="G28" s="117">
        <v>0</v>
      </c>
      <c r="H28" s="117">
        <f t="shared" si="0"/>
        <v>0</v>
      </c>
      <c r="I28" s="155">
        <v>0</v>
      </c>
    </row>
    <row r="29" spans="2:11" ht="13.5" customHeight="1">
      <c r="B29" s="154">
        <v>12</v>
      </c>
      <c r="C29" s="115" t="s">
        <v>115</v>
      </c>
      <c r="D29" s="115" t="s">
        <v>116</v>
      </c>
      <c r="E29" s="115" t="s">
        <v>93</v>
      </c>
      <c r="F29" s="116">
        <v>3</v>
      </c>
      <c r="G29" s="117">
        <v>0</v>
      </c>
      <c r="H29" s="117">
        <f t="shared" si="0"/>
        <v>0</v>
      </c>
      <c r="I29" s="155">
        <v>0</v>
      </c>
    </row>
    <row r="30" spans="2:11" ht="13.5" customHeight="1">
      <c r="B30" s="154">
        <v>13</v>
      </c>
      <c r="C30" s="115" t="s">
        <v>117</v>
      </c>
      <c r="D30" s="115" t="s">
        <v>118</v>
      </c>
      <c r="E30" s="115" t="s">
        <v>93</v>
      </c>
      <c r="F30" s="116">
        <v>1</v>
      </c>
      <c r="G30" s="117">
        <v>0</v>
      </c>
      <c r="H30" s="117">
        <f t="shared" si="0"/>
        <v>0</v>
      </c>
      <c r="I30" s="155">
        <v>0</v>
      </c>
    </row>
    <row r="31" spans="2:11" ht="13.5" customHeight="1">
      <c r="B31" s="154">
        <v>14</v>
      </c>
      <c r="C31" s="115" t="s">
        <v>119</v>
      </c>
      <c r="D31" s="115" t="s">
        <v>120</v>
      </c>
      <c r="E31" s="115" t="s">
        <v>93</v>
      </c>
      <c r="F31" s="116">
        <v>1</v>
      </c>
      <c r="G31" s="117">
        <v>0</v>
      </c>
      <c r="H31" s="117">
        <f t="shared" si="0"/>
        <v>0</v>
      </c>
      <c r="I31" s="155">
        <v>5.1000000000000004E-4</v>
      </c>
    </row>
    <row r="32" spans="2:11" ht="13.5" customHeight="1">
      <c r="B32" s="154">
        <v>15</v>
      </c>
      <c r="C32" s="115" t="s">
        <v>121</v>
      </c>
      <c r="D32" s="115" t="s">
        <v>122</v>
      </c>
      <c r="E32" s="115" t="s">
        <v>108</v>
      </c>
      <c r="F32" s="116">
        <v>12</v>
      </c>
      <c r="G32" s="117">
        <v>0</v>
      </c>
      <c r="H32" s="117">
        <f t="shared" si="0"/>
        <v>0</v>
      </c>
      <c r="I32" s="155">
        <v>0</v>
      </c>
    </row>
    <row r="33" spans="2:11" ht="13.5" customHeight="1">
      <c r="B33" s="154">
        <v>16</v>
      </c>
      <c r="C33" s="115" t="s">
        <v>123</v>
      </c>
      <c r="D33" s="115" t="s">
        <v>124</v>
      </c>
      <c r="E33" s="115" t="s">
        <v>93</v>
      </c>
      <c r="F33" s="116">
        <v>6</v>
      </c>
      <c r="G33" s="117">
        <v>0</v>
      </c>
      <c r="H33" s="117">
        <f t="shared" si="0"/>
        <v>0</v>
      </c>
      <c r="I33" s="155">
        <v>0</v>
      </c>
    </row>
    <row r="34" spans="2:11" ht="13.5" customHeight="1">
      <c r="B34" s="154">
        <v>17</v>
      </c>
      <c r="C34" s="115" t="s">
        <v>125</v>
      </c>
      <c r="D34" s="115" t="s">
        <v>126</v>
      </c>
      <c r="E34" s="115" t="s">
        <v>20</v>
      </c>
      <c r="F34" s="116">
        <v>116.14700000000001</v>
      </c>
      <c r="G34" s="117">
        <v>0</v>
      </c>
      <c r="H34" s="117">
        <f t="shared" si="0"/>
        <v>0</v>
      </c>
      <c r="I34" s="155">
        <v>0</v>
      </c>
    </row>
    <row r="35" spans="2:11" ht="13.5" customHeight="1">
      <c r="B35" s="149"/>
      <c r="C35" s="150" t="s">
        <v>127</v>
      </c>
      <c r="D35" s="150" t="s">
        <v>128</v>
      </c>
      <c r="E35" s="150"/>
      <c r="F35" s="151"/>
      <c r="G35" s="152"/>
      <c r="H35" s="152">
        <f>H36+H37+H38+H39+H40+H41+H42+H43+H44+H45+H46+H47+H48+H49</f>
        <v>0</v>
      </c>
      <c r="I35" s="153">
        <v>0.12245</v>
      </c>
      <c r="K35" s="152"/>
    </row>
    <row r="36" spans="2:11" ht="13.5" customHeight="1">
      <c r="B36" s="154">
        <v>18</v>
      </c>
      <c r="C36" s="115" t="s">
        <v>129</v>
      </c>
      <c r="D36" s="115" t="s">
        <v>130</v>
      </c>
      <c r="E36" s="115" t="s">
        <v>93</v>
      </c>
      <c r="F36" s="116">
        <v>2</v>
      </c>
      <c r="G36" s="117">
        <v>0</v>
      </c>
      <c r="H36" s="117">
        <f>F36*G36</f>
        <v>0</v>
      </c>
      <c r="I36" s="155">
        <v>0</v>
      </c>
    </row>
    <row r="37" spans="2:11" ht="13.5" customHeight="1">
      <c r="B37" s="154">
        <v>19</v>
      </c>
      <c r="C37" s="115" t="s">
        <v>131</v>
      </c>
      <c r="D37" s="115" t="s">
        <v>132</v>
      </c>
      <c r="E37" s="115" t="s">
        <v>93</v>
      </c>
      <c r="F37" s="116">
        <v>2</v>
      </c>
      <c r="G37" s="117">
        <v>0</v>
      </c>
      <c r="H37" s="117">
        <f t="shared" ref="H37:H48" si="1">F37*G37</f>
        <v>0</v>
      </c>
      <c r="I37" s="155">
        <v>1E-4</v>
      </c>
    </row>
    <row r="38" spans="2:11" ht="13.5" customHeight="1">
      <c r="B38" s="154">
        <v>20</v>
      </c>
      <c r="C38" s="115" t="s">
        <v>133</v>
      </c>
      <c r="D38" s="115" t="s">
        <v>134</v>
      </c>
      <c r="E38" s="115" t="s">
        <v>93</v>
      </c>
      <c r="F38" s="116">
        <v>2</v>
      </c>
      <c r="G38" s="117">
        <v>0</v>
      </c>
      <c r="H38" s="117">
        <f t="shared" si="1"/>
        <v>0</v>
      </c>
      <c r="I38" s="155">
        <v>0</v>
      </c>
    </row>
    <row r="39" spans="2:11" ht="13.5" customHeight="1">
      <c r="B39" s="154">
        <v>21</v>
      </c>
      <c r="C39" s="115" t="s">
        <v>135</v>
      </c>
      <c r="D39" s="115" t="s">
        <v>136</v>
      </c>
      <c r="E39" s="115" t="s">
        <v>108</v>
      </c>
      <c r="F39" s="116">
        <v>14</v>
      </c>
      <c r="G39" s="117">
        <v>0</v>
      </c>
      <c r="H39" s="117">
        <f t="shared" si="1"/>
        <v>0</v>
      </c>
      <c r="I39" s="155">
        <v>4.8719999999999999E-2</v>
      </c>
    </row>
    <row r="40" spans="2:11" ht="13.5" customHeight="1">
      <c r="B40" s="154">
        <v>22</v>
      </c>
      <c r="C40" s="115" t="s">
        <v>137</v>
      </c>
      <c r="D40" s="115" t="s">
        <v>138</v>
      </c>
      <c r="E40" s="115" t="s">
        <v>108</v>
      </c>
      <c r="F40" s="116">
        <v>6</v>
      </c>
      <c r="G40" s="117">
        <v>0</v>
      </c>
      <c r="H40" s="117">
        <f t="shared" si="1"/>
        <v>0</v>
      </c>
      <c r="I40" s="155">
        <v>3.4200000000000001E-2</v>
      </c>
    </row>
    <row r="41" spans="2:11" ht="13.5" customHeight="1">
      <c r="B41" s="154">
        <v>23</v>
      </c>
      <c r="C41" s="115" t="s">
        <v>139</v>
      </c>
      <c r="D41" s="115" t="s">
        <v>140</v>
      </c>
      <c r="E41" s="115" t="s">
        <v>108</v>
      </c>
      <c r="F41" s="116">
        <v>20</v>
      </c>
      <c r="G41" s="117">
        <v>0</v>
      </c>
      <c r="H41" s="117">
        <f t="shared" si="1"/>
        <v>0</v>
      </c>
      <c r="I41" s="155">
        <v>1E-3</v>
      </c>
    </row>
    <row r="42" spans="2:11" ht="13.5" customHeight="1">
      <c r="B42" s="154">
        <v>24</v>
      </c>
      <c r="C42" s="115" t="s">
        <v>141</v>
      </c>
      <c r="D42" s="115" t="s">
        <v>142</v>
      </c>
      <c r="E42" s="115" t="s">
        <v>108</v>
      </c>
      <c r="F42" s="116">
        <v>14</v>
      </c>
      <c r="G42" s="117">
        <v>0</v>
      </c>
      <c r="H42" s="117">
        <f t="shared" si="1"/>
        <v>0</v>
      </c>
      <c r="I42" s="155">
        <v>6.9999999999999999E-4</v>
      </c>
    </row>
    <row r="43" spans="2:11" ht="13.5" customHeight="1">
      <c r="B43" s="154">
        <v>25</v>
      </c>
      <c r="C43" s="115" t="s">
        <v>143</v>
      </c>
      <c r="D43" s="115" t="s">
        <v>144</v>
      </c>
      <c r="E43" s="115" t="s">
        <v>108</v>
      </c>
      <c r="F43" s="116">
        <v>6</v>
      </c>
      <c r="G43" s="117">
        <v>0</v>
      </c>
      <c r="H43" s="117">
        <f t="shared" si="1"/>
        <v>0</v>
      </c>
      <c r="I43" s="155">
        <v>4.2000000000000002E-4</v>
      </c>
    </row>
    <row r="44" spans="2:11" ht="13.5" customHeight="1">
      <c r="B44" s="154">
        <v>26</v>
      </c>
      <c r="C44" s="115" t="s">
        <v>145</v>
      </c>
      <c r="D44" s="115" t="s">
        <v>146</v>
      </c>
      <c r="E44" s="115" t="s">
        <v>93</v>
      </c>
      <c r="F44" s="116">
        <v>2</v>
      </c>
      <c r="G44" s="117">
        <v>0</v>
      </c>
      <c r="H44" s="117">
        <f t="shared" si="1"/>
        <v>0</v>
      </c>
      <c r="I44" s="155">
        <v>0</v>
      </c>
    </row>
    <row r="45" spans="2:11" ht="13.5" customHeight="1">
      <c r="B45" s="154">
        <v>27</v>
      </c>
      <c r="C45" s="115" t="s">
        <v>147</v>
      </c>
      <c r="D45" s="115" t="s">
        <v>148</v>
      </c>
      <c r="E45" s="115" t="s">
        <v>93</v>
      </c>
      <c r="F45" s="116">
        <v>2</v>
      </c>
      <c r="G45" s="117">
        <v>0</v>
      </c>
      <c r="H45" s="117">
        <f t="shared" si="1"/>
        <v>0</v>
      </c>
      <c r="I45" s="155">
        <v>8.9999999999999998E-4</v>
      </c>
    </row>
    <row r="46" spans="2:11" ht="13.5" customHeight="1">
      <c r="B46" s="154">
        <v>28</v>
      </c>
      <c r="C46" s="115" t="s">
        <v>149</v>
      </c>
      <c r="D46" s="115" t="s">
        <v>150</v>
      </c>
      <c r="E46" s="115" t="s">
        <v>108</v>
      </c>
      <c r="F46" s="116">
        <v>20</v>
      </c>
      <c r="G46" s="117">
        <v>0</v>
      </c>
      <c r="H46" s="117">
        <f t="shared" si="1"/>
        <v>0</v>
      </c>
      <c r="I46" s="155">
        <v>3.5999999999999999E-3</v>
      </c>
    </row>
    <row r="47" spans="2:11" ht="13.5" customHeight="1">
      <c r="B47" s="154">
        <v>29</v>
      </c>
      <c r="C47" s="115" t="s">
        <v>151</v>
      </c>
      <c r="D47" s="115" t="s">
        <v>152</v>
      </c>
      <c r="E47" s="115" t="s">
        <v>108</v>
      </c>
      <c r="F47" s="116">
        <v>20</v>
      </c>
      <c r="G47" s="117">
        <v>0</v>
      </c>
      <c r="H47" s="117">
        <f t="shared" si="1"/>
        <v>0</v>
      </c>
      <c r="I47" s="155">
        <v>2.0000000000000001E-4</v>
      </c>
    </row>
    <row r="48" spans="2:11" ht="13.5" customHeight="1">
      <c r="B48" s="154">
        <v>30</v>
      </c>
      <c r="C48" s="115" t="s">
        <v>153</v>
      </c>
      <c r="D48" s="115" t="s">
        <v>154</v>
      </c>
      <c r="E48" s="115" t="s">
        <v>20</v>
      </c>
      <c r="F48" s="116">
        <v>428.59100000000001</v>
      </c>
      <c r="G48" s="117">
        <v>0</v>
      </c>
      <c r="H48" s="117">
        <f t="shared" si="1"/>
        <v>0</v>
      </c>
      <c r="I48" s="155">
        <v>0</v>
      </c>
    </row>
    <row r="49" spans="2:11" ht="13.5" customHeight="1">
      <c r="B49" s="158"/>
      <c r="C49" s="159" t="s">
        <v>155</v>
      </c>
      <c r="D49" s="159" t="s">
        <v>156</v>
      </c>
      <c r="E49" s="159"/>
      <c r="F49" s="160"/>
      <c r="G49" s="161"/>
      <c r="H49" s="161">
        <f>H50+H51+H52+H53+H54+H55+H56+H57+H58+H59+H60+H61+H62+H63+H64+H65+H66</f>
        <v>0</v>
      </c>
      <c r="I49" s="162">
        <v>3.261E-2</v>
      </c>
      <c r="K49" s="161"/>
    </row>
    <row r="50" spans="2:11" ht="13.5" customHeight="1">
      <c r="B50" s="154">
        <v>31</v>
      </c>
      <c r="C50" s="115" t="s">
        <v>157</v>
      </c>
      <c r="D50" s="115" t="s">
        <v>158</v>
      </c>
      <c r="E50" s="115" t="s">
        <v>93</v>
      </c>
      <c r="F50" s="116">
        <v>1</v>
      </c>
      <c r="G50" s="117">
        <v>0</v>
      </c>
      <c r="H50" s="117">
        <f>F50*G50</f>
        <v>0</v>
      </c>
      <c r="I50" s="155">
        <v>0</v>
      </c>
    </row>
    <row r="51" spans="2:11" ht="13.5" customHeight="1">
      <c r="B51" s="156">
        <v>32</v>
      </c>
      <c r="C51" s="118" t="s">
        <v>159</v>
      </c>
      <c r="D51" s="118" t="s">
        <v>160</v>
      </c>
      <c r="E51" s="118" t="s">
        <v>161</v>
      </c>
      <c r="F51" s="119">
        <v>1</v>
      </c>
      <c r="G51" s="117">
        <v>0</v>
      </c>
      <c r="H51" s="117">
        <f t="shared" ref="H51:H66" si="2">F51*G51</f>
        <v>0</v>
      </c>
      <c r="I51" s="157">
        <v>0</v>
      </c>
    </row>
    <row r="52" spans="2:11" ht="13.5" customHeight="1">
      <c r="B52" s="154">
        <v>33</v>
      </c>
      <c r="C52" s="115" t="s">
        <v>162</v>
      </c>
      <c r="D52" s="115" t="s">
        <v>163</v>
      </c>
      <c r="E52" s="115" t="s">
        <v>93</v>
      </c>
      <c r="F52" s="116">
        <v>1</v>
      </c>
      <c r="G52" s="117">
        <v>0</v>
      </c>
      <c r="H52" s="117">
        <f t="shared" si="2"/>
        <v>0</v>
      </c>
      <c r="I52" s="155">
        <v>1.34E-3</v>
      </c>
    </row>
    <row r="53" spans="2:11" ht="13.5" customHeight="1">
      <c r="B53" s="156">
        <v>34</v>
      </c>
      <c r="C53" s="118" t="s">
        <v>164</v>
      </c>
      <c r="D53" s="118" t="s">
        <v>165</v>
      </c>
      <c r="E53" s="118" t="s">
        <v>93</v>
      </c>
      <c r="F53" s="119">
        <v>1</v>
      </c>
      <c r="G53" s="117">
        <v>0</v>
      </c>
      <c r="H53" s="117">
        <f t="shared" si="2"/>
        <v>0</v>
      </c>
      <c r="I53" s="157">
        <v>0</v>
      </c>
    </row>
    <row r="54" spans="2:11" ht="13.5" customHeight="1">
      <c r="B54" s="154">
        <v>35</v>
      </c>
      <c r="C54" s="115" t="s">
        <v>166</v>
      </c>
      <c r="D54" s="115" t="s">
        <v>167</v>
      </c>
      <c r="E54" s="115" t="s">
        <v>168</v>
      </c>
      <c r="F54" s="116">
        <v>1</v>
      </c>
      <c r="G54" s="117">
        <v>0</v>
      </c>
      <c r="H54" s="117">
        <f t="shared" si="2"/>
        <v>0</v>
      </c>
      <c r="I54" s="155">
        <v>2.5200000000000001E-3</v>
      </c>
    </row>
    <row r="55" spans="2:11" ht="13.5" customHeight="1">
      <c r="B55" s="156">
        <v>36</v>
      </c>
      <c r="C55" s="118" t="s">
        <v>169</v>
      </c>
      <c r="D55" s="118" t="s">
        <v>1312</v>
      </c>
      <c r="E55" s="118" t="s">
        <v>161</v>
      </c>
      <c r="F55" s="119">
        <v>1</v>
      </c>
      <c r="G55" s="117">
        <v>0</v>
      </c>
      <c r="H55" s="117">
        <f t="shared" si="2"/>
        <v>0</v>
      </c>
      <c r="I55" s="157">
        <v>0</v>
      </c>
    </row>
    <row r="56" spans="2:11" ht="13.5" customHeight="1">
      <c r="B56" s="154">
        <v>37</v>
      </c>
      <c r="C56" s="115"/>
      <c r="D56" s="115" t="s">
        <v>1313</v>
      </c>
      <c r="E56" s="115" t="s">
        <v>168</v>
      </c>
      <c r="F56" s="116">
        <v>1</v>
      </c>
      <c r="G56" s="117">
        <v>0</v>
      </c>
      <c r="H56" s="117">
        <f t="shared" si="2"/>
        <v>0</v>
      </c>
      <c r="I56" s="155">
        <v>1.7569999999999999E-2</v>
      </c>
    </row>
    <row r="57" spans="2:11" ht="13.5" customHeight="1">
      <c r="B57" s="154">
        <v>38</v>
      </c>
      <c r="C57" s="115" t="s">
        <v>170</v>
      </c>
      <c r="D57" s="115" t="s">
        <v>171</v>
      </c>
      <c r="E57" s="115" t="s">
        <v>168</v>
      </c>
      <c r="F57" s="116">
        <v>1</v>
      </c>
      <c r="G57" s="117">
        <v>0</v>
      </c>
      <c r="H57" s="117">
        <f t="shared" si="2"/>
        <v>0</v>
      </c>
      <c r="I57" s="155">
        <v>4.9300000000000004E-3</v>
      </c>
    </row>
    <row r="58" spans="2:11" ht="13.5" customHeight="1">
      <c r="B58" s="154">
        <v>39</v>
      </c>
      <c r="C58" s="115" t="s">
        <v>172</v>
      </c>
      <c r="D58" s="115" t="s">
        <v>173</v>
      </c>
      <c r="E58" s="115" t="s">
        <v>168</v>
      </c>
      <c r="F58" s="116">
        <v>4</v>
      </c>
      <c r="G58" s="117">
        <v>0</v>
      </c>
      <c r="H58" s="117">
        <f t="shared" si="2"/>
        <v>0</v>
      </c>
      <c r="I58" s="155">
        <v>3.6000000000000002E-4</v>
      </c>
    </row>
    <row r="59" spans="2:11" ht="13.5" customHeight="1">
      <c r="B59" s="156">
        <v>40</v>
      </c>
      <c r="C59" s="118" t="s">
        <v>174</v>
      </c>
      <c r="D59" s="118" t="s">
        <v>175</v>
      </c>
      <c r="E59" s="118" t="s">
        <v>93</v>
      </c>
      <c r="F59" s="119">
        <v>4</v>
      </c>
      <c r="G59" s="117">
        <v>0</v>
      </c>
      <c r="H59" s="117">
        <f t="shared" si="2"/>
        <v>0</v>
      </c>
      <c r="I59" s="157">
        <v>0</v>
      </c>
    </row>
    <row r="60" spans="2:11" ht="13.5" customHeight="1">
      <c r="B60" s="154">
        <v>41</v>
      </c>
      <c r="C60" s="115" t="s">
        <v>176</v>
      </c>
      <c r="D60" s="115" t="s">
        <v>177</v>
      </c>
      <c r="E60" s="115" t="s">
        <v>168</v>
      </c>
      <c r="F60" s="116">
        <v>1</v>
      </c>
      <c r="G60" s="117">
        <v>0</v>
      </c>
      <c r="H60" s="117">
        <f t="shared" si="2"/>
        <v>0</v>
      </c>
      <c r="I60" s="155">
        <v>1.8E-3</v>
      </c>
    </row>
    <row r="61" spans="2:11" ht="13.5" customHeight="1">
      <c r="B61" s="154">
        <v>42</v>
      </c>
      <c r="C61" s="115" t="s">
        <v>178</v>
      </c>
      <c r="D61" s="115" t="s">
        <v>179</v>
      </c>
      <c r="E61" s="115" t="s">
        <v>168</v>
      </c>
      <c r="F61" s="116">
        <v>1</v>
      </c>
      <c r="G61" s="117">
        <v>0</v>
      </c>
      <c r="H61" s="117">
        <f t="shared" si="2"/>
        <v>0</v>
      </c>
      <c r="I61" s="155">
        <v>1.8400000000000001E-3</v>
      </c>
    </row>
    <row r="62" spans="2:11" ht="13.5" customHeight="1">
      <c r="B62" s="154">
        <v>43</v>
      </c>
      <c r="C62" s="115" t="s">
        <v>180</v>
      </c>
      <c r="D62" s="115" t="s">
        <v>181</v>
      </c>
      <c r="E62" s="115" t="s">
        <v>93</v>
      </c>
      <c r="F62" s="116">
        <v>1</v>
      </c>
      <c r="G62" s="117">
        <v>0</v>
      </c>
      <c r="H62" s="117">
        <f t="shared" si="2"/>
        <v>0</v>
      </c>
      <c r="I62" s="155">
        <v>4.0000000000000003E-5</v>
      </c>
    </row>
    <row r="63" spans="2:11" ht="13.5" customHeight="1">
      <c r="B63" s="154">
        <v>44</v>
      </c>
      <c r="C63" s="115" t="s">
        <v>182</v>
      </c>
      <c r="D63" s="115" t="s">
        <v>183</v>
      </c>
      <c r="E63" s="115" t="s">
        <v>168</v>
      </c>
      <c r="F63" s="116">
        <v>1</v>
      </c>
      <c r="G63" s="117">
        <v>0</v>
      </c>
      <c r="H63" s="117">
        <f t="shared" si="2"/>
        <v>0</v>
      </c>
      <c r="I63" s="155">
        <v>1.9599999999999999E-3</v>
      </c>
    </row>
    <row r="64" spans="2:11" ht="13.5" customHeight="1">
      <c r="B64" s="154">
        <v>45</v>
      </c>
      <c r="C64" s="115" t="s">
        <v>184</v>
      </c>
      <c r="D64" s="115" t="s">
        <v>185</v>
      </c>
      <c r="E64" s="115" t="s">
        <v>168</v>
      </c>
      <c r="F64" s="116">
        <v>1</v>
      </c>
      <c r="G64" s="117">
        <v>0</v>
      </c>
      <c r="H64" s="117">
        <f t="shared" si="2"/>
        <v>0</v>
      </c>
      <c r="I64" s="155">
        <v>1.2E-4</v>
      </c>
    </row>
    <row r="65" spans="2:11" ht="13.5" customHeight="1">
      <c r="B65" s="154">
        <v>46</v>
      </c>
      <c r="C65" s="115" t="s">
        <v>186</v>
      </c>
      <c r="D65" s="115" t="s">
        <v>187</v>
      </c>
      <c r="E65" s="115" t="s">
        <v>93</v>
      </c>
      <c r="F65" s="116">
        <v>1</v>
      </c>
      <c r="G65" s="117">
        <v>0</v>
      </c>
      <c r="H65" s="117">
        <f t="shared" si="2"/>
        <v>0</v>
      </c>
      <c r="I65" s="155">
        <v>1.2999999999999999E-4</v>
      </c>
    </row>
    <row r="66" spans="2:11" ht="13.5" customHeight="1">
      <c r="B66" s="154">
        <v>47</v>
      </c>
      <c r="C66" s="115" t="s">
        <v>188</v>
      </c>
      <c r="D66" s="115" t="s">
        <v>189</v>
      </c>
      <c r="E66" s="115" t="s">
        <v>20</v>
      </c>
      <c r="F66" s="116">
        <v>316.387</v>
      </c>
      <c r="G66" s="117">
        <v>0</v>
      </c>
      <c r="H66" s="117">
        <f t="shared" si="2"/>
        <v>0</v>
      </c>
      <c r="I66" s="155">
        <v>0</v>
      </c>
    </row>
    <row r="67" spans="2:11" ht="13.5" customHeight="1">
      <c r="B67" s="149"/>
      <c r="C67" s="150" t="s">
        <v>190</v>
      </c>
      <c r="D67" s="150" t="s">
        <v>191</v>
      </c>
      <c r="E67" s="150"/>
      <c r="F67" s="151"/>
      <c r="G67" s="152"/>
      <c r="H67" s="152">
        <f>H68+H69+H70+H71</f>
        <v>0</v>
      </c>
      <c r="I67" s="153">
        <v>3.8449999999999998E-2</v>
      </c>
      <c r="K67" s="152"/>
    </row>
    <row r="68" spans="2:11" ht="13.5" customHeight="1">
      <c r="B68" s="154">
        <v>48</v>
      </c>
      <c r="C68" s="115" t="s">
        <v>196</v>
      </c>
      <c r="D68" s="115" t="s">
        <v>197</v>
      </c>
      <c r="E68" s="115" t="s">
        <v>168</v>
      </c>
      <c r="F68" s="116">
        <v>1</v>
      </c>
      <c r="G68" s="117">
        <v>0</v>
      </c>
      <c r="H68" s="117">
        <f>F68*G68</f>
        <v>0</v>
      </c>
      <c r="I68" s="155">
        <v>5.1999999999999995E-4</v>
      </c>
    </row>
    <row r="69" spans="2:11" ht="13.5" customHeight="1">
      <c r="B69" s="154">
        <v>49</v>
      </c>
      <c r="C69" s="115" t="s">
        <v>198</v>
      </c>
      <c r="D69" s="115" t="s">
        <v>199</v>
      </c>
      <c r="E69" s="115" t="s">
        <v>93</v>
      </c>
      <c r="F69" s="116">
        <v>1</v>
      </c>
      <c r="G69" s="117">
        <v>0</v>
      </c>
      <c r="H69" s="117">
        <f t="shared" ref="H69:H70" si="3">F69*G69</f>
        <v>0</v>
      </c>
      <c r="I69" s="155">
        <v>1.2999999999999999E-4</v>
      </c>
    </row>
    <row r="70" spans="2:11" ht="13.5" customHeight="1">
      <c r="B70" s="154">
        <v>50</v>
      </c>
      <c r="C70" s="115" t="s">
        <v>214</v>
      </c>
      <c r="D70" s="115" t="s">
        <v>215</v>
      </c>
      <c r="E70" s="115" t="s">
        <v>20</v>
      </c>
      <c r="F70" s="116">
        <v>248.24799999999999</v>
      </c>
      <c r="G70" s="117">
        <v>0</v>
      </c>
      <c r="H70" s="117">
        <f t="shared" si="3"/>
        <v>0</v>
      </c>
      <c r="I70" s="155">
        <v>0</v>
      </c>
    </row>
    <row r="71" spans="2:11" ht="13.5" customHeight="1">
      <c r="B71" s="158"/>
      <c r="C71" s="159" t="s">
        <v>216</v>
      </c>
      <c r="D71" s="159" t="s">
        <v>217</v>
      </c>
      <c r="E71" s="159"/>
      <c r="F71" s="160"/>
      <c r="G71" s="161"/>
      <c r="H71" s="161">
        <f>H72+H73+H74+H75</f>
        <v>0</v>
      </c>
      <c r="I71" s="162">
        <v>3.78E-2</v>
      </c>
      <c r="K71" s="161"/>
    </row>
    <row r="72" spans="2:11" ht="13.5" customHeight="1">
      <c r="B72" s="154">
        <v>51</v>
      </c>
      <c r="C72" s="115" t="s">
        <v>220</v>
      </c>
      <c r="D72" s="115" t="s">
        <v>221</v>
      </c>
      <c r="E72" s="115" t="s">
        <v>222</v>
      </c>
      <c r="F72" s="116">
        <v>52</v>
      </c>
      <c r="G72" s="117">
        <v>0</v>
      </c>
      <c r="H72" s="117">
        <f>F72*G72</f>
        <v>0</v>
      </c>
      <c r="I72" s="155">
        <v>1.404E-2</v>
      </c>
    </row>
    <row r="73" spans="2:11" ht="13.5" customHeight="1">
      <c r="B73" s="154">
        <v>52</v>
      </c>
      <c r="C73" s="115" t="s">
        <v>223</v>
      </c>
      <c r="D73" s="115" t="s">
        <v>224</v>
      </c>
      <c r="E73" s="115" t="s">
        <v>222</v>
      </c>
      <c r="F73" s="116">
        <v>52</v>
      </c>
      <c r="G73" s="117">
        <v>0</v>
      </c>
      <c r="H73" s="117">
        <f t="shared" ref="H73:H75" si="4">F73*G73</f>
        <v>0</v>
      </c>
      <c r="I73" s="155">
        <v>0</v>
      </c>
    </row>
    <row r="74" spans="2:11" ht="13.5" customHeight="1">
      <c r="B74" s="154">
        <v>53</v>
      </c>
      <c r="C74" s="115" t="s">
        <v>225</v>
      </c>
      <c r="D74" s="115" t="s">
        <v>226</v>
      </c>
      <c r="E74" s="115" t="s">
        <v>222</v>
      </c>
      <c r="F74" s="116">
        <v>46</v>
      </c>
      <c r="G74" s="117">
        <v>0</v>
      </c>
      <c r="H74" s="117">
        <f t="shared" si="4"/>
        <v>0</v>
      </c>
      <c r="I74" s="155">
        <v>1.426E-2</v>
      </c>
    </row>
    <row r="75" spans="2:11" ht="13.5" customHeight="1">
      <c r="B75" s="154">
        <v>54</v>
      </c>
      <c r="C75" s="115" t="s">
        <v>227</v>
      </c>
      <c r="D75" s="115" t="s">
        <v>228</v>
      </c>
      <c r="E75" s="115" t="s">
        <v>108</v>
      </c>
      <c r="F75" s="116">
        <v>38</v>
      </c>
      <c r="G75" s="117">
        <v>0</v>
      </c>
      <c r="H75" s="117">
        <f t="shared" si="4"/>
        <v>0</v>
      </c>
      <c r="I75" s="155">
        <v>9.4999999999999998E-3</v>
      </c>
    </row>
    <row r="76" spans="2:11" ht="13.5" customHeight="1">
      <c r="B76" s="149"/>
      <c r="C76" s="150" t="s">
        <v>265</v>
      </c>
      <c r="D76" s="150" t="s">
        <v>266</v>
      </c>
      <c r="E76" s="150"/>
      <c r="F76" s="151"/>
      <c r="G76" s="152"/>
      <c r="H76" s="152">
        <f>H77+H78+H79+H80+H81+H82+H83</f>
        <v>0</v>
      </c>
      <c r="I76" s="153">
        <v>8.0000000000000007E-5</v>
      </c>
      <c r="K76" s="152"/>
    </row>
    <row r="77" spans="2:11" ht="13.5" customHeight="1">
      <c r="B77" s="154">
        <v>55</v>
      </c>
      <c r="C77" s="115" t="s">
        <v>267</v>
      </c>
      <c r="D77" s="115" t="s">
        <v>268</v>
      </c>
      <c r="E77" s="115" t="s">
        <v>93</v>
      </c>
      <c r="F77" s="116">
        <v>3</v>
      </c>
      <c r="G77" s="117">
        <v>0</v>
      </c>
      <c r="H77" s="117">
        <f>F77*G77</f>
        <v>0</v>
      </c>
      <c r="I77" s="155">
        <v>0</v>
      </c>
    </row>
    <row r="78" spans="2:11" ht="13.5" customHeight="1">
      <c r="B78" s="154">
        <v>56</v>
      </c>
      <c r="C78" s="115" t="s">
        <v>269</v>
      </c>
      <c r="D78" s="115" t="s">
        <v>270</v>
      </c>
      <c r="E78" s="115" t="s">
        <v>222</v>
      </c>
      <c r="F78" s="116">
        <v>46</v>
      </c>
      <c r="G78" s="117">
        <v>0</v>
      </c>
      <c r="H78" s="117">
        <f t="shared" ref="H78:H83" si="5">F78*G78</f>
        <v>0</v>
      </c>
      <c r="I78" s="155">
        <v>0</v>
      </c>
    </row>
    <row r="79" spans="2:11" ht="13.5" customHeight="1">
      <c r="B79" s="154">
        <v>57</v>
      </c>
      <c r="C79" s="115" t="s">
        <v>273</v>
      </c>
      <c r="D79" s="115" t="s">
        <v>274</v>
      </c>
      <c r="E79" s="115" t="s">
        <v>93</v>
      </c>
      <c r="F79" s="116">
        <v>2</v>
      </c>
      <c r="G79" s="117">
        <v>0</v>
      </c>
      <c r="H79" s="117">
        <f t="shared" si="5"/>
        <v>0</v>
      </c>
      <c r="I79" s="155">
        <v>0</v>
      </c>
    </row>
    <row r="80" spans="2:11" ht="13.5" customHeight="1">
      <c r="B80" s="154">
        <v>58</v>
      </c>
      <c r="C80" s="115" t="s">
        <v>275</v>
      </c>
      <c r="D80" s="115" t="s">
        <v>276</v>
      </c>
      <c r="E80" s="115" t="s">
        <v>93</v>
      </c>
      <c r="F80" s="116">
        <v>1</v>
      </c>
      <c r="G80" s="117">
        <v>0</v>
      </c>
      <c r="H80" s="117">
        <f t="shared" si="5"/>
        <v>0</v>
      </c>
      <c r="I80" s="155">
        <v>8.0000000000000007E-5</v>
      </c>
    </row>
    <row r="81" spans="2:11" ht="13.5" customHeight="1">
      <c r="B81" s="154">
        <v>59</v>
      </c>
      <c r="C81" s="115" t="s">
        <v>277</v>
      </c>
      <c r="D81" s="115" t="s">
        <v>278</v>
      </c>
      <c r="E81" s="115" t="s">
        <v>93</v>
      </c>
      <c r="F81" s="116">
        <v>1</v>
      </c>
      <c r="G81" s="117">
        <v>0</v>
      </c>
      <c r="H81" s="117">
        <f t="shared" si="5"/>
        <v>0</v>
      </c>
      <c r="I81" s="155">
        <v>0</v>
      </c>
    </row>
    <row r="82" spans="2:11" ht="13.5" customHeight="1">
      <c r="B82" s="156">
        <v>60</v>
      </c>
      <c r="C82" s="118" t="s">
        <v>281</v>
      </c>
      <c r="D82" s="118" t="s">
        <v>379</v>
      </c>
      <c r="E82" s="118" t="s">
        <v>93</v>
      </c>
      <c r="F82" s="119">
        <v>1</v>
      </c>
      <c r="G82" s="117">
        <v>0</v>
      </c>
      <c r="H82" s="117">
        <f t="shared" si="5"/>
        <v>0</v>
      </c>
      <c r="I82" s="157">
        <v>0</v>
      </c>
    </row>
    <row r="83" spans="2:11" ht="13.5" customHeight="1">
      <c r="B83" s="154">
        <v>61</v>
      </c>
      <c r="C83" s="115" t="s">
        <v>285</v>
      </c>
      <c r="D83" s="115" t="s">
        <v>286</v>
      </c>
      <c r="E83" s="115" t="s">
        <v>20</v>
      </c>
      <c r="F83" s="116">
        <v>71.234999999999999</v>
      </c>
      <c r="G83" s="117">
        <v>0</v>
      </c>
      <c r="H83" s="117">
        <f t="shared" si="5"/>
        <v>0</v>
      </c>
      <c r="I83" s="155">
        <v>0</v>
      </c>
    </row>
    <row r="84" spans="2:11" ht="13.5" customHeight="1">
      <c r="B84" s="149"/>
      <c r="C84" s="150" t="s">
        <v>287</v>
      </c>
      <c r="D84" s="150" t="s">
        <v>288</v>
      </c>
      <c r="E84" s="150"/>
      <c r="F84" s="151"/>
      <c r="G84" s="152"/>
      <c r="H84" s="152">
        <f>H85+H86+H87+H88+H89+H90</f>
        <v>0</v>
      </c>
      <c r="I84" s="153">
        <v>8.9999999999999993E-3</v>
      </c>
      <c r="K84" s="152"/>
    </row>
    <row r="85" spans="2:11" ht="13.5" customHeight="1">
      <c r="B85" s="154">
        <v>62</v>
      </c>
      <c r="C85" s="115" t="s">
        <v>289</v>
      </c>
      <c r="D85" s="115" t="s">
        <v>290</v>
      </c>
      <c r="E85" s="115" t="s">
        <v>161</v>
      </c>
      <c r="F85" s="116">
        <v>2</v>
      </c>
      <c r="G85" s="117">
        <v>0</v>
      </c>
      <c r="H85" s="117">
        <f>F85*G85</f>
        <v>0</v>
      </c>
      <c r="I85" s="155">
        <v>0</v>
      </c>
    </row>
    <row r="86" spans="2:11" ht="13.5" customHeight="1">
      <c r="B86" s="154">
        <v>63</v>
      </c>
      <c r="C86" s="115" t="s">
        <v>291</v>
      </c>
      <c r="D86" s="115" t="s">
        <v>292</v>
      </c>
      <c r="E86" s="115" t="s">
        <v>108</v>
      </c>
      <c r="F86" s="116">
        <v>4</v>
      </c>
      <c r="G86" s="117">
        <v>0</v>
      </c>
      <c r="H86" s="117">
        <f t="shared" ref="H86:H90" si="6">F86*G86</f>
        <v>0</v>
      </c>
      <c r="I86" s="155">
        <v>6.6800000000000002E-3</v>
      </c>
    </row>
    <row r="87" spans="2:11" ht="13.5" customHeight="1">
      <c r="B87" s="154">
        <v>64</v>
      </c>
      <c r="C87" s="115" t="s">
        <v>293</v>
      </c>
      <c r="D87" s="115" t="s">
        <v>294</v>
      </c>
      <c r="E87" s="115" t="s">
        <v>108</v>
      </c>
      <c r="F87" s="116">
        <v>4</v>
      </c>
      <c r="G87" s="117">
        <v>0</v>
      </c>
      <c r="H87" s="117">
        <f t="shared" si="6"/>
        <v>0</v>
      </c>
      <c r="I87" s="155">
        <v>2.32E-3</v>
      </c>
    </row>
    <row r="88" spans="2:11" ht="13.5" customHeight="1">
      <c r="B88" s="156">
        <v>65</v>
      </c>
      <c r="C88" s="118" t="s">
        <v>295</v>
      </c>
      <c r="D88" s="440" t="s">
        <v>1315</v>
      </c>
      <c r="E88" s="118" t="s">
        <v>93</v>
      </c>
      <c r="F88" s="119">
        <v>2</v>
      </c>
      <c r="G88" s="117">
        <v>0</v>
      </c>
      <c r="H88" s="117">
        <f t="shared" si="6"/>
        <v>0</v>
      </c>
      <c r="I88" s="157">
        <v>0</v>
      </c>
    </row>
    <row r="89" spans="2:11" ht="13.5" customHeight="1">
      <c r="B89" s="156">
        <v>66</v>
      </c>
      <c r="C89" s="118" t="s">
        <v>297</v>
      </c>
      <c r="D89" s="118" t="s">
        <v>298</v>
      </c>
      <c r="E89" s="118" t="s">
        <v>93</v>
      </c>
      <c r="F89" s="119">
        <v>1</v>
      </c>
      <c r="G89" s="117">
        <v>0</v>
      </c>
      <c r="H89" s="117">
        <f t="shared" si="6"/>
        <v>0</v>
      </c>
      <c r="I89" s="157">
        <v>0</v>
      </c>
    </row>
    <row r="90" spans="2:11" ht="13.5" customHeight="1">
      <c r="B90" s="154">
        <v>67</v>
      </c>
      <c r="C90" s="115" t="s">
        <v>299</v>
      </c>
      <c r="D90" s="115" t="s">
        <v>1319</v>
      </c>
      <c r="E90" s="115" t="s">
        <v>161</v>
      </c>
      <c r="F90" s="116">
        <v>2</v>
      </c>
      <c r="G90" s="117">
        <v>0</v>
      </c>
      <c r="H90" s="117">
        <f t="shared" si="6"/>
        <v>0</v>
      </c>
      <c r="I90" s="155">
        <v>0</v>
      </c>
    </row>
    <row r="91" spans="2:11" ht="13.5" customHeight="1">
      <c r="B91" s="144"/>
      <c r="C91" s="145" t="s">
        <v>300</v>
      </c>
      <c r="D91" s="145" t="s">
        <v>301</v>
      </c>
      <c r="E91" s="145"/>
      <c r="F91" s="146"/>
      <c r="G91" s="147"/>
      <c r="H91" s="147">
        <f>H92</f>
        <v>0</v>
      </c>
      <c r="I91" s="148">
        <v>0</v>
      </c>
      <c r="K91" s="147"/>
    </row>
    <row r="92" spans="2:11" ht="13.5" customHeight="1">
      <c r="B92" s="149"/>
      <c r="C92" s="150" t="s">
        <v>302</v>
      </c>
      <c r="D92" s="150" t="s">
        <v>301</v>
      </c>
      <c r="E92" s="150"/>
      <c r="F92" s="151"/>
      <c r="G92" s="152"/>
      <c r="H92" s="152">
        <f>H93+H94+H95+H96+H97+H98</f>
        <v>0</v>
      </c>
      <c r="I92" s="153">
        <v>0</v>
      </c>
      <c r="K92" s="152"/>
    </row>
    <row r="93" spans="2:11" ht="13.5" customHeight="1">
      <c r="B93" s="154">
        <v>68</v>
      </c>
      <c r="C93" s="115" t="s">
        <v>303</v>
      </c>
      <c r="D93" s="115" t="s">
        <v>304</v>
      </c>
      <c r="E93" s="115" t="s">
        <v>305</v>
      </c>
      <c r="F93" s="116">
        <v>36</v>
      </c>
      <c r="G93" s="117">
        <v>0</v>
      </c>
      <c r="H93" s="117">
        <f>F93*G93</f>
        <v>0</v>
      </c>
      <c r="I93" s="155">
        <v>0</v>
      </c>
    </row>
    <row r="94" spans="2:11" ht="13.5" customHeight="1">
      <c r="B94" s="154">
        <v>69</v>
      </c>
      <c r="C94" s="115" t="s">
        <v>306</v>
      </c>
      <c r="D94" s="115" t="s">
        <v>307</v>
      </c>
      <c r="E94" s="115" t="s">
        <v>305</v>
      </c>
      <c r="F94" s="116">
        <v>24</v>
      </c>
      <c r="G94" s="117">
        <v>0</v>
      </c>
      <c r="H94" s="117">
        <f t="shared" ref="H94:H98" si="7">F94*G94</f>
        <v>0</v>
      </c>
      <c r="I94" s="155">
        <v>0</v>
      </c>
    </row>
    <row r="95" spans="2:11" ht="13.5" customHeight="1">
      <c r="B95" s="154">
        <v>70</v>
      </c>
      <c r="C95" s="115" t="s">
        <v>308</v>
      </c>
      <c r="D95" s="115" t="s">
        <v>309</v>
      </c>
      <c r="E95" s="115" t="s">
        <v>310</v>
      </c>
      <c r="F95" s="116">
        <v>1</v>
      </c>
      <c r="G95" s="117">
        <v>0</v>
      </c>
      <c r="H95" s="117">
        <f t="shared" si="7"/>
        <v>0</v>
      </c>
      <c r="I95" s="155">
        <v>0</v>
      </c>
    </row>
    <row r="96" spans="2:11" ht="13.5" customHeight="1">
      <c r="B96" s="154">
        <v>71</v>
      </c>
      <c r="C96" s="115" t="s">
        <v>311</v>
      </c>
      <c r="D96" s="115" t="s">
        <v>312</v>
      </c>
      <c r="E96" s="115" t="s">
        <v>305</v>
      </c>
      <c r="F96" s="116">
        <v>36</v>
      </c>
      <c r="G96" s="117">
        <v>0</v>
      </c>
      <c r="H96" s="117">
        <f t="shared" si="7"/>
        <v>0</v>
      </c>
      <c r="I96" s="155">
        <v>0</v>
      </c>
    </row>
    <row r="97" spans="2:11" ht="13.5" customHeight="1">
      <c r="B97" s="154">
        <v>72</v>
      </c>
      <c r="C97" s="115" t="s">
        <v>313</v>
      </c>
      <c r="D97" s="115" t="s">
        <v>314</v>
      </c>
      <c r="E97" s="115" t="s">
        <v>310</v>
      </c>
      <c r="F97" s="116">
        <v>1</v>
      </c>
      <c r="G97" s="117">
        <v>0</v>
      </c>
      <c r="H97" s="117">
        <f t="shared" si="7"/>
        <v>0</v>
      </c>
      <c r="I97" s="155">
        <v>0</v>
      </c>
    </row>
    <row r="98" spans="2:11" ht="13.5" customHeight="1" thickBot="1">
      <c r="B98" s="154">
        <v>73</v>
      </c>
      <c r="C98" s="115" t="s">
        <v>315</v>
      </c>
      <c r="D98" s="115" t="s">
        <v>316</v>
      </c>
      <c r="E98" s="115" t="s">
        <v>310</v>
      </c>
      <c r="F98" s="116">
        <v>1</v>
      </c>
      <c r="G98" s="117">
        <v>0</v>
      </c>
      <c r="H98" s="117">
        <f t="shared" si="7"/>
        <v>0</v>
      </c>
      <c r="I98" s="155">
        <v>0</v>
      </c>
    </row>
    <row r="99" spans="2:11" ht="13.5" customHeight="1" thickBot="1">
      <c r="B99" s="168"/>
      <c r="C99" s="169"/>
      <c r="D99" s="169" t="s">
        <v>317</v>
      </c>
      <c r="E99" s="169"/>
      <c r="F99" s="170"/>
      <c r="G99" s="171"/>
      <c r="H99" s="388">
        <f>H91+H84+H76+H67+H35+H17</f>
        <v>0</v>
      </c>
      <c r="I99" s="172">
        <v>0.17962</v>
      </c>
      <c r="K99" s="387"/>
    </row>
    <row r="100" spans="2:11" ht="13.5" customHeight="1" thickBot="1">
      <c r="B100" s="176"/>
      <c r="C100" s="177"/>
      <c r="D100" s="177"/>
      <c r="E100" s="177"/>
      <c r="F100" s="178"/>
      <c r="G100" s="179"/>
      <c r="H100" s="179"/>
      <c r="I100" s="180"/>
    </row>
  </sheetData>
  <mergeCells count="1">
    <mergeCell ref="B4:I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34</vt:i4>
      </vt:variant>
    </vt:vector>
  </HeadingPairs>
  <TitlesOfParts>
    <vt:vector size="34" baseType="lpstr">
      <vt:lpstr>TIT LIST</vt:lpstr>
      <vt:lpstr>REK BYTŮ</vt:lpstr>
      <vt:lpstr>01-BOURACÍ P</vt:lpstr>
      <vt:lpstr>01-STAVEBNÍ P</vt:lpstr>
      <vt:lpstr>01-UT,PLYN,ZTI</vt:lpstr>
      <vt:lpstr>01-E</vt:lpstr>
      <vt:lpstr>02-BOURACÍ P</vt:lpstr>
      <vt:lpstr>02-STAVEBNÍ P</vt:lpstr>
      <vt:lpstr>02-UT,PLYN,ZTI</vt:lpstr>
      <vt:lpstr>02-E</vt:lpstr>
      <vt:lpstr>03-BOURACÍ P</vt:lpstr>
      <vt:lpstr>03-STAVEBNÍ P</vt:lpstr>
      <vt:lpstr>03-UT,PLYN,ZTI</vt:lpstr>
      <vt:lpstr>03-E</vt:lpstr>
      <vt:lpstr>04-BOURACÍ P</vt:lpstr>
      <vt:lpstr>04-STAVEBNÍ P</vt:lpstr>
      <vt:lpstr>04-UT,PLYN,ZTI</vt:lpstr>
      <vt:lpstr>04-E</vt:lpstr>
      <vt:lpstr>05-BOURACÍ P</vt:lpstr>
      <vt:lpstr>05-STAVEBNÍ P</vt:lpstr>
      <vt:lpstr>05-UT,PLYN,ZTI</vt:lpstr>
      <vt:lpstr>05-E</vt:lpstr>
      <vt:lpstr>06-BOURACÍ P</vt:lpstr>
      <vt:lpstr>06-STAVEBNÍ P</vt:lpstr>
      <vt:lpstr>06-UT,PLYN,ZTI</vt:lpstr>
      <vt:lpstr>06-E</vt:lpstr>
      <vt:lpstr>07-BOURACÍ P</vt:lpstr>
      <vt:lpstr>07-STAVEBNÍ P</vt:lpstr>
      <vt:lpstr>07-UT,PLYN,ZTI</vt:lpstr>
      <vt:lpstr>07-E</vt:lpstr>
      <vt:lpstr>08-BOURACÍ P</vt:lpstr>
      <vt:lpstr>08-STAVEBNÍ P</vt:lpstr>
      <vt:lpstr>08-UT,PLYN,ZTI</vt:lpstr>
      <vt:lpstr>08-E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Souček</dc:creator>
  <cp:lastModifiedBy>Zuzana Pěnčíková</cp:lastModifiedBy>
  <dcterms:created xsi:type="dcterms:W3CDTF">2022-01-04T15:28:27Z</dcterms:created>
  <dcterms:modified xsi:type="dcterms:W3CDTF">2022-04-21T06:40:44Z</dcterms:modified>
</cp:coreProperties>
</file>