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48dc28d54acc24a4/Plocha/"/>
    </mc:Choice>
  </mc:AlternateContent>
  <xr:revisionPtr revIDLastSave="0" documentId="8_{69254C3B-E6C9-4DF5-B577-59304CBAF28D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Rekapitulace" sheetId="3" r:id="rId1"/>
    <sheet name="2025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9" i="2" l="1"/>
  <c r="O131" i="2"/>
  <c r="I131" i="2"/>
  <c r="I128" i="2"/>
  <c r="O128" i="2" s="1"/>
  <c r="I125" i="2"/>
  <c r="O125" i="2" s="1"/>
  <c r="I122" i="2"/>
  <c r="O122" i="2" s="1"/>
  <c r="O119" i="2"/>
  <c r="I119" i="2"/>
  <c r="I116" i="2"/>
  <c r="O116" i="2" s="1"/>
  <c r="I113" i="2"/>
  <c r="O113" i="2" s="1"/>
  <c r="I110" i="2"/>
  <c r="O110" i="2" s="1"/>
  <c r="I102" i="2"/>
  <c r="I106" i="2"/>
  <c r="O106" i="2" s="1"/>
  <c r="O103" i="2"/>
  <c r="I103" i="2"/>
  <c r="I59" i="2"/>
  <c r="I99" i="2"/>
  <c r="O99" i="2" s="1"/>
  <c r="O96" i="2"/>
  <c r="I96" i="2"/>
  <c r="I93" i="2"/>
  <c r="O93" i="2" s="1"/>
  <c r="I90" i="2"/>
  <c r="O90" i="2" s="1"/>
  <c r="I87" i="2"/>
  <c r="O87" i="2" s="1"/>
  <c r="O84" i="2"/>
  <c r="I84" i="2"/>
  <c r="I81" i="2"/>
  <c r="O81" i="2" s="1"/>
  <c r="I78" i="2"/>
  <c r="O78" i="2" s="1"/>
  <c r="I75" i="2"/>
  <c r="O75" i="2" s="1"/>
  <c r="O72" i="2"/>
  <c r="I72" i="2"/>
  <c r="I69" i="2"/>
  <c r="O69" i="2" s="1"/>
  <c r="I66" i="2"/>
  <c r="O66" i="2" s="1"/>
  <c r="I63" i="2"/>
  <c r="O63" i="2" s="1"/>
  <c r="O60" i="2"/>
  <c r="I60" i="2"/>
  <c r="I52" i="2"/>
  <c r="O56" i="2"/>
  <c r="I56" i="2"/>
  <c r="I53" i="2"/>
  <c r="O53" i="2" s="1"/>
  <c r="I24" i="2"/>
  <c r="O49" i="2"/>
  <c r="I49" i="2"/>
  <c r="O46" i="2"/>
  <c r="I46" i="2"/>
  <c r="I43" i="2"/>
  <c r="O43" i="2" s="1"/>
  <c r="I40" i="2"/>
  <c r="O40" i="2" s="1"/>
  <c r="O37" i="2"/>
  <c r="I37" i="2"/>
  <c r="O34" i="2"/>
  <c r="I34" i="2"/>
  <c r="I31" i="2"/>
  <c r="O31" i="2" s="1"/>
  <c r="I28" i="2"/>
  <c r="O28" i="2" s="1"/>
  <c r="O25" i="2"/>
  <c r="I25" i="2"/>
  <c r="I8" i="2"/>
  <c r="I3" i="2" s="1"/>
  <c r="C10" i="3" s="1"/>
  <c r="O21" i="2"/>
  <c r="I21" i="2"/>
  <c r="I18" i="2"/>
  <c r="O18" i="2" s="1"/>
  <c r="I15" i="2"/>
  <c r="O15" i="2" s="1"/>
  <c r="I12" i="2"/>
  <c r="O12" i="2" s="1"/>
  <c r="D10" i="3" s="1"/>
  <c r="O9" i="2"/>
  <c r="I9" i="2"/>
  <c r="E10" i="3" l="1"/>
  <c r="C7" i="3" s="1"/>
  <c r="C6" i="3"/>
</calcChain>
</file>

<file path=xl/sharedStrings.xml><?xml version="1.0" encoding="utf-8"?>
<sst xmlns="http://schemas.openxmlformats.org/spreadsheetml/2006/main" count="414" uniqueCount="186">
  <si>
    <t>EstiCon</t>
  </si>
  <si>
    <t xml:space="preserve">Firma: </t>
  </si>
  <si>
    <t>Rekapitulace ceny</t>
  </si>
  <si>
    <t>Stavba: 2025 - Výstavba chodníku a cyklostezky v obci Slatiny-asfaltový povrch, šíře 3 m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</si>
  <si>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</si>
  <si>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</si>
  <si>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</si>
  <si>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</si>
  <si>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</si>
  <si>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</si>
  <si>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</si>
  <si>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2025</t>
  </si>
  <si>
    <t>Výstavba chodníku a cyklostezky v obci Slatiny_asfaltový povrch, šíře 3 m</t>
  </si>
  <si>
    <t>Soupis prací objektu</t>
  </si>
  <si>
    <t>S</t>
  </si>
  <si>
    <t>Stavba:</t>
  </si>
  <si>
    <t>Výstavba chodníku a cyklostezky v obci Slatiny-asfaltový povrch, šíře 3 m</t>
  </si>
  <si>
    <t>O</t>
  </si>
  <si>
    <t>Rozpočet:</t>
  </si>
  <si>
    <t>Typ</t>
  </si>
  <si>
    <t>Poř. číslo</t>
  </si>
  <si>
    <t>Kód položky</t>
  </si>
  <si>
    <t>Varianta</t>
  </si>
  <si>
    <t>Název Položky</t>
  </si>
  <si>
    <t>MJ</t>
  </si>
  <si>
    <t>Množství</t>
  </si>
  <si>
    <t>Cena</t>
  </si>
  <si>
    <t>Cenová soustava</t>
  </si>
  <si>
    <t>Jednotková</t>
  </si>
  <si>
    <t>Celkem</t>
  </si>
  <si>
    <t>SD</t>
  </si>
  <si>
    <t>0</t>
  </si>
  <si>
    <t>Všeobecné konstrukce a práce</t>
  </si>
  <si>
    <t>P</t>
  </si>
  <si>
    <t>01400</t>
  </si>
  <si>
    <t/>
  </si>
  <si>
    <t>POPLATKY</t>
  </si>
  <si>
    <t>den</t>
  </si>
  <si>
    <t>PP</t>
  </si>
  <si>
    <t>poplatky za dočasný zábor silnice
bude vyměřen před zahájením stavby - cca 30 Kč/den</t>
  </si>
  <si>
    <t>TS</t>
  </si>
  <si>
    <t>Položka zahrnuje:
- jinde neuvedené poplatky související s výstavbou
Položka nezahrnuje:
- x</t>
  </si>
  <si>
    <t>014111</t>
  </si>
  <si>
    <t>POPLATKY ZA SKLÁDKU TYP S-IO (INERTNÍ ODPAD)</t>
  </si>
  <si>
    <t>M3</t>
  </si>
  <si>
    <t>Položka zahrnuje:
- veškeré poplatky provozovateli skládky související s uložením odpadu na skládce.
Položka nezahrnuje:
- x</t>
  </si>
  <si>
    <t>014121</t>
  </si>
  <si>
    <t>POPLATKY ZA SKLÁDKU TYP S-OO (OSTATNÍ ODPAD)</t>
  </si>
  <si>
    <t>vyfrézovaný asfalt</t>
  </si>
  <si>
    <t>015111</t>
  </si>
  <si>
    <t>POPLATKY ZA LIKVIDACI ODPADŮ NEKONTAMINOVANÝCH - 17 05 04  VYTĚŽENÉ ZEMINY A HORNINY -  I. TŘÍDA TĚŽITELNOSTI</t>
  </si>
  <si>
    <t>T</t>
  </si>
  <si>
    <t>1. Položka obsahuje:
 – veškeré poplatky provozovateli skládky, recyklační linky nebo jiného zařízení na zpracování nebo likvidaci odpadů související s převzetím, uložením, zpracováním nebo likvidací odpadu
2. Položka neobsahuje:
 – náklady spojené s dopravou odpadu z místa stavby na místo převzetí provozovatelem skládky, recyklační linky nebo jiného zařízení na zpracování nebo likvidaci odpadů
3. Způsob měření:
Tunou se rozumí hmotnost odpadu vytříděného v souladu se zákonem č. 541/2020 Sb., o nakládání s odpady, v platném znění.</t>
  </si>
  <si>
    <t>015530</t>
  </si>
  <si>
    <t>POPLATKY ZA LIKVIDACI ODPADŮ NEBEZPEČNÝCH - 17 02 04*  KŮLY A SLOUPY DŘEVĚNÉ</t>
  </si>
  <si>
    <t>sloup telefonního vedení</t>
  </si>
  <si>
    <t>1</t>
  </si>
  <si>
    <t>Zemní práce</t>
  </si>
  <si>
    <t>112016</t>
  </si>
  <si>
    <t>KÁCENÍ STROMŮ D KMENE DO 0,5M S ODSTRANĚNÍM PAŘEZŮ, ODVOZ DO 12KM</t>
  </si>
  <si>
    <t>KUS</t>
  </si>
  <si>
    <t>stávající ovocné stromy podél silnice</t>
  </si>
  <si>
    <t>Položka  zahrnuje:
- poražení stromu a osekání větví
- spálení větví na hromadách nebo štěpkování
- dopravu a uložení kmenů, případné další práce s nimi dle pokynů zadávací dokumentace
- vytrhání nebo vykopání pařezů
- veškeré zemní práce spojené s odstraněním pařezů
- dopravu a uložení pařezů, případně další práce s nimi dle pokynů zadávací dokumentace
- zásyp jam po pařezech
Položka nezahrnuje:
- x
Způsob měření:
- kácení stromů se měří v [ks] poražených stromů (průměr stromů se měří ve výšce 1,3m nad terénem)</t>
  </si>
  <si>
    <t>113514</t>
  </si>
  <si>
    <t>ODSTRANĚNÍ ZÁHONOVÝCH OBRUBNÍKŮ, ODVOZ DO 5KM</t>
  </si>
  <si>
    <t>M</t>
  </si>
  <si>
    <t>napojení stávajícího chodníku a navrhovaného</t>
  </si>
  <si>
    <t>Položka zahrnuje:
- veškerou manipulaci s vybouranou sutí a s vybouranými hmotami vč. uložení na skládku. 
Položka nezahrnuje:
-  poplatek za skládku, který se vykazuje v položce 0141** (s výjimkou malého množství bouraného materiálu, kde je možné poplatek zahrnout do jednotkové ceny bourání – tento fakt musí být uveden v doplňujícím textu k položce).</t>
  </si>
  <si>
    <t>11372D</t>
  </si>
  <si>
    <t>FRÉZOVÁNÍ ZPEVNĚNÝCH PLOCH ASFALT DROBNÝCH OPRAV A PLOŠ ROZPADŮ DO 2000M2</t>
  </si>
  <si>
    <t>obnova vozovky u nového chodníku 72 m</t>
  </si>
  <si>
    <t>121103</t>
  </si>
  <si>
    <t>SEJMUTÍ ORNICE NEBO LESNÍ PŮDY S ODVOZEM DO 3KM</t>
  </si>
  <si>
    <t>m3</t>
  </si>
  <si>
    <t>Položka zahrnuje:
- sejmutí ornice bez ohledu na tloušťku vrstvy
-  její vodorovnou dopravu
Položka nezahrnuje:
- uložení na trvalou skládku</t>
  </si>
  <si>
    <t>123735</t>
  </si>
  <si>
    <t>ODKOP PRO SPOD STAVBU SILNIC A ŽELEZNIC TŘ. I, ODVOZ DO 8KM</t>
  </si>
  <si>
    <t>Položka zahrnuje:
- vodorovnou a svislou dopravu,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svahování a přesvah. svahů do konečného tvaru, výměna hornin v podloží a v pláni znehodnocené klimatickými vlivy
- ruční vykopávky, odstranění kořenů a napadávek
- pažení, vzepření a rozepření vč. přepažování (vyjma pažení záporového a štětových stěn)
- úpravu, ochranu a očištění dna, základové spáry, stěn a svahů
- zhutnění podloží, případně i svahů vč. svahování
- zřízení stupňů v podloží a lavic na svazích, není-li pro tyto práce zřízena samostatná položka
- udržování výkopiště a jeho ochrana proti vodě
- odvedení nebo obvedení vody v okolí výkopiště a ve výkopišti
- třídění výkopku
- veškeré pomocné konstrukce umožňující provedení vykopávky (příjezdy, sjezdy, nájezdy, lešení, podpěr. konstr., přemostění, zpevněné plochy, zakrytí a pod.)
Položka nezahrnuje:
-  uložení zeminy (na skládku, do násypu) ani poplatky za skládku, vykazují se v položce č.0141**</t>
  </si>
  <si>
    <t>132735</t>
  </si>
  <si>
    <t>HLOUBENÍ RÝH ŠÍŘ DO 2M PAŽ I NEPAŽ TŘ. I, ODVOZ DO 8KM</t>
  </si>
  <si>
    <t>pro potrubí</t>
  </si>
  <si>
    <t>Položka zahrnuje:
- vodorovnou a svislou dopravu,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svahování a přesvah. svahů do konečného tvaru, výměna hornin v podloží a v pláni znehodnocené klimatickými vlivy
- ruční vykopávky, odstranění kořenů a napadávek
- pažení, vzepření a rozepření vč. přepažování (vyjma pažení záporového a štětových stěn)
- úpravu, ochranu a očištění dna, základové spáry, stěn a svahů
- odvedení nebo obvedení vody v okolí výkopiště a ve výkopišti
- třídění výkopku
- veškeré pomocné konstrukce umožňující provedení vykopávky (příjezdy, sjezdy, nájezdy, lešení, podpěr. konstr., přemostění, zpevněné plochy, zakrytí a pod.)
Položka nezahrnuje:
- uložení zeminy (na skládku, do násypu) ani poplatky za skládku, vykazují se v položce č.0141**</t>
  </si>
  <si>
    <t>17481</t>
  </si>
  <si>
    <t>ZÁSYP JAM A RÝH Z NAKUPOVANÝCH MATERIÁLŮ</t>
  </si>
  <si>
    <t>obsyp potrubí_x000D_
7 m3 podsyp_x000D_
23 m3 zásyp zeminou</t>
  </si>
  <si>
    <t>Položka zahrnuje:
- kompletní provedení zemní konstrukce včetně nákupu a dopravy materiálu dle zadávací dokumentace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Položka nezahrnuje:
- x</t>
  </si>
  <si>
    <t>18110</t>
  </si>
  <si>
    <t>ÚPRAVA PLÁNĚ SE ZHUTNĚNÍM V HORNINĚ TŘ. I</t>
  </si>
  <si>
    <t>M2</t>
  </si>
  <si>
    <t>Položka zahrnuje:
- úpravu pláně včetně vyrovnání výškových rozdílů. Míru zhutnění určuje projekt.
Položka nezahrnuje:
- x</t>
  </si>
  <si>
    <t>184B12</t>
  </si>
  <si>
    <t>VYSAZOVÁNÍ STROMŮ LISTNATÝCH S BALEM OBVOD KMENE DO 10CM, VÝŠ DO 1,7M</t>
  </si>
  <si>
    <t>varianty vysazovaných stromů
lípa velkolistá fastigiata
dub letní fastigiata
buk lesní fastigiata
javor mléč columnare</t>
  </si>
  <si>
    <t>Položka zahrnuje:
-  dodávku projektem předepsaných  stromů
- hloubení jamek (min. rozměry pro stromy min. 1,5 násobek balu výpěstku) s event. výměnou půdy, s hnojením anorganickým hnojivem a přídavkem organického hnojiva min. 5kg pro stromy
- zálivku, kůly, chráničky ke stromům nebo ochrana stromů nátěrem a pod.
- položka zahrnuje veškerý materiál, výrobky a polotovary, včetně mimostaveništní a vnitrostaveništní dopravy (rovněž přesuny), včetně naložení a složení, případně s uložením
Položka nezahrnuje:
- x
Způsob měření:
- obvod kmene se měří ve výšce 1,00m nad zemí.</t>
  </si>
  <si>
    <t>2</t>
  </si>
  <si>
    <t>Základy</t>
  </si>
  <si>
    <t>215663</t>
  </si>
  <si>
    <t>ÚPRAVA PODLOŽÍ HYDRAULICKÝMI POJIVY DO 2% HL DO 0,5M</t>
  </si>
  <si>
    <t>Položka zahrnuje:
- zafrézování předepsaného množství hydraulického pojiva do podloží do hloubky do 0,5m
- zhutnění
- druh hydraulického pojiva stanoví zadávací dokumentace
Položka nezahrnuje:
- x</t>
  </si>
  <si>
    <t>215669</t>
  </si>
  <si>
    <t>ÚPRAVA PODLOŽÍ HYDRAULICKÝMI POJIVY HL DO 0,5M - PŘÍPLATEK ZA DALŠÍCH 0,5%</t>
  </si>
  <si>
    <t>pojivo 3%
2000×2</t>
  </si>
  <si>
    <t>Položka zahrnuje:
- příplatek za 0,5% dalšího (i započatého) množství hydraulického pojiva přes 2%
- druh hydraulického pojiva stanoví zadávací dokumentace
Položka nezahrnuje:- x</t>
  </si>
  <si>
    <t>5</t>
  </si>
  <si>
    <t>Komunikace</t>
  </si>
  <si>
    <t>56333</t>
  </si>
  <si>
    <t>VOZOVKOVÉ VRSTVY ZE ŠTĚRKODRTI TL. DO 150MM</t>
  </si>
  <si>
    <t>chodník v obci (bez sjezdu)</t>
  </si>
  <si>
    <t>Položka zahrnuje:
- dodání kameniva předepsané kvality a zrnitosti
- rozprostření a zhutnění vrstvy v předepsané tloušťce
- zřízení vrstvy bez rozlišení šířky, pokládání vrstvy po etapách
Položka nezahrnuje:
- postřiky, nátěry</t>
  </si>
  <si>
    <t>56334</t>
  </si>
  <si>
    <t>VOZOVKOVÉ VRSTVY ZE ŠTĚRKODRTI TL. DO 200MM</t>
  </si>
  <si>
    <t>chodník v obci - sjezd na pozemek</t>
  </si>
  <si>
    <t>56353</t>
  </si>
  <si>
    <t>VOZOVKOVÉ VRSTVY Z MECH ZPEV ZEMINY TL. DO 150MM</t>
  </si>
  <si>
    <t>cyklostezka</t>
  </si>
  <si>
    <t>56362</t>
  </si>
  <si>
    <t>VOZOVKOVÉ VRSTVY Z RECYKLOVANÉHO MATERIÁLU TL DO 100MM</t>
  </si>
  <si>
    <t>Položka zahrnuje:
- dodání recyklátu v požadované kvalitě
- očištění podkladu
- uložení recyklátu dle předepsaného technologického předpisu, zhutnění vrstvy v předepsané tloušťce
- zřízení vrstvy bez rozlišení šířky, pokládání vrstvy po etapách, včetně pracovních spar a spojů
- úpravu napojení, ukončení 
Položka nezahrnuje:
- postřiky, nátěry</t>
  </si>
  <si>
    <t>572211</t>
  </si>
  <si>
    <t>SPOJOVACÍ POSTŘIK Z ASFALTU DO 0,5KG/M2</t>
  </si>
  <si>
    <t>Položka zahrnuje:
- dodání všech předepsaných materiálů pro postřiky v předepsaném množství
- provedení dle předepsaného technologického předpisu
- zřízení vrstvy bez rozlišení šířky, pokládání vrstvy po etapách
- úpravu napojení, ukončení
Položka nezahrnuje:
- x</t>
  </si>
  <si>
    <t>572214</t>
  </si>
  <si>
    <t>SPOJOVACÍ POSTŘIK Z MODIFIK EMULZE DO 0,5KG/M2</t>
  </si>
  <si>
    <t>obnova vozovky</t>
  </si>
  <si>
    <t>574A31</t>
  </si>
  <si>
    <t>ASFALTOVÝ BETON PRO OBRUSNÉ VRSTVY ACO 8 TL. 40MM</t>
  </si>
  <si>
    <t>Položka zahrnuje:
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 pod.
Položka nezahrnuje:
- postřiky, nátěry
- těsnění podél obrubníků, dilatačních zařízení, odvodňovacích proužků, odvodňovačů, vpustí, šachet a pod.</t>
  </si>
  <si>
    <t>574A33</t>
  </si>
  <si>
    <t>ASFALTOVÝ BETON PRO OBRUSNÉ VRSTVY ACO 11 TL. 40MM</t>
  </si>
  <si>
    <t>obnova vozovky 72×0,5</t>
  </si>
  <si>
    <t>574C56</t>
  </si>
  <si>
    <t>ASFALTOVÝ BETON PRO LOŽNÍ VRSTVY ACL 16+, 16S TL. 60MM</t>
  </si>
  <si>
    <t>582611</t>
  </si>
  <si>
    <t>KRYTY Z BETON DLAŽDIC SE ZÁMKEM ŠEDÝCH TL 60MM DO LOŽE Z KAM</t>
  </si>
  <si>
    <t>Položka zahrnuje:
- dodání dlažebního materiálu v požadované kvalitě, dodání materiálu pro předepsané lože v tloušťce předepsané dokumentací a pro předepsanou výplň spar
- očištění podkladu
- uložení dlažby dle předepsaného technologického předpisu včetně předepsané podkladní vrstvy a předepsané výplně spar
- zřízení vrstvy bez rozlišení šířky, pokládání vrstvy po etapách 
- úpravu napojení, ukončení podél obrubníků, dilatačních zařízení, odvodňovacích proužků, odvodňovačů, vpustí, šachet a pod., nestanoví-li zadávací dokumentace jinak
Položka nezahrnuje:
- postřiky, nátěry
- těsnění podél obrubníků, dilatačních zařízení, odvodňovacích proužků, odvodňovačů, vpustí, šachet a pod.</t>
  </si>
  <si>
    <t>582612</t>
  </si>
  <si>
    <t>KRYTY Z BETON DLAŽDIC SE ZÁMKEM ŠEDÝCH TL 80MM DO LOŽE Z KAM</t>
  </si>
  <si>
    <t>chodník v obci - sjezd</t>
  </si>
  <si>
    <t>58261A</t>
  </si>
  <si>
    <t>KRYTY Z BETON DLAŽDIC SE ZÁMKEM BAREV RELIÉF TL 60MM DO LOŽE Z KAM</t>
  </si>
  <si>
    <t>varovný pás</t>
  </si>
  <si>
    <t>58261B</t>
  </si>
  <si>
    <t>KRYTY Z BETON DLAŽDIC SE ZÁMKEM BAREV RELIÉF TL 80MM DO LOŽE Z KAM</t>
  </si>
  <si>
    <t>varovný pás - sjezd</t>
  </si>
  <si>
    <t>58920</t>
  </si>
  <si>
    <t>VÝPLŇ SPAR MODIFIKOVANÝM ASFALTEM</t>
  </si>
  <si>
    <t>Položka zahrnuje: 
- dodávku předepsaného materiálu
- vyčištění a výplň spar tímto materiálem
Položka nezahrnuje:
- x</t>
  </si>
  <si>
    <t>8</t>
  </si>
  <si>
    <t>Potrubí</t>
  </si>
  <si>
    <t>87457</t>
  </si>
  <si>
    <t>POTRUBÍ Z TRUB PLASTOVÝCH ODPADNÍCH DN DO 500MM</t>
  </si>
  <si>
    <t>výměna pod stávající travnatou plochou_x000D_
(po zjištění stavu stávajícícho potrubí)</t>
  </si>
  <si>
    <t>Položka zahrnuje:
- výrobní dokumentaci (včetně technologického předpisu)
- dodání veškerého trubního a pomocného materiálu (trouby, trubky, tvarovky, spojovací a těsnící materiál a pod.), podpěrných, závěsných a upevňovacích prvků, včetně potřebných úprav
- úprava a příprava podkladu a podpěr, očištění a ošetření podkladu a podpěr
- zřízení plně funkčního potrubí, kompletní soustavy, podle příslušného technologického předpisu (bez ohledu na sklon)
- zřízení potrubí i jednotlivých částí po etapách, včetně pracovních spar a spojů, pracovního zaslepení konců a pod.
- úprava prostupů, průchodů  šachtami a komorami, okolí podpěr a vyústění, zaústění, napojení, vyvedení a upevnění odpad. výustí
- ochrana potrubí nátěrem (vč. úpravy povrchu), případně izolací, nejsou-li tyto práce předmětem jiné položky
- úprava, očištění a ošetření prostoru kolem potrubí
- položky platí pro práce prováděné v prostoru zapaženém i nezapaženém a i v kolektorech, chráničkách
- položky zahrnují i práce spojené s nutnými obtoky, převáděním a čerpáním vody
Položka nezahrnuje:
- tlakové zkoušky ani proplach a dezinfekci</t>
  </si>
  <si>
    <t>89952</t>
  </si>
  <si>
    <t>OBETONOVÁNÍ POTRUBÍ Z PROSTÉHO BETONU</t>
  </si>
  <si>
    <t>u vjezdu</t>
  </si>
  <si>
    <t>Položka zahrnuje:
- dodání čerstvého betonu (betonové směsi) požadované kvality, jeho uložení do požadovaného tvaru při jakékoliv hustotě výztuže, konzistenci čerstvého betonu a způsobu hutnění, ošetření a ochranu betonu,
- zhotovení nepropustného, mrazuvzdorného betonu a betonu požadované trvanlivosti a vlastností,
- užití potřebných přísad a technologií výroby betonu,
- zřízení pracovních a dilatačních spar, včetně potřebných úprav, výplně, vložek, opracování, očištění a ošetření,
- bednění požadovaných konstr. (i ztracené) s úpravou dle požadované  kvality povrchu betonu, včetně odbedňovacích a odskružovacích prostředků,
- podpěrné konstr. (skruže) a lešení všech druhů pro bednění, uložení čerstvého betonu, výztuže a doplňkových konstr., vč. požadovaných otvorů, ochranných a bezpečnostních opatření a základů těchto konstrukcí a lešení,
- vytvoření kotevních čel, kapes, nálitků, a sedel,
- zřízení všech požadovaných otvorů, kapes, výklenků, prostupů, dutin, drážek a pod., vč. ztížení práce a úprav kolem nich,
- úpravy pro osazení výztuže, doplňkových konstrukcí a vybavení,
- úpravy povrchu pro položení požadované izolace, povlaků a nátěrů, případně vyspravení,
- ztížení práce u kabelových a injektážních trubek a ostatních zařízení osazovaných do betonu,
- konstrukce betonových kloubů, upevnění kotevních prvků a doplňkových konstrukcí,
- nátěry zabraňující soudržnost betonu a bednění,
- výplň, těsnění a tmelení spar a spojů,
- opatření povrchů betonu izolací proti zemní vlhkosti v částech, kde přijdou do styku se zeminou nebo kamenivem,
- případné zřízení spojovací vrstvy u základů,
- úpravy pro osazení zařízení ochrany konstrukce proti vlivu bludných proudů
Položka nezahrnuje:
- x</t>
  </si>
  <si>
    <t>9</t>
  </si>
  <si>
    <t>Ostatní konstrukce a práce</t>
  </si>
  <si>
    <t>9111A1</t>
  </si>
  <si>
    <t>ZÁBRADLÍ SILNIČNÍ S VODOR MADLY - DODÁVKA A MONTÁŽ</t>
  </si>
  <si>
    <t>2×příčná zábrana 1,00×1,10 m, vodorovná trubka ve výši 0,20 m</t>
  </si>
  <si>
    <t>Položka zahrnuje:
- dodání zábradlí včetně předepsané povrchové úpravy
- osazení sloupků zaberaněním nebo osazením do betonových bloků (včetně betonových bloků a nutných zemních prací)
- případné bednění ( trubku) betonové patky v gabionové zdi
Položka nezahrnuje:
- x</t>
  </si>
  <si>
    <t>914161</t>
  </si>
  <si>
    <t>DOPRAVNÍ ZNAČKY ZÁKLADNÍ VELIKOSTI HLINÍKOVÉ FÓLIE TŘ 1 - DODÁVKA A MONTÁŽ</t>
  </si>
  <si>
    <t>4×C9a, 4×C9b, 2×P4</t>
  </si>
  <si>
    <t>Položka zahrnuje:
- dodávku a montáž značek v požadovaném provedení
Položka nezahrnuje:
- x</t>
  </si>
  <si>
    <t>914162</t>
  </si>
  <si>
    <t>DOPRAVNÍ ZNAČKY ZÁKLADNÍ VELIKOSTI HLINÍKOVÉ FÓLIE TŘ 1 - MONTÁŽ S PŘEMÍSTĚNÍM</t>
  </si>
  <si>
    <t>IZ4B- Konec obce
demontáž pro výstavbu chodníku, osazení na stejné místo</t>
  </si>
  <si>
    <t>Položka zahrnuje:
- dopravu demontované značky z dočasné skládky
- osazení a montáž značky na místě určeném projektem
- nutnou opravu poškozených částí
Položka nezahrnuje:
- dodávku značky</t>
  </si>
  <si>
    <t>914163</t>
  </si>
  <si>
    <t>DOPRAVNÍ ZNAČKY ZÁKLADNÍ VELIKOSTI HLINÍKOVÉ FÓLIE TŘ 1 - DEMONTÁŽ</t>
  </si>
  <si>
    <t>Položka zahrnuje:
- odstranění, demontáž a odklizení materiálu s odvozem na předepsané místo
Položka nezahrnuje:
- x</t>
  </si>
  <si>
    <t>917212</t>
  </si>
  <si>
    <t>ZÁHONOVÉ OBRUBY Z BETONOVÝCH OBRUBNÍKŮ ŠÍŘ 80MM</t>
  </si>
  <si>
    <t>Položka zahrnuje:
- dodání a pokládku betonových obrubníků o rozměrech předepsaných zadávací dokumentací
- betonové lože i boční betonovou opěrku
Položka nezahrnuje:
- x</t>
  </si>
  <si>
    <t>917224</t>
  </si>
  <si>
    <t>SILNIČNÍ A CHODNÍKOVÉ OBRUBY Z BETONOVÝCH OBRUBNÍKŮ ŠÍŘ 150MM</t>
  </si>
  <si>
    <t>obrubník přímý - 61 ks
obrubník přechodový - 3 ks
obrubník nájezdový - 8 ks</t>
  </si>
  <si>
    <t>9181C</t>
  </si>
  <si>
    <t>ČELA PROPUSTU Z TRUB DN DO 500MM Z BETONU</t>
  </si>
  <si>
    <t>Položka zahrnuje:
- kompletní čelo (základ, dřík, římsu)
- dodání čerstvého betonu (betonové směsi) požadované kvality, jeho uložení do požadovaného tvaru při jakékoliv hustotě výztuže, konzistenci čerstvého betonu a způsobu hutnění, ošetření a ochranu betonu,
- dodání a osazení výztuže,
- případně dokumentací předepsaný kamenný obklad,
- zhotovení nepropustného, mrazuvzdorného betonu a betonu požadované trvanlivosti a vlastností,
- užití potřebných přísad a technologií výroby betonu,
- zřízení pracovních a dilatačních spar, včetně potřebných úprav, výplně, vložek, opracování, očištění a ošetření,
- bednění požadovaných konstr. (i ztracené) s úpravou dle požadované  kvality povrchu betonu, včetně odbedňovacích a odskružovacích prostředků,
- podpěrné konstr. (skruže) a lešení všech druhů pro bednění, uložení čerstvého betonu, výztuže a doplňkových konstr., vč. požadovaných otvorů, ochranných a bezpečnostních opatření a základů těchto konstrukcí a lešení,
- vytvoření kotevních čel, kapes, nálitků, a sedel,
- zřízení všech požadovaných otvorů, kapes, výklenků, prostupů, dutin, drážek a pod., vč. ztížení práce a úprav  kolem nich,
- úpravy pro osazení výztuže, doplňkových konstrukcí a vybavení,
- úpravy povrchu pro položení požadované izolace, povlaků a nátěrů, případně vyspravení,
- ztížení práce u kabelových a injektážních trubek a ostatních zařízení osazovaných do betonu,
- konstrukce betonových kloubů, upevnění kotevních prvků a doplňkových konstrukcí,
- nátěry zabraňující soudržnost betonu a bednění,
- výplň, těsnění a tmelení spar a spojů,
- opatření povrchů betonu izolací proti zemní vlhkosti v částech, kde přijdou do styku se zeminou nebo kamenivem,
- případné zřízení spojovací vrstvy u základů,
- úpravy pro osazení zařízení ochrany konstrukce proti vlivu bludných proudů.
Položka nezahrnuje:
- x</t>
  </si>
  <si>
    <t>9183B3</t>
  </si>
  <si>
    <t>PROPUSTY Z TRUB DN 400MM PLASTOVÝCH</t>
  </si>
  <si>
    <t>Položka zahrnuje:
- dodání a položení potrubí z trub z dokumentací předepsaného materiálu a předepsaného průměru
- případné úpravy trub (zkrácení, šikmé seříznutí)
Položka nezahrnuje:
- podkladní vrstvy a obetonování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</si>
</sst>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\ ###\ ##0.00"/>
    <numFmt numFmtId="165" formatCode="#\ ###\ ###\ ###\ ##0.000"/>
  </numFmts>
  <fonts count="9" x14ac:knownFonts="1">
    <font>
      <sz val="11"/>
      <name val="Calibri"/>
      <family val="2"/>
      <scheme val="minor"/>
    </font>
    <font>
      <sz val="11"/>
      <color rgb="FFD9D9D9"/>
      <name val="Calibri"/>
      <scheme val="minor"/>
    </font>
    <font>
      <sz val="10"/>
      <color rgb="FF000000"/>
      <name val="Arial"/>
    </font>
    <font>
      <b/>
      <sz val="16"/>
      <color rgb="FF000000"/>
      <name val="Arial"/>
    </font>
    <font>
      <b/>
      <sz val="10"/>
      <color rgb="FF000000"/>
      <name val="Arial"/>
    </font>
    <font>
      <sz val="10"/>
      <color rgb="FFFFFFFF"/>
      <name val="Arial"/>
    </font>
    <font>
      <b/>
      <sz val="11"/>
      <color rgb="FF000000"/>
      <name val="Arial"/>
    </font>
    <font>
      <b/>
      <sz val="11"/>
      <name val="Calibri"/>
      <scheme val="minor"/>
    </font>
    <font>
      <i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41A5BD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4">
    <xf numFmtId="0" fontId="0" fillId="0" borderId="0"/>
    <xf numFmtId="0" fontId="2" fillId="0" borderId="0">
      <alignment horizontal="left" vertical="center" wrapText="1"/>
    </xf>
    <xf numFmtId="0" fontId="3" fillId="0" borderId="0">
      <alignment horizontal="left" vertical="center" wrapText="1"/>
    </xf>
    <xf numFmtId="0" fontId="4" fillId="0" borderId="0">
      <alignment horizontal="right" vertical="center" wrapText="1"/>
    </xf>
    <xf numFmtId="0" fontId="5" fillId="0" borderId="0">
      <alignment horizontal="center" vertical="center" wrapText="1"/>
    </xf>
    <xf numFmtId="0" fontId="4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right" vertical="center" wrapText="1"/>
    </xf>
    <xf numFmtId="0" fontId="2" fillId="0" borderId="0">
      <alignment horizontal="left" vertical="center" wrapText="1"/>
    </xf>
    <xf numFmtId="0" fontId="2" fillId="0" borderId="0">
      <alignment horizontal="right" vertical="center" wrapText="1"/>
    </xf>
    <xf numFmtId="0" fontId="8" fillId="0" borderId="0">
      <alignment horizontal="left" vertical="center" wrapText="1"/>
    </xf>
  </cellStyleXfs>
  <cellXfs count="52">
    <xf numFmtId="0" fontId="0" fillId="0" borderId="0" xfId="0"/>
    <xf numFmtId="0" fontId="1" fillId="2" borderId="0" xfId="0" applyFont="1" applyFill="1"/>
    <xf numFmtId="0" fontId="2" fillId="2" borderId="0" xfId="1" applyFill="1">
      <alignment horizontal="left" vertical="center" wrapText="1"/>
    </xf>
    <xf numFmtId="0" fontId="0" fillId="2" borderId="0" xfId="0" applyFill="1"/>
    <xf numFmtId="0" fontId="3" fillId="2" borderId="0" xfId="2" applyFill="1">
      <alignment horizontal="left" vertical="center" wrapText="1"/>
    </xf>
    <xf numFmtId="0" fontId="4" fillId="2" borderId="0" xfId="3" applyFill="1">
      <alignment horizontal="right" vertical="center" wrapText="1"/>
    </xf>
    <xf numFmtId="164" fontId="4" fillId="2" borderId="0" xfId="3" applyNumberFormat="1" applyFill="1">
      <alignment horizontal="right" vertical="center" wrapText="1"/>
    </xf>
    <xf numFmtId="0" fontId="5" fillId="3" borderId="1" xfId="4" applyFill="1" applyBorder="1">
      <alignment horizontal="center" vertical="center" wrapText="1"/>
    </xf>
    <xf numFmtId="49" fontId="4" fillId="0" borderId="1" xfId="5" applyNumberFormat="1" applyBorder="1">
      <alignment horizontal="left" vertical="center" wrapText="1"/>
    </xf>
    <xf numFmtId="0" fontId="4" fillId="0" borderId="1" xfId="5" applyBorder="1">
      <alignment horizontal="left" vertical="center" wrapText="1"/>
    </xf>
    <xf numFmtId="164" fontId="4" fillId="0" borderId="1" xfId="5" applyNumberFormat="1" applyBorder="1">
      <alignment horizontal="left" vertical="center" wrapText="1"/>
    </xf>
    <xf numFmtId="0" fontId="0" fillId="2" borderId="2" xfId="0" applyFill="1" applyBorder="1"/>
    <xf numFmtId="0" fontId="0" fillId="2" borderId="3" xfId="0" applyFill="1" applyBorder="1"/>
    <xf numFmtId="0" fontId="2" fillId="2" borderId="3" xfId="1" applyFill="1" applyBorder="1">
      <alignment horizontal="left" vertical="center" wrapText="1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6" fillId="2" borderId="5" xfId="6" applyFill="1" applyBorder="1">
      <alignment horizontal="left" vertical="center" wrapText="1"/>
    </xf>
    <xf numFmtId="0" fontId="6" fillId="2" borderId="0" xfId="6" applyFill="1">
      <alignment horizontal="left" vertical="center" wrapText="1"/>
    </xf>
    <xf numFmtId="0" fontId="0" fillId="2" borderId="7" xfId="0" applyFill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0" fontId="5" fillId="3" borderId="9" xfId="4" applyFill="1" applyBorder="1">
      <alignment horizontal="center" vertical="center" wrapText="1"/>
    </xf>
    <xf numFmtId="0" fontId="5" fillId="3" borderId="10" xfId="4" applyFill="1" applyBorder="1">
      <alignment horizontal="center" vertical="center" wrapText="1"/>
    </xf>
    <xf numFmtId="0" fontId="5" fillId="3" borderId="11" xfId="4" applyFill="1" applyBorder="1">
      <alignment horizontal="center" vertical="center" wrapText="1"/>
    </xf>
    <xf numFmtId="0" fontId="5" fillId="3" borderId="12" xfId="4" applyFill="1" applyBorder="1">
      <alignment horizontal="center" vertical="center" wrapText="1"/>
    </xf>
    <xf numFmtId="0" fontId="7" fillId="2" borderId="7" xfId="0" applyFont="1" applyFill="1" applyBorder="1"/>
    <xf numFmtId="0" fontId="7" fillId="2" borderId="13" xfId="0" applyFont="1" applyFill="1" applyBorder="1"/>
    <xf numFmtId="0" fontId="7" fillId="2" borderId="7" xfId="0" applyFont="1" applyFill="1" applyBorder="1" applyAlignment="1">
      <alignment horizontal="right"/>
    </xf>
    <xf numFmtId="0" fontId="7" fillId="2" borderId="14" xfId="0" applyFont="1" applyFill="1" applyBorder="1"/>
    <xf numFmtId="164" fontId="7" fillId="2" borderId="7" xfId="0" applyNumberFormat="1" applyFont="1" applyFill="1" applyBorder="1" applyAlignment="1">
      <alignment horizontal="center"/>
    </xf>
    <xf numFmtId="0" fontId="0" fillId="2" borderId="15" xfId="0" applyFill="1" applyBorder="1"/>
    <xf numFmtId="0" fontId="0" fillId="0" borderId="7" xfId="0" applyBorder="1"/>
    <xf numFmtId="0" fontId="0" fillId="0" borderId="7" xfId="0" applyBorder="1" applyAlignment="1">
      <alignment horizontal="right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0" xfId="0" applyNumberFormat="1"/>
    <xf numFmtId="0" fontId="0" fillId="0" borderId="5" xfId="0" applyBorder="1"/>
    <xf numFmtId="0" fontId="0" fillId="0" borderId="6" xfId="0" applyBorder="1"/>
    <xf numFmtId="0" fontId="0" fillId="0" borderId="0" xfId="0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3" fillId="2" borderId="0" xfId="2" applyFill="1">
      <alignment horizontal="left" vertical="center" wrapText="1"/>
    </xf>
    <xf numFmtId="0" fontId="0" fillId="2" borderId="0" xfId="0" applyFill="1"/>
    <xf numFmtId="0" fontId="5" fillId="3" borderId="1" xfId="4" applyFill="1" applyBorder="1">
      <alignment horizontal="center" vertical="center" wrapText="1"/>
    </xf>
    <xf numFmtId="0" fontId="5" fillId="3" borderId="10" xfId="4" applyFill="1" applyBorder="1">
      <alignment horizontal="center" vertical="center" wrapText="1"/>
    </xf>
    <xf numFmtId="0" fontId="6" fillId="2" borderId="0" xfId="6" applyFill="1" applyAlignment="1">
      <alignment horizontal="right" vertical="center" wrapText="1"/>
    </xf>
    <xf numFmtId="0" fontId="0" fillId="2" borderId="0" xfId="0" applyFill="1" applyAlignment="1">
      <alignment horizontal="right"/>
    </xf>
    <xf numFmtId="0" fontId="5" fillId="3" borderId="8" xfId="4" applyFill="1" applyBorder="1">
      <alignment horizontal="center" vertical="center" wrapText="1"/>
    </xf>
    <xf numFmtId="0" fontId="5" fillId="3" borderId="9" xfId="4" applyFill="1" applyBorder="1">
      <alignment horizontal="center" vertical="center" wrapText="1"/>
    </xf>
  </cellXfs>
  <cellStyles count="14">
    <cellStyle name="NadpisRekapitulaceSoupisPraciStyle" xfId="2" xr:uid="{00000000-0005-0000-0000-000002000000}"/>
    <cellStyle name="NadpisStrukturyStyle" xfId="7" xr:uid="{00000000-0005-0000-0000-000007000000}"/>
    <cellStyle name="NadpisySloupcuStyle" xfId="4" xr:uid="{00000000-0005-0000-0000-000004000000}"/>
    <cellStyle name="NormalBoldLeftStyle" xfId="9" xr:uid="{00000000-0005-0000-0000-000009000000}"/>
    <cellStyle name="NormalBoldRightStyle" xfId="10" xr:uid="{00000000-0005-0000-0000-00000A000000}"/>
    <cellStyle name="NormalBoldStyle" xfId="5" xr:uid="{00000000-0005-0000-0000-000005000000}"/>
    <cellStyle name="NormalLeftStyle" xfId="11" xr:uid="{00000000-0005-0000-0000-00000B000000}"/>
    <cellStyle name="Normální" xfId="0" builtinId="0"/>
    <cellStyle name="NormalRightStyle" xfId="12" xr:uid="{00000000-0005-0000-0000-00000C000000}"/>
    <cellStyle name="NormalStyle" xfId="1" xr:uid="{00000000-0005-0000-0000-000001000000}"/>
    <cellStyle name="PolDoplnInfoStyle" xfId="13" xr:uid="{00000000-0005-0000-0000-00000D000000}"/>
    <cellStyle name="RekapitulaceCenyStyle" xfId="3" xr:uid="{00000000-0005-0000-0000-000003000000}"/>
    <cellStyle name="StavbaRozpocetHeaderStyle" xfId="6" xr:uid="{00000000-0005-0000-0000-000006000000}"/>
    <cellStyle name="StavebniDilStyle" xfId="8" xr:uid="{00000000-0005-0000-0000-000008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1950" cy="3619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0"/>
  <sheetViews>
    <sheetView topLeftCell="A16" workbookViewId="0"/>
  </sheetViews>
  <sheetFormatPr defaultRowHeight="14.4" x14ac:dyDescent="0.3"/>
  <cols>
    <col min="1" max="2" width="32.44140625" customWidth="1"/>
    <col min="3" max="5" width="19.44140625" customWidth="1"/>
  </cols>
  <sheetData>
    <row r="1" spans="1:5" x14ac:dyDescent="0.3">
      <c r="A1" s="1" t="s">
        <v>0</v>
      </c>
      <c r="B1" s="2" t="s">
        <v>1</v>
      </c>
      <c r="C1" s="3"/>
      <c r="D1" s="3"/>
      <c r="E1" s="3"/>
    </row>
    <row r="2" spans="1:5" x14ac:dyDescent="0.3">
      <c r="A2" s="1"/>
      <c r="B2" s="44" t="s">
        <v>2</v>
      </c>
      <c r="C2" s="3"/>
      <c r="D2" s="3"/>
      <c r="E2" s="3"/>
    </row>
    <row r="3" spans="1:5" x14ac:dyDescent="0.3">
      <c r="A3" s="3"/>
      <c r="B3" s="45"/>
      <c r="C3" s="3"/>
      <c r="D3" s="3"/>
      <c r="E3" s="3"/>
    </row>
    <row r="4" spans="1:5" x14ac:dyDescent="0.3">
      <c r="A4" s="3"/>
      <c r="B4" s="44" t="s">
        <v>3</v>
      </c>
      <c r="C4" s="45"/>
      <c r="D4" s="45"/>
      <c r="E4" s="45"/>
    </row>
    <row r="5" spans="1:5" x14ac:dyDescent="0.3">
      <c r="A5" s="3"/>
      <c r="B5" s="3"/>
      <c r="C5" s="3"/>
      <c r="D5" s="3"/>
      <c r="E5" s="3"/>
    </row>
    <row r="6" spans="1:5" x14ac:dyDescent="0.3">
      <c r="A6" s="3"/>
      <c r="B6" s="5" t="s">
        <v>4</v>
      </c>
      <c r="C6" s="6">
        <f>SUM(C10)</f>
        <v>0</v>
      </c>
      <c r="D6" s="3"/>
      <c r="E6" s="3"/>
    </row>
    <row r="7" spans="1:5" x14ac:dyDescent="0.3">
      <c r="A7" s="3"/>
      <c r="B7" s="5" t="s">
        <v>5</v>
      </c>
      <c r="C7" s="6">
        <f>SUM(E10)</f>
        <v>0</v>
      </c>
      <c r="D7" s="3"/>
      <c r="E7" s="3"/>
    </row>
    <row r="8" spans="1:5" x14ac:dyDescent="0.3">
      <c r="A8" s="3"/>
      <c r="B8" s="3"/>
      <c r="C8" s="3"/>
      <c r="D8" s="3"/>
      <c r="E8" s="3"/>
    </row>
    <row r="9" spans="1:5" x14ac:dyDescent="0.3">
      <c r="A9" s="7" t="s">
        <v>6</v>
      </c>
      <c r="B9" s="7" t="s">
        <v>7</v>
      </c>
      <c r="C9" s="7" t="s">
        <v>8</v>
      </c>
      <c r="D9" s="7" t="s">
        <v>9</v>
      </c>
      <c r="E9" s="7" t="s">
        <v>10</v>
      </c>
    </row>
    <row r="10" spans="1:5" ht="39.6" x14ac:dyDescent="0.3">
      <c r="A10" s="8" t="s">
        <v>11</v>
      </c>
      <c r="B10" s="9" t="s">
        <v>12</v>
      </c>
      <c r="C10" s="10">
        <f>'2025'!I3</f>
        <v>0</v>
      </c>
      <c r="D10" s="10">
        <f>SUMIFS('2025'!O:O,'2025'!A:A,"P")</f>
        <v>0</v>
      </c>
      <c r="E10" s="10">
        <f>C10+D10</f>
        <v>0</v>
      </c>
    </row>
  </sheetData>
  <mergeCells count="2">
    <mergeCell ref="B2:B3"/>
    <mergeCell ref="B4:E4"/>
  </mergeCells>
  <pageMargins left="0.7" right="0.7" top="0.78740157499999996" bottom="0.78740157499999996" header="0.3" footer="0.3"/>
  <pageSetup fitToHeight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33"/>
  <sheetViews>
    <sheetView tabSelected="1" topLeftCell="B121" workbookViewId="0">
      <selection activeCell="H3" sqref="H3"/>
    </sheetView>
  </sheetViews>
  <sheetFormatPr defaultRowHeight="14.4" x14ac:dyDescent="0.3"/>
  <cols>
    <col min="1" max="1" width="9.109375" hidden="1"/>
    <col min="2" max="2" width="16.109375" customWidth="1"/>
    <col min="3" max="3" width="9.6640625" customWidth="1"/>
    <col min="4" max="4" width="13" customWidth="1"/>
    <col min="5" max="5" width="64.88671875" customWidth="1"/>
    <col min="6" max="6" width="13" customWidth="1"/>
    <col min="7" max="9" width="16.109375" customWidth="1"/>
    <col min="10" max="10" width="14.88671875" bestFit="1" customWidth="1"/>
    <col min="15" max="16" width="9.109375" hidden="1"/>
  </cols>
  <sheetData>
    <row r="1" spans="1:16" x14ac:dyDescent="0.3">
      <c r="A1" s="1" t="s">
        <v>0</v>
      </c>
      <c r="B1" s="11"/>
      <c r="C1" s="12"/>
      <c r="D1" s="12"/>
      <c r="E1" s="13" t="s">
        <v>1</v>
      </c>
      <c r="F1" s="12"/>
      <c r="G1" s="12"/>
      <c r="H1" s="12"/>
      <c r="I1" s="12"/>
      <c r="J1" s="14"/>
      <c r="P1">
        <v>3</v>
      </c>
    </row>
    <row r="2" spans="1:16" ht="21" x14ac:dyDescent="0.3">
      <c r="A2" s="1"/>
      <c r="B2" s="15"/>
      <c r="C2" s="3"/>
      <c r="D2" s="3"/>
      <c r="E2" s="4" t="s">
        <v>13</v>
      </c>
      <c r="F2" s="3"/>
      <c r="G2" s="3"/>
      <c r="H2" s="3"/>
      <c r="I2" s="3"/>
      <c r="J2" s="16"/>
    </row>
    <row r="3" spans="1:16" ht="27.6" x14ac:dyDescent="0.3">
      <c r="A3" s="3" t="s">
        <v>14</v>
      </c>
      <c r="B3" s="17" t="s">
        <v>15</v>
      </c>
      <c r="C3" s="48" t="s">
        <v>11</v>
      </c>
      <c r="D3" s="49"/>
      <c r="E3" s="18" t="s">
        <v>16</v>
      </c>
      <c r="F3" s="3"/>
      <c r="G3" s="3"/>
      <c r="H3" s="19" t="s">
        <v>11</v>
      </c>
      <c r="I3" s="20">
        <f>SUMIFS(I8:I133,A8:A133,"SD")</f>
        <v>0</v>
      </c>
      <c r="J3" s="16"/>
      <c r="O3">
        <v>0</v>
      </c>
      <c r="P3">
        <v>2</v>
      </c>
    </row>
    <row r="4" spans="1:16" ht="27.6" x14ac:dyDescent="0.3">
      <c r="A4" s="3" t="s">
        <v>17</v>
      </c>
      <c r="B4" s="17" t="s">
        <v>18</v>
      </c>
      <c r="C4" s="48" t="s">
        <v>11</v>
      </c>
      <c r="D4" s="49"/>
      <c r="E4" s="18" t="s">
        <v>12</v>
      </c>
      <c r="F4" s="3"/>
      <c r="G4" s="3"/>
      <c r="H4" s="3"/>
      <c r="I4" s="3"/>
      <c r="J4" s="16"/>
      <c r="O4">
        <v>0.12</v>
      </c>
      <c r="P4">
        <v>2</v>
      </c>
    </row>
    <row r="5" spans="1:16" x14ac:dyDescent="0.3">
      <c r="A5" s="50" t="s">
        <v>19</v>
      </c>
      <c r="B5" s="51" t="s">
        <v>20</v>
      </c>
      <c r="C5" s="46" t="s">
        <v>21</v>
      </c>
      <c r="D5" s="46" t="s">
        <v>22</v>
      </c>
      <c r="E5" s="46" t="s">
        <v>23</v>
      </c>
      <c r="F5" s="46" t="s">
        <v>24</v>
      </c>
      <c r="G5" s="46" t="s">
        <v>25</v>
      </c>
      <c r="H5" s="46" t="s">
        <v>26</v>
      </c>
      <c r="I5" s="46"/>
      <c r="J5" s="47" t="s">
        <v>27</v>
      </c>
      <c r="O5">
        <v>0.21</v>
      </c>
    </row>
    <row r="6" spans="1:16" x14ac:dyDescent="0.3">
      <c r="A6" s="50"/>
      <c r="B6" s="51"/>
      <c r="C6" s="46"/>
      <c r="D6" s="46"/>
      <c r="E6" s="46"/>
      <c r="F6" s="46"/>
      <c r="G6" s="46"/>
      <c r="H6" s="7" t="s">
        <v>28</v>
      </c>
      <c r="I6" s="7" t="s">
        <v>29</v>
      </c>
      <c r="J6" s="47"/>
    </row>
    <row r="7" spans="1:16" x14ac:dyDescent="0.3">
      <c r="A7" s="23">
        <v>0</v>
      </c>
      <c r="B7" s="21">
        <v>1</v>
      </c>
      <c r="C7" s="24">
        <v>2</v>
      </c>
      <c r="D7" s="7">
        <v>3</v>
      </c>
      <c r="E7" s="24">
        <v>4</v>
      </c>
      <c r="F7" s="7">
        <v>5</v>
      </c>
      <c r="G7" s="7">
        <v>6</v>
      </c>
      <c r="H7" s="7">
        <v>7</v>
      </c>
      <c r="I7" s="24">
        <v>8</v>
      </c>
      <c r="J7" s="22">
        <v>9</v>
      </c>
    </row>
    <row r="8" spans="1:16" x14ac:dyDescent="0.3">
      <c r="A8" s="25" t="s">
        <v>30</v>
      </c>
      <c r="B8" s="26"/>
      <c r="C8" s="27" t="s">
        <v>31</v>
      </c>
      <c r="D8" s="28"/>
      <c r="E8" s="25" t="s">
        <v>32</v>
      </c>
      <c r="F8" s="28"/>
      <c r="G8" s="28"/>
      <c r="H8" s="28"/>
      <c r="I8" s="29">
        <f>SUMIFS(I9:I23,A9:A23,"P")</f>
        <v>0</v>
      </c>
      <c r="J8" s="30"/>
    </row>
    <row r="9" spans="1:16" x14ac:dyDescent="0.3">
      <c r="A9" s="31" t="s">
        <v>33</v>
      </c>
      <c r="B9" s="31">
        <v>1</v>
      </c>
      <c r="C9" s="32" t="s">
        <v>34</v>
      </c>
      <c r="D9" s="31" t="s">
        <v>35</v>
      </c>
      <c r="E9" s="33" t="s">
        <v>36</v>
      </c>
      <c r="F9" s="34" t="s">
        <v>37</v>
      </c>
      <c r="G9" s="35">
        <v>0</v>
      </c>
      <c r="H9" s="36">
        <v>0</v>
      </c>
      <c r="I9" s="36">
        <f>ROUND(G9*H9,P4)</f>
        <v>0</v>
      </c>
      <c r="J9" s="31"/>
      <c r="O9" s="37">
        <f>I9*0.21</f>
        <v>0</v>
      </c>
      <c r="P9">
        <v>3</v>
      </c>
    </row>
    <row r="10" spans="1:16" ht="28.8" x14ac:dyDescent="0.3">
      <c r="A10" s="31" t="s">
        <v>38</v>
      </c>
      <c r="B10" s="38"/>
      <c r="E10" s="33" t="s">
        <v>39</v>
      </c>
      <c r="J10" s="39"/>
    </row>
    <row r="11" spans="1:16" ht="57.6" x14ac:dyDescent="0.3">
      <c r="A11" s="31" t="s">
        <v>40</v>
      </c>
      <c r="B11" s="38"/>
      <c r="E11" s="33" t="s">
        <v>41</v>
      </c>
      <c r="J11" s="39"/>
    </row>
    <row r="12" spans="1:16" x14ac:dyDescent="0.3">
      <c r="A12" s="31" t="s">
        <v>33</v>
      </c>
      <c r="B12" s="31">
        <v>2</v>
      </c>
      <c r="C12" s="32" t="s">
        <v>42</v>
      </c>
      <c r="D12" s="31" t="s">
        <v>35</v>
      </c>
      <c r="E12" s="33" t="s">
        <v>43</v>
      </c>
      <c r="F12" s="34" t="s">
        <v>44</v>
      </c>
      <c r="G12" s="35">
        <v>0.2</v>
      </c>
      <c r="H12" s="36">
        <v>0</v>
      </c>
      <c r="I12" s="36">
        <f>ROUND(G12*H12,P4)</f>
        <v>0</v>
      </c>
      <c r="J12" s="31"/>
      <c r="O12" s="37">
        <f>I12*0.21</f>
        <v>0</v>
      </c>
      <c r="P12">
        <v>3</v>
      </c>
    </row>
    <row r="13" spans="1:16" x14ac:dyDescent="0.3">
      <c r="A13" s="31" t="s">
        <v>38</v>
      </c>
      <c r="B13" s="38"/>
      <c r="E13" s="40" t="s">
        <v>35</v>
      </c>
      <c r="J13" s="39"/>
    </row>
    <row r="14" spans="1:16" ht="72" x14ac:dyDescent="0.3">
      <c r="A14" s="31" t="s">
        <v>40</v>
      </c>
      <c r="B14" s="38"/>
      <c r="E14" s="33" t="s">
        <v>45</v>
      </c>
      <c r="J14" s="39"/>
    </row>
    <row r="15" spans="1:16" x14ac:dyDescent="0.3">
      <c r="A15" s="31" t="s">
        <v>33</v>
      </c>
      <c r="B15" s="31">
        <v>3</v>
      </c>
      <c r="C15" s="32" t="s">
        <v>46</v>
      </c>
      <c r="D15" s="31" t="s">
        <v>35</v>
      </c>
      <c r="E15" s="33" t="s">
        <v>47</v>
      </c>
      <c r="F15" s="34" t="s">
        <v>44</v>
      </c>
      <c r="G15" s="35">
        <v>13</v>
      </c>
      <c r="H15" s="36">
        <v>0</v>
      </c>
      <c r="I15" s="36">
        <f>ROUND(G15*H15,P4)</f>
        <v>0</v>
      </c>
      <c r="J15" s="31"/>
      <c r="O15" s="37">
        <f>I15*0.21</f>
        <v>0</v>
      </c>
      <c r="P15">
        <v>3</v>
      </c>
    </row>
    <row r="16" spans="1:16" x14ac:dyDescent="0.3">
      <c r="A16" s="31" t="s">
        <v>38</v>
      </c>
      <c r="B16" s="38"/>
      <c r="E16" s="33" t="s">
        <v>48</v>
      </c>
      <c r="J16" s="39"/>
    </row>
    <row r="17" spans="1:16" ht="72" x14ac:dyDescent="0.3">
      <c r="A17" s="31" t="s">
        <v>40</v>
      </c>
      <c r="B17" s="38"/>
      <c r="E17" s="33" t="s">
        <v>45</v>
      </c>
      <c r="J17" s="39"/>
    </row>
    <row r="18" spans="1:16" ht="28.8" x14ac:dyDescent="0.3">
      <c r="A18" s="31" t="s">
        <v>33</v>
      </c>
      <c r="B18" s="31">
        <v>4</v>
      </c>
      <c r="C18" s="32" t="s">
        <v>49</v>
      </c>
      <c r="D18" s="31" t="s">
        <v>35</v>
      </c>
      <c r="E18" s="33" t="s">
        <v>50</v>
      </c>
      <c r="F18" s="34" t="s">
        <v>51</v>
      </c>
      <c r="G18" s="35">
        <v>336</v>
      </c>
      <c r="H18" s="36">
        <v>0</v>
      </c>
      <c r="I18" s="36">
        <f>ROUND(G18*H18,P4)</f>
        <v>0</v>
      </c>
      <c r="J18" s="31"/>
      <c r="O18" s="37">
        <f>I18*0.21</f>
        <v>0</v>
      </c>
      <c r="P18">
        <v>3</v>
      </c>
    </row>
    <row r="19" spans="1:16" x14ac:dyDescent="0.3">
      <c r="A19" s="31" t="s">
        <v>38</v>
      </c>
      <c r="B19" s="38"/>
      <c r="E19" s="40" t="s">
        <v>35</v>
      </c>
      <c r="J19" s="39"/>
    </row>
    <row r="20" spans="1:16" ht="158.4" x14ac:dyDescent="0.3">
      <c r="A20" s="31" t="s">
        <v>40</v>
      </c>
      <c r="B20" s="38"/>
      <c r="E20" s="33" t="s">
        <v>52</v>
      </c>
      <c r="J20" s="39"/>
    </row>
    <row r="21" spans="1:16" ht="28.8" x14ac:dyDescent="0.3">
      <c r="A21" s="31" t="s">
        <v>33</v>
      </c>
      <c r="B21" s="31">
        <v>5</v>
      </c>
      <c r="C21" s="32" t="s">
        <v>53</v>
      </c>
      <c r="D21" s="31" t="s">
        <v>35</v>
      </c>
      <c r="E21" s="33" t="s">
        <v>54</v>
      </c>
      <c r="F21" s="34" t="s">
        <v>51</v>
      </c>
      <c r="G21" s="35">
        <v>0.5</v>
      </c>
      <c r="H21" s="36">
        <v>0</v>
      </c>
      <c r="I21" s="36">
        <f>ROUND(G21*H21,P4)</f>
        <v>0</v>
      </c>
      <c r="J21" s="31"/>
      <c r="O21" s="37">
        <f>I21*0.21</f>
        <v>0</v>
      </c>
      <c r="P21">
        <v>3</v>
      </c>
    </row>
    <row r="22" spans="1:16" x14ac:dyDescent="0.3">
      <c r="A22" s="31" t="s">
        <v>38</v>
      </c>
      <c r="B22" s="38"/>
      <c r="E22" s="33" t="s">
        <v>55</v>
      </c>
      <c r="J22" s="39"/>
    </row>
    <row r="23" spans="1:16" ht="158.4" x14ac:dyDescent="0.3">
      <c r="A23" s="31" t="s">
        <v>40</v>
      </c>
      <c r="B23" s="38"/>
      <c r="E23" s="33" t="s">
        <v>52</v>
      </c>
      <c r="J23" s="39"/>
    </row>
    <row r="24" spans="1:16" x14ac:dyDescent="0.3">
      <c r="A24" s="25" t="s">
        <v>30</v>
      </c>
      <c r="B24" s="26"/>
      <c r="C24" s="27" t="s">
        <v>56</v>
      </c>
      <c r="D24" s="28"/>
      <c r="E24" s="25" t="s">
        <v>57</v>
      </c>
      <c r="F24" s="28"/>
      <c r="G24" s="28"/>
      <c r="H24" s="28"/>
      <c r="I24" s="29">
        <f>SUMIFS(I25:I51,A25:A51,"P")</f>
        <v>0</v>
      </c>
      <c r="J24" s="30"/>
    </row>
    <row r="25" spans="1:16" ht="28.8" x14ac:dyDescent="0.3">
      <c r="A25" s="31" t="s">
        <v>33</v>
      </c>
      <c r="B25" s="31">
        <v>6</v>
      </c>
      <c r="C25" s="32" t="s">
        <v>58</v>
      </c>
      <c r="D25" s="31" t="s">
        <v>35</v>
      </c>
      <c r="E25" s="33" t="s">
        <v>59</v>
      </c>
      <c r="F25" s="34" t="s">
        <v>60</v>
      </c>
      <c r="G25" s="35">
        <v>24</v>
      </c>
      <c r="H25" s="36">
        <v>0</v>
      </c>
      <c r="I25" s="36">
        <f>ROUND(G25*H25,P4)</f>
        <v>0</v>
      </c>
      <c r="J25" s="31"/>
      <c r="O25" s="37">
        <f>I25*0.21</f>
        <v>0</v>
      </c>
      <c r="P25">
        <v>3</v>
      </c>
    </row>
    <row r="26" spans="1:16" x14ac:dyDescent="0.3">
      <c r="A26" s="31" t="s">
        <v>38</v>
      </c>
      <c r="B26" s="38"/>
      <c r="E26" s="33" t="s">
        <v>61</v>
      </c>
      <c r="J26" s="39"/>
    </row>
    <row r="27" spans="1:16" ht="216" x14ac:dyDescent="0.3">
      <c r="A27" s="31" t="s">
        <v>40</v>
      </c>
      <c r="B27" s="38"/>
      <c r="E27" s="33" t="s">
        <v>62</v>
      </c>
      <c r="J27" s="39"/>
    </row>
    <row r="28" spans="1:16" x14ac:dyDescent="0.3">
      <c r="A28" s="31" t="s">
        <v>33</v>
      </c>
      <c r="B28" s="31">
        <v>7</v>
      </c>
      <c r="C28" s="32" t="s">
        <v>63</v>
      </c>
      <c r="D28" s="31" t="s">
        <v>35</v>
      </c>
      <c r="E28" s="33" t="s">
        <v>64</v>
      </c>
      <c r="F28" s="34" t="s">
        <v>65</v>
      </c>
      <c r="G28" s="35">
        <v>2</v>
      </c>
      <c r="H28" s="36">
        <v>0</v>
      </c>
      <c r="I28" s="36">
        <f>ROUND(G28*H28,P4)</f>
        <v>0</v>
      </c>
      <c r="J28" s="31"/>
      <c r="O28" s="37">
        <f>I28*0.21</f>
        <v>0</v>
      </c>
      <c r="P28">
        <v>3</v>
      </c>
    </row>
    <row r="29" spans="1:16" x14ac:dyDescent="0.3">
      <c r="A29" s="31" t="s">
        <v>38</v>
      </c>
      <c r="B29" s="38"/>
      <c r="E29" s="33" t="s">
        <v>66</v>
      </c>
      <c r="J29" s="39"/>
    </row>
    <row r="30" spans="1:16" ht="115.2" x14ac:dyDescent="0.3">
      <c r="A30" s="31" t="s">
        <v>40</v>
      </c>
      <c r="B30" s="38"/>
      <c r="E30" s="33" t="s">
        <v>67</v>
      </c>
      <c r="J30" s="39"/>
    </row>
    <row r="31" spans="1:16" ht="28.8" x14ac:dyDescent="0.3">
      <c r="A31" s="31" t="s">
        <v>33</v>
      </c>
      <c r="B31" s="31">
        <v>8</v>
      </c>
      <c r="C31" s="32" t="s">
        <v>68</v>
      </c>
      <c r="D31" s="31" t="s">
        <v>35</v>
      </c>
      <c r="E31" s="33" t="s">
        <v>69</v>
      </c>
      <c r="F31" s="34" t="s">
        <v>44</v>
      </c>
      <c r="G31" s="35">
        <v>13</v>
      </c>
      <c r="H31" s="36">
        <v>0</v>
      </c>
      <c r="I31" s="36">
        <f>ROUND(G31*H31,P4)</f>
        <v>0</v>
      </c>
      <c r="J31" s="31"/>
      <c r="O31" s="37">
        <f>I31*0.21</f>
        <v>0</v>
      </c>
      <c r="P31">
        <v>3</v>
      </c>
    </row>
    <row r="32" spans="1:16" x14ac:dyDescent="0.3">
      <c r="A32" s="31" t="s">
        <v>38</v>
      </c>
      <c r="B32" s="38"/>
      <c r="E32" s="33" t="s">
        <v>70</v>
      </c>
      <c r="J32" s="39"/>
    </row>
    <row r="33" spans="1:16" ht="115.2" x14ac:dyDescent="0.3">
      <c r="A33" s="31" t="s">
        <v>40</v>
      </c>
      <c r="B33" s="38"/>
      <c r="E33" s="33" t="s">
        <v>67</v>
      </c>
      <c r="J33" s="39"/>
    </row>
    <row r="34" spans="1:16" x14ac:dyDescent="0.3">
      <c r="A34" s="31" t="s">
        <v>33</v>
      </c>
      <c r="B34" s="31">
        <v>9</v>
      </c>
      <c r="C34" s="32" t="s">
        <v>71</v>
      </c>
      <c r="D34" s="31" t="s">
        <v>35</v>
      </c>
      <c r="E34" s="33" t="s">
        <v>72</v>
      </c>
      <c r="F34" s="34" t="s">
        <v>73</v>
      </c>
      <c r="G34" s="35">
        <v>392</v>
      </c>
      <c r="H34" s="36">
        <v>0</v>
      </c>
      <c r="I34" s="36">
        <f>ROUND(G34*H34,P4)</f>
        <v>0</v>
      </c>
      <c r="J34" s="31"/>
      <c r="O34" s="37">
        <f>I34*0.21</f>
        <v>0</v>
      </c>
      <c r="P34">
        <v>3</v>
      </c>
    </row>
    <row r="35" spans="1:16" x14ac:dyDescent="0.3">
      <c r="A35" s="31" t="s">
        <v>38</v>
      </c>
      <c r="B35" s="38"/>
      <c r="E35" s="40" t="s">
        <v>35</v>
      </c>
      <c r="J35" s="39"/>
    </row>
    <row r="36" spans="1:16" ht="72" x14ac:dyDescent="0.3">
      <c r="A36" s="31" t="s">
        <v>40</v>
      </c>
      <c r="B36" s="38"/>
      <c r="E36" s="33" t="s">
        <v>74</v>
      </c>
      <c r="J36" s="39"/>
    </row>
    <row r="37" spans="1:16" x14ac:dyDescent="0.3">
      <c r="A37" s="31" t="s">
        <v>33</v>
      </c>
      <c r="B37" s="31">
        <v>10</v>
      </c>
      <c r="C37" s="32" t="s">
        <v>75</v>
      </c>
      <c r="D37" s="31" t="s">
        <v>35</v>
      </c>
      <c r="E37" s="33" t="s">
        <v>76</v>
      </c>
      <c r="F37" s="34" t="s">
        <v>44</v>
      </c>
      <c r="G37" s="35">
        <v>160</v>
      </c>
      <c r="H37" s="36">
        <v>0</v>
      </c>
      <c r="I37" s="36">
        <f>ROUND(G37*H37,P4)</f>
        <v>0</v>
      </c>
      <c r="J37" s="31"/>
      <c r="O37" s="37">
        <f>I37*0.21</f>
        <v>0</v>
      </c>
      <c r="P37">
        <v>3</v>
      </c>
    </row>
    <row r="38" spans="1:16" x14ac:dyDescent="0.3">
      <c r="A38" s="31" t="s">
        <v>38</v>
      </c>
      <c r="B38" s="38"/>
      <c r="E38" s="40" t="s">
        <v>35</v>
      </c>
      <c r="J38" s="39"/>
    </row>
    <row r="39" spans="1:16" ht="409.6" x14ac:dyDescent="0.3">
      <c r="A39" s="31" t="s">
        <v>40</v>
      </c>
      <c r="B39" s="38"/>
      <c r="E39" s="33" t="s">
        <v>77</v>
      </c>
      <c r="J39" s="39"/>
    </row>
    <row r="40" spans="1:16" x14ac:dyDescent="0.3">
      <c r="A40" s="31" t="s">
        <v>33</v>
      </c>
      <c r="B40" s="31">
        <v>11</v>
      </c>
      <c r="C40" s="32" t="s">
        <v>78</v>
      </c>
      <c r="D40" s="31" t="s">
        <v>35</v>
      </c>
      <c r="E40" s="33" t="s">
        <v>79</v>
      </c>
      <c r="F40" s="34" t="s">
        <v>44</v>
      </c>
      <c r="G40" s="35">
        <v>8</v>
      </c>
      <c r="H40" s="36">
        <v>0</v>
      </c>
      <c r="I40" s="36">
        <f>ROUND(G40*H40,P4)</f>
        <v>0</v>
      </c>
      <c r="J40" s="31"/>
      <c r="O40" s="37">
        <f>I40*0.21</f>
        <v>0</v>
      </c>
      <c r="P40">
        <v>3</v>
      </c>
    </row>
    <row r="41" spans="1:16" x14ac:dyDescent="0.3">
      <c r="A41" s="31" t="s">
        <v>38</v>
      </c>
      <c r="B41" s="38"/>
      <c r="E41" s="33" t="s">
        <v>80</v>
      </c>
      <c r="J41" s="39"/>
    </row>
    <row r="42" spans="1:16" ht="409.6" x14ac:dyDescent="0.3">
      <c r="A42" s="31" t="s">
        <v>40</v>
      </c>
      <c r="B42" s="38"/>
      <c r="E42" s="33" t="s">
        <v>81</v>
      </c>
      <c r="J42" s="39"/>
    </row>
    <row r="43" spans="1:16" x14ac:dyDescent="0.3">
      <c r="A43" s="31" t="s">
        <v>33</v>
      </c>
      <c r="B43" s="31">
        <v>12</v>
      </c>
      <c r="C43" s="32" t="s">
        <v>82</v>
      </c>
      <c r="D43" s="31" t="s">
        <v>35</v>
      </c>
      <c r="E43" s="33" t="s">
        <v>83</v>
      </c>
      <c r="F43" s="34" t="s">
        <v>44</v>
      </c>
      <c r="G43" s="35">
        <v>24</v>
      </c>
      <c r="H43" s="36">
        <v>0</v>
      </c>
      <c r="I43" s="36">
        <f>ROUND(G43*H43,P4)</f>
        <v>0</v>
      </c>
      <c r="J43" s="31"/>
      <c r="O43" s="37">
        <f>I43*0.21</f>
        <v>0</v>
      </c>
      <c r="P43">
        <v>3</v>
      </c>
    </row>
    <row r="44" spans="1:16" ht="43.2" x14ac:dyDescent="0.3">
      <c r="A44" s="31" t="s">
        <v>38</v>
      </c>
      <c r="B44" s="38"/>
      <c r="E44" s="33" t="s">
        <v>84</v>
      </c>
      <c r="J44" s="39"/>
    </row>
    <row r="45" spans="1:16" ht="302.39999999999998" x14ac:dyDescent="0.3">
      <c r="A45" s="31" t="s">
        <v>40</v>
      </c>
      <c r="B45" s="38"/>
      <c r="E45" s="33" t="s">
        <v>85</v>
      </c>
      <c r="J45" s="39"/>
    </row>
    <row r="46" spans="1:16" x14ac:dyDescent="0.3">
      <c r="A46" s="31" t="s">
        <v>33</v>
      </c>
      <c r="B46" s="31">
        <v>13</v>
      </c>
      <c r="C46" s="32" t="s">
        <v>86</v>
      </c>
      <c r="D46" s="31" t="s">
        <v>35</v>
      </c>
      <c r="E46" s="33" t="s">
        <v>87</v>
      </c>
      <c r="F46" s="34" t="s">
        <v>88</v>
      </c>
      <c r="G46" s="35">
        <v>2140</v>
      </c>
      <c r="H46" s="36">
        <v>0</v>
      </c>
      <c r="I46" s="36">
        <f>ROUND(G46*H46,P4)</f>
        <v>0</v>
      </c>
      <c r="J46" s="31"/>
      <c r="O46" s="37">
        <f>I46*0.21</f>
        <v>0</v>
      </c>
      <c r="P46">
        <v>3</v>
      </c>
    </row>
    <row r="47" spans="1:16" x14ac:dyDescent="0.3">
      <c r="A47" s="31" t="s">
        <v>38</v>
      </c>
      <c r="B47" s="38"/>
      <c r="E47" s="40" t="s">
        <v>35</v>
      </c>
      <c r="J47" s="39"/>
    </row>
    <row r="48" spans="1:16" ht="72" x14ac:dyDescent="0.3">
      <c r="A48" s="31" t="s">
        <v>40</v>
      </c>
      <c r="B48" s="38"/>
      <c r="E48" s="33" t="s">
        <v>89</v>
      </c>
      <c r="J48" s="39"/>
    </row>
    <row r="49" spans="1:16" ht="28.8" x14ac:dyDescent="0.3">
      <c r="A49" s="31" t="s">
        <v>33</v>
      </c>
      <c r="B49" s="31">
        <v>14</v>
      </c>
      <c r="C49" s="32" t="s">
        <v>90</v>
      </c>
      <c r="D49" s="31" t="s">
        <v>35</v>
      </c>
      <c r="E49" s="33" t="s">
        <v>91</v>
      </c>
      <c r="F49" s="34" t="s">
        <v>60</v>
      </c>
      <c r="G49" s="35">
        <v>25</v>
      </c>
      <c r="H49" s="36">
        <v>0</v>
      </c>
      <c r="I49" s="36">
        <f>ROUND(G49*H49,P4)</f>
        <v>0</v>
      </c>
      <c r="J49" s="31"/>
      <c r="O49" s="37">
        <f>I49*0.21</f>
        <v>0</v>
      </c>
      <c r="P49">
        <v>3</v>
      </c>
    </row>
    <row r="50" spans="1:16" ht="72" x14ac:dyDescent="0.3">
      <c r="A50" s="31" t="s">
        <v>38</v>
      </c>
      <c r="B50" s="38"/>
      <c r="E50" s="33" t="s">
        <v>92</v>
      </c>
      <c r="J50" s="39"/>
    </row>
    <row r="51" spans="1:16" ht="187.2" x14ac:dyDescent="0.3">
      <c r="A51" s="31" t="s">
        <v>40</v>
      </c>
      <c r="B51" s="38"/>
      <c r="E51" s="33" t="s">
        <v>93</v>
      </c>
      <c r="J51" s="39"/>
    </row>
    <row r="52" spans="1:16" x14ac:dyDescent="0.3">
      <c r="A52" s="25" t="s">
        <v>30</v>
      </c>
      <c r="B52" s="26"/>
      <c r="C52" s="27" t="s">
        <v>94</v>
      </c>
      <c r="D52" s="28"/>
      <c r="E52" s="25" t="s">
        <v>95</v>
      </c>
      <c r="F52" s="28"/>
      <c r="G52" s="28"/>
      <c r="H52" s="28"/>
      <c r="I52" s="29">
        <f>SUMIFS(I53:I58,A53:A58,"P")</f>
        <v>0</v>
      </c>
      <c r="J52" s="30"/>
    </row>
    <row r="53" spans="1:16" x14ac:dyDescent="0.3">
      <c r="A53" s="31" t="s">
        <v>33</v>
      </c>
      <c r="B53" s="31">
        <v>15</v>
      </c>
      <c r="C53" s="32" t="s">
        <v>96</v>
      </c>
      <c r="D53" s="31" t="s">
        <v>35</v>
      </c>
      <c r="E53" s="33" t="s">
        <v>97</v>
      </c>
      <c r="F53" s="34" t="s">
        <v>88</v>
      </c>
      <c r="G53" s="35">
        <v>2000</v>
      </c>
      <c r="H53" s="36">
        <v>0</v>
      </c>
      <c r="I53" s="36">
        <f>ROUND(G53*H53,P4)</f>
        <v>0</v>
      </c>
      <c r="J53" s="31"/>
      <c r="O53" s="37">
        <f>I53*0.21</f>
        <v>0</v>
      </c>
      <c r="P53">
        <v>3</v>
      </c>
    </row>
    <row r="54" spans="1:16" x14ac:dyDescent="0.3">
      <c r="A54" s="31" t="s">
        <v>38</v>
      </c>
      <c r="B54" s="38"/>
      <c r="E54" s="40" t="s">
        <v>35</v>
      </c>
      <c r="J54" s="39"/>
    </row>
    <row r="55" spans="1:16" ht="100.8" x14ac:dyDescent="0.3">
      <c r="A55" s="31" t="s">
        <v>40</v>
      </c>
      <c r="B55" s="38"/>
      <c r="E55" s="33" t="s">
        <v>98</v>
      </c>
      <c r="J55" s="39"/>
    </row>
    <row r="56" spans="1:16" ht="28.8" x14ac:dyDescent="0.3">
      <c r="A56" s="31" t="s">
        <v>33</v>
      </c>
      <c r="B56" s="31">
        <v>16</v>
      </c>
      <c r="C56" s="32" t="s">
        <v>99</v>
      </c>
      <c r="D56" s="31" t="s">
        <v>35</v>
      </c>
      <c r="E56" s="33" t="s">
        <v>100</v>
      </c>
      <c r="F56" s="34" t="s">
        <v>88</v>
      </c>
      <c r="G56" s="35">
        <v>4000</v>
      </c>
      <c r="H56" s="36">
        <v>0</v>
      </c>
      <c r="I56" s="36">
        <f>ROUND(G56*H56,P4)</f>
        <v>0</v>
      </c>
      <c r="J56" s="31"/>
      <c r="O56" s="37">
        <f>I56*0.21</f>
        <v>0</v>
      </c>
      <c r="P56">
        <v>3</v>
      </c>
    </row>
    <row r="57" spans="1:16" ht="28.8" x14ac:dyDescent="0.3">
      <c r="A57" s="31" t="s">
        <v>38</v>
      </c>
      <c r="B57" s="38"/>
      <c r="E57" s="33" t="s">
        <v>101</v>
      </c>
      <c r="J57" s="39"/>
    </row>
    <row r="58" spans="1:16" ht="72" x14ac:dyDescent="0.3">
      <c r="A58" s="31" t="s">
        <v>40</v>
      </c>
      <c r="B58" s="38"/>
      <c r="E58" s="33" t="s">
        <v>102</v>
      </c>
      <c r="J58" s="39"/>
    </row>
    <row r="59" spans="1:16" x14ac:dyDescent="0.3">
      <c r="A59" s="25" t="s">
        <v>30</v>
      </c>
      <c r="B59" s="26"/>
      <c r="C59" s="27" t="s">
        <v>103</v>
      </c>
      <c r="D59" s="28"/>
      <c r="E59" s="25" t="s">
        <v>104</v>
      </c>
      <c r="F59" s="28"/>
      <c r="G59" s="28"/>
      <c r="H59" s="28"/>
      <c r="I59" s="29">
        <f>SUMIFS(I60:I101,A60:A101,"P")</f>
        <v>0</v>
      </c>
      <c r="J59" s="30"/>
    </row>
    <row r="60" spans="1:16" x14ac:dyDescent="0.3">
      <c r="A60" s="31" t="s">
        <v>33</v>
      </c>
      <c r="B60" s="31">
        <v>17</v>
      </c>
      <c r="C60" s="32" t="s">
        <v>105</v>
      </c>
      <c r="D60" s="31" t="s">
        <v>35</v>
      </c>
      <c r="E60" s="33" t="s">
        <v>106</v>
      </c>
      <c r="F60" s="34" t="s">
        <v>88</v>
      </c>
      <c r="G60" s="35">
        <v>128</v>
      </c>
      <c r="H60" s="36">
        <v>0</v>
      </c>
      <c r="I60" s="36">
        <f>ROUND(G60*H60,P4)</f>
        <v>0</v>
      </c>
      <c r="J60" s="31"/>
      <c r="O60" s="37">
        <f>I60*0.21</f>
        <v>0</v>
      </c>
      <c r="P60">
        <v>3</v>
      </c>
    </row>
    <row r="61" spans="1:16" x14ac:dyDescent="0.3">
      <c r="A61" s="31" t="s">
        <v>38</v>
      </c>
      <c r="B61" s="38"/>
      <c r="E61" s="33" t="s">
        <v>107</v>
      </c>
      <c r="J61" s="39"/>
    </row>
    <row r="62" spans="1:16" ht="86.4" x14ac:dyDescent="0.3">
      <c r="A62" s="31" t="s">
        <v>40</v>
      </c>
      <c r="B62" s="38"/>
      <c r="E62" s="33" t="s">
        <v>108</v>
      </c>
      <c r="J62" s="39"/>
    </row>
    <row r="63" spans="1:16" x14ac:dyDescent="0.3">
      <c r="A63" s="31" t="s">
        <v>33</v>
      </c>
      <c r="B63" s="31">
        <v>18</v>
      </c>
      <c r="C63" s="32" t="s">
        <v>109</v>
      </c>
      <c r="D63" s="31" t="s">
        <v>35</v>
      </c>
      <c r="E63" s="33" t="s">
        <v>110</v>
      </c>
      <c r="F63" s="34" t="s">
        <v>88</v>
      </c>
      <c r="G63" s="35">
        <v>11</v>
      </c>
      <c r="H63" s="36">
        <v>0</v>
      </c>
      <c r="I63" s="36">
        <f>ROUND(G63*H63,P4)</f>
        <v>0</v>
      </c>
      <c r="J63" s="31"/>
      <c r="O63" s="37">
        <f>I63*0.21</f>
        <v>0</v>
      </c>
      <c r="P63">
        <v>3</v>
      </c>
    </row>
    <row r="64" spans="1:16" x14ac:dyDescent="0.3">
      <c r="A64" s="31" t="s">
        <v>38</v>
      </c>
      <c r="B64" s="38"/>
      <c r="E64" s="33" t="s">
        <v>111</v>
      </c>
      <c r="J64" s="39"/>
    </row>
    <row r="65" spans="1:16" ht="86.4" x14ac:dyDescent="0.3">
      <c r="A65" s="31" t="s">
        <v>40</v>
      </c>
      <c r="B65" s="38"/>
      <c r="E65" s="33" t="s">
        <v>108</v>
      </c>
      <c r="J65" s="39"/>
    </row>
    <row r="66" spans="1:16" x14ac:dyDescent="0.3">
      <c r="A66" s="31" t="s">
        <v>33</v>
      </c>
      <c r="B66" s="31">
        <v>19</v>
      </c>
      <c r="C66" s="32" t="s">
        <v>112</v>
      </c>
      <c r="D66" s="31" t="s">
        <v>35</v>
      </c>
      <c r="E66" s="33" t="s">
        <v>113</v>
      </c>
      <c r="F66" s="34" t="s">
        <v>88</v>
      </c>
      <c r="G66" s="35">
        <v>1992</v>
      </c>
      <c r="H66" s="36">
        <v>0</v>
      </c>
      <c r="I66" s="36">
        <f>ROUND(G66*H66,P4)</f>
        <v>0</v>
      </c>
      <c r="J66" s="31"/>
      <c r="O66" s="37">
        <f>I66*0.21</f>
        <v>0</v>
      </c>
      <c r="P66">
        <v>3</v>
      </c>
    </row>
    <row r="67" spans="1:16" x14ac:dyDescent="0.3">
      <c r="A67" s="31" t="s">
        <v>38</v>
      </c>
      <c r="B67" s="38"/>
      <c r="E67" s="33" t="s">
        <v>114</v>
      </c>
      <c r="J67" s="39"/>
    </row>
    <row r="68" spans="1:16" ht="86.4" x14ac:dyDescent="0.3">
      <c r="A68" s="31" t="s">
        <v>40</v>
      </c>
      <c r="B68" s="38"/>
      <c r="E68" s="33" t="s">
        <v>108</v>
      </c>
      <c r="J68" s="39"/>
    </row>
    <row r="69" spans="1:16" x14ac:dyDescent="0.3">
      <c r="A69" s="31" t="s">
        <v>33</v>
      </c>
      <c r="B69" s="31">
        <v>20</v>
      </c>
      <c r="C69" s="32" t="s">
        <v>115</v>
      </c>
      <c r="D69" s="31" t="s">
        <v>35</v>
      </c>
      <c r="E69" s="33" t="s">
        <v>116</v>
      </c>
      <c r="F69" s="34" t="s">
        <v>88</v>
      </c>
      <c r="G69" s="35">
        <v>1992</v>
      </c>
      <c r="H69" s="36">
        <v>0</v>
      </c>
      <c r="I69" s="36">
        <f>ROUND(G69*H69,P4)</f>
        <v>0</v>
      </c>
      <c r="J69" s="31"/>
      <c r="O69" s="37">
        <f>I69*0.21</f>
        <v>0</v>
      </c>
      <c r="P69">
        <v>3</v>
      </c>
    </row>
    <row r="70" spans="1:16" x14ac:dyDescent="0.3">
      <c r="A70" s="31" t="s">
        <v>38</v>
      </c>
      <c r="B70" s="38"/>
      <c r="E70" s="33" t="s">
        <v>114</v>
      </c>
      <c r="J70" s="39"/>
    </row>
    <row r="71" spans="1:16" ht="144" x14ac:dyDescent="0.3">
      <c r="A71" s="31" t="s">
        <v>40</v>
      </c>
      <c r="B71" s="38"/>
      <c r="E71" s="33" t="s">
        <v>117</v>
      </c>
      <c r="J71" s="39"/>
    </row>
    <row r="72" spans="1:16" x14ac:dyDescent="0.3">
      <c r="A72" s="31" t="s">
        <v>33</v>
      </c>
      <c r="B72" s="31">
        <v>21</v>
      </c>
      <c r="C72" s="32" t="s">
        <v>118</v>
      </c>
      <c r="D72" s="31" t="s">
        <v>35</v>
      </c>
      <c r="E72" s="33" t="s">
        <v>119</v>
      </c>
      <c r="F72" s="34" t="s">
        <v>88</v>
      </c>
      <c r="G72" s="35">
        <v>1992</v>
      </c>
      <c r="H72" s="36">
        <v>0</v>
      </c>
      <c r="I72" s="36">
        <f>ROUND(G72*H72,P4)</f>
        <v>0</v>
      </c>
      <c r="J72" s="31"/>
      <c r="O72" s="37">
        <f>I72*0.21</f>
        <v>0</v>
      </c>
      <c r="P72">
        <v>3</v>
      </c>
    </row>
    <row r="73" spans="1:16" x14ac:dyDescent="0.3">
      <c r="A73" s="31" t="s">
        <v>38</v>
      </c>
      <c r="B73" s="38"/>
      <c r="E73" s="33" t="s">
        <v>114</v>
      </c>
      <c r="J73" s="39"/>
    </row>
    <row r="74" spans="1:16" ht="100.8" x14ac:dyDescent="0.3">
      <c r="A74" s="31" t="s">
        <v>40</v>
      </c>
      <c r="B74" s="38"/>
      <c r="E74" s="33" t="s">
        <v>120</v>
      </c>
      <c r="J74" s="39"/>
    </row>
    <row r="75" spans="1:16" x14ac:dyDescent="0.3">
      <c r="A75" s="31" t="s">
        <v>33</v>
      </c>
      <c r="B75" s="31">
        <v>22</v>
      </c>
      <c r="C75" s="32" t="s">
        <v>121</v>
      </c>
      <c r="D75" s="31" t="s">
        <v>35</v>
      </c>
      <c r="E75" s="33" t="s">
        <v>122</v>
      </c>
      <c r="F75" s="34" t="s">
        <v>88</v>
      </c>
      <c r="G75" s="35">
        <v>54</v>
      </c>
      <c r="H75" s="36">
        <v>0</v>
      </c>
      <c r="I75" s="36">
        <f>ROUND(G75*H75,P4)</f>
        <v>0</v>
      </c>
      <c r="J75" s="31"/>
      <c r="O75" s="37">
        <f>I75*0.21</f>
        <v>0</v>
      </c>
      <c r="P75">
        <v>3</v>
      </c>
    </row>
    <row r="76" spans="1:16" x14ac:dyDescent="0.3">
      <c r="A76" s="31" t="s">
        <v>38</v>
      </c>
      <c r="B76" s="38"/>
      <c r="E76" s="33" t="s">
        <v>123</v>
      </c>
      <c r="J76" s="39"/>
    </row>
    <row r="77" spans="1:16" ht="100.8" x14ac:dyDescent="0.3">
      <c r="A77" s="31" t="s">
        <v>40</v>
      </c>
      <c r="B77" s="38"/>
      <c r="E77" s="33" t="s">
        <v>120</v>
      </c>
      <c r="J77" s="39"/>
    </row>
    <row r="78" spans="1:16" x14ac:dyDescent="0.3">
      <c r="A78" s="31" t="s">
        <v>33</v>
      </c>
      <c r="B78" s="31">
        <v>23</v>
      </c>
      <c r="C78" s="32" t="s">
        <v>124</v>
      </c>
      <c r="D78" s="31" t="s">
        <v>35</v>
      </c>
      <c r="E78" s="33" t="s">
        <v>125</v>
      </c>
      <c r="F78" s="34" t="s">
        <v>88</v>
      </c>
      <c r="G78" s="35">
        <v>1992</v>
      </c>
      <c r="H78" s="36">
        <v>0</v>
      </c>
      <c r="I78" s="36">
        <f>ROUND(G78*H78,P4)</f>
        <v>0</v>
      </c>
      <c r="J78" s="31"/>
      <c r="O78" s="37">
        <f>I78*0.21</f>
        <v>0</v>
      </c>
      <c r="P78">
        <v>3</v>
      </c>
    </row>
    <row r="79" spans="1:16" x14ac:dyDescent="0.3">
      <c r="A79" s="31" t="s">
        <v>38</v>
      </c>
      <c r="B79" s="38"/>
      <c r="E79" s="33" t="s">
        <v>114</v>
      </c>
      <c r="J79" s="39"/>
    </row>
    <row r="80" spans="1:16" ht="187.2" x14ac:dyDescent="0.3">
      <c r="A80" s="31" t="s">
        <v>40</v>
      </c>
      <c r="B80" s="38"/>
      <c r="E80" s="33" t="s">
        <v>126</v>
      </c>
      <c r="J80" s="39"/>
    </row>
    <row r="81" spans="1:16" x14ac:dyDescent="0.3">
      <c r="A81" s="31" t="s">
        <v>33</v>
      </c>
      <c r="B81" s="31">
        <v>24</v>
      </c>
      <c r="C81" s="32" t="s">
        <v>127</v>
      </c>
      <c r="D81" s="31" t="s">
        <v>35</v>
      </c>
      <c r="E81" s="33" t="s">
        <v>128</v>
      </c>
      <c r="F81" s="34" t="s">
        <v>88</v>
      </c>
      <c r="G81" s="35">
        <v>36</v>
      </c>
      <c r="H81" s="36">
        <v>0</v>
      </c>
      <c r="I81" s="36">
        <f>ROUND(G81*H81,P4)</f>
        <v>0</v>
      </c>
      <c r="J81" s="31"/>
      <c r="O81" s="37">
        <f>I81*0.21</f>
        <v>0</v>
      </c>
      <c r="P81">
        <v>3</v>
      </c>
    </row>
    <row r="82" spans="1:16" x14ac:dyDescent="0.3">
      <c r="A82" s="31" t="s">
        <v>38</v>
      </c>
      <c r="B82" s="38"/>
      <c r="E82" s="33" t="s">
        <v>129</v>
      </c>
      <c r="J82" s="39"/>
    </row>
    <row r="83" spans="1:16" ht="187.2" x14ac:dyDescent="0.3">
      <c r="A83" s="31" t="s">
        <v>40</v>
      </c>
      <c r="B83" s="38"/>
      <c r="E83" s="33" t="s">
        <v>126</v>
      </c>
      <c r="J83" s="39"/>
    </row>
    <row r="84" spans="1:16" x14ac:dyDescent="0.3">
      <c r="A84" s="31" t="s">
        <v>33</v>
      </c>
      <c r="B84" s="31">
        <v>25</v>
      </c>
      <c r="C84" s="32" t="s">
        <v>130</v>
      </c>
      <c r="D84" s="31" t="s">
        <v>35</v>
      </c>
      <c r="E84" s="33" t="s">
        <v>131</v>
      </c>
      <c r="F84" s="34" t="s">
        <v>88</v>
      </c>
      <c r="G84" s="35">
        <v>18</v>
      </c>
      <c r="H84" s="36">
        <v>0</v>
      </c>
      <c r="I84" s="36">
        <f>ROUND(G84*H84,P4)</f>
        <v>0</v>
      </c>
      <c r="J84" s="31"/>
      <c r="O84" s="37">
        <f>I84*0.21</f>
        <v>0</v>
      </c>
      <c r="P84">
        <v>3</v>
      </c>
    </row>
    <row r="85" spans="1:16" x14ac:dyDescent="0.3">
      <c r="A85" s="31" t="s">
        <v>38</v>
      </c>
      <c r="B85" s="38"/>
      <c r="E85" s="33" t="s">
        <v>123</v>
      </c>
      <c r="J85" s="39"/>
    </row>
    <row r="86" spans="1:16" ht="187.2" x14ac:dyDescent="0.3">
      <c r="A86" s="31" t="s">
        <v>40</v>
      </c>
      <c r="B86" s="38"/>
      <c r="E86" s="33" t="s">
        <v>126</v>
      </c>
      <c r="J86" s="39"/>
    </row>
    <row r="87" spans="1:16" x14ac:dyDescent="0.3">
      <c r="A87" s="31" t="s">
        <v>33</v>
      </c>
      <c r="B87" s="31">
        <v>26</v>
      </c>
      <c r="C87" s="32" t="s">
        <v>132</v>
      </c>
      <c r="D87" s="31" t="s">
        <v>35</v>
      </c>
      <c r="E87" s="33" t="s">
        <v>133</v>
      </c>
      <c r="F87" s="34" t="s">
        <v>88</v>
      </c>
      <c r="G87" s="35">
        <v>128</v>
      </c>
      <c r="H87" s="36">
        <v>0</v>
      </c>
      <c r="I87" s="36">
        <f>ROUND(G87*H87,P4)</f>
        <v>0</v>
      </c>
      <c r="J87" s="31"/>
      <c r="O87" s="37">
        <f>I87*0.21</f>
        <v>0</v>
      </c>
      <c r="P87">
        <v>3</v>
      </c>
    </row>
    <row r="88" spans="1:16" x14ac:dyDescent="0.3">
      <c r="A88" s="31" t="s">
        <v>38</v>
      </c>
      <c r="B88" s="38"/>
      <c r="E88" s="33" t="s">
        <v>107</v>
      </c>
      <c r="J88" s="39"/>
    </row>
    <row r="89" spans="1:16" ht="216" x14ac:dyDescent="0.3">
      <c r="A89" s="31" t="s">
        <v>40</v>
      </c>
      <c r="B89" s="38"/>
      <c r="E89" s="33" t="s">
        <v>134</v>
      </c>
      <c r="J89" s="39"/>
    </row>
    <row r="90" spans="1:16" x14ac:dyDescent="0.3">
      <c r="A90" s="31" t="s">
        <v>33</v>
      </c>
      <c r="B90" s="31">
        <v>27</v>
      </c>
      <c r="C90" s="32" t="s">
        <v>135</v>
      </c>
      <c r="D90" s="31" t="s">
        <v>35</v>
      </c>
      <c r="E90" s="33" t="s">
        <v>136</v>
      </c>
      <c r="F90" s="34" t="s">
        <v>88</v>
      </c>
      <c r="G90" s="35">
        <v>11</v>
      </c>
      <c r="H90" s="36">
        <v>0</v>
      </c>
      <c r="I90" s="36">
        <f>ROUND(G90*H90,P4)</f>
        <v>0</v>
      </c>
      <c r="J90" s="31"/>
      <c r="O90" s="37">
        <f>I90*0.21</f>
        <v>0</v>
      </c>
      <c r="P90">
        <v>3</v>
      </c>
    </row>
    <row r="91" spans="1:16" x14ac:dyDescent="0.3">
      <c r="A91" s="31" t="s">
        <v>38</v>
      </c>
      <c r="B91" s="38"/>
      <c r="E91" s="33" t="s">
        <v>137</v>
      </c>
      <c r="J91" s="39"/>
    </row>
    <row r="92" spans="1:16" ht="216" x14ac:dyDescent="0.3">
      <c r="A92" s="31" t="s">
        <v>40</v>
      </c>
      <c r="B92" s="38"/>
      <c r="E92" s="33" t="s">
        <v>134</v>
      </c>
      <c r="J92" s="39"/>
    </row>
    <row r="93" spans="1:16" ht="28.8" x14ac:dyDescent="0.3">
      <c r="A93" s="31" t="s">
        <v>33</v>
      </c>
      <c r="B93" s="31">
        <v>28</v>
      </c>
      <c r="C93" s="32" t="s">
        <v>138</v>
      </c>
      <c r="D93" s="31" t="s">
        <v>35</v>
      </c>
      <c r="E93" s="33" t="s">
        <v>139</v>
      </c>
      <c r="F93" s="34" t="s">
        <v>88</v>
      </c>
      <c r="G93" s="35">
        <v>5.3</v>
      </c>
      <c r="H93" s="36">
        <v>0</v>
      </c>
      <c r="I93" s="36">
        <f>ROUND(G93*H93,P4)</f>
        <v>0</v>
      </c>
      <c r="J93" s="31"/>
      <c r="O93" s="37">
        <f>I93*0.21</f>
        <v>0</v>
      </c>
      <c r="P93">
        <v>3</v>
      </c>
    </row>
    <row r="94" spans="1:16" x14ac:dyDescent="0.3">
      <c r="A94" s="31" t="s">
        <v>38</v>
      </c>
      <c r="B94" s="38"/>
      <c r="E94" s="33" t="s">
        <v>140</v>
      </c>
      <c r="J94" s="39"/>
    </row>
    <row r="95" spans="1:16" ht="216" x14ac:dyDescent="0.3">
      <c r="A95" s="31" t="s">
        <v>40</v>
      </c>
      <c r="B95" s="38"/>
      <c r="E95" s="33" t="s">
        <v>134</v>
      </c>
      <c r="J95" s="39"/>
    </row>
    <row r="96" spans="1:16" ht="28.8" x14ac:dyDescent="0.3">
      <c r="A96" s="31" t="s">
        <v>33</v>
      </c>
      <c r="B96" s="31">
        <v>29</v>
      </c>
      <c r="C96" s="32" t="s">
        <v>141</v>
      </c>
      <c r="D96" s="31" t="s">
        <v>35</v>
      </c>
      <c r="E96" s="33" t="s">
        <v>142</v>
      </c>
      <c r="F96" s="34" t="s">
        <v>88</v>
      </c>
      <c r="G96" s="35">
        <v>2.5</v>
      </c>
      <c r="H96" s="36">
        <v>0</v>
      </c>
      <c r="I96" s="36">
        <f>ROUND(G96*H96,P4)</f>
        <v>0</v>
      </c>
      <c r="J96" s="31"/>
      <c r="O96" s="37">
        <f>I96*0.21</f>
        <v>0</v>
      </c>
      <c r="P96">
        <v>3</v>
      </c>
    </row>
    <row r="97" spans="1:16" x14ac:dyDescent="0.3">
      <c r="A97" s="31" t="s">
        <v>38</v>
      </c>
      <c r="B97" s="38"/>
      <c r="E97" s="33" t="s">
        <v>143</v>
      </c>
      <c r="J97" s="39"/>
    </row>
    <row r="98" spans="1:16" ht="216" x14ac:dyDescent="0.3">
      <c r="A98" s="31" t="s">
        <v>40</v>
      </c>
      <c r="B98" s="38"/>
      <c r="E98" s="33" t="s">
        <v>134</v>
      </c>
      <c r="J98" s="39"/>
    </row>
    <row r="99" spans="1:16" x14ac:dyDescent="0.3">
      <c r="A99" s="31" t="s">
        <v>33</v>
      </c>
      <c r="B99" s="31">
        <v>30</v>
      </c>
      <c r="C99" s="32" t="s">
        <v>144</v>
      </c>
      <c r="D99" s="31" t="s">
        <v>35</v>
      </c>
      <c r="E99" s="33" t="s">
        <v>145</v>
      </c>
      <c r="F99" s="34" t="s">
        <v>65</v>
      </c>
      <c r="G99" s="35">
        <v>72</v>
      </c>
      <c r="H99" s="36">
        <v>0</v>
      </c>
      <c r="I99" s="36">
        <f>ROUND(G99*H99,P4)</f>
        <v>0</v>
      </c>
      <c r="J99" s="31"/>
      <c r="O99" s="37">
        <f>I99*0.21</f>
        <v>0</v>
      </c>
      <c r="P99">
        <v>3</v>
      </c>
    </row>
    <row r="100" spans="1:16" x14ac:dyDescent="0.3">
      <c r="A100" s="31" t="s">
        <v>38</v>
      </c>
      <c r="B100" s="38"/>
      <c r="E100" s="33" t="s">
        <v>123</v>
      </c>
      <c r="J100" s="39"/>
    </row>
    <row r="101" spans="1:16" ht="72" x14ac:dyDescent="0.3">
      <c r="A101" s="31" t="s">
        <v>40</v>
      </c>
      <c r="B101" s="38"/>
      <c r="E101" s="33" t="s">
        <v>146</v>
      </c>
      <c r="J101" s="39"/>
    </row>
    <row r="102" spans="1:16" x14ac:dyDescent="0.3">
      <c r="A102" s="25" t="s">
        <v>30</v>
      </c>
      <c r="B102" s="26"/>
      <c r="C102" s="27" t="s">
        <v>147</v>
      </c>
      <c r="D102" s="28"/>
      <c r="E102" s="25" t="s">
        <v>148</v>
      </c>
      <c r="F102" s="28"/>
      <c r="G102" s="28"/>
      <c r="H102" s="28"/>
      <c r="I102" s="29">
        <f>SUMIFS(I103:I108,A103:A108,"P")</f>
        <v>0</v>
      </c>
      <c r="J102" s="30"/>
    </row>
    <row r="103" spans="1:16" x14ac:dyDescent="0.3">
      <c r="A103" s="31" t="s">
        <v>33</v>
      </c>
      <c r="B103" s="31">
        <v>31</v>
      </c>
      <c r="C103" s="32" t="s">
        <v>149</v>
      </c>
      <c r="D103" s="31" t="s">
        <v>35</v>
      </c>
      <c r="E103" s="33" t="s">
        <v>150</v>
      </c>
      <c r="F103" s="34" t="s">
        <v>65</v>
      </c>
      <c r="G103" s="35">
        <v>17</v>
      </c>
      <c r="H103" s="36">
        <v>0</v>
      </c>
      <c r="I103" s="36">
        <f>ROUND(G103*H103,P4)</f>
        <v>0</v>
      </c>
      <c r="J103" s="31"/>
      <c r="O103" s="37">
        <f>I103*0.21</f>
        <v>0</v>
      </c>
      <c r="P103">
        <v>3</v>
      </c>
    </row>
    <row r="104" spans="1:16" ht="28.8" x14ac:dyDescent="0.3">
      <c r="A104" s="31" t="s">
        <v>38</v>
      </c>
      <c r="B104" s="38"/>
      <c r="E104" s="33" t="s">
        <v>151</v>
      </c>
      <c r="J104" s="39"/>
    </row>
    <row r="105" spans="1:16" ht="302.39999999999998" x14ac:dyDescent="0.3">
      <c r="A105" s="31" t="s">
        <v>40</v>
      </c>
      <c r="B105" s="38"/>
      <c r="E105" s="33" t="s">
        <v>152</v>
      </c>
      <c r="J105" s="39"/>
    </row>
    <row r="106" spans="1:16" x14ac:dyDescent="0.3">
      <c r="A106" s="31" t="s">
        <v>33</v>
      </c>
      <c r="B106" s="31">
        <v>32</v>
      </c>
      <c r="C106" s="32" t="s">
        <v>153</v>
      </c>
      <c r="D106" s="31" t="s">
        <v>35</v>
      </c>
      <c r="E106" s="33" t="s">
        <v>154</v>
      </c>
      <c r="F106" s="34" t="s">
        <v>44</v>
      </c>
      <c r="G106" s="35">
        <v>1</v>
      </c>
      <c r="H106" s="36">
        <v>0</v>
      </c>
      <c r="I106" s="36">
        <f>ROUND(G106*H106,P4)</f>
        <v>0</v>
      </c>
      <c r="J106" s="31"/>
      <c r="O106" s="37">
        <f>I106*0.21</f>
        <v>0</v>
      </c>
      <c r="P106">
        <v>3</v>
      </c>
    </row>
    <row r="107" spans="1:16" x14ac:dyDescent="0.3">
      <c r="A107" s="31" t="s">
        <v>38</v>
      </c>
      <c r="B107" s="38"/>
      <c r="E107" s="33" t="s">
        <v>155</v>
      </c>
      <c r="J107" s="39"/>
    </row>
    <row r="108" spans="1:16" ht="409.6" x14ac:dyDescent="0.3">
      <c r="A108" s="31" t="s">
        <v>40</v>
      </c>
      <c r="B108" s="38"/>
      <c r="E108" s="33" t="s">
        <v>156</v>
      </c>
      <c r="J108" s="39"/>
    </row>
    <row r="109" spans="1:16" x14ac:dyDescent="0.3">
      <c r="A109" s="25" t="s">
        <v>30</v>
      </c>
      <c r="B109" s="26"/>
      <c r="C109" s="27" t="s">
        <v>157</v>
      </c>
      <c r="D109" s="28"/>
      <c r="E109" s="25" t="s">
        <v>158</v>
      </c>
      <c r="F109" s="28"/>
      <c r="G109" s="28"/>
      <c r="H109" s="28"/>
      <c r="I109" s="29">
        <f>SUMIFS(I110:I133,A110:A133,"P")</f>
        <v>0</v>
      </c>
      <c r="J109" s="30"/>
    </row>
    <row r="110" spans="1:16" x14ac:dyDescent="0.3">
      <c r="A110" s="31" t="s">
        <v>33</v>
      </c>
      <c r="B110" s="31">
        <v>33</v>
      </c>
      <c r="C110" s="32" t="s">
        <v>159</v>
      </c>
      <c r="D110" s="31" t="s">
        <v>35</v>
      </c>
      <c r="E110" s="33" t="s">
        <v>160</v>
      </c>
      <c r="F110" s="34" t="s">
        <v>65</v>
      </c>
      <c r="G110" s="35">
        <v>2</v>
      </c>
      <c r="H110" s="36">
        <v>0</v>
      </c>
      <c r="I110" s="36">
        <f>ROUND(G110*H110,P4)</f>
        <v>0</v>
      </c>
      <c r="J110" s="31"/>
      <c r="O110" s="37">
        <f>I110*0.21</f>
        <v>0</v>
      </c>
      <c r="P110">
        <v>3</v>
      </c>
    </row>
    <row r="111" spans="1:16" x14ac:dyDescent="0.3">
      <c r="A111" s="31" t="s">
        <v>38</v>
      </c>
      <c r="B111" s="38"/>
      <c r="E111" s="33" t="s">
        <v>161</v>
      </c>
      <c r="J111" s="39"/>
    </row>
    <row r="112" spans="1:16" ht="100.8" x14ac:dyDescent="0.3">
      <c r="A112" s="31" t="s">
        <v>40</v>
      </c>
      <c r="B112" s="38"/>
      <c r="E112" s="33" t="s">
        <v>162</v>
      </c>
      <c r="J112" s="39"/>
    </row>
    <row r="113" spans="1:16" ht="28.8" x14ac:dyDescent="0.3">
      <c r="A113" s="31" t="s">
        <v>33</v>
      </c>
      <c r="B113" s="31">
        <v>34</v>
      </c>
      <c r="C113" s="32" t="s">
        <v>163</v>
      </c>
      <c r="D113" s="31" t="s">
        <v>35</v>
      </c>
      <c r="E113" s="33" t="s">
        <v>164</v>
      </c>
      <c r="F113" s="34" t="s">
        <v>60</v>
      </c>
      <c r="G113" s="35">
        <v>10</v>
      </c>
      <c r="H113" s="36">
        <v>0</v>
      </c>
      <c r="I113" s="36">
        <f>ROUND(G113*H113,P4)</f>
        <v>0</v>
      </c>
      <c r="J113" s="31"/>
      <c r="O113" s="37">
        <f>I113*0.21</f>
        <v>0</v>
      </c>
      <c r="P113">
        <v>3</v>
      </c>
    </row>
    <row r="114" spans="1:16" x14ac:dyDescent="0.3">
      <c r="A114" s="31" t="s">
        <v>38</v>
      </c>
      <c r="B114" s="38"/>
      <c r="E114" s="33" t="s">
        <v>165</v>
      </c>
      <c r="J114" s="39"/>
    </row>
    <row r="115" spans="1:16" ht="57.6" x14ac:dyDescent="0.3">
      <c r="A115" s="31" t="s">
        <v>40</v>
      </c>
      <c r="B115" s="38"/>
      <c r="E115" s="33" t="s">
        <v>166</v>
      </c>
      <c r="J115" s="39"/>
    </row>
    <row r="116" spans="1:16" ht="28.8" x14ac:dyDescent="0.3">
      <c r="A116" s="31" t="s">
        <v>33</v>
      </c>
      <c r="B116" s="31">
        <v>35</v>
      </c>
      <c r="C116" s="32" t="s">
        <v>167</v>
      </c>
      <c r="D116" s="31" t="s">
        <v>35</v>
      </c>
      <c r="E116" s="33" t="s">
        <v>168</v>
      </c>
      <c r="F116" s="34" t="s">
        <v>60</v>
      </c>
      <c r="G116" s="35">
        <v>1</v>
      </c>
      <c r="H116" s="36">
        <v>0</v>
      </c>
      <c r="I116" s="36">
        <f>ROUND(G116*H116,P4)</f>
        <v>0</v>
      </c>
      <c r="J116" s="31"/>
      <c r="O116" s="37">
        <f>I116*0.21</f>
        <v>0</v>
      </c>
      <c r="P116">
        <v>3</v>
      </c>
    </row>
    <row r="117" spans="1:16" ht="28.8" x14ac:dyDescent="0.3">
      <c r="A117" s="31" t="s">
        <v>38</v>
      </c>
      <c r="B117" s="38"/>
      <c r="E117" s="33" t="s">
        <v>169</v>
      </c>
      <c r="J117" s="39"/>
    </row>
    <row r="118" spans="1:16" ht="86.4" x14ac:dyDescent="0.3">
      <c r="A118" s="31" t="s">
        <v>40</v>
      </c>
      <c r="B118" s="38"/>
      <c r="E118" s="33" t="s">
        <v>170</v>
      </c>
      <c r="J118" s="39"/>
    </row>
    <row r="119" spans="1:16" ht="28.8" x14ac:dyDescent="0.3">
      <c r="A119" s="31" t="s">
        <v>33</v>
      </c>
      <c r="B119" s="31">
        <v>36</v>
      </c>
      <c r="C119" s="32" t="s">
        <v>171</v>
      </c>
      <c r="D119" s="31" t="s">
        <v>35</v>
      </c>
      <c r="E119" s="33" t="s">
        <v>172</v>
      </c>
      <c r="F119" s="34" t="s">
        <v>60</v>
      </c>
      <c r="G119" s="35">
        <v>1</v>
      </c>
      <c r="H119" s="36">
        <v>0</v>
      </c>
      <c r="I119" s="36">
        <f>ROUND(G119*H119,P4)</f>
        <v>0</v>
      </c>
      <c r="J119" s="31"/>
      <c r="O119" s="37">
        <f>I119*0.21</f>
        <v>0</v>
      </c>
      <c r="P119">
        <v>3</v>
      </c>
    </row>
    <row r="120" spans="1:16" ht="28.8" x14ac:dyDescent="0.3">
      <c r="A120" s="31" t="s">
        <v>38</v>
      </c>
      <c r="B120" s="38"/>
      <c r="E120" s="33" t="s">
        <v>169</v>
      </c>
      <c r="J120" s="39"/>
    </row>
    <row r="121" spans="1:16" ht="57.6" x14ac:dyDescent="0.3">
      <c r="A121" s="31" t="s">
        <v>40</v>
      </c>
      <c r="B121" s="38"/>
      <c r="E121" s="33" t="s">
        <v>173</v>
      </c>
      <c r="J121" s="39"/>
    </row>
    <row r="122" spans="1:16" x14ac:dyDescent="0.3">
      <c r="A122" s="31" t="s">
        <v>33</v>
      </c>
      <c r="B122" s="31">
        <v>37</v>
      </c>
      <c r="C122" s="32" t="s">
        <v>174</v>
      </c>
      <c r="D122" s="31" t="s">
        <v>35</v>
      </c>
      <c r="E122" s="33" t="s">
        <v>175</v>
      </c>
      <c r="F122" s="34" t="s">
        <v>65</v>
      </c>
      <c r="G122" s="35">
        <v>1409</v>
      </c>
      <c r="H122" s="36">
        <v>0</v>
      </c>
      <c r="I122" s="36">
        <f>ROUND(G122*H122,P4)</f>
        <v>0</v>
      </c>
      <c r="J122" s="31"/>
      <c r="O122" s="37">
        <f>I122*0.21</f>
        <v>0</v>
      </c>
      <c r="P122">
        <v>3</v>
      </c>
    </row>
    <row r="123" spans="1:16" x14ac:dyDescent="0.3">
      <c r="A123" s="31" t="s">
        <v>38</v>
      </c>
      <c r="B123" s="38"/>
      <c r="E123" s="40" t="s">
        <v>35</v>
      </c>
      <c r="J123" s="39"/>
    </row>
    <row r="124" spans="1:16" ht="86.4" x14ac:dyDescent="0.3">
      <c r="A124" s="31" t="s">
        <v>40</v>
      </c>
      <c r="B124" s="38"/>
      <c r="E124" s="33" t="s">
        <v>176</v>
      </c>
      <c r="J124" s="39"/>
    </row>
    <row r="125" spans="1:16" x14ac:dyDescent="0.3">
      <c r="A125" s="31" t="s">
        <v>33</v>
      </c>
      <c r="B125" s="31">
        <v>38</v>
      </c>
      <c r="C125" s="32" t="s">
        <v>177</v>
      </c>
      <c r="D125" s="31" t="s">
        <v>35</v>
      </c>
      <c r="E125" s="33" t="s">
        <v>178</v>
      </c>
      <c r="F125" s="34" t="s">
        <v>65</v>
      </c>
      <c r="G125" s="35">
        <v>72</v>
      </c>
      <c r="H125" s="36">
        <v>0</v>
      </c>
      <c r="I125" s="36">
        <f>ROUND(G125*H125,P4)</f>
        <v>0</v>
      </c>
      <c r="J125" s="31"/>
      <c r="O125" s="37">
        <f>I125*0.21</f>
        <v>0</v>
      </c>
      <c r="P125">
        <v>3</v>
      </c>
    </row>
    <row r="126" spans="1:16" ht="43.2" x14ac:dyDescent="0.3">
      <c r="A126" s="31" t="s">
        <v>38</v>
      </c>
      <c r="B126" s="38"/>
      <c r="E126" s="33" t="s">
        <v>179</v>
      </c>
      <c r="J126" s="39"/>
    </row>
    <row r="127" spans="1:16" ht="86.4" x14ac:dyDescent="0.3">
      <c r="A127" s="31" t="s">
        <v>40</v>
      </c>
      <c r="B127" s="38"/>
      <c r="E127" s="33" t="s">
        <v>176</v>
      </c>
      <c r="J127" s="39"/>
    </row>
    <row r="128" spans="1:16" x14ac:dyDescent="0.3">
      <c r="A128" s="31" t="s">
        <v>33</v>
      </c>
      <c r="B128" s="31">
        <v>39</v>
      </c>
      <c r="C128" s="32" t="s">
        <v>180</v>
      </c>
      <c r="D128" s="31" t="s">
        <v>35</v>
      </c>
      <c r="E128" s="33" t="s">
        <v>181</v>
      </c>
      <c r="F128" s="34" t="s">
        <v>60</v>
      </c>
      <c r="G128" s="35">
        <v>1</v>
      </c>
      <c r="H128" s="36">
        <v>0</v>
      </c>
      <c r="I128" s="36">
        <f>ROUND(G128*H128,P4)</f>
        <v>0</v>
      </c>
      <c r="J128" s="31"/>
      <c r="O128" s="37">
        <f>I128*0.21</f>
        <v>0</v>
      </c>
      <c r="P128">
        <v>3</v>
      </c>
    </row>
    <row r="129" spans="1:16" x14ac:dyDescent="0.3">
      <c r="A129" s="31" t="s">
        <v>38</v>
      </c>
      <c r="B129" s="38"/>
      <c r="E129" s="40" t="s">
        <v>35</v>
      </c>
      <c r="J129" s="39"/>
    </row>
    <row r="130" spans="1:16" ht="409.6" x14ac:dyDescent="0.3">
      <c r="A130" s="31" t="s">
        <v>40</v>
      </c>
      <c r="B130" s="38"/>
      <c r="E130" s="33" t="s">
        <v>182</v>
      </c>
      <c r="J130" s="39"/>
    </row>
    <row r="131" spans="1:16" x14ac:dyDescent="0.3">
      <c r="A131" s="31" t="s">
        <v>33</v>
      </c>
      <c r="B131" s="31">
        <v>40</v>
      </c>
      <c r="C131" s="32" t="s">
        <v>183</v>
      </c>
      <c r="D131" s="31" t="s">
        <v>35</v>
      </c>
      <c r="E131" s="33" t="s">
        <v>184</v>
      </c>
      <c r="F131" s="34" t="s">
        <v>65</v>
      </c>
      <c r="G131" s="35">
        <v>60</v>
      </c>
      <c r="H131" s="36">
        <v>0</v>
      </c>
      <c r="I131" s="36">
        <f>ROUND(G131*H131,P4)</f>
        <v>0</v>
      </c>
      <c r="J131" s="31"/>
      <c r="O131" s="37">
        <f>I131*0.21</f>
        <v>0</v>
      </c>
      <c r="P131">
        <v>3</v>
      </c>
    </row>
    <row r="132" spans="1:16" x14ac:dyDescent="0.3">
      <c r="A132" s="31" t="s">
        <v>38</v>
      </c>
      <c r="B132" s="38"/>
      <c r="E132" s="40" t="s">
        <v>35</v>
      </c>
      <c r="J132" s="39"/>
    </row>
    <row r="133" spans="1:16" ht="86.4" x14ac:dyDescent="0.3">
      <c r="A133" s="31" t="s">
        <v>40</v>
      </c>
      <c r="B133" s="41"/>
      <c r="C133" s="42"/>
      <c r="D133" s="42"/>
      <c r="E133" s="33" t="s">
        <v>185</v>
      </c>
      <c r="F133" s="42"/>
      <c r="G133" s="42"/>
      <c r="H133" s="42"/>
      <c r="I133" s="42"/>
      <c r="J133" s="43"/>
    </row>
  </sheetData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Margins left="0.7" right="0.7" top="0.78740157499999996" bottom="0.78740157499999996" header="0.3" footer="0.3"/>
  <pageSetup fitToHeight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Rekapitulace</vt:lpstr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Radka</dc:creator>
  <cp:lastModifiedBy>Jiří Martínek</cp:lastModifiedBy>
  <dcterms:created xsi:type="dcterms:W3CDTF">2025-02-17T14:16:56Z</dcterms:created>
  <dcterms:modified xsi:type="dcterms:W3CDTF">2025-03-06T14:37:59Z</dcterms:modified>
</cp:coreProperties>
</file>