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František Bažant\Desktop\kros - excel\"/>
    </mc:Choice>
  </mc:AlternateContent>
  <bookViews>
    <workbookView xWindow="0" yWindow="0" windowWidth="0" windowHeight="0"/>
  </bookViews>
  <sheets>
    <sheet name="Rekapitulace stavby" sheetId="1" r:id="rId1"/>
    <sheet name="25P-HPR001A - Bohušovice 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'25P-HPR001A - Bohušovice ...'!$C$129:$K$632</definedName>
    <definedName name="_xlnm.Print_Area" localSheetId="1">'25P-HPR001A - Bohušovice ...'!$C$4:$J$76,'25P-HPR001A - Bohušovice ...'!$C$82:$J$113,'25P-HPR001A - Bohušovice ...'!$C$119:$K$632</definedName>
    <definedName name="_xlnm.Print_Titles" localSheetId="1">'25P-HPR001A - Bohušovice ...'!$129:$129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630"/>
  <c r="BH630"/>
  <c r="BG630"/>
  <c r="BF630"/>
  <c r="T630"/>
  <c r="R630"/>
  <c r="P630"/>
  <c r="BI625"/>
  <c r="BH625"/>
  <c r="BG625"/>
  <c r="BF625"/>
  <c r="T625"/>
  <c r="R625"/>
  <c r="P625"/>
  <c r="BI622"/>
  <c r="BH622"/>
  <c r="BG622"/>
  <c r="BF622"/>
  <c r="T622"/>
  <c r="R622"/>
  <c r="P622"/>
  <c r="BI616"/>
  <c r="BH616"/>
  <c r="BG616"/>
  <c r="BF616"/>
  <c r="T616"/>
  <c r="R616"/>
  <c r="P616"/>
  <c r="BI613"/>
  <c r="BH613"/>
  <c r="BG613"/>
  <c r="BF613"/>
  <c r="T613"/>
  <c r="R613"/>
  <c r="P613"/>
  <c r="BI610"/>
  <c r="BH610"/>
  <c r="BG610"/>
  <c r="BF610"/>
  <c r="T610"/>
  <c r="R610"/>
  <c r="P610"/>
  <c r="BI607"/>
  <c r="BH607"/>
  <c r="BG607"/>
  <c r="BF607"/>
  <c r="T607"/>
  <c r="T606"/>
  <c r="R607"/>
  <c r="R606"/>
  <c r="P607"/>
  <c r="P606"/>
  <c r="BI603"/>
  <c r="BH603"/>
  <c r="BG603"/>
  <c r="BF603"/>
  <c r="T603"/>
  <c r="R603"/>
  <c r="P603"/>
  <c r="BI597"/>
  <c r="BH597"/>
  <c r="BG597"/>
  <c r="BF597"/>
  <c r="T597"/>
  <c r="R597"/>
  <c r="P597"/>
  <c r="BI594"/>
  <c r="BH594"/>
  <c r="BG594"/>
  <c r="BF594"/>
  <c r="T594"/>
  <c r="R594"/>
  <c r="P594"/>
  <c r="BI592"/>
  <c r="BH592"/>
  <c r="BG592"/>
  <c r="BF592"/>
  <c r="T592"/>
  <c r="R592"/>
  <c r="P592"/>
  <c r="BI590"/>
  <c r="BH590"/>
  <c r="BG590"/>
  <c r="BF590"/>
  <c r="T590"/>
  <c r="R590"/>
  <c r="P590"/>
  <c r="BI588"/>
  <c r="BH588"/>
  <c r="BG588"/>
  <c r="BF588"/>
  <c r="T588"/>
  <c r="R588"/>
  <c r="P588"/>
  <c r="BI584"/>
  <c r="BH584"/>
  <c r="BG584"/>
  <c r="BF584"/>
  <c r="T584"/>
  <c r="R584"/>
  <c r="P584"/>
  <c r="BI581"/>
  <c r="BH581"/>
  <c r="BG581"/>
  <c r="BF581"/>
  <c r="T581"/>
  <c r="R581"/>
  <c r="P581"/>
  <c r="BI578"/>
  <c r="BH578"/>
  <c r="BG578"/>
  <c r="BF578"/>
  <c r="T578"/>
  <c r="R578"/>
  <c r="P578"/>
  <c r="BI572"/>
  <c r="BH572"/>
  <c r="BG572"/>
  <c r="BF572"/>
  <c r="T572"/>
  <c r="R572"/>
  <c r="P572"/>
  <c r="BI566"/>
  <c r="BH566"/>
  <c r="BG566"/>
  <c r="BF566"/>
  <c r="T566"/>
  <c r="R566"/>
  <c r="P566"/>
  <c r="BI559"/>
  <c r="BH559"/>
  <c r="BG559"/>
  <c r="BF559"/>
  <c r="T559"/>
  <c r="T558"/>
  <c r="R559"/>
  <c r="R558"/>
  <c r="P559"/>
  <c r="P558"/>
  <c r="BI556"/>
  <c r="BH556"/>
  <c r="BG556"/>
  <c r="BF556"/>
  <c r="T556"/>
  <c r="R556"/>
  <c r="P556"/>
  <c r="BI554"/>
  <c r="BH554"/>
  <c r="BG554"/>
  <c r="BF554"/>
  <c r="T554"/>
  <c r="R554"/>
  <c r="P554"/>
  <c r="BI549"/>
  <c r="BH549"/>
  <c r="BG549"/>
  <c r="BF549"/>
  <c r="T549"/>
  <c r="T548"/>
  <c r="R549"/>
  <c r="R548"/>
  <c r="P549"/>
  <c r="P548"/>
  <c r="BI543"/>
  <c r="BH543"/>
  <c r="BG543"/>
  <c r="BF543"/>
  <c r="T543"/>
  <c r="R543"/>
  <c r="P543"/>
  <c r="BI538"/>
  <c r="BH538"/>
  <c r="BG538"/>
  <c r="BF538"/>
  <c r="T538"/>
  <c r="R538"/>
  <c r="P538"/>
  <c r="BI535"/>
  <c r="BH535"/>
  <c r="BG535"/>
  <c r="BF535"/>
  <c r="T535"/>
  <c r="R535"/>
  <c r="P535"/>
  <c r="BI528"/>
  <c r="BH528"/>
  <c r="BG528"/>
  <c r="BF528"/>
  <c r="T528"/>
  <c r="R528"/>
  <c r="P528"/>
  <c r="BI518"/>
  <c r="BH518"/>
  <c r="BG518"/>
  <c r="BF518"/>
  <c r="T518"/>
  <c r="R518"/>
  <c r="P518"/>
  <c r="BI511"/>
  <c r="BH511"/>
  <c r="BG511"/>
  <c r="BF511"/>
  <c r="T511"/>
  <c r="R511"/>
  <c r="P511"/>
  <c r="BI505"/>
  <c r="BH505"/>
  <c r="BG505"/>
  <c r="BF505"/>
  <c r="T505"/>
  <c r="R505"/>
  <c r="P505"/>
  <c r="BI500"/>
  <c r="BH500"/>
  <c r="BG500"/>
  <c r="BF500"/>
  <c r="T500"/>
  <c r="R500"/>
  <c r="P500"/>
  <c r="BI498"/>
  <c r="BH498"/>
  <c r="BG498"/>
  <c r="BF498"/>
  <c r="T498"/>
  <c r="R498"/>
  <c r="P498"/>
  <c r="BI495"/>
  <c r="BH495"/>
  <c r="BG495"/>
  <c r="BF495"/>
  <c r="T495"/>
  <c r="R495"/>
  <c r="P495"/>
  <c r="BI489"/>
  <c r="BH489"/>
  <c r="BG489"/>
  <c r="BF489"/>
  <c r="T489"/>
  <c r="R489"/>
  <c r="P489"/>
  <c r="BI486"/>
  <c r="BH486"/>
  <c r="BG486"/>
  <c r="BF486"/>
  <c r="T486"/>
  <c r="R486"/>
  <c r="P486"/>
  <c r="BI480"/>
  <c r="BH480"/>
  <c r="BG480"/>
  <c r="BF480"/>
  <c r="T480"/>
  <c r="R480"/>
  <c r="P480"/>
  <c r="BI477"/>
  <c r="BH477"/>
  <c r="BG477"/>
  <c r="BF477"/>
  <c r="T477"/>
  <c r="R477"/>
  <c r="P477"/>
  <c r="BI474"/>
  <c r="BH474"/>
  <c r="BG474"/>
  <c r="BF474"/>
  <c r="T474"/>
  <c r="R474"/>
  <c r="P474"/>
  <c r="BI468"/>
  <c r="BH468"/>
  <c r="BG468"/>
  <c r="BF468"/>
  <c r="T468"/>
  <c r="R468"/>
  <c r="P468"/>
  <c r="BI462"/>
  <c r="BH462"/>
  <c r="BG462"/>
  <c r="BF462"/>
  <c r="T462"/>
  <c r="R462"/>
  <c r="P462"/>
  <c r="BI456"/>
  <c r="BH456"/>
  <c r="BG456"/>
  <c r="BF456"/>
  <c r="T456"/>
  <c r="R456"/>
  <c r="P456"/>
  <c r="BI452"/>
  <c r="BH452"/>
  <c r="BG452"/>
  <c r="BF452"/>
  <c r="T452"/>
  <c r="R452"/>
  <c r="P452"/>
  <c r="BI450"/>
  <c r="BH450"/>
  <c r="BG450"/>
  <c r="BF450"/>
  <c r="T450"/>
  <c r="R450"/>
  <c r="P450"/>
  <c r="BI448"/>
  <c r="BH448"/>
  <c r="BG448"/>
  <c r="BF448"/>
  <c r="T448"/>
  <c r="R448"/>
  <c r="P448"/>
  <c r="BI446"/>
  <c r="BH446"/>
  <c r="BG446"/>
  <c r="BF446"/>
  <c r="T446"/>
  <c r="R446"/>
  <c r="P446"/>
  <c r="BI440"/>
  <c r="BH440"/>
  <c r="BG440"/>
  <c r="BF440"/>
  <c r="T440"/>
  <c r="R440"/>
  <c r="P440"/>
  <c r="BI433"/>
  <c r="BH433"/>
  <c r="BG433"/>
  <c r="BF433"/>
  <c r="T433"/>
  <c r="R433"/>
  <c r="P433"/>
  <c r="BI426"/>
  <c r="BH426"/>
  <c r="BG426"/>
  <c r="BF426"/>
  <c r="T426"/>
  <c r="R426"/>
  <c r="P426"/>
  <c r="BI419"/>
  <c r="BH419"/>
  <c r="BG419"/>
  <c r="BF419"/>
  <c r="T419"/>
  <c r="R419"/>
  <c r="P419"/>
  <c r="BI414"/>
  <c r="BH414"/>
  <c r="BG414"/>
  <c r="BF414"/>
  <c r="T414"/>
  <c r="R414"/>
  <c r="P414"/>
  <c r="BI395"/>
  <c r="BH395"/>
  <c r="BG395"/>
  <c r="BF395"/>
  <c r="T395"/>
  <c r="R395"/>
  <c r="P395"/>
  <c r="BI393"/>
  <c r="BH393"/>
  <c r="BG393"/>
  <c r="BF393"/>
  <c r="T393"/>
  <c r="R393"/>
  <c r="P393"/>
  <c r="BI387"/>
  <c r="BH387"/>
  <c r="BG387"/>
  <c r="BF387"/>
  <c r="T387"/>
  <c r="R387"/>
  <c r="P387"/>
  <c r="BI382"/>
  <c r="BH382"/>
  <c r="BG382"/>
  <c r="BF382"/>
  <c r="T382"/>
  <c r="R382"/>
  <c r="P382"/>
  <c r="BI377"/>
  <c r="BH377"/>
  <c r="BG377"/>
  <c r="BF377"/>
  <c r="T377"/>
  <c r="R377"/>
  <c r="P377"/>
  <c r="BI372"/>
  <c r="BH372"/>
  <c r="BG372"/>
  <c r="BF372"/>
  <c r="T372"/>
  <c r="R372"/>
  <c r="P372"/>
  <c r="BI367"/>
  <c r="BH367"/>
  <c r="BG367"/>
  <c r="BF367"/>
  <c r="T367"/>
  <c r="R367"/>
  <c r="P367"/>
  <c r="BI362"/>
  <c r="BH362"/>
  <c r="BG362"/>
  <c r="BF362"/>
  <c r="T362"/>
  <c r="R362"/>
  <c r="P362"/>
  <c r="BI359"/>
  <c r="BH359"/>
  <c r="BG359"/>
  <c r="BF359"/>
  <c r="T359"/>
  <c r="R359"/>
  <c r="P359"/>
  <c r="BI352"/>
  <c r="BH352"/>
  <c r="BG352"/>
  <c r="BF352"/>
  <c r="T352"/>
  <c r="R352"/>
  <c r="P352"/>
  <c r="BI347"/>
  <c r="BH347"/>
  <c r="BG347"/>
  <c r="BF347"/>
  <c r="T347"/>
  <c r="R347"/>
  <c r="P347"/>
  <c r="BI342"/>
  <c r="BH342"/>
  <c r="BG342"/>
  <c r="BF342"/>
  <c r="T342"/>
  <c r="R342"/>
  <c r="P342"/>
  <c r="BI338"/>
  <c r="BH338"/>
  <c r="BG338"/>
  <c r="BF338"/>
  <c r="T338"/>
  <c r="R338"/>
  <c r="P338"/>
  <c r="BI330"/>
  <c r="BH330"/>
  <c r="BG330"/>
  <c r="BF330"/>
  <c r="T330"/>
  <c r="R330"/>
  <c r="P330"/>
  <c r="BI324"/>
  <c r="BH324"/>
  <c r="BG324"/>
  <c r="BF324"/>
  <c r="T324"/>
  <c r="R324"/>
  <c r="P324"/>
  <c r="BI318"/>
  <c r="BH318"/>
  <c r="BG318"/>
  <c r="BF318"/>
  <c r="T318"/>
  <c r="R318"/>
  <c r="P318"/>
  <c r="BI310"/>
  <c r="BH310"/>
  <c r="BG310"/>
  <c r="BF310"/>
  <c r="T310"/>
  <c r="R310"/>
  <c r="P310"/>
  <c r="BI304"/>
  <c r="BH304"/>
  <c r="BG304"/>
  <c r="BF304"/>
  <c r="T304"/>
  <c r="R304"/>
  <c r="P304"/>
  <c r="BI298"/>
  <c r="BH298"/>
  <c r="BG298"/>
  <c r="BF298"/>
  <c r="T298"/>
  <c r="R298"/>
  <c r="P298"/>
  <c r="BI292"/>
  <c r="BH292"/>
  <c r="BG292"/>
  <c r="BF292"/>
  <c r="T292"/>
  <c r="R292"/>
  <c r="P292"/>
  <c r="BI283"/>
  <c r="BH283"/>
  <c r="BG283"/>
  <c r="BF283"/>
  <c r="T283"/>
  <c r="T282"/>
  <c r="R283"/>
  <c r="R282"/>
  <c r="P283"/>
  <c r="P282"/>
  <c r="BI279"/>
  <c r="BH279"/>
  <c r="BG279"/>
  <c r="BF279"/>
  <c r="T279"/>
  <c r="R279"/>
  <c r="P279"/>
  <c r="BI276"/>
  <c r="BH276"/>
  <c r="BG276"/>
  <c r="BF276"/>
  <c r="T276"/>
  <c r="R276"/>
  <c r="P276"/>
  <c r="BI270"/>
  <c r="BH270"/>
  <c r="BG270"/>
  <c r="BF270"/>
  <c r="T270"/>
  <c r="R270"/>
  <c r="P270"/>
  <c r="BI267"/>
  <c r="BH267"/>
  <c r="BG267"/>
  <c r="BF267"/>
  <c r="T267"/>
  <c r="R267"/>
  <c r="P267"/>
  <c r="BI261"/>
  <c r="BH261"/>
  <c r="BG261"/>
  <c r="BF261"/>
  <c r="T261"/>
  <c r="R261"/>
  <c r="P261"/>
  <c r="BI259"/>
  <c r="BH259"/>
  <c r="BG259"/>
  <c r="BF259"/>
  <c r="T259"/>
  <c r="R259"/>
  <c r="P259"/>
  <c r="BI253"/>
  <c r="BH253"/>
  <c r="BG253"/>
  <c r="BF253"/>
  <c r="T253"/>
  <c r="R253"/>
  <c r="P253"/>
  <c r="BI251"/>
  <c r="BH251"/>
  <c r="BG251"/>
  <c r="BF251"/>
  <c r="T251"/>
  <c r="R251"/>
  <c r="P251"/>
  <c r="BI248"/>
  <c r="BH248"/>
  <c r="BG248"/>
  <c r="BF248"/>
  <c r="T248"/>
  <c r="R248"/>
  <c r="P248"/>
  <c r="BI242"/>
  <c r="BH242"/>
  <c r="BG242"/>
  <c r="BF242"/>
  <c r="T242"/>
  <c r="R242"/>
  <c r="P242"/>
  <c r="BI232"/>
  <c r="BH232"/>
  <c r="BG232"/>
  <c r="BF232"/>
  <c r="T232"/>
  <c r="R232"/>
  <c r="P232"/>
  <c r="BI226"/>
  <c r="BH226"/>
  <c r="BG226"/>
  <c r="BF226"/>
  <c r="T226"/>
  <c r="R226"/>
  <c r="P226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5"/>
  <c r="BH205"/>
  <c r="BG205"/>
  <c r="BF205"/>
  <c r="T205"/>
  <c r="R205"/>
  <c r="P205"/>
  <c r="BI197"/>
  <c r="BH197"/>
  <c r="BG197"/>
  <c r="BF197"/>
  <c r="T197"/>
  <c r="R197"/>
  <c r="P197"/>
  <c r="BI191"/>
  <c r="BH191"/>
  <c r="BG191"/>
  <c r="BF191"/>
  <c r="T191"/>
  <c r="R191"/>
  <c r="P191"/>
  <c r="BI183"/>
  <c r="BH183"/>
  <c r="BG183"/>
  <c r="BF183"/>
  <c r="T183"/>
  <c r="R183"/>
  <c r="P183"/>
  <c r="BI175"/>
  <c r="BH175"/>
  <c r="BG175"/>
  <c r="BF175"/>
  <c r="T175"/>
  <c r="R175"/>
  <c r="P175"/>
  <c r="BI169"/>
  <c r="BH169"/>
  <c r="BG169"/>
  <c r="BF169"/>
  <c r="T169"/>
  <c r="R169"/>
  <c r="P169"/>
  <c r="BI157"/>
  <c r="BH157"/>
  <c r="BG157"/>
  <c r="BF157"/>
  <c r="T157"/>
  <c r="R157"/>
  <c r="P157"/>
  <c r="BI151"/>
  <c r="BH151"/>
  <c r="BG151"/>
  <c r="BF151"/>
  <c r="T151"/>
  <c r="R151"/>
  <c r="P151"/>
  <c r="BI145"/>
  <c r="BH145"/>
  <c r="BG145"/>
  <c r="BF145"/>
  <c r="T145"/>
  <c r="R145"/>
  <c r="P145"/>
  <c r="BI139"/>
  <c r="BH139"/>
  <c r="BG139"/>
  <c r="BF139"/>
  <c r="T139"/>
  <c r="R139"/>
  <c r="P139"/>
  <c r="BI133"/>
  <c r="BH133"/>
  <c r="BG133"/>
  <c r="BF133"/>
  <c r="T133"/>
  <c r="R133"/>
  <c r="P133"/>
  <c r="F124"/>
  <c r="E122"/>
  <c r="F87"/>
  <c r="E85"/>
  <c r="J22"/>
  <c r="E22"/>
  <c r="J127"/>
  <c r="J21"/>
  <c r="J19"/>
  <c r="E19"/>
  <c r="J89"/>
  <c r="J18"/>
  <c r="J16"/>
  <c r="E16"/>
  <c r="F127"/>
  <c r="J15"/>
  <c r="J13"/>
  <c r="E13"/>
  <c r="F89"/>
  <c r="J12"/>
  <c r="J10"/>
  <c r="J124"/>
  <c i="1" r="L90"/>
  <c r="AM90"/>
  <c r="AM89"/>
  <c r="L89"/>
  <c r="AM87"/>
  <c r="L87"/>
  <c r="L85"/>
  <c r="L84"/>
  <c i="2" r="J590"/>
  <c r="J468"/>
  <c r="J372"/>
  <c r="BK292"/>
  <c r="J218"/>
  <c r="BK133"/>
  <c r="BK590"/>
  <c r="BK505"/>
  <c r="J414"/>
  <c r="BK342"/>
  <c r="BK270"/>
  <c r="BK226"/>
  <c r="J613"/>
  <c r="BK597"/>
  <c r="BK543"/>
  <c r="J486"/>
  <c r="BK414"/>
  <c r="BK279"/>
  <c r="J145"/>
  <c r="J500"/>
  <c r="BK433"/>
  <c r="BK362"/>
  <c r="BK197"/>
  <c r="BK578"/>
  <c r="J498"/>
  <c r="BK446"/>
  <c r="BK324"/>
  <c r="J248"/>
  <c r="J630"/>
  <c r="J572"/>
  <c r="BK498"/>
  <c r="J419"/>
  <c r="J338"/>
  <c r="J242"/>
  <c r="J133"/>
  <c r="J625"/>
  <c r="J450"/>
  <c r="J253"/>
  <c r="J169"/>
  <c r="J610"/>
  <c r="BK549"/>
  <c r="J452"/>
  <c r="J367"/>
  <c r="BK304"/>
  <c r="J232"/>
  <c r="J183"/>
  <c r="J584"/>
  <c r="J511"/>
  <c r="J440"/>
  <c r="BK298"/>
  <c r="BK169"/>
  <c r="J559"/>
  <c r="J480"/>
  <c r="BK393"/>
  <c r="J276"/>
  <c r="BK616"/>
  <c r="BK535"/>
  <c r="BK474"/>
  <c r="BK395"/>
  <c r="BK276"/>
  <c r="J616"/>
  <c r="J554"/>
  <c r="J433"/>
  <c r="BK367"/>
  <c r="J279"/>
  <c r="J151"/>
  <c r="J578"/>
  <c r="J448"/>
  <c r="J330"/>
  <c r="J205"/>
  <c r="BK151"/>
  <c r="J535"/>
  <c r="BK440"/>
  <c r="J362"/>
  <c r="J310"/>
  <c r="J261"/>
  <c r="BK214"/>
  <c r="J175"/>
  <c r="J588"/>
  <c r="BK538"/>
  <c r="BK480"/>
  <c r="BK310"/>
  <c r="J191"/>
  <c r="J556"/>
  <c r="J477"/>
  <c r="BK377"/>
  <c r="BK261"/>
  <c r="BK607"/>
  <c r="J505"/>
  <c r="BK462"/>
  <c r="BK382"/>
  <c r="BK218"/>
  <c r="BK613"/>
  <c r="BK559"/>
  <c r="BK489"/>
  <c r="J352"/>
  <c r="BK157"/>
  <c r="J597"/>
  <c r="BK511"/>
  <c r="BK359"/>
  <c r="BK283"/>
  <c r="BK175"/>
  <c r="BK625"/>
  <c r="BK584"/>
  <c r="J474"/>
  <c r="J382"/>
  <c r="J324"/>
  <c r="J259"/>
  <c r="BK191"/>
  <c r="BK610"/>
  <c r="BK556"/>
  <c r="BK452"/>
  <c r="BK338"/>
  <c r="J210"/>
  <c r="J566"/>
  <c r="J495"/>
  <c r="BK419"/>
  <c r="J304"/>
  <c r="BK630"/>
  <c r="J592"/>
  <c r="J489"/>
  <c r="BK456"/>
  <c r="J318"/>
  <c r="BK232"/>
  <c r="BK183"/>
  <c r="BK588"/>
  <c r="J528"/>
  <c r="J393"/>
  <c r="BK318"/>
  <c r="J226"/>
  <c r="BK592"/>
  <c r="BK477"/>
  <c r="BK387"/>
  <c r="J270"/>
  <c r="J214"/>
  <c r="J607"/>
  <c r="BK495"/>
  <c r="J387"/>
  <c r="J292"/>
  <c r="BK251"/>
  <c i="1" r="AS94"/>
  <c i="2" r="J581"/>
  <c r="BK500"/>
  <c r="J395"/>
  <c r="BK248"/>
  <c r="BK139"/>
  <c r="J549"/>
  <c r="J462"/>
  <c r="BK372"/>
  <c r="BK253"/>
  <c r="J603"/>
  <c r="BK554"/>
  <c r="BK486"/>
  <c r="BK448"/>
  <c r="J283"/>
  <c r="BK210"/>
  <c r="BK581"/>
  <c r="J518"/>
  <c r="BK426"/>
  <c r="J359"/>
  <c r="BK259"/>
  <c r="J139"/>
  <c r="J622"/>
  <c r="J538"/>
  <c r="BK352"/>
  <c r="J251"/>
  <c r="J157"/>
  <c r="J594"/>
  <c r="BK518"/>
  <c r="J426"/>
  <c r="BK330"/>
  <c r="BK267"/>
  <c r="J197"/>
  <c r="BK603"/>
  <c r="BK528"/>
  <c r="BK450"/>
  <c r="J342"/>
  <c r="BK242"/>
  <c r="BK572"/>
  <c r="J543"/>
  <c r="J446"/>
  <c r="J347"/>
  <c r="BK622"/>
  <c r="BK566"/>
  <c r="BK468"/>
  <c r="BK347"/>
  <c r="J267"/>
  <c r="BK205"/>
  <c r="BK594"/>
  <c r="J456"/>
  <c r="J377"/>
  <c r="J298"/>
  <c r="BK145"/>
  <c l="1" r="R132"/>
  <c r="T291"/>
  <c r="P517"/>
  <c r="P291"/>
  <c r="R291"/>
  <c r="BK517"/>
  <c r="J517"/>
  <c r="J100"/>
  <c r="BK553"/>
  <c r="BK565"/>
  <c r="J565"/>
  <c r="J106"/>
  <c r="P596"/>
  <c r="P587"/>
  <c r="BK624"/>
  <c r="J624"/>
  <c r="J112"/>
  <c r="BK132"/>
  <c r="J132"/>
  <c r="J96"/>
  <c r="R386"/>
  <c r="R553"/>
  <c r="R552"/>
  <c r="R565"/>
  <c r="R564"/>
  <c r="BK596"/>
  <c r="J596"/>
  <c r="J108"/>
  <c r="R609"/>
  <c r="T132"/>
  <c r="BK386"/>
  <c r="J386"/>
  <c r="J99"/>
  <c r="T517"/>
  <c r="P553"/>
  <c r="P552"/>
  <c r="R596"/>
  <c r="R587"/>
  <c r="BK609"/>
  <c r="J609"/>
  <c r="J110"/>
  <c r="BK615"/>
  <c r="J615"/>
  <c r="J111"/>
  <c r="R615"/>
  <c r="P624"/>
  <c r="BK291"/>
  <c r="J291"/>
  <c r="J98"/>
  <c r="P386"/>
  <c r="R517"/>
  <c r="T553"/>
  <c r="T552"/>
  <c r="T565"/>
  <c r="T564"/>
  <c r="T609"/>
  <c r="T615"/>
  <c r="R624"/>
  <c r="P132"/>
  <c r="P131"/>
  <c r="T386"/>
  <c r="P565"/>
  <c r="P564"/>
  <c r="T596"/>
  <c r="T587"/>
  <c r="P609"/>
  <c r="P615"/>
  <c r="T624"/>
  <c r="BK558"/>
  <c r="J558"/>
  <c r="J104"/>
  <c r="BK282"/>
  <c r="J282"/>
  <c r="J97"/>
  <c r="BK548"/>
  <c r="J548"/>
  <c r="J101"/>
  <c r="BK606"/>
  <c r="J606"/>
  <c r="J109"/>
  <c r="BK587"/>
  <c r="J587"/>
  <c r="J107"/>
  <c r="F90"/>
  <c r="F126"/>
  <c r="BE253"/>
  <c r="BE261"/>
  <c r="BE276"/>
  <c r="BE292"/>
  <c r="BE330"/>
  <c r="BE362"/>
  <c r="BE414"/>
  <c r="BE450"/>
  <c r="BE452"/>
  <c r="BE495"/>
  <c r="BE511"/>
  <c r="BE566"/>
  <c r="BE584"/>
  <c r="BE592"/>
  <c r="BE597"/>
  <c r="BE607"/>
  <c r="J87"/>
  <c r="J90"/>
  <c r="BE139"/>
  <c r="BE169"/>
  <c r="BE197"/>
  <c r="BE214"/>
  <c r="BE226"/>
  <c r="BE242"/>
  <c r="BE310"/>
  <c r="BE352"/>
  <c r="BE480"/>
  <c r="BE500"/>
  <c r="BE528"/>
  <c r="BE572"/>
  <c r="BE590"/>
  <c r="BE610"/>
  <c r="BE613"/>
  <c r="BE625"/>
  <c r="BE630"/>
  <c r="BE248"/>
  <c r="BE251"/>
  <c r="BE267"/>
  <c r="BE270"/>
  <c r="BE318"/>
  <c r="BE359"/>
  <c r="BE367"/>
  <c r="BE387"/>
  <c r="BE440"/>
  <c r="BE468"/>
  <c r="BE474"/>
  <c r="BE498"/>
  <c r="BE581"/>
  <c r="BE175"/>
  <c r="BE205"/>
  <c r="BE232"/>
  <c r="BE304"/>
  <c r="BE419"/>
  <c r="BE426"/>
  <c r="BE433"/>
  <c r="BE448"/>
  <c r="BE477"/>
  <c r="BE518"/>
  <c r="BE535"/>
  <c r="BE549"/>
  <c r="BE578"/>
  <c r="J126"/>
  <c r="BE133"/>
  <c r="BE145"/>
  <c r="BE151"/>
  <c r="BE218"/>
  <c r="BE283"/>
  <c r="BE298"/>
  <c r="BE338"/>
  <c r="BE372"/>
  <c r="BE377"/>
  <c r="BE393"/>
  <c r="BE395"/>
  <c r="BE486"/>
  <c r="BE489"/>
  <c r="BE538"/>
  <c r="BE559"/>
  <c r="BE588"/>
  <c r="BE603"/>
  <c r="BE622"/>
  <c r="BE157"/>
  <c r="BE183"/>
  <c r="BE191"/>
  <c r="BE210"/>
  <c r="BE259"/>
  <c r="BE279"/>
  <c r="BE324"/>
  <c r="BE342"/>
  <c r="BE347"/>
  <c r="BE382"/>
  <c r="BE446"/>
  <c r="BE456"/>
  <c r="BE462"/>
  <c r="BE505"/>
  <c r="BE543"/>
  <c r="BE554"/>
  <c r="BE556"/>
  <c r="BE594"/>
  <c r="BE616"/>
  <c r="F32"/>
  <c i="1" r="BA95"/>
  <c r="BA94"/>
  <c r="W30"/>
  <c i="2" r="F33"/>
  <c i="1" r="BB95"/>
  <c r="BB94"/>
  <c r="W31"/>
  <c i="2" r="J32"/>
  <c i="1" r="AW95"/>
  <c i="2" r="F34"/>
  <c i="1" r="BC95"/>
  <c r="BC94"/>
  <c r="AY94"/>
  <c i="2" r="F35"/>
  <c i="1" r="BD95"/>
  <c r="BD94"/>
  <c r="W33"/>
  <c i="2" l="1" r="T131"/>
  <c r="T130"/>
  <c r="P130"/>
  <c i="1" r="AU95"/>
  <c i="2" r="R131"/>
  <c r="R130"/>
  <c r="BK552"/>
  <c r="J552"/>
  <c r="J102"/>
  <c r="J553"/>
  <c r="J103"/>
  <c r="BK131"/>
  <c r="BK564"/>
  <c r="J564"/>
  <c r="J105"/>
  <c i="1" r="AU94"/>
  <c r="W32"/>
  <c i="2" r="J31"/>
  <c i="1" r="AV95"/>
  <c r="AT95"/>
  <c r="AW94"/>
  <c r="AK30"/>
  <c r="AX94"/>
  <c i="2" r="F31"/>
  <c i="1" r="AZ95"/>
  <c r="AZ94"/>
  <c r="W29"/>
  <c i="2" l="1" r="BK130"/>
  <c r="J130"/>
  <c r="J131"/>
  <c r="J95"/>
  <c r="J28"/>
  <c i="1" r="AG95"/>
  <c r="AG94"/>
  <c r="AK26"/>
  <c r="AV94"/>
  <c r="AK29"/>
  <c r="AK35"/>
  <c i="2" l="1" r="J37"/>
  <c r="J94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<sst xmlns="http://schemas.openxmlformats.org/spreadsheetml/2006/main">
  <si>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</si>
  <si>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</si>
  <si>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</si>
  <si>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</si>
  <si>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</si>
  <si>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{5eb05b38-97d7-410f-9117-416433c6a4d1}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</si>
  <si>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</si>
  <si>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</si>
  <si>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</si>
  <si>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</si>
  <si>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</si>
  <si>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</si>
  <si>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</si>
  <si>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</si>
  <si>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25P-HPR001A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</si>
  <si>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</si>
  <si>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</si>
  <si>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Bohušovice nad Ohří - rekonstrukce chodníku v ulici Tylova</t>
  </si>
  <si>
    <t>KSO:</t>
  </si>
  <si>
    <t>CC-CZ:</t>
  </si>
  <si>
    <t>Místo:</t>
  </si>
  <si>
    <t xml:space="preserve"> </t>
  </si>
  <si>
    <t>Datum:</t>
  </si>
  <si>
    <t>28. 1. 2025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</si>
  <si>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</si>
  <si>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</si>
  <si>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</si>
  <si>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</si>
  <si>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</si>
  <si>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</si>
  <si>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</si>
  <si>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</si>
  <si>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</si>
  <si>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</si>
  <si>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</si>
  <si>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</si>
  <si>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</si>
  <si>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</si>
  <si>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</si>
  <si>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</si>
  <si>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</si>
  <si>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</si>
  <si>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</si>
  <si>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</si>
  <si>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</si>
  <si>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</si>
  <si>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</si>
  <si>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</si>
  <si>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</si>
  <si>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</si>
  <si>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</si>
  <si>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</si>
  <si>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</si>
  <si>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</si>
  <si>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</si>
  <si>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</si>
  <si>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</si>
  <si>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</si>
  <si>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</si>
  <si>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</si>
  <si>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</si>
  <si>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</si>
  <si>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</si>
  <si>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</si>
  <si>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</si>
  <si>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</si>
  <si>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</si>
  <si>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</si>
  <si>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</si>
  <si>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</si>
  <si>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</si>
  <si>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</si>
  <si>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</si>
  <si>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</si>
  <si>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</si>
  <si>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</si>
  <si>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</si>
  <si>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</si>
  <si>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</si>
  <si>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</si>
  <si>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</si>
  <si>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</si>
  <si>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</si>
  <si>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</si>
  <si>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</si>
  <si>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</si>
  <si>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</si>
  <si>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</si>
  <si>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</si>
  <si>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</si>
  <si>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</si>
  <si>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</si>
  <si>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</si>
  <si>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</si>
  <si>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</si>
  <si>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742 - Elektroinstalace - slaboproud</t>
  </si>
  <si>
    <t xml:space="preserve">    748 - Elektromontáže - osvětlovací zařízení a svítidla</t>
  </si>
  <si>
    <t>M - Práce a dodávky M</t>
  </si>
  <si>
    <t xml:space="preserve">    46-M - Zemní práce při extr.mont.pracích</t>
  </si>
  <si>
    <t>VRN - Vedlejší rozpočtové náklady</t>
  </si>
  <si>
    <t xml:space="preserve">    VRN1 - Průzkumné, geodetické a projektové práce</t>
  </si>
  <si>
    <t xml:space="preserve">    VRN3 - Vedlejší náklady</t>
  </si>
  <si>
    <t xml:space="preserve">    VRN4 - Inženýrská činnost</t>
  </si>
  <si>
    <t xml:space="preserve">    VRN7 - Ostatní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</si>
  <si>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</si>
  <si>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</si>
  <si>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</si>
  <si>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</si>
  <si>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</si>
  <si>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</si>
  <si>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</si>
  <si>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</si>
  <si>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</si>
  <si>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</si>
  <si>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</si>
  <si>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</si>
  <si>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</si>
  <si>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</si>
  <si>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</si>
  <si>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</si>
  <si>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</si>
  <si>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</si>
  <si>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</si>
  <si>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113106144</t>
  </si>
  <si>
    <t>Rozebrání dlažeb ze zámkových dlaždic komunikací pro pěší strojně pl přes 50 m2</t>
  </si>
  <si>
    <t>m2</t>
  </si>
  <si>
    <t>CS ÚRS 2025 01</t>
  </si>
  <si>
    <t>4</t>
  </si>
  <si>
    <t>1131622115</t>
  </si>
  <si>
    <t>PP</t>
  </si>
  <si>
    <t>Rozebrání dlažeb komunikací pro pěší s přemístěním hmot na skládku na vzdálenost do 3 m nebo s naložením na dopravní prostředek s ložem z kameniva nebo živice a s jakoukoliv výplní spár strojně plochy jednotlivě přes 50 m2 ze zámkové dlažby</t>
  </si>
  <si>
    <t>Online PSC</t>
  </si>
  <si>
    <t>https://podminky.urs.cz/item/CS_URS_2025_01/113106144</t>
  </si>
  <si>
    <t>VV</t>
  </si>
  <si>
    <t>stávající chodník</t>
  </si>
  <si>
    <t>330,00</t>
  </si>
  <si>
    <t>Součet</t>
  </si>
  <si>
    <t>113106211</t>
  </si>
  <si>
    <t>Rozebrání dlažeb vozovek z velkých kostek s ložem z kameniva strojně pl přes 50 do 200 m2</t>
  </si>
  <si>
    <t>508641462</t>
  </si>
  <si>
    <t>Rozebrání dlažeb vozovek a ploch s přemístěním hmot na skládku na vzdálenost do 3 m nebo s naložením na dopravní prostředek, s jakoukoliv výplní spár strojně plochy jednotlivě přes 50 m2 do 200 m2 z velkých kostek s ložem z kameniva</t>
  </si>
  <si>
    <t>https://podminky.urs.cz/item/CS_URS_2025_01/113106211</t>
  </si>
  <si>
    <t>stávající dlažba</t>
  </si>
  <si>
    <t>173,00</t>
  </si>
  <si>
    <t>3</t>
  </si>
  <si>
    <t>113202111</t>
  </si>
  <si>
    <t>Vytrhání obrub krajníků obrubníků stojatých</t>
  </si>
  <si>
    <t>m</t>
  </si>
  <si>
    <t>-491381746</t>
  </si>
  <si>
    <t>Vytrhání obrub s vybouráním lože, s přemístěním hmot na skládku na vzdálenost do 3 m nebo s naložením na dopravní prostředek z krajníků nebo obrubníků stojatých</t>
  </si>
  <si>
    <t>https://podminky.urs.cz/item/CS_URS_2025_01/113202111</t>
  </si>
  <si>
    <t>kamenný obrubník</t>
  </si>
  <si>
    <t>54,23</t>
  </si>
  <si>
    <t>121151113</t>
  </si>
  <si>
    <t>Sejmutí ornice plochy do 500 m2 tl vrstvy do 200 mm strojně</t>
  </si>
  <si>
    <t>-836328841</t>
  </si>
  <si>
    <t>Sejmutí ornice strojně při souvislé ploše přes 100 do 500 m2, tl. vrstvy do 200 mm</t>
  </si>
  <si>
    <t>https://podminky.urs.cz/item/CS_URS_2025_01/121151113</t>
  </si>
  <si>
    <t>sejmutí ornice z plochy výstavby</t>
  </si>
  <si>
    <t>296,00</t>
  </si>
  <si>
    <t>5</t>
  </si>
  <si>
    <t>122251103</t>
  </si>
  <si>
    <t>Odkopávky a prokopávky nezapažené v hornině třídy těžitelnosti I skupiny 3 objem do 100 m3 strojně</t>
  </si>
  <si>
    <t>m3</t>
  </si>
  <si>
    <t>-858399625</t>
  </si>
  <si>
    <t>Odkopávky a prokopávky nezapažené strojně v hornině třídy těžitelnosti I skupiny 3 přes 50 do 100 m3</t>
  </si>
  <si>
    <t>https://podminky.urs.cz/item/CS_URS_2025_01/122251103</t>
  </si>
  <si>
    <t>pro chodník</t>
  </si>
  <si>
    <t>(333,00+13,70)*0,35</t>
  </si>
  <si>
    <t>-330,00*0,06</t>
  </si>
  <si>
    <t>parkovací stání</t>
  </si>
  <si>
    <t>100,80*0,49</t>
  </si>
  <si>
    <t>komunikace</t>
  </si>
  <si>
    <t>225,60*0,52</t>
  </si>
  <si>
    <t>-173,00*0,10</t>
  </si>
  <si>
    <t>6</t>
  </si>
  <si>
    <t>133251101</t>
  </si>
  <si>
    <t>Hloubení šachet nezapažených v hornině třídy těžitelnosti I skupiny 3 objem do 20 m3</t>
  </si>
  <si>
    <t>CS ÚRS 2024 02</t>
  </si>
  <si>
    <t>1536877080</t>
  </si>
  <si>
    <t>Hloubení nezapažených šachet strojně v hornině třídy těžitelnosti I skupiny 3 do 20 m3</t>
  </si>
  <si>
    <t>https://podminky.urs.cz/item/CS_URS_2024_02/133251101</t>
  </si>
  <si>
    <t>pro dopravní značky</t>
  </si>
  <si>
    <t>6*0,50*0,50*0,80</t>
  </si>
  <si>
    <t>7</t>
  </si>
  <si>
    <t>162351104</t>
  </si>
  <si>
    <t>Vodorovné přemístění přes 500 do 1000 m výkopku/sypaniny z horniny třídy těžitelnosti I skupiny 1 až 3</t>
  </si>
  <si>
    <t>472799949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</si>
  <si>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</si>
  <si>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https://podminky.urs.cz/item/CS_URS_2025_01/162351104</t>
  </si>
  <si>
    <t>odvoz ornice na mezideponii</t>
  </si>
  <si>
    <t>296,00*0,20</t>
  </si>
  <si>
    <t>zpětný dovoz ornice</t>
  </si>
  <si>
    <t>59,20</t>
  </si>
  <si>
    <t>8</t>
  </si>
  <si>
    <t>162751117</t>
  </si>
  <si>
    <t>Vodorovné přemístění přes 9 000 do 10000 m výkopku/sypaniny z horniny třídy těžitelnosti I skupiny 1 až 3</t>
  </si>
  <si>
    <t>1099506274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</si>
  <si>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</si>
  <si>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</si>
  <si>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dovoz ornice</t>
  </si>
  <si>
    <t>(572,00-296,00)*0,20</t>
  </si>
  <si>
    <t>zemina na skládku</t>
  </si>
  <si>
    <t>250,949+1,20+8*2,25</t>
  </si>
  <si>
    <t>9</t>
  </si>
  <si>
    <t>162751119</t>
  </si>
  <si>
    <t>Příplatek k vodorovnému přemístění výkopku/sypaniny z horniny třídy těžitelnosti I skupiny 1 až 3 ZKD 1000 m přes 10000 m</t>
  </si>
  <si>
    <t>-1119530527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</si>
  <si>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</si>
  <si>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https://podminky.urs.cz/item/CS_URS_2025_01/162751119</t>
  </si>
  <si>
    <t>(250,949+1,20+8*2,25)*5</t>
  </si>
  <si>
    <t>10</t>
  </si>
  <si>
    <t>167151101</t>
  </si>
  <si>
    <t>Nakládání výkopku z hornin třídy těžitelnosti I skupiny 1 až 3 do 100 m3</t>
  </si>
  <si>
    <t>1393044607</t>
  </si>
  <si>
    <t>Nakládání, skládání a překládání neulehlého výkopku nebo sypaniny strojně nakládání, množství do 100 m3, z horniny třídy těžitelnosti I, skupiny 1 až 3</t>
  </si>
  <si>
    <t>https://podminky.urs.cz/item/CS_URS_2025_01/167151101</t>
  </si>
  <si>
    <t>nakládání ornice pro zpětné úpravy</t>
  </si>
  <si>
    <t>nákup ornice</t>
  </si>
  <si>
    <t>11</t>
  </si>
  <si>
    <t>M</t>
  </si>
  <si>
    <t>10364101</t>
  </si>
  <si>
    <t>zemina pro terénní úpravy - ornice</t>
  </si>
  <si>
    <t>t</t>
  </si>
  <si>
    <t>-334828363</t>
  </si>
  <si>
    <t>(572,00-296,00)*0,20*1,60</t>
  </si>
  <si>
    <t>171201221</t>
  </si>
  <si>
    <t>Poplatek za uložení na skládce (skládkovné) zeminy a kamení kód odpadu 17 05 04</t>
  </si>
  <si>
    <t>-253331792</t>
  </si>
  <si>
    <t>Poplatek za uložení stavebního odpadu na skládce (skládkovné) zeminy a kamení zatříděného do Katalogu odpadů pod kódem 17 05 04</t>
  </si>
  <si>
    <t>https://podminky.urs.cz/item/CS_URS_2025_01/171201221</t>
  </si>
  <si>
    <t>325,349*0,36 'Přepočtené koeficientem množství</t>
  </si>
  <si>
    <t>13</t>
  </si>
  <si>
    <t>171201231</t>
  </si>
  <si>
    <t>Poplatek za uložení zeminy a kamení na recyklační skládce (skládkovné) kód odpadu 17 05 04</t>
  </si>
  <si>
    <t>-1459342785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</si>
  <si>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</si>
  <si>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</si>
  <si>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325,349*1,44 'Přepočtené koeficientem množství</t>
  </si>
  <si>
    <t>14</t>
  </si>
  <si>
    <t>171251201</t>
  </si>
  <si>
    <t>Uložení sypaniny na skládky nebo meziskládky</t>
  </si>
  <si>
    <t>799210961</t>
  </si>
  <si>
    <t>Uložení sypaniny na skládky nebo meziskládky bez hutnění s upravením uložené sypaniny do předepsaného tvaru</t>
  </si>
  <si>
    <t>https://podminky.urs.cz/item/CS_URS_2025_01/171251201</t>
  </si>
  <si>
    <t>325,349</t>
  </si>
  <si>
    <t>ornice na meziskládku</t>
  </si>
  <si>
    <t>15</t>
  </si>
  <si>
    <t>181351003</t>
  </si>
  <si>
    <t>Rozprostření ornice tl vrstvy do 200 mm pl do 100 m2 v rovině nebo ve svahu do 1:5 strojně</t>
  </si>
  <si>
    <t>-100825633</t>
  </si>
  <si>
    <t>Rozprostření a urovnání ornice v rovině nebo ve svahu sklonu do 1:5 strojně při souvislé ploše do 100 m2, tl. vrstvy do 200 mm</t>
  </si>
  <si>
    <t>https://podminky.urs.cz/item/CS_URS_2025_01/181351003</t>
  </si>
  <si>
    <t>zpětné rozprostření ornice</t>
  </si>
  <si>
    <t>572,00</t>
  </si>
  <si>
    <t>16</t>
  </si>
  <si>
    <t>181951112</t>
  </si>
  <si>
    <t>Úprava pláně v hornině třídy těžitelnosti I skupiny 1 až 3 se zhutněním strojně</t>
  </si>
  <si>
    <t>285534675</t>
  </si>
  <si>
    <t>Úprava pláně vyrovnáním výškových rozdílů strojně v hornině třídy těžitelnosti I, skupiny 1 až 3 se zhutněním</t>
  </si>
  <si>
    <t>https://podminky.urs.cz/item/CS_URS_2025_01/181951112</t>
  </si>
  <si>
    <t>sjezd</t>
  </si>
  <si>
    <t>225,60</t>
  </si>
  <si>
    <t>chodníky</t>
  </si>
  <si>
    <t>333,0+13,70</t>
  </si>
  <si>
    <t>parkoviště</t>
  </si>
  <si>
    <t>100,60</t>
  </si>
  <si>
    <t>17</t>
  </si>
  <si>
    <t>183101323</t>
  </si>
  <si>
    <t>Jamky pro výsadbu s výměnou 100 % půdy zeminy skupiny 1 až 4 obj přes 2 do 3 m3 v rovině a svahu do 1:5</t>
  </si>
  <si>
    <t>kus</t>
  </si>
  <si>
    <t>-2119475342</t>
  </si>
  <si>
    <t>Hloubení jamek pro vysazování rostlin v zemině skupiny 1 až 4 s výměnou půdy z 100% v rovině nebo na svahu do 1:5, objemu přes 2,00 do 3,00 m3</t>
  </si>
  <si>
    <t>https://podminky.urs.cz/item/CS_URS_2025_01/183101323</t>
  </si>
  <si>
    <t>pro osazení stromu</t>
  </si>
  <si>
    <t>8,00</t>
  </si>
  <si>
    <t>18</t>
  </si>
  <si>
    <t>10371500</t>
  </si>
  <si>
    <t>substrát pro trávníky VL</t>
  </si>
  <si>
    <t>330349678</t>
  </si>
  <si>
    <t>8*3 'Přepočtené koeficientem množství</t>
  </si>
  <si>
    <t>19</t>
  </si>
  <si>
    <t>184 - x 1</t>
  </si>
  <si>
    <t>péče o trávník dle technické zprávy</t>
  </si>
  <si>
    <t>-1000826601</t>
  </si>
  <si>
    <t>20</t>
  </si>
  <si>
    <t>184201112</t>
  </si>
  <si>
    <t>Výsadba stromu bez balu do jamky v kmene přes 1,8 do 2,5 m v rovině a svahu do 1:5</t>
  </si>
  <si>
    <t>1993397436</t>
  </si>
  <si>
    <t>Výsadba stromů bez balu do předem vyhloubené jamky se zalitím v rovině nebo na svahu do 1:5, při výšce kmene přes 1,8 do 2,5 m</t>
  </si>
  <si>
    <t>https://podminky.urs.cz/item/CS_URS_2025_01/184201112</t>
  </si>
  <si>
    <t>nové stromy</t>
  </si>
  <si>
    <t>002jerlin</t>
  </si>
  <si>
    <t xml:space="preserve">Jerlín Japonský  dle projektové dokumentace</t>
  </si>
  <si>
    <t>ks</t>
  </si>
  <si>
    <t>1748138495</t>
  </si>
  <si>
    <t>22</t>
  </si>
  <si>
    <t>184215132</t>
  </si>
  <si>
    <t>Ukotvení kmene dřevin v rovině nebo na svahu do 1:5 třemi kůly D do 0,1 m dl přes 1 do 2 m</t>
  </si>
  <si>
    <t>-628418098</t>
  </si>
  <si>
    <t>Ukotvení dřeviny kůly v rovině nebo na svahu do 1:5 třemi kůly, délky přes 1 do 2 m</t>
  </si>
  <si>
    <t>https://podminky.urs.cz/item/CS_URS_2025_01/184215132</t>
  </si>
  <si>
    <t>stromy</t>
  </si>
  <si>
    <t>23</t>
  </si>
  <si>
    <t>60591253</t>
  </si>
  <si>
    <t>kůl vyvazovací dřevěný impregnovaný D 8cm dl 2m</t>
  </si>
  <si>
    <t>1502849896</t>
  </si>
  <si>
    <t>24</t>
  </si>
  <si>
    <t>184813511</t>
  </si>
  <si>
    <t>Chemické odplevelení před založením kultury postřikem na široko v rovině a svahu do 1:5 ručně</t>
  </si>
  <si>
    <t>-932784919</t>
  </si>
  <si>
    <t>Chemické odplevelení půdy před založením kultury, trávníku nebo zpevněných ploch ručně o jakékoli výměře postřikem na široko v rovině nebo na svahu do 1:5</t>
  </si>
  <si>
    <t>https://podminky.urs.cz/item/CS_URS_2025_01/184813511</t>
  </si>
  <si>
    <t>zeleň</t>
  </si>
  <si>
    <t>25</t>
  </si>
  <si>
    <t>184854213</t>
  </si>
  <si>
    <t>Zapracování příměsí do půdy zafrézováním do hl 150 mm v rovině nebo ve svahu do 1:5 pl přes 100 do 500 m2</t>
  </si>
  <si>
    <t>-400673695</t>
  </si>
  <si>
    <t>Zapracování příměsí do půdy frézováním do hloubky 150 mm v rovině nebo na svahu do 1:5 přes 100 do 500 m2</t>
  </si>
  <si>
    <t>https://podminky.urs.cz/item/CS_URS_2025_01/184854213</t>
  </si>
  <si>
    <t>26</t>
  </si>
  <si>
    <t>1962293303</t>
  </si>
  <si>
    <t>572*0,01 'Přepočtené koeficientem množství</t>
  </si>
  <si>
    <t>Zakládání</t>
  </si>
  <si>
    <t>27</t>
  </si>
  <si>
    <t>275313711</t>
  </si>
  <si>
    <t>Základové patky z betonu tř. C 20/25</t>
  </si>
  <si>
    <t>-688085958</t>
  </si>
  <si>
    <t>Základy z betonu prostého patky a bloky z betonu kamenem neprokládaného tř. C 20/25</t>
  </si>
  <si>
    <t>https://podminky.urs.cz/item/CS_URS_2024_02/275313711</t>
  </si>
  <si>
    <t>pro dopravní značku</t>
  </si>
  <si>
    <t>do výkopu</t>
  </si>
  <si>
    <t>1,20*0,15</t>
  </si>
  <si>
    <t>Komunikace pozemní</t>
  </si>
  <si>
    <t>28</t>
  </si>
  <si>
    <t>564231011</t>
  </si>
  <si>
    <t>Podklad nebo podsyp ze štěrkopísku ŠP plochy do 100 m2 tl 100 mm</t>
  </si>
  <si>
    <t>1633386968</t>
  </si>
  <si>
    <t>Podklad nebo podsyp ze štěrkopísku ŠP s rozprostřením, vlhčením a zhutněním plochy jednotlivě do 100 m2, po zhutnění tl. 100 mm</t>
  </si>
  <si>
    <t>https://podminky.urs.cz/item/CS_URS_2025_01/564231011</t>
  </si>
  <si>
    <t xml:space="preserve">pod nové komunikace </t>
  </si>
  <si>
    <t>29</t>
  </si>
  <si>
    <t>564760101</t>
  </si>
  <si>
    <t>Podklad z kameniva hrubého drceného vel. 16-32 mm plochy do 100 m2 tl 200 mm</t>
  </si>
  <si>
    <t>-229417135</t>
  </si>
  <si>
    <t>Podklad nebo kryt z kameniva hrubého drceného vel. 16-32 mm s rozprostřením a zhutněním plochy jednotlivě do 100 m2, po zhutnění tl. 200 mm</t>
  </si>
  <si>
    <t>https://podminky.urs.cz/item/CS_URS_2025_01/564760101</t>
  </si>
  <si>
    <t>30</t>
  </si>
  <si>
    <t>564761101</t>
  </si>
  <si>
    <t>Podklad z kameniva hrubého drceného vel. 32-63 mm plochy do 100 m2 tl 200 mm</t>
  </si>
  <si>
    <t>905363509</t>
  </si>
  <si>
    <t>Podklad nebo kryt z kameniva hrubého drceného vel. 32-63 mm s rozprostřením a zhutněním plochy jednotlivě do 100 m2, po zhutnění tl. 200 mm</t>
  </si>
  <si>
    <t>https://podminky.urs.cz/item/CS_URS_2025_01/564761101</t>
  </si>
  <si>
    <t xml:space="preserve">parkoviště  - výměra dle PD - 2 x tl 400 mm</t>
  </si>
  <si>
    <t>100,60*2</t>
  </si>
  <si>
    <t>31</t>
  </si>
  <si>
    <t>564871011</t>
  </si>
  <si>
    <t>Podklad ze štěrkodrtě ŠD plochy do 100 m2 tl 250 mm fr 0 - 63 mm</t>
  </si>
  <si>
    <t>-157003652</t>
  </si>
  <si>
    <t>Podklad ze štěrkodrti ŠD s rozprostřením a zhutněním plochy jednotlivě do 100 m2, po zhutnění tl. 250 mm</t>
  </si>
  <si>
    <t>https://podminky.urs.cz/item/CS_URS_2025_01/564871011</t>
  </si>
  <si>
    <t>chodníky - výměra dle PD</t>
  </si>
  <si>
    <t>333,00</t>
  </si>
  <si>
    <t>varovný pás</t>
  </si>
  <si>
    <t>13,70</t>
  </si>
  <si>
    <t>32</t>
  </si>
  <si>
    <t>567121109</t>
  </si>
  <si>
    <t>Podklad ze směsi stmelené cementem SC C 3/4 (SC I) tl 100 mm</t>
  </si>
  <si>
    <t>-1070819427</t>
  </si>
  <si>
    <t>Podklad ze směsi stmelené cementem SC bez dilatačních spár, s rozprostřením a zhutněním SC C 3/4 (SC I), po zhutnění tl. 100 mm</t>
  </si>
  <si>
    <t>https://podminky.urs.cz/item/CS_URS_2025_01/567121109</t>
  </si>
  <si>
    <t>33</t>
  </si>
  <si>
    <t>572360112</t>
  </si>
  <si>
    <t>Vyspravení krytu komunikací po překopech pl do 15 m2 studenou asfaltovou směsí tl přes 40 do 60 mm</t>
  </si>
  <si>
    <t>633377983</t>
  </si>
  <si>
    <t>Vyspravení krytu komunikací po překopech inženýrských sítí plochy do 15 m2 asfaltovou směsí aplikovanou za studena, po zhutnění tl. přes 40 do 60 mm</t>
  </si>
  <si>
    <t>https://podminky.urs.cz/item/CS_URS_2025_01/572360112</t>
  </si>
  <si>
    <t>kolem uličních vpustí</t>
  </si>
  <si>
    <t>7,22</t>
  </si>
  <si>
    <t>34</t>
  </si>
  <si>
    <t>596211131</t>
  </si>
  <si>
    <t>Kladení zámkové dlažby komunikací pro pěší ručně tl 60 mm skupiny C pl přes 50 do 100 m2</t>
  </si>
  <si>
    <t>1572339534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</si>
  <si>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C, pro plochy přes 50 do 100 m2</t>
  </si>
  <si>
    <t>https://podminky.urs.cz/item/CS_URS_2025_01/596211131</t>
  </si>
  <si>
    <t>35</t>
  </si>
  <si>
    <t>CSB.0056043.URS</t>
  </si>
  <si>
    <t>QUADRO 6 bílá standard</t>
  </si>
  <si>
    <t>-270752715</t>
  </si>
  <si>
    <t xml:space="preserve">QUADRO 6 bílá standard </t>
  </si>
  <si>
    <t>333,00*1,10*0,80</t>
  </si>
  <si>
    <t>36</t>
  </si>
  <si>
    <t>CSB.0056049.URS</t>
  </si>
  <si>
    <t>QUADRO 6 šedá standard</t>
  </si>
  <si>
    <t>-326111035</t>
  </si>
  <si>
    <t>spc</t>
  </si>
  <si>
    <t>333,00*1,10*0,20</t>
  </si>
  <si>
    <t>37</t>
  </si>
  <si>
    <t>59245006</t>
  </si>
  <si>
    <t>dlažba pro nevidomé betonová 200x100mm tl 60mm barevná</t>
  </si>
  <si>
    <t>-1191092821</t>
  </si>
  <si>
    <t>13,70*1,1</t>
  </si>
  <si>
    <t>38</t>
  </si>
  <si>
    <t>596211232</t>
  </si>
  <si>
    <t>Kladení zámkové dlažby komunikací pro pěší ručně tl 80 mm skupiny C pl přes 100 do 300 m2</t>
  </si>
  <si>
    <t>-30397536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</si>
  <si>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C, pro plochy přes 100 do 300 m2</t>
  </si>
  <si>
    <t>https://podminky.urs.cz/item/CS_URS_2025_01/596211232</t>
  </si>
  <si>
    <t>výměra dle PD</t>
  </si>
  <si>
    <t>39</t>
  </si>
  <si>
    <t>CSB.0059724.URS</t>
  </si>
  <si>
    <t>ERBO 8 šedá standard neskladba</t>
  </si>
  <si>
    <t>-476456140</t>
  </si>
  <si>
    <t>100,6*1,1 'Přepočtené koeficientem množství</t>
  </si>
  <si>
    <t>40</t>
  </si>
  <si>
    <t>596212221.1</t>
  </si>
  <si>
    <t>Kladení zámkové dlažby pozemních komunikací ručně tl 80 mm skupiny B pl přes 50 do 100 m2 - do MC</t>
  </si>
  <si>
    <t>1839622892</t>
  </si>
  <si>
    <t xml:space="preserve">Kladení dlažby z betonových zámkových dlaždic pozemních komunikací ručně s ložem MC  tl. do 50 mm, s vyplněním spár, s dvojitým hutněním vibrováním a se smetením přebytečného materiálu na krajnici tl. 80 mm skupiny B, pro plochy přes 50 do 100 m2</t>
  </si>
  <si>
    <t xml:space="preserve">nové komunikace </t>
  </si>
  <si>
    <t>41</t>
  </si>
  <si>
    <t>CSB.0056050.URS</t>
  </si>
  <si>
    <t xml:space="preserve">QUADRO 8 bílá standard </t>
  </si>
  <si>
    <t>-1544047851</t>
  </si>
  <si>
    <t>225,60*1,10*0,50</t>
  </si>
  <si>
    <t>42</t>
  </si>
  <si>
    <t>CSB.0056056.URS</t>
  </si>
  <si>
    <t xml:space="preserve">QUADRO 8 šedá standard </t>
  </si>
  <si>
    <t>-2062822883</t>
  </si>
  <si>
    <t>225,60*1,10*0,25</t>
  </si>
  <si>
    <t>43</t>
  </si>
  <si>
    <t>CSB.0056051.URS</t>
  </si>
  <si>
    <t xml:space="preserve">QUADRO 8 černá standard </t>
  </si>
  <si>
    <t>-1903192053</t>
  </si>
  <si>
    <t>44</t>
  </si>
  <si>
    <t>599 - x 1</t>
  </si>
  <si>
    <t>úprava stávající vozovky kolem nových obrubníků</t>
  </si>
  <si>
    <t>676322450</t>
  </si>
  <si>
    <t>140,00</t>
  </si>
  <si>
    <t>Ostatní konstrukce a práce, bourání</t>
  </si>
  <si>
    <t>45</t>
  </si>
  <si>
    <t>911121111</t>
  </si>
  <si>
    <t>Montáž zábradlí ocelového přichyceného vruty do betonového podkladu</t>
  </si>
  <si>
    <t>-839955011</t>
  </si>
  <si>
    <t>https://podminky.urs.cz/item/CS_URS_2025_01/911121111</t>
  </si>
  <si>
    <t xml:space="preserve">ocelové systémové zábradlí  - výměra dle PD</t>
  </si>
  <si>
    <t>60,00</t>
  </si>
  <si>
    <t>46</t>
  </si>
  <si>
    <t>553zábradlí</t>
  </si>
  <si>
    <t>systémové zábradlí - kompletní provedení vč povrchové úpravy</t>
  </si>
  <si>
    <t>-717549017</t>
  </si>
  <si>
    <t>47</t>
  </si>
  <si>
    <t>914111111</t>
  </si>
  <si>
    <t>Montáž svislé dopravní značky do velikosti 1 m2 objímkami na sloupek nebo konzolu</t>
  </si>
  <si>
    <t>-1349824239</t>
  </si>
  <si>
    <t>Montáž svislé dopravní značky základní velikosti do 1 m2 objímkami na sloupky nebo konzoly</t>
  </si>
  <si>
    <t>https://podminky.urs.cz/item/CS_URS_2024_02/914111111</t>
  </si>
  <si>
    <t>montáž dopravní značky</t>
  </si>
  <si>
    <t>B 20 a</t>
  </si>
  <si>
    <t>A 11</t>
  </si>
  <si>
    <t>A 7 b</t>
  </si>
  <si>
    <t>IP 16</t>
  </si>
  <si>
    <t>IP 2</t>
  </si>
  <si>
    <t>IP 11 c</t>
  </si>
  <si>
    <t>IP 12 + 01</t>
  </si>
  <si>
    <t>48</t>
  </si>
  <si>
    <t>40445620</t>
  </si>
  <si>
    <t>zákazové, příkazové dopravní značky B1-B34, C1-15 700mm</t>
  </si>
  <si>
    <t>-174764692</t>
  </si>
  <si>
    <t>49</t>
  </si>
  <si>
    <t>40445601</t>
  </si>
  <si>
    <t>výstražné dopravní značky A1-A30, A33, A34 900mm</t>
  </si>
  <si>
    <t>1385657125</t>
  </si>
  <si>
    <t>50</t>
  </si>
  <si>
    <t>40445625</t>
  </si>
  <si>
    <t>informativní značky provozní IP8, IP9, IP11-IP13 500x700mm</t>
  </si>
  <si>
    <t>-878021056</t>
  </si>
  <si>
    <t>51</t>
  </si>
  <si>
    <t>40445622</t>
  </si>
  <si>
    <t>informativní značky provozní IP1-IP3, IP4b-IP7, IP10a, b 750x750mm</t>
  </si>
  <si>
    <t>-1714288218</t>
  </si>
  <si>
    <t>IP 6</t>
  </si>
  <si>
    <t>52</t>
  </si>
  <si>
    <t>914511113</t>
  </si>
  <si>
    <t>Montáž sloupku dopravních značek délky do 3,5 m s betonovým základem a patkou D 70 mm</t>
  </si>
  <si>
    <t>1601472301</t>
  </si>
  <si>
    <t>Montáž sloupku dopravních značek délky do 3,5 m do hliníkové patky pro sloupek D 70 mm</t>
  </si>
  <si>
    <t>https://podminky.urs.cz/item/CS_URS_2024_02/914511113</t>
  </si>
  <si>
    <t>dopravní značky</t>
  </si>
  <si>
    <t>53</t>
  </si>
  <si>
    <t>40445230</t>
  </si>
  <si>
    <t>sloupek pro dopravní značku Zn D 70mm v 3,5m</t>
  </si>
  <si>
    <t>1526572161</t>
  </si>
  <si>
    <t>54</t>
  </si>
  <si>
    <t>40445241</t>
  </si>
  <si>
    <t>patka pro sloupek Al D 70mm</t>
  </si>
  <si>
    <t>729288241</t>
  </si>
  <si>
    <t>55</t>
  </si>
  <si>
    <t>40445254</t>
  </si>
  <si>
    <t>víčko plastové na sloupek D 70mm</t>
  </si>
  <si>
    <t>-1445102075</t>
  </si>
  <si>
    <t>56</t>
  </si>
  <si>
    <t>40445257</t>
  </si>
  <si>
    <t>svorka upínací na sloupek D 70mm</t>
  </si>
  <si>
    <t>1501496228</t>
  </si>
  <si>
    <t>57</t>
  </si>
  <si>
    <t>915211112</t>
  </si>
  <si>
    <t>Vodorovné dopravní značení dělící čáry souvislé š 125 mm retroreflexní bílý plast</t>
  </si>
  <si>
    <t>179953156</t>
  </si>
  <si>
    <t>Vodorovné dopravní značení stříkaným plastem dělící čára šířky 125 mm souvislá bílá retroreflexní</t>
  </si>
  <si>
    <t>https://podminky.urs.cz/item/CS_URS_2024_02/915211112</t>
  </si>
  <si>
    <t>2,50*2+3,00+2,50+3,00</t>
  </si>
  <si>
    <t>58</t>
  </si>
  <si>
    <t>915231112</t>
  </si>
  <si>
    <t>Vodorovné dopravní značení přechody pro chodce, šipky, symboly retroreflexní bílý plast</t>
  </si>
  <si>
    <t>-365411114</t>
  </si>
  <si>
    <t>Vodorovné dopravní značení stříkaným plastem přechody pro chodce, šipky, symboly nápisy bílé retroreflexní</t>
  </si>
  <si>
    <t>https://podminky.urs.cz/item/CS_URS_2024_02/915231112</t>
  </si>
  <si>
    <t>pro osoby s omeznou pohyblivostí</t>
  </si>
  <si>
    <t>1,50*2</t>
  </si>
  <si>
    <t>59</t>
  </si>
  <si>
    <t>916131113</t>
  </si>
  <si>
    <t>Osazení silničního obrubníku betonového ležatého s boční opěrou do lože z betonu prostého</t>
  </si>
  <si>
    <t>252355258</t>
  </si>
  <si>
    <t>Osazení silničního obrubníku betonového se zřízením lože, s vyplněním a zatřením spár cementovou maltou ležatého s boční opěrou z betonu prostého, do lože z betonu prostého</t>
  </si>
  <si>
    <t>https://podminky.urs.cz/item/CS_URS_2025_01/916131113</t>
  </si>
  <si>
    <t>nájezdový obbrubník</t>
  </si>
  <si>
    <t>159,30</t>
  </si>
  <si>
    <t>60</t>
  </si>
  <si>
    <t>59217029</t>
  </si>
  <si>
    <t>obrubník silniční betonový nájezdový 1000x150x150mm</t>
  </si>
  <si>
    <t>1360203575</t>
  </si>
  <si>
    <t>149,3*1,1 'Přepočtené koeficientem množství</t>
  </si>
  <si>
    <t>61</t>
  </si>
  <si>
    <t>59217076</t>
  </si>
  <si>
    <t>obrubník silniční betonový přechodový 1000x150x250mm</t>
  </si>
  <si>
    <t>-1286930221</t>
  </si>
  <si>
    <t>10*1,1 'Přepočtené koeficientem množství</t>
  </si>
  <si>
    <t>62</t>
  </si>
  <si>
    <t>916131213</t>
  </si>
  <si>
    <t>Osazení silničního obrubníku betonového stojatého s boční opěrou do lože z betonu prostého</t>
  </si>
  <si>
    <t>1637394326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</si>
  <si>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</si>
  <si>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https://podminky.urs.cz/item/CS_URS_2025_01/916131213</t>
  </si>
  <si>
    <t>silniční obrubník - dle projektové dokumentace</t>
  </si>
  <si>
    <t>154,00</t>
  </si>
  <si>
    <t>63</t>
  </si>
  <si>
    <t>59217031</t>
  </si>
  <si>
    <t>obrubník silniční betonový 1000x150x250mm</t>
  </si>
  <si>
    <t>1897800398</t>
  </si>
  <si>
    <t>154*1,1 'Přepočtené koeficientem množství</t>
  </si>
  <si>
    <t>64</t>
  </si>
  <si>
    <t>916231213</t>
  </si>
  <si>
    <t>Osazení chodníkového obrubníku betonového stojatého s boční opěrou do lože z betonu prostého</t>
  </si>
  <si>
    <t>1364346562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</si>
  <si>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</si>
  <si>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https://podminky.urs.cz/item/CS_URS_2025_01/916231213</t>
  </si>
  <si>
    <t>obrubník - dle projektové dokumentace</t>
  </si>
  <si>
    <t>189,00</t>
  </si>
  <si>
    <t>65</t>
  </si>
  <si>
    <t>59217016</t>
  </si>
  <si>
    <t>obrubník betonový chodníkový 1000x80x250mm</t>
  </si>
  <si>
    <t>-768946481</t>
  </si>
  <si>
    <t>189*1,1 'Přepočtené koeficientem množství</t>
  </si>
  <si>
    <t>66</t>
  </si>
  <si>
    <t>919 x 1</t>
  </si>
  <si>
    <t>úprava stávajícího žlabu</t>
  </si>
  <si>
    <t>-1096254192</t>
  </si>
  <si>
    <t>67</t>
  </si>
  <si>
    <t>919726R1</t>
  </si>
  <si>
    <t>Textilie určená k záchytu ropných látek - dodávka materiálu a pokládka</t>
  </si>
  <si>
    <t>-992219333</t>
  </si>
  <si>
    <t xml:space="preserve">parkoviště  - výměra dle PD</t>
  </si>
  <si>
    <t>68</t>
  </si>
  <si>
    <t>919735112</t>
  </si>
  <si>
    <t>Řezání stávajícího živičného krytu hl přes 50 do 100 mm</t>
  </si>
  <si>
    <t>1208523140</t>
  </si>
  <si>
    <t>Řezání stávajícího živičného krytu nebo podkladu hloubky přes 50 do 100 mm</t>
  </si>
  <si>
    <t>https://podminky.urs.cz/item/CS_URS_2024_02/919735112</t>
  </si>
  <si>
    <t>stávající plocha - pro obrubníky a napojení vozovky</t>
  </si>
  <si>
    <t>69</t>
  </si>
  <si>
    <t>966005111</t>
  </si>
  <si>
    <t>Rozebrání a odstranění silničního zábradlí se sloupky osazenými s betonovými patkami</t>
  </si>
  <si>
    <t>-1177427405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</si>
  <si>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s betonovými patkami</t>
  </si>
  <si>
    <t>https://podminky.urs.cz/item/CS_URS_2025_01/966005111</t>
  </si>
  <si>
    <t>demontáž stávajícího zábrdlí</t>
  </si>
  <si>
    <t>997</t>
  </si>
  <si>
    <t>Doprava suti a vybouraných hmot</t>
  </si>
  <si>
    <t>70</t>
  </si>
  <si>
    <t>997221551</t>
  </si>
  <si>
    <t>Vodorovná doprava suti ze sypkých materiálů do 1 km</t>
  </si>
  <si>
    <t>122364300</t>
  </si>
  <si>
    <t>Vodorovná doprava suti bez naložení, ale se složením a s hrubým urovnáním ze sypkých materiálů, na vzdálenost do 1 km</t>
  </si>
  <si>
    <t>https://podminky.urs.cz/item/CS_URS_2025_01/997221551</t>
  </si>
  <si>
    <t>na skládku</t>
  </si>
  <si>
    <t>85,80</t>
  </si>
  <si>
    <t>na deponii odběratele</t>
  </si>
  <si>
    <t>83,258</t>
  </si>
  <si>
    <t>do sběrných surovin</t>
  </si>
  <si>
    <t>2,10</t>
  </si>
  <si>
    <t>71</t>
  </si>
  <si>
    <t>997221559</t>
  </si>
  <si>
    <t>Příplatek ZKD 1 km u vodorovné dopravy suti ze sypkých materiálů</t>
  </si>
  <si>
    <t>1226080182</t>
  </si>
  <si>
    <t>Vodorovná doprava suti bez naložení, ale se složením a s hrubým urovnáním Příplatek k ceně za každý další započatý 1 km přes 1 km</t>
  </si>
  <si>
    <t>https://podminky.urs.cz/item/CS_URS_2025_01/997221559</t>
  </si>
  <si>
    <t>85,80*15</t>
  </si>
  <si>
    <t>1287*15 'Přepočtené koeficientem množství</t>
  </si>
  <si>
    <t>72</t>
  </si>
  <si>
    <t>997221611</t>
  </si>
  <si>
    <t>Nakládání suti na dopravní prostředky pro vodorovnou dopravu</t>
  </si>
  <si>
    <t>-1388567779</t>
  </si>
  <si>
    <t>Nakládání na dopravní prostředky pro vodorovnou dopravu suti</t>
  </si>
  <si>
    <t>https://podminky.urs.cz/item/CS_URS_2025_01/997221611</t>
  </si>
  <si>
    <t>73</t>
  </si>
  <si>
    <t>997221861</t>
  </si>
  <si>
    <t>Poplatek za uložení na recyklační skládce (skládkovné) stavebního odpadu z prostého betonu pod kódem 17 01 01</t>
  </si>
  <si>
    <t>148883799</t>
  </si>
  <si>
    <t>Poplatek za uložení stavebního odpadu na recyklační skládce (skládkovné) z prostého betonu zatříděného do Katalogu odpadů pod kódem 17 01 01</t>
  </si>
  <si>
    <t>https://podminky.urs.cz/item/CS_URS_2025_01/997221861</t>
  </si>
  <si>
    <t>85,80+11,117</t>
  </si>
  <si>
    <t>74</t>
  </si>
  <si>
    <t>997 x 1</t>
  </si>
  <si>
    <t>výzisk</t>
  </si>
  <si>
    <t>1467835101</t>
  </si>
  <si>
    <t>výsiskl</t>
  </si>
  <si>
    <t>ocelová výrobky</t>
  </si>
  <si>
    <t>998</t>
  </si>
  <si>
    <t>Přesun hmot</t>
  </si>
  <si>
    <t>75</t>
  </si>
  <si>
    <t>998223011</t>
  </si>
  <si>
    <t>Přesun hmot pro pozemní komunikace s krytem dlážděným</t>
  </si>
  <si>
    <t>-1773885326</t>
  </si>
  <si>
    <t>Přesun hmot pro pozemní komunikace s krytem dlážděným dopravní vzdálenost do 200 m jakékoliv délky objektu</t>
  </si>
  <si>
    <t>https://podminky.urs.cz/item/CS_URS_2025_01/998223011</t>
  </si>
  <si>
    <t>PSV</t>
  </si>
  <si>
    <t>Práce a dodávky PSV</t>
  </si>
  <si>
    <t>742</t>
  </si>
  <si>
    <t>Elektroinstalace - slaboproud</t>
  </si>
  <si>
    <t>76</t>
  </si>
  <si>
    <t>742 - 1</t>
  </si>
  <si>
    <t>úprava trasy veřejné komunikační sítě</t>
  </si>
  <si>
    <t>819990980</t>
  </si>
  <si>
    <t>77</t>
  </si>
  <si>
    <t>742 - 2</t>
  </si>
  <si>
    <t xml:space="preserve"> úprava trasy optického komunikačního vedení </t>
  </si>
  <si>
    <t>236665467</t>
  </si>
  <si>
    <t>748</t>
  </si>
  <si>
    <t>Elektromontáže - osvětlovací zařízení a svítidla</t>
  </si>
  <si>
    <t>78</t>
  </si>
  <si>
    <t>748 - 1</t>
  </si>
  <si>
    <t xml:space="preserve">posun lamp VO - kompletní provedení </t>
  </si>
  <si>
    <t>1206807999</t>
  </si>
  <si>
    <t>výkop, záklaf, přesun napojení</t>
  </si>
  <si>
    <t>Práce a dodávky M</t>
  </si>
  <si>
    <t>46-M</t>
  </si>
  <si>
    <t>Zemní práce při extr.mont.pracích</t>
  </si>
  <si>
    <t>79</t>
  </si>
  <si>
    <t>460010024</t>
  </si>
  <si>
    <t>Vytyčení trasy vedení kabelového podzemního v zastavěném prostoru</t>
  </si>
  <si>
    <t>km</t>
  </si>
  <si>
    <t>1325022160</t>
  </si>
  <si>
    <t>Vytyčení trasy vedení kabelového (podzemního) v zastavěném prostoru</t>
  </si>
  <si>
    <t>https://podminky.urs.cz/item/CS_URS_2024_02/460010024</t>
  </si>
  <si>
    <t xml:space="preserve">pro posun  VO</t>
  </si>
  <si>
    <t>0,05*3</t>
  </si>
  <si>
    <t>80</t>
  </si>
  <si>
    <t>460161282</t>
  </si>
  <si>
    <t>Hloubení kabelových rýh ručně š 50 cm hl 90 cm v hornině tř I skupiny 3</t>
  </si>
  <si>
    <t>828010148</t>
  </si>
  <si>
    <t>Hloubení kabelových rýh ručně včetně urovnání dna s přemístěním výkopku do vzdálenosti 3 m od okraje jámy nebo s naložením na dopravní prostředek šířky 50 cm hloubky 90 cm v hornině třídy těžitelnosti I skupiny 3</t>
  </si>
  <si>
    <t>https://podminky.urs.cz/item/CS_URS_2024_02/460161282</t>
  </si>
  <si>
    <t>posun VO</t>
  </si>
  <si>
    <t>15,00</t>
  </si>
  <si>
    <t>81</t>
  </si>
  <si>
    <t>460431292</t>
  </si>
  <si>
    <t>Zásyp kabelových rýh ručně se zhutněním š 50 cm hl 90 cm z horniny tř I skupiny 3</t>
  </si>
  <si>
    <t>-220219852</t>
  </si>
  <si>
    <t>Zásyp kabelových rýh ručně s přemístění sypaniny ze vzdálenosti do 10 m, s uložením výkopku ve vrstvách včetně zhutnění a úpravy povrchu šířky 50 cm hloubky 90 cm z horniny třídy těžitelnosti I skupiny 3</t>
  </si>
  <si>
    <t>https://podminky.urs.cz/item/CS_URS_2024_02/460431292</t>
  </si>
  <si>
    <t>82</t>
  </si>
  <si>
    <t>460661313</t>
  </si>
  <si>
    <t>Kabelové lože z písku pro kabely nn kryté betonovou deskou š lože přes 40 do 50 cm</t>
  </si>
  <si>
    <t>-458745142</t>
  </si>
  <si>
    <t>Kabelové lože z písku včetně podsypu, zhutnění a urovnání povrchu pro kabely nn zakryté betonovými deskami (materiál ve specifikaci), šířky přes 40 do 50 cm</t>
  </si>
  <si>
    <t>https://podminky.urs.cz/item/CS_URS_2024_02/460661313</t>
  </si>
  <si>
    <t>83</t>
  </si>
  <si>
    <t>59213005</t>
  </si>
  <si>
    <t>deska krycí betonová 500x230/154x45mm</t>
  </si>
  <si>
    <t>128</t>
  </si>
  <si>
    <t>1127838925</t>
  </si>
  <si>
    <t>2,5*6 'Přepočtené koeficientem množství</t>
  </si>
  <si>
    <t>VRN</t>
  </si>
  <si>
    <t>Vedlejší rozpočtové náklady</t>
  </si>
  <si>
    <t>84</t>
  </si>
  <si>
    <t>3.109</t>
  </si>
  <si>
    <t>Dopravní opatření</t>
  </si>
  <si>
    <t>Kč</t>
  </si>
  <si>
    <t>1760183674</t>
  </si>
  <si>
    <t>85</t>
  </si>
  <si>
    <t>3.111</t>
  </si>
  <si>
    <t>Označení stavby</t>
  </si>
  <si>
    <t>1213172948</t>
  </si>
  <si>
    <t>86</t>
  </si>
  <si>
    <t>3.112</t>
  </si>
  <si>
    <t>Fotodokumentace stavby a všech objektů</t>
  </si>
  <si>
    <t>-677972556</t>
  </si>
  <si>
    <t>87</t>
  </si>
  <si>
    <t>3.113</t>
  </si>
  <si>
    <t>Pasportizace stávajících objektů před výstavbou (1x) a po výstavbě (1x)</t>
  </si>
  <si>
    <t>-8292517</t>
  </si>
  <si>
    <t xml:space="preserve">Pasportizace stávajících objektů před výstavbou (1x) a po výstavbě (1x) </t>
  </si>
  <si>
    <t>VRN1</t>
  </si>
  <si>
    <t>Průzkumné, geodetické a projektové práce</t>
  </si>
  <si>
    <t>88</t>
  </si>
  <si>
    <t>012002000</t>
  </si>
  <si>
    <t>Geodetické práce</t>
  </si>
  <si>
    <t>CS ÚRS 2020 02</t>
  </si>
  <si>
    <t>1024</t>
  </si>
  <si>
    <t>-1903265173</t>
  </si>
  <si>
    <t>vytyčení sítí a konstrukcí, práce v průběhu realizace</t>
  </si>
  <si>
    <t>vytičení sítí</t>
  </si>
  <si>
    <t>89</t>
  </si>
  <si>
    <t>013254000</t>
  </si>
  <si>
    <t>Dokumentace skutečného provedení stavby</t>
  </si>
  <si>
    <t>CS ÚRS 2022 02</t>
  </si>
  <si>
    <t>-1367497767</t>
  </si>
  <si>
    <t>https://podminky.urs.cz/item/CS_URS_2022_02/013254000</t>
  </si>
  <si>
    <t>VRN3</t>
  </si>
  <si>
    <t>Vedlejší náklady</t>
  </si>
  <si>
    <t>90</t>
  </si>
  <si>
    <t>030001000</t>
  </si>
  <si>
    <t>Zařízení staveniště</t>
  </si>
  <si>
    <t>proc</t>
  </si>
  <si>
    <t>-2116856412</t>
  </si>
  <si>
    <t>VRN4</t>
  </si>
  <si>
    <t>Inženýrská činnost</t>
  </si>
  <si>
    <t>91</t>
  </si>
  <si>
    <t>043154000</t>
  </si>
  <si>
    <t>Zkoušky hutnicí</t>
  </si>
  <si>
    <t>kpl</t>
  </si>
  <si>
    <t>CS ÚRS 2024 01</t>
  </si>
  <si>
    <t>710759803</t>
  </si>
  <si>
    <t>https://podminky.urs.cz/item/CS_URS_2024_01/043154000</t>
  </si>
  <si>
    <t>92</t>
  </si>
  <si>
    <t>045203000</t>
  </si>
  <si>
    <t>Kompletační činnost</t>
  </si>
  <si>
    <t>-1909336995</t>
  </si>
  <si>
    <t>VRN7</t>
  </si>
  <si>
    <t>Ostatní náklady</t>
  </si>
  <si>
    <t>93</t>
  </si>
  <si>
    <t>070001000.7</t>
  </si>
  <si>
    <t>Podklady pro zajištění kolaudace stavby</t>
  </si>
  <si>
    <t>-72518864</t>
  </si>
  <si>
    <t>podklady pro zajištění kolaudace stavby nebo souhlasu s užíváním stavby, účast na kolaudaci stavby</t>
  </si>
  <si>
    <t xml:space="preserve">dvě vyhotovení dokladové části + digitální forna  v pdf</t>
  </si>
  <si>
    <t>94</t>
  </si>
  <si>
    <t>079002000</t>
  </si>
  <si>
    <t>Ostatní provozní vlivy</t>
  </si>
  <si>
    <t>1211044534</t>
  </si>
  <si>
    <t>VRN9</t>
  </si>
  <si>
    <t>95</t>
  </si>
  <si>
    <t>091002000</t>
  </si>
  <si>
    <t>sondy pro ověření stávajících sítí TI</t>
  </si>
  <si>
    <t>-923746872</t>
  </si>
  <si>
    <t>https://podminky.urs.cz/item/CS_URS_2022_02/091002000</t>
  </si>
  <si>
    <t>96</t>
  </si>
  <si>
    <t>094104000</t>
  </si>
  <si>
    <t>Náklady na opatření BOZP</t>
  </si>
  <si>
    <t>-1959449150</t>
  </si>
  <si>
    <t>https://podminky.urs.cz/item/CS_URS_2024_01/094104000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</si>
</sst>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44" TargetMode="External" /><Relationship Id="rId2" Type="http://schemas.openxmlformats.org/officeDocument/2006/relationships/hyperlink" Target="https://podminky.urs.cz/item/CS_URS_2025_01/113106211" TargetMode="External" /><Relationship Id="rId3" Type="http://schemas.openxmlformats.org/officeDocument/2006/relationships/hyperlink" Target="https://podminky.urs.cz/item/CS_URS_2025_01/113202111" TargetMode="External" /><Relationship Id="rId4" Type="http://schemas.openxmlformats.org/officeDocument/2006/relationships/hyperlink" Target="https://podminky.urs.cz/item/CS_URS_2025_01/121151113" TargetMode="External" /><Relationship Id="rId5" Type="http://schemas.openxmlformats.org/officeDocument/2006/relationships/hyperlink" Target="https://podminky.urs.cz/item/CS_URS_2025_01/122251103" TargetMode="External" /><Relationship Id="rId6" Type="http://schemas.openxmlformats.org/officeDocument/2006/relationships/hyperlink" Target="https://podminky.urs.cz/item/CS_URS_2024_02/133251101" TargetMode="External" /><Relationship Id="rId7" Type="http://schemas.openxmlformats.org/officeDocument/2006/relationships/hyperlink" Target="https://podminky.urs.cz/item/CS_URS_2025_01/162351104" TargetMode="External" /><Relationship Id="rId8" Type="http://schemas.openxmlformats.org/officeDocument/2006/relationships/hyperlink" Target="https://podminky.urs.cz/item/CS_URS_2025_01/162751117" TargetMode="External" /><Relationship Id="rId9" Type="http://schemas.openxmlformats.org/officeDocument/2006/relationships/hyperlink" Target="https://podminky.urs.cz/item/CS_URS_2025_01/162751119" TargetMode="External" /><Relationship Id="rId10" Type="http://schemas.openxmlformats.org/officeDocument/2006/relationships/hyperlink" Target="https://podminky.urs.cz/item/CS_URS_2025_01/167151101" TargetMode="External" /><Relationship Id="rId11" Type="http://schemas.openxmlformats.org/officeDocument/2006/relationships/hyperlink" Target="https://podminky.urs.cz/item/CS_URS_2025_01/171201221" TargetMode="External" /><Relationship Id="rId12" Type="http://schemas.openxmlformats.org/officeDocument/2006/relationships/hyperlink" Target="https://podminky.urs.cz/item/CS_URS_2025_01/171201231" TargetMode="External" /><Relationship Id="rId13" Type="http://schemas.openxmlformats.org/officeDocument/2006/relationships/hyperlink" Target="https://podminky.urs.cz/item/CS_URS_2025_01/171251201" TargetMode="External" /><Relationship Id="rId14" Type="http://schemas.openxmlformats.org/officeDocument/2006/relationships/hyperlink" Target="https://podminky.urs.cz/item/CS_URS_2025_01/181351003" TargetMode="External" /><Relationship Id="rId15" Type="http://schemas.openxmlformats.org/officeDocument/2006/relationships/hyperlink" Target="https://podminky.urs.cz/item/CS_URS_2025_01/181951112" TargetMode="External" /><Relationship Id="rId16" Type="http://schemas.openxmlformats.org/officeDocument/2006/relationships/hyperlink" Target="https://podminky.urs.cz/item/CS_URS_2025_01/183101323" TargetMode="External" /><Relationship Id="rId17" Type="http://schemas.openxmlformats.org/officeDocument/2006/relationships/hyperlink" Target="https://podminky.urs.cz/item/CS_URS_2025_01/184201112" TargetMode="External" /><Relationship Id="rId18" Type="http://schemas.openxmlformats.org/officeDocument/2006/relationships/hyperlink" Target="https://podminky.urs.cz/item/CS_URS_2025_01/184215132" TargetMode="External" /><Relationship Id="rId19" Type="http://schemas.openxmlformats.org/officeDocument/2006/relationships/hyperlink" Target="https://podminky.urs.cz/item/CS_URS_2025_01/184813511" TargetMode="External" /><Relationship Id="rId20" Type="http://schemas.openxmlformats.org/officeDocument/2006/relationships/hyperlink" Target="https://podminky.urs.cz/item/CS_URS_2025_01/184854213" TargetMode="External" /><Relationship Id="rId21" Type="http://schemas.openxmlformats.org/officeDocument/2006/relationships/hyperlink" Target="https://podminky.urs.cz/item/CS_URS_2024_02/275313711" TargetMode="External" /><Relationship Id="rId22" Type="http://schemas.openxmlformats.org/officeDocument/2006/relationships/hyperlink" Target="https://podminky.urs.cz/item/CS_URS_2025_01/564231011" TargetMode="External" /><Relationship Id="rId23" Type="http://schemas.openxmlformats.org/officeDocument/2006/relationships/hyperlink" Target="https://podminky.urs.cz/item/CS_URS_2025_01/564760101" TargetMode="External" /><Relationship Id="rId24" Type="http://schemas.openxmlformats.org/officeDocument/2006/relationships/hyperlink" Target="https://podminky.urs.cz/item/CS_URS_2025_01/564761101" TargetMode="External" /><Relationship Id="rId25" Type="http://schemas.openxmlformats.org/officeDocument/2006/relationships/hyperlink" Target="https://podminky.urs.cz/item/CS_URS_2025_01/564871011" TargetMode="External" /><Relationship Id="rId26" Type="http://schemas.openxmlformats.org/officeDocument/2006/relationships/hyperlink" Target="https://podminky.urs.cz/item/CS_URS_2025_01/567121109" TargetMode="External" /><Relationship Id="rId27" Type="http://schemas.openxmlformats.org/officeDocument/2006/relationships/hyperlink" Target="https://podminky.urs.cz/item/CS_URS_2025_01/572360112" TargetMode="External" /><Relationship Id="rId28" Type="http://schemas.openxmlformats.org/officeDocument/2006/relationships/hyperlink" Target="https://podminky.urs.cz/item/CS_URS_2025_01/596211131" TargetMode="External" /><Relationship Id="rId29" Type="http://schemas.openxmlformats.org/officeDocument/2006/relationships/hyperlink" Target="https://podminky.urs.cz/item/CS_URS_2025_01/596211232" TargetMode="External" /><Relationship Id="rId30" Type="http://schemas.openxmlformats.org/officeDocument/2006/relationships/hyperlink" Target="https://podminky.urs.cz/item/CS_URS_2025_01/911121111" TargetMode="External" /><Relationship Id="rId31" Type="http://schemas.openxmlformats.org/officeDocument/2006/relationships/hyperlink" Target="https://podminky.urs.cz/item/CS_URS_2024_02/914111111" TargetMode="External" /><Relationship Id="rId32" Type="http://schemas.openxmlformats.org/officeDocument/2006/relationships/hyperlink" Target="https://podminky.urs.cz/item/CS_URS_2024_02/914511113" TargetMode="External" /><Relationship Id="rId33" Type="http://schemas.openxmlformats.org/officeDocument/2006/relationships/hyperlink" Target="https://podminky.urs.cz/item/CS_URS_2024_02/915211112" TargetMode="External" /><Relationship Id="rId34" Type="http://schemas.openxmlformats.org/officeDocument/2006/relationships/hyperlink" Target="https://podminky.urs.cz/item/CS_URS_2024_02/915231112" TargetMode="External" /><Relationship Id="rId35" Type="http://schemas.openxmlformats.org/officeDocument/2006/relationships/hyperlink" Target="https://podminky.urs.cz/item/CS_URS_2025_01/916131113" TargetMode="External" /><Relationship Id="rId36" Type="http://schemas.openxmlformats.org/officeDocument/2006/relationships/hyperlink" Target="https://podminky.urs.cz/item/CS_URS_2025_01/916131213" TargetMode="External" /><Relationship Id="rId37" Type="http://schemas.openxmlformats.org/officeDocument/2006/relationships/hyperlink" Target="https://podminky.urs.cz/item/CS_URS_2025_01/916231213" TargetMode="External" /><Relationship Id="rId38" Type="http://schemas.openxmlformats.org/officeDocument/2006/relationships/hyperlink" Target="https://podminky.urs.cz/item/CS_URS_2024_02/919735112" TargetMode="External" /><Relationship Id="rId39" Type="http://schemas.openxmlformats.org/officeDocument/2006/relationships/hyperlink" Target="https://podminky.urs.cz/item/CS_URS_2025_01/966005111" TargetMode="External" /><Relationship Id="rId40" Type="http://schemas.openxmlformats.org/officeDocument/2006/relationships/hyperlink" Target="https://podminky.urs.cz/item/CS_URS_2025_01/997221551" TargetMode="External" /><Relationship Id="rId41" Type="http://schemas.openxmlformats.org/officeDocument/2006/relationships/hyperlink" Target="https://podminky.urs.cz/item/CS_URS_2025_01/997221559" TargetMode="External" /><Relationship Id="rId42" Type="http://schemas.openxmlformats.org/officeDocument/2006/relationships/hyperlink" Target="https://podminky.urs.cz/item/CS_URS_2025_01/997221611" TargetMode="External" /><Relationship Id="rId43" Type="http://schemas.openxmlformats.org/officeDocument/2006/relationships/hyperlink" Target="https://podminky.urs.cz/item/CS_URS_2025_01/997221861" TargetMode="External" /><Relationship Id="rId44" Type="http://schemas.openxmlformats.org/officeDocument/2006/relationships/hyperlink" Target="https://podminky.urs.cz/item/CS_URS_2025_01/998223011" TargetMode="External" /><Relationship Id="rId45" Type="http://schemas.openxmlformats.org/officeDocument/2006/relationships/hyperlink" Target="https://podminky.urs.cz/item/CS_URS_2024_02/460010024" TargetMode="External" /><Relationship Id="rId46" Type="http://schemas.openxmlformats.org/officeDocument/2006/relationships/hyperlink" Target="https://podminky.urs.cz/item/CS_URS_2024_02/460161282" TargetMode="External" /><Relationship Id="rId47" Type="http://schemas.openxmlformats.org/officeDocument/2006/relationships/hyperlink" Target="https://podminky.urs.cz/item/CS_URS_2024_02/460431292" TargetMode="External" /><Relationship Id="rId48" Type="http://schemas.openxmlformats.org/officeDocument/2006/relationships/hyperlink" Target="https://podminky.urs.cz/item/CS_URS_2024_02/460661313" TargetMode="External" /><Relationship Id="rId49" Type="http://schemas.openxmlformats.org/officeDocument/2006/relationships/hyperlink" Target="https://podminky.urs.cz/item/CS_URS_2022_02/013254000" TargetMode="External" /><Relationship Id="rId50" Type="http://schemas.openxmlformats.org/officeDocument/2006/relationships/hyperlink" Target="https://podminky.urs.cz/item/CS_URS_2024_01/043154000" TargetMode="External" /><Relationship Id="rId51" Type="http://schemas.openxmlformats.org/officeDocument/2006/relationships/hyperlink" Target="https://podminky.urs.cz/item/CS_URS_2022_02/091002000" TargetMode="External" /><Relationship Id="rId52" Type="http://schemas.openxmlformats.org/officeDocument/2006/relationships/hyperlink" Target="https://podminky.urs.cz/item/CS_URS_2024_01/094104000" TargetMode="External" /><Relationship Id="rId53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25P-HPR001A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Bohušovice nad Ohří - rekonstrukce chodníku v ulici Tylova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28. 1. 2025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72</v>
      </c>
      <c r="BT94" s="117" t="s">
        <v>73</v>
      </c>
      <c r="BV94" s="117" t="s">
        <v>74</v>
      </c>
      <c r="BW94" s="117" t="s">
        <v>5</v>
      </c>
      <c r="BX94" s="117" t="s">
        <v>75</v>
      </c>
      <c r="CL94" s="117" t="s">
        <v>1</v>
      </c>
    </row>
    <row r="95" s="7" customFormat="1" ht="37.5" customHeight="1">
      <c r="A95" s="118" t="s">
        <v>76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'25P-HPR001A - Bohušovice 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77</v>
      </c>
      <c r="AR95" s="125"/>
      <c r="AS95" s="126">
        <v>0</v>
      </c>
      <c r="AT95" s="127">
        <f>ROUND(SUM(AV95:AW95),2)</f>
        <v>0</v>
      </c>
      <c r="AU95" s="128">
        <f>'25P-HPR001A - Bohušovice ...'!P130</f>
        <v>0</v>
      </c>
      <c r="AV95" s="127">
        <f>'25P-HPR001A - Bohušovice ...'!J31</f>
        <v>0</v>
      </c>
      <c r="AW95" s="127">
        <f>'25P-HPR001A - Bohušovice ...'!J32</f>
        <v>0</v>
      </c>
      <c r="AX95" s="127">
        <f>'25P-HPR001A - Bohušovice ...'!J33</f>
        <v>0</v>
      </c>
      <c r="AY95" s="127">
        <f>'25P-HPR001A - Bohušovice ...'!J34</f>
        <v>0</v>
      </c>
      <c r="AZ95" s="127">
        <f>'25P-HPR001A - Bohušovice ...'!F31</f>
        <v>0</v>
      </c>
      <c r="BA95" s="127">
        <f>'25P-HPR001A - Bohušovice ...'!F32</f>
        <v>0</v>
      </c>
      <c r="BB95" s="127">
        <f>'25P-HPR001A - Bohušovice ...'!F33</f>
        <v>0</v>
      </c>
      <c r="BC95" s="127">
        <f>'25P-HPR001A - Bohušovice ...'!F34</f>
        <v>0</v>
      </c>
      <c r="BD95" s="129">
        <f>'25P-HPR001A - Bohušovice ...'!F35</f>
        <v>0</v>
      </c>
      <c r="BE95" s="7"/>
      <c r="BT95" s="130" t="s">
        <v>78</v>
      </c>
      <c r="BU95" s="130" t="s">
        <v>79</v>
      </c>
      <c r="BV95" s="130" t="s">
        <v>74</v>
      </c>
      <c r="BW95" s="130" t="s">
        <v>5</v>
      </c>
      <c r="BX95" s="130" t="s">
        <v>75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WkSpBx/iMYgCKx4wqn7yN8yY4j00uKxRtNgZfO4z6USP/9EIQfySpoMYOwMM6ERCky0GuqIgXAg3RMFLhxscHg==" hashValue="AmtLYnoiymvg5Xf+JDI+KVtHrdvm+KT2AxbxPMVHOjqI9KEU1EglQxtXCOtSKBWd0eaq3gs+BGjVFuamLkW7ag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5P-HPR001A - Bohušovice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80</v>
      </c>
    </row>
    <row r="4" s="1" customFormat="1" ht="24.96" customHeight="1">
      <c r="B4" s="20"/>
      <c r="D4" s="133" t="s">
        <v>81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28. 1. 2025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tr">
        <f>IF('Rekapitulace stavby'!AN10="","",'Rekapitulace stavby'!AN10)</f>
        <v/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tr">
        <f>IF('Rekapitulace stavby'!E11="","",'Rekapitulace stavby'!E11)</f>
        <v xml:space="preserve"> </v>
      </c>
      <c r="F13" s="38"/>
      <c r="G13" s="38"/>
      <c r="H13" s="38"/>
      <c r="I13" s="135" t="s">
        <v>26</v>
      </c>
      <c r="J13" s="137" t="str">
        <f>IF('Rekapitulace stavby'!AN11="","",'Rekapitulace stavby'!AN11)</f>
        <v/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27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26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29</v>
      </c>
      <c r="E18" s="38"/>
      <c r="F18" s="38"/>
      <c r="G18" s="38"/>
      <c r="H18" s="38"/>
      <c r="I18" s="135" t="s">
        <v>25</v>
      </c>
      <c r="J18" s="137" t="str">
        <f>IF('Rekapitulace stavby'!AN16="","",'Rekapitulace stavby'!AN16)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tr">
        <f>IF('Rekapitulace stavby'!E17="","",'Rekapitulace stavby'!E17)</f>
        <v xml:space="preserve"> </v>
      </c>
      <c r="F19" s="38"/>
      <c r="G19" s="38"/>
      <c r="H19" s="38"/>
      <c r="I19" s="135" t="s">
        <v>26</v>
      </c>
      <c r="J19" s="137" t="str">
        <f>IF('Rekapitulace stavby'!AN17="","",'Rekapitulace stavby'!AN17)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31</v>
      </c>
      <c r="E21" s="38"/>
      <c r="F21" s="38"/>
      <c r="G21" s="38"/>
      <c r="H21" s="38"/>
      <c r="I21" s="135" t="s">
        <v>25</v>
      </c>
      <c r="J21" s="137" t="str">
        <f>IF('Rekapitulace stavby'!AN19="","",'Rekapitulace stavby'!AN19)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tr">
        <f>IF('Rekapitulace stavby'!E20="","",'Rekapitulace stavby'!E20)</f>
        <v xml:space="preserve"> </v>
      </c>
      <c r="F22" s="38"/>
      <c r="G22" s="38"/>
      <c r="H22" s="38"/>
      <c r="I22" s="135" t="s">
        <v>26</v>
      </c>
      <c r="J22" s="137" t="str">
        <f>IF('Rekapitulace stavby'!AN20="","",'Rekapitulace stavby'!AN20)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32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33</v>
      </c>
      <c r="E28" s="38"/>
      <c r="F28" s="38"/>
      <c r="G28" s="38"/>
      <c r="H28" s="38"/>
      <c r="I28" s="38"/>
      <c r="J28" s="145">
        <f>ROUND(J130,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35</v>
      </c>
      <c r="G30" s="38"/>
      <c r="H30" s="38"/>
      <c r="I30" s="146" t="s">
        <v>34</v>
      </c>
      <c r="J30" s="146" t="s">
        <v>36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37</v>
      </c>
      <c r="E31" s="135" t="s">
        <v>38</v>
      </c>
      <c r="F31" s="148">
        <f>ROUND((SUM(BE130:BE632)),  2)</f>
        <v>0</v>
      </c>
      <c r="G31" s="38"/>
      <c r="H31" s="38"/>
      <c r="I31" s="149">
        <v>0.20999999999999999</v>
      </c>
      <c r="J31" s="148">
        <f>ROUND(((SUM(BE130:BE632))*I31),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39</v>
      </c>
      <c r="F32" s="148">
        <f>ROUND((SUM(BF130:BF632)),  2)</f>
        <v>0</v>
      </c>
      <c r="G32" s="38"/>
      <c r="H32" s="38"/>
      <c r="I32" s="149">
        <v>0.12</v>
      </c>
      <c r="J32" s="148">
        <f>ROUND(((SUM(BF130:BF632))*I32),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40</v>
      </c>
      <c r="F33" s="148">
        <f>ROUND((SUM(BG130:BG632)),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41</v>
      </c>
      <c r="F34" s="148">
        <f>ROUND((SUM(BH130:BH632)),  2)</f>
        <v>0</v>
      </c>
      <c r="G34" s="38"/>
      <c r="H34" s="38"/>
      <c r="I34" s="149">
        <v>0.12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42</v>
      </c>
      <c r="F35" s="148">
        <f>ROUND((SUM(BI130:BI632)),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43</v>
      </c>
      <c r="E37" s="152"/>
      <c r="F37" s="152"/>
      <c r="G37" s="153" t="s">
        <v>44</v>
      </c>
      <c r="H37" s="154" t="s">
        <v>45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46</v>
      </c>
      <c r="E50" s="158"/>
      <c r="F50" s="158"/>
      <c r="G50" s="157" t="s">
        <v>47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48</v>
      </c>
      <c r="E61" s="160"/>
      <c r="F61" s="161" t="s">
        <v>49</v>
      </c>
      <c r="G61" s="159" t="s">
        <v>48</v>
      </c>
      <c r="H61" s="160"/>
      <c r="I61" s="160"/>
      <c r="J61" s="162" t="s">
        <v>49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50</v>
      </c>
      <c r="E65" s="163"/>
      <c r="F65" s="163"/>
      <c r="G65" s="157" t="s">
        <v>51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48</v>
      </c>
      <c r="E76" s="160"/>
      <c r="F76" s="161" t="s">
        <v>49</v>
      </c>
      <c r="G76" s="159" t="s">
        <v>48</v>
      </c>
      <c r="H76" s="160"/>
      <c r="I76" s="160"/>
      <c r="J76" s="162" t="s">
        <v>49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76" t="str">
        <f>E7</f>
        <v>Bohušovice nad Ohří - rekonstrukce chodníku v ulici Tylova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 xml:space="preserve"> </v>
      </c>
      <c r="G87" s="40"/>
      <c r="H87" s="40"/>
      <c r="I87" s="32" t="s">
        <v>22</v>
      </c>
      <c r="J87" s="79" t="str">
        <f>IF(J10="","",J10)</f>
        <v>28. 1. 2025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 xml:space="preserve"> </v>
      </c>
      <c r="G89" s="40"/>
      <c r="H89" s="40"/>
      <c r="I89" s="32" t="s">
        <v>29</v>
      </c>
      <c r="J89" s="36" t="str">
        <f>E19</f>
        <v xml:space="preserve"> 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27</v>
      </c>
      <c r="D90" s="40"/>
      <c r="E90" s="40"/>
      <c r="F90" s="27" t="str">
        <f>IF(E16="","",E16)</f>
        <v>Vyplň údaj</v>
      </c>
      <c r="G90" s="40"/>
      <c r="H90" s="40"/>
      <c r="I90" s="32" t="s">
        <v>31</v>
      </c>
      <c r="J90" s="36" t="str">
        <f>E22</f>
        <v xml:space="preserve"> 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8" t="s">
        <v>83</v>
      </c>
      <c r="D92" s="169"/>
      <c r="E92" s="169"/>
      <c r="F92" s="169"/>
      <c r="G92" s="169"/>
      <c r="H92" s="169"/>
      <c r="I92" s="169"/>
      <c r="J92" s="170" t="s">
        <v>84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1" t="s">
        <v>85</v>
      </c>
      <c r="D94" s="40"/>
      <c r="E94" s="40"/>
      <c r="F94" s="40"/>
      <c r="G94" s="40"/>
      <c r="H94" s="40"/>
      <c r="I94" s="40"/>
      <c r="J94" s="110">
        <f>J130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86</v>
      </c>
    </row>
    <row r="95" s="9" customFormat="1" ht="24.96" customHeight="1">
      <c r="A95" s="9"/>
      <c r="B95" s="172"/>
      <c r="C95" s="173"/>
      <c r="D95" s="174" t="s">
        <v>87</v>
      </c>
      <c r="E95" s="175"/>
      <c r="F95" s="175"/>
      <c r="G95" s="175"/>
      <c r="H95" s="175"/>
      <c r="I95" s="175"/>
      <c r="J95" s="176">
        <f>J131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88</v>
      </c>
      <c r="E96" s="181"/>
      <c r="F96" s="181"/>
      <c r="G96" s="181"/>
      <c r="H96" s="181"/>
      <c r="I96" s="181"/>
      <c r="J96" s="182">
        <f>J132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89</v>
      </c>
      <c r="E97" s="181"/>
      <c r="F97" s="181"/>
      <c r="G97" s="181"/>
      <c r="H97" s="181"/>
      <c r="I97" s="181"/>
      <c r="J97" s="182">
        <f>J282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90</v>
      </c>
      <c r="E98" s="181"/>
      <c r="F98" s="181"/>
      <c r="G98" s="181"/>
      <c r="H98" s="181"/>
      <c r="I98" s="181"/>
      <c r="J98" s="182">
        <f>J291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91</v>
      </c>
      <c r="E99" s="181"/>
      <c r="F99" s="181"/>
      <c r="G99" s="181"/>
      <c r="H99" s="181"/>
      <c r="I99" s="181"/>
      <c r="J99" s="182">
        <f>J386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92</v>
      </c>
      <c r="E100" s="181"/>
      <c r="F100" s="181"/>
      <c r="G100" s="181"/>
      <c r="H100" s="181"/>
      <c r="I100" s="181"/>
      <c r="J100" s="182">
        <f>J517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8"/>
      <c r="C101" s="179"/>
      <c r="D101" s="180" t="s">
        <v>93</v>
      </c>
      <c r="E101" s="181"/>
      <c r="F101" s="181"/>
      <c r="G101" s="181"/>
      <c r="H101" s="181"/>
      <c r="I101" s="181"/>
      <c r="J101" s="182">
        <f>J548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2"/>
      <c r="C102" s="173"/>
      <c r="D102" s="174" t="s">
        <v>94</v>
      </c>
      <c r="E102" s="175"/>
      <c r="F102" s="175"/>
      <c r="G102" s="175"/>
      <c r="H102" s="175"/>
      <c r="I102" s="175"/>
      <c r="J102" s="176">
        <f>J552</f>
        <v>0</v>
      </c>
      <c r="K102" s="173"/>
      <c r="L102" s="17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78"/>
      <c r="C103" s="179"/>
      <c r="D103" s="180" t="s">
        <v>95</v>
      </c>
      <c r="E103" s="181"/>
      <c r="F103" s="181"/>
      <c r="G103" s="181"/>
      <c r="H103" s="181"/>
      <c r="I103" s="181"/>
      <c r="J103" s="182">
        <f>J553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8"/>
      <c r="C104" s="179"/>
      <c r="D104" s="180" t="s">
        <v>96</v>
      </c>
      <c r="E104" s="181"/>
      <c r="F104" s="181"/>
      <c r="G104" s="181"/>
      <c r="H104" s="181"/>
      <c r="I104" s="181"/>
      <c r="J104" s="182">
        <f>J558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2"/>
      <c r="C105" s="173"/>
      <c r="D105" s="174" t="s">
        <v>97</v>
      </c>
      <c r="E105" s="175"/>
      <c r="F105" s="175"/>
      <c r="G105" s="175"/>
      <c r="H105" s="175"/>
      <c r="I105" s="175"/>
      <c r="J105" s="176">
        <f>J564</f>
        <v>0</v>
      </c>
      <c r="K105" s="173"/>
      <c r="L105" s="177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78"/>
      <c r="C106" s="179"/>
      <c r="D106" s="180" t="s">
        <v>98</v>
      </c>
      <c r="E106" s="181"/>
      <c r="F106" s="181"/>
      <c r="G106" s="181"/>
      <c r="H106" s="181"/>
      <c r="I106" s="181"/>
      <c r="J106" s="182">
        <f>J565</f>
        <v>0</v>
      </c>
      <c r="K106" s="179"/>
      <c r="L106" s="18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2"/>
      <c r="C107" s="173"/>
      <c r="D107" s="174" t="s">
        <v>99</v>
      </c>
      <c r="E107" s="175"/>
      <c r="F107" s="175"/>
      <c r="G107" s="175"/>
      <c r="H107" s="175"/>
      <c r="I107" s="175"/>
      <c r="J107" s="176">
        <f>J587</f>
        <v>0</v>
      </c>
      <c r="K107" s="173"/>
      <c r="L107" s="177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78"/>
      <c r="C108" s="179"/>
      <c r="D108" s="180" t="s">
        <v>100</v>
      </c>
      <c r="E108" s="181"/>
      <c r="F108" s="181"/>
      <c r="G108" s="181"/>
      <c r="H108" s="181"/>
      <c r="I108" s="181"/>
      <c r="J108" s="182">
        <f>J596</f>
        <v>0</v>
      </c>
      <c r="K108" s="179"/>
      <c r="L108" s="18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8"/>
      <c r="C109" s="179"/>
      <c r="D109" s="180" t="s">
        <v>101</v>
      </c>
      <c r="E109" s="181"/>
      <c r="F109" s="181"/>
      <c r="G109" s="181"/>
      <c r="H109" s="181"/>
      <c r="I109" s="181"/>
      <c r="J109" s="182">
        <f>J606</f>
        <v>0</v>
      </c>
      <c r="K109" s="179"/>
      <c r="L109" s="18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8"/>
      <c r="C110" s="179"/>
      <c r="D110" s="180" t="s">
        <v>102</v>
      </c>
      <c r="E110" s="181"/>
      <c r="F110" s="181"/>
      <c r="G110" s="181"/>
      <c r="H110" s="181"/>
      <c r="I110" s="181"/>
      <c r="J110" s="182">
        <f>J609</f>
        <v>0</v>
      </c>
      <c r="K110" s="179"/>
      <c r="L110" s="18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78"/>
      <c r="C111" s="179"/>
      <c r="D111" s="180" t="s">
        <v>103</v>
      </c>
      <c r="E111" s="181"/>
      <c r="F111" s="181"/>
      <c r="G111" s="181"/>
      <c r="H111" s="181"/>
      <c r="I111" s="181"/>
      <c r="J111" s="182">
        <f>J615</f>
        <v>0</v>
      </c>
      <c r="K111" s="179"/>
      <c r="L111" s="18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78"/>
      <c r="C112" s="179"/>
      <c r="D112" s="180" t="s">
        <v>104</v>
      </c>
      <c r="E112" s="181"/>
      <c r="F112" s="181"/>
      <c r="G112" s="181"/>
      <c r="H112" s="181"/>
      <c r="I112" s="181"/>
      <c r="J112" s="182">
        <f>J624</f>
        <v>0</v>
      </c>
      <c r="K112" s="179"/>
      <c r="L112" s="18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66"/>
      <c r="C114" s="67"/>
      <c r="D114" s="67"/>
      <c r="E114" s="67"/>
      <c r="F114" s="67"/>
      <c r="G114" s="67"/>
      <c r="H114" s="67"/>
      <c r="I114" s="67"/>
      <c r="J114" s="67"/>
      <c r="K114" s="67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8" s="2" customFormat="1" ht="6.96" customHeight="1">
      <c r="A118" s="38"/>
      <c r="B118" s="68"/>
      <c r="C118" s="69"/>
      <c r="D118" s="69"/>
      <c r="E118" s="69"/>
      <c r="F118" s="69"/>
      <c r="G118" s="69"/>
      <c r="H118" s="69"/>
      <c r="I118" s="69"/>
      <c r="J118" s="69"/>
      <c r="K118" s="69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4.96" customHeight="1">
      <c r="A119" s="38"/>
      <c r="B119" s="39"/>
      <c r="C119" s="23" t="s">
        <v>105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16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76" t="str">
        <f>E7</f>
        <v>Bohušovice nad Ohří - rekonstrukce chodníku v ulici Tylova</v>
      </c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20</v>
      </c>
      <c r="D124" s="40"/>
      <c r="E124" s="40"/>
      <c r="F124" s="27" t="str">
        <f>F10</f>
        <v xml:space="preserve"> </v>
      </c>
      <c r="G124" s="40"/>
      <c r="H124" s="40"/>
      <c r="I124" s="32" t="s">
        <v>22</v>
      </c>
      <c r="J124" s="79" t="str">
        <f>IF(J10="","",J10)</f>
        <v>28. 1. 2025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24</v>
      </c>
      <c r="D126" s="40"/>
      <c r="E126" s="40"/>
      <c r="F126" s="27" t="str">
        <f>E13</f>
        <v xml:space="preserve"> </v>
      </c>
      <c r="G126" s="40"/>
      <c r="H126" s="40"/>
      <c r="I126" s="32" t="s">
        <v>29</v>
      </c>
      <c r="J126" s="36" t="str">
        <f>E19</f>
        <v xml:space="preserve"> 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27</v>
      </c>
      <c r="D127" s="40"/>
      <c r="E127" s="40"/>
      <c r="F127" s="27" t="str">
        <f>IF(E16="","",E16)</f>
        <v>Vyplň údaj</v>
      </c>
      <c r="G127" s="40"/>
      <c r="H127" s="40"/>
      <c r="I127" s="32" t="s">
        <v>31</v>
      </c>
      <c r="J127" s="36" t="str">
        <f>E22</f>
        <v xml:space="preserve"> 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184"/>
      <c r="B129" s="185"/>
      <c r="C129" s="186" t="s">
        <v>106</v>
      </c>
      <c r="D129" s="187" t="s">
        <v>58</v>
      </c>
      <c r="E129" s="187" t="s">
        <v>54</v>
      </c>
      <c r="F129" s="187" t="s">
        <v>55</v>
      </c>
      <c r="G129" s="187" t="s">
        <v>107</v>
      </c>
      <c r="H129" s="187" t="s">
        <v>108</v>
      </c>
      <c r="I129" s="187" t="s">
        <v>109</v>
      </c>
      <c r="J129" s="187" t="s">
        <v>84</v>
      </c>
      <c r="K129" s="188" t="s">
        <v>110</v>
      </c>
      <c r="L129" s="189"/>
      <c r="M129" s="100" t="s">
        <v>1</v>
      </c>
      <c r="N129" s="101" t="s">
        <v>37</v>
      </c>
      <c r="O129" s="101" t="s">
        <v>111</v>
      </c>
      <c r="P129" s="101" t="s">
        <v>112</v>
      </c>
      <c r="Q129" s="101" t="s">
        <v>113</v>
      </c>
      <c r="R129" s="101" t="s">
        <v>114</v>
      </c>
      <c r="S129" s="101" t="s">
        <v>115</v>
      </c>
      <c r="T129" s="102" t="s">
        <v>116</v>
      </c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</row>
    <row r="130" s="2" customFormat="1" ht="22.8" customHeight="1">
      <c r="A130" s="38"/>
      <c r="B130" s="39"/>
      <c r="C130" s="107" t="s">
        <v>117</v>
      </c>
      <c r="D130" s="40"/>
      <c r="E130" s="40"/>
      <c r="F130" s="40"/>
      <c r="G130" s="40"/>
      <c r="H130" s="40"/>
      <c r="I130" s="40"/>
      <c r="J130" s="190">
        <f>BK130</f>
        <v>0</v>
      </c>
      <c r="K130" s="40"/>
      <c r="L130" s="44"/>
      <c r="M130" s="103"/>
      <c r="N130" s="191"/>
      <c r="O130" s="104"/>
      <c r="P130" s="192">
        <f>P131+P552+P564+P587</f>
        <v>0</v>
      </c>
      <c r="Q130" s="104"/>
      <c r="R130" s="192">
        <f>R131+R552+R564+R587</f>
        <v>396.11734240000004</v>
      </c>
      <c r="S130" s="104"/>
      <c r="T130" s="193">
        <f>T131+T552+T564+T587</f>
        <v>171.15814999999998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72</v>
      </c>
      <c r="AU130" s="17" t="s">
        <v>86</v>
      </c>
      <c r="BK130" s="194">
        <f>BK131+BK552+BK564+BK587</f>
        <v>0</v>
      </c>
    </row>
    <row r="131" s="12" customFormat="1" ht="25.92" customHeight="1">
      <c r="A131" s="12"/>
      <c r="B131" s="195"/>
      <c r="C131" s="196"/>
      <c r="D131" s="197" t="s">
        <v>72</v>
      </c>
      <c r="E131" s="198" t="s">
        <v>118</v>
      </c>
      <c r="F131" s="198" t="s">
        <v>119</v>
      </c>
      <c r="G131" s="196"/>
      <c r="H131" s="196"/>
      <c r="I131" s="199"/>
      <c r="J131" s="200">
        <f>BK131</f>
        <v>0</v>
      </c>
      <c r="K131" s="196"/>
      <c r="L131" s="201"/>
      <c r="M131" s="202"/>
      <c r="N131" s="203"/>
      <c r="O131" s="203"/>
      <c r="P131" s="204">
        <f>P132+P282+P291+P386+P517+P548</f>
        <v>0</v>
      </c>
      <c r="Q131" s="203"/>
      <c r="R131" s="204">
        <f>R132+R282+R291+R386+R517+R548</f>
        <v>395.78002240000006</v>
      </c>
      <c r="S131" s="203"/>
      <c r="T131" s="205">
        <f>T132+T282+T291+T386+T517+T548</f>
        <v>171.15814999999998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6" t="s">
        <v>78</v>
      </c>
      <c r="AT131" s="207" t="s">
        <v>72</v>
      </c>
      <c r="AU131" s="207" t="s">
        <v>73</v>
      </c>
      <c r="AY131" s="206" t="s">
        <v>120</v>
      </c>
      <c r="BK131" s="208">
        <f>BK132+BK282+BK291+BK386+BK517+BK548</f>
        <v>0</v>
      </c>
    </row>
    <row r="132" s="12" customFormat="1" ht="22.8" customHeight="1">
      <c r="A132" s="12"/>
      <c r="B132" s="195"/>
      <c r="C132" s="196"/>
      <c r="D132" s="197" t="s">
        <v>72</v>
      </c>
      <c r="E132" s="209" t="s">
        <v>78</v>
      </c>
      <c r="F132" s="209" t="s">
        <v>121</v>
      </c>
      <c r="G132" s="196"/>
      <c r="H132" s="196"/>
      <c r="I132" s="199"/>
      <c r="J132" s="210">
        <f>BK132</f>
        <v>0</v>
      </c>
      <c r="K132" s="196"/>
      <c r="L132" s="201"/>
      <c r="M132" s="202"/>
      <c r="N132" s="203"/>
      <c r="O132" s="203"/>
      <c r="P132" s="204">
        <f>SUM(P133:P281)</f>
        <v>0</v>
      </c>
      <c r="Q132" s="203"/>
      <c r="R132" s="204">
        <f>SUM(R133:R281)</f>
        <v>94.674880000000002</v>
      </c>
      <c r="S132" s="203"/>
      <c r="T132" s="205">
        <f>SUM(T133:T281)</f>
        <v>169.05814999999998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6" t="s">
        <v>78</v>
      </c>
      <c r="AT132" s="207" t="s">
        <v>72</v>
      </c>
      <c r="AU132" s="207" t="s">
        <v>78</v>
      </c>
      <c r="AY132" s="206" t="s">
        <v>120</v>
      </c>
      <c r="BK132" s="208">
        <f>SUM(BK133:BK281)</f>
        <v>0</v>
      </c>
    </row>
    <row r="133" s="2" customFormat="1" ht="24.15" customHeight="1">
      <c r="A133" s="38"/>
      <c r="B133" s="39"/>
      <c r="C133" s="211" t="s">
        <v>78</v>
      </c>
      <c r="D133" s="211" t="s">
        <v>122</v>
      </c>
      <c r="E133" s="212" t="s">
        <v>123</v>
      </c>
      <c r="F133" s="213" t="s">
        <v>124</v>
      </c>
      <c r="G133" s="214" t="s">
        <v>125</v>
      </c>
      <c r="H133" s="215">
        <v>330</v>
      </c>
      <c r="I133" s="216"/>
      <c r="J133" s="217">
        <f>ROUND(I133*H133,2)</f>
        <v>0</v>
      </c>
      <c r="K133" s="213" t="s">
        <v>126</v>
      </c>
      <c r="L133" s="44"/>
      <c r="M133" s="218" t="s">
        <v>1</v>
      </c>
      <c r="N133" s="219" t="s">
        <v>38</v>
      </c>
      <c r="O133" s="91"/>
      <c r="P133" s="220">
        <f>O133*H133</f>
        <v>0</v>
      </c>
      <c r="Q133" s="220">
        <v>0</v>
      </c>
      <c r="R133" s="220">
        <f>Q133*H133</f>
        <v>0</v>
      </c>
      <c r="S133" s="220">
        <v>0.26000000000000001</v>
      </c>
      <c r="T133" s="221">
        <f>S133*H133</f>
        <v>85.799999999999997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2" t="s">
        <v>127</v>
      </c>
      <c r="AT133" s="222" t="s">
        <v>122</v>
      </c>
      <c r="AU133" s="222" t="s">
        <v>80</v>
      </c>
      <c r="AY133" s="17" t="s">
        <v>120</v>
      </c>
      <c r="BE133" s="223">
        <f>IF(N133="základní",J133,0)</f>
        <v>0</v>
      </c>
      <c r="BF133" s="223">
        <f>IF(N133="snížená",J133,0)</f>
        <v>0</v>
      </c>
      <c r="BG133" s="223">
        <f>IF(N133="zákl. přenesená",J133,0)</f>
        <v>0</v>
      </c>
      <c r="BH133" s="223">
        <f>IF(N133="sníž. přenesená",J133,0)</f>
        <v>0</v>
      </c>
      <c r="BI133" s="223">
        <f>IF(N133="nulová",J133,0)</f>
        <v>0</v>
      </c>
      <c r="BJ133" s="17" t="s">
        <v>78</v>
      </c>
      <c r="BK133" s="223">
        <f>ROUND(I133*H133,2)</f>
        <v>0</v>
      </c>
      <c r="BL133" s="17" t="s">
        <v>127</v>
      </c>
      <c r="BM133" s="222" t="s">
        <v>128</v>
      </c>
    </row>
    <row r="134" s="2" customFormat="1">
      <c r="A134" s="38"/>
      <c r="B134" s="39"/>
      <c r="C134" s="40"/>
      <c r="D134" s="224" t="s">
        <v>129</v>
      </c>
      <c r="E134" s="40"/>
      <c r="F134" s="225" t="s">
        <v>130</v>
      </c>
      <c r="G134" s="40"/>
      <c r="H134" s="40"/>
      <c r="I134" s="226"/>
      <c r="J134" s="40"/>
      <c r="K134" s="40"/>
      <c r="L134" s="44"/>
      <c r="M134" s="227"/>
      <c r="N134" s="228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129</v>
      </c>
      <c r="AU134" s="17" t="s">
        <v>80</v>
      </c>
    </row>
    <row r="135" s="2" customFormat="1">
      <c r="A135" s="38"/>
      <c r="B135" s="39"/>
      <c r="C135" s="40"/>
      <c r="D135" s="229" t="s">
        <v>131</v>
      </c>
      <c r="E135" s="40"/>
      <c r="F135" s="230" t="s">
        <v>132</v>
      </c>
      <c r="G135" s="40"/>
      <c r="H135" s="40"/>
      <c r="I135" s="226"/>
      <c r="J135" s="40"/>
      <c r="K135" s="40"/>
      <c r="L135" s="44"/>
      <c r="M135" s="227"/>
      <c r="N135" s="228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131</v>
      </c>
      <c r="AU135" s="17" t="s">
        <v>80</v>
      </c>
    </row>
    <row r="136" s="13" customFormat="1">
      <c r="A136" s="13"/>
      <c r="B136" s="231"/>
      <c r="C136" s="232"/>
      <c r="D136" s="224" t="s">
        <v>133</v>
      </c>
      <c r="E136" s="233" t="s">
        <v>1</v>
      </c>
      <c r="F136" s="234" t="s">
        <v>134</v>
      </c>
      <c r="G136" s="232"/>
      <c r="H136" s="233" t="s">
        <v>1</v>
      </c>
      <c r="I136" s="235"/>
      <c r="J136" s="232"/>
      <c r="K136" s="232"/>
      <c r="L136" s="236"/>
      <c r="M136" s="237"/>
      <c r="N136" s="238"/>
      <c r="O136" s="238"/>
      <c r="P136" s="238"/>
      <c r="Q136" s="238"/>
      <c r="R136" s="238"/>
      <c r="S136" s="238"/>
      <c r="T136" s="23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0" t="s">
        <v>133</v>
      </c>
      <c r="AU136" s="240" t="s">
        <v>80</v>
      </c>
      <c r="AV136" s="13" t="s">
        <v>78</v>
      </c>
      <c r="AW136" s="13" t="s">
        <v>30</v>
      </c>
      <c r="AX136" s="13" t="s">
        <v>73</v>
      </c>
      <c r="AY136" s="240" t="s">
        <v>120</v>
      </c>
    </row>
    <row r="137" s="14" customFormat="1">
      <c r="A137" s="14"/>
      <c r="B137" s="241"/>
      <c r="C137" s="242"/>
      <c r="D137" s="224" t="s">
        <v>133</v>
      </c>
      <c r="E137" s="243" t="s">
        <v>1</v>
      </c>
      <c r="F137" s="244" t="s">
        <v>135</v>
      </c>
      <c r="G137" s="242"/>
      <c r="H137" s="245">
        <v>330</v>
      </c>
      <c r="I137" s="246"/>
      <c r="J137" s="242"/>
      <c r="K137" s="242"/>
      <c r="L137" s="247"/>
      <c r="M137" s="248"/>
      <c r="N137" s="249"/>
      <c r="O137" s="249"/>
      <c r="P137" s="249"/>
      <c r="Q137" s="249"/>
      <c r="R137" s="249"/>
      <c r="S137" s="249"/>
      <c r="T137" s="25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1" t="s">
        <v>133</v>
      </c>
      <c r="AU137" s="251" t="s">
        <v>80</v>
      </c>
      <c r="AV137" s="14" t="s">
        <v>80</v>
      </c>
      <c r="AW137" s="14" t="s">
        <v>30</v>
      </c>
      <c r="AX137" s="14" t="s">
        <v>73</v>
      </c>
      <c r="AY137" s="251" t="s">
        <v>120</v>
      </c>
    </row>
    <row r="138" s="15" customFormat="1">
      <c r="A138" s="15"/>
      <c r="B138" s="252"/>
      <c r="C138" s="253"/>
      <c r="D138" s="224" t="s">
        <v>133</v>
      </c>
      <c r="E138" s="254" t="s">
        <v>1</v>
      </c>
      <c r="F138" s="255" t="s">
        <v>136</v>
      </c>
      <c r="G138" s="253"/>
      <c r="H138" s="256">
        <v>330</v>
      </c>
      <c r="I138" s="257"/>
      <c r="J138" s="253"/>
      <c r="K138" s="253"/>
      <c r="L138" s="258"/>
      <c r="M138" s="259"/>
      <c r="N138" s="260"/>
      <c r="O138" s="260"/>
      <c r="P138" s="260"/>
      <c r="Q138" s="260"/>
      <c r="R138" s="260"/>
      <c r="S138" s="260"/>
      <c r="T138" s="261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2" t="s">
        <v>133</v>
      </c>
      <c r="AU138" s="262" t="s">
        <v>80</v>
      </c>
      <c r="AV138" s="15" t="s">
        <v>127</v>
      </c>
      <c r="AW138" s="15" t="s">
        <v>30</v>
      </c>
      <c r="AX138" s="15" t="s">
        <v>78</v>
      </c>
      <c r="AY138" s="262" t="s">
        <v>120</v>
      </c>
    </row>
    <row r="139" s="2" customFormat="1" ht="33" customHeight="1">
      <c r="A139" s="38"/>
      <c r="B139" s="39"/>
      <c r="C139" s="211" t="s">
        <v>80</v>
      </c>
      <c r="D139" s="211" t="s">
        <v>122</v>
      </c>
      <c r="E139" s="212" t="s">
        <v>137</v>
      </c>
      <c r="F139" s="213" t="s">
        <v>138</v>
      </c>
      <c r="G139" s="214" t="s">
        <v>125</v>
      </c>
      <c r="H139" s="215">
        <v>173</v>
      </c>
      <c r="I139" s="216"/>
      <c r="J139" s="217">
        <f>ROUND(I139*H139,2)</f>
        <v>0</v>
      </c>
      <c r="K139" s="213" t="s">
        <v>126</v>
      </c>
      <c r="L139" s="44"/>
      <c r="M139" s="218" t="s">
        <v>1</v>
      </c>
      <c r="N139" s="219" t="s">
        <v>38</v>
      </c>
      <c r="O139" s="91"/>
      <c r="P139" s="220">
        <f>O139*H139</f>
        <v>0</v>
      </c>
      <c r="Q139" s="220">
        <v>0</v>
      </c>
      <c r="R139" s="220">
        <f>Q139*H139</f>
        <v>0</v>
      </c>
      <c r="S139" s="220">
        <v>0.41699999999999998</v>
      </c>
      <c r="T139" s="221">
        <f>S139*H139</f>
        <v>72.140999999999991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2" t="s">
        <v>127</v>
      </c>
      <c r="AT139" s="222" t="s">
        <v>122</v>
      </c>
      <c r="AU139" s="222" t="s">
        <v>80</v>
      </c>
      <c r="AY139" s="17" t="s">
        <v>120</v>
      </c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7" t="s">
        <v>78</v>
      </c>
      <c r="BK139" s="223">
        <f>ROUND(I139*H139,2)</f>
        <v>0</v>
      </c>
      <c r="BL139" s="17" t="s">
        <v>127</v>
      </c>
      <c r="BM139" s="222" t="s">
        <v>139</v>
      </c>
    </row>
    <row r="140" s="2" customFormat="1">
      <c r="A140" s="38"/>
      <c r="B140" s="39"/>
      <c r="C140" s="40"/>
      <c r="D140" s="224" t="s">
        <v>129</v>
      </c>
      <c r="E140" s="40"/>
      <c r="F140" s="225" t="s">
        <v>140</v>
      </c>
      <c r="G140" s="40"/>
      <c r="H140" s="40"/>
      <c r="I140" s="226"/>
      <c r="J140" s="40"/>
      <c r="K140" s="40"/>
      <c r="L140" s="44"/>
      <c r="M140" s="227"/>
      <c r="N140" s="228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129</v>
      </c>
      <c r="AU140" s="17" t="s">
        <v>80</v>
      </c>
    </row>
    <row r="141" s="2" customFormat="1">
      <c r="A141" s="38"/>
      <c r="B141" s="39"/>
      <c r="C141" s="40"/>
      <c r="D141" s="229" t="s">
        <v>131</v>
      </c>
      <c r="E141" s="40"/>
      <c r="F141" s="230" t="s">
        <v>141</v>
      </c>
      <c r="G141" s="40"/>
      <c r="H141" s="40"/>
      <c r="I141" s="226"/>
      <c r="J141" s="40"/>
      <c r="K141" s="40"/>
      <c r="L141" s="44"/>
      <c r="M141" s="227"/>
      <c r="N141" s="228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131</v>
      </c>
      <c r="AU141" s="17" t="s">
        <v>80</v>
      </c>
    </row>
    <row r="142" s="13" customFormat="1">
      <c r="A142" s="13"/>
      <c r="B142" s="231"/>
      <c r="C142" s="232"/>
      <c r="D142" s="224" t="s">
        <v>133</v>
      </c>
      <c r="E142" s="233" t="s">
        <v>1</v>
      </c>
      <c r="F142" s="234" t="s">
        <v>142</v>
      </c>
      <c r="G142" s="232"/>
      <c r="H142" s="233" t="s">
        <v>1</v>
      </c>
      <c r="I142" s="235"/>
      <c r="J142" s="232"/>
      <c r="K142" s="232"/>
      <c r="L142" s="236"/>
      <c r="M142" s="237"/>
      <c r="N142" s="238"/>
      <c r="O142" s="238"/>
      <c r="P142" s="238"/>
      <c r="Q142" s="238"/>
      <c r="R142" s="238"/>
      <c r="S142" s="238"/>
      <c r="T142" s="23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0" t="s">
        <v>133</v>
      </c>
      <c r="AU142" s="240" t="s">
        <v>80</v>
      </c>
      <c r="AV142" s="13" t="s">
        <v>78</v>
      </c>
      <c r="AW142" s="13" t="s">
        <v>30</v>
      </c>
      <c r="AX142" s="13" t="s">
        <v>73</v>
      </c>
      <c r="AY142" s="240" t="s">
        <v>120</v>
      </c>
    </row>
    <row r="143" s="14" customFormat="1">
      <c r="A143" s="14"/>
      <c r="B143" s="241"/>
      <c r="C143" s="242"/>
      <c r="D143" s="224" t="s">
        <v>133</v>
      </c>
      <c r="E143" s="243" t="s">
        <v>1</v>
      </c>
      <c r="F143" s="244" t="s">
        <v>143</v>
      </c>
      <c r="G143" s="242"/>
      <c r="H143" s="245">
        <v>173</v>
      </c>
      <c r="I143" s="246"/>
      <c r="J143" s="242"/>
      <c r="K143" s="242"/>
      <c r="L143" s="247"/>
      <c r="M143" s="248"/>
      <c r="N143" s="249"/>
      <c r="O143" s="249"/>
      <c r="P143" s="249"/>
      <c r="Q143" s="249"/>
      <c r="R143" s="249"/>
      <c r="S143" s="249"/>
      <c r="T143" s="25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1" t="s">
        <v>133</v>
      </c>
      <c r="AU143" s="251" t="s">
        <v>80</v>
      </c>
      <c r="AV143" s="14" t="s">
        <v>80</v>
      </c>
      <c r="AW143" s="14" t="s">
        <v>30</v>
      </c>
      <c r="AX143" s="14" t="s">
        <v>73</v>
      </c>
      <c r="AY143" s="251" t="s">
        <v>120</v>
      </c>
    </row>
    <row r="144" s="15" customFormat="1">
      <c r="A144" s="15"/>
      <c r="B144" s="252"/>
      <c r="C144" s="253"/>
      <c r="D144" s="224" t="s">
        <v>133</v>
      </c>
      <c r="E144" s="254" t="s">
        <v>1</v>
      </c>
      <c r="F144" s="255" t="s">
        <v>136</v>
      </c>
      <c r="G144" s="253"/>
      <c r="H144" s="256">
        <v>173</v>
      </c>
      <c r="I144" s="257"/>
      <c r="J144" s="253"/>
      <c r="K144" s="253"/>
      <c r="L144" s="258"/>
      <c r="M144" s="259"/>
      <c r="N144" s="260"/>
      <c r="O144" s="260"/>
      <c r="P144" s="260"/>
      <c r="Q144" s="260"/>
      <c r="R144" s="260"/>
      <c r="S144" s="260"/>
      <c r="T144" s="261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2" t="s">
        <v>133</v>
      </c>
      <c r="AU144" s="262" t="s">
        <v>80</v>
      </c>
      <c r="AV144" s="15" t="s">
        <v>127</v>
      </c>
      <c r="AW144" s="15" t="s">
        <v>30</v>
      </c>
      <c r="AX144" s="15" t="s">
        <v>78</v>
      </c>
      <c r="AY144" s="262" t="s">
        <v>120</v>
      </c>
    </row>
    <row r="145" s="2" customFormat="1" ht="16.5" customHeight="1">
      <c r="A145" s="38"/>
      <c r="B145" s="39"/>
      <c r="C145" s="211" t="s">
        <v>144</v>
      </c>
      <c r="D145" s="211" t="s">
        <v>122</v>
      </c>
      <c r="E145" s="212" t="s">
        <v>145</v>
      </c>
      <c r="F145" s="213" t="s">
        <v>146</v>
      </c>
      <c r="G145" s="214" t="s">
        <v>147</v>
      </c>
      <c r="H145" s="215">
        <v>54.229999999999997</v>
      </c>
      <c r="I145" s="216"/>
      <c r="J145" s="217">
        <f>ROUND(I145*H145,2)</f>
        <v>0</v>
      </c>
      <c r="K145" s="213" t="s">
        <v>126</v>
      </c>
      <c r="L145" s="44"/>
      <c r="M145" s="218" t="s">
        <v>1</v>
      </c>
      <c r="N145" s="219" t="s">
        <v>38</v>
      </c>
      <c r="O145" s="91"/>
      <c r="P145" s="220">
        <f>O145*H145</f>
        <v>0</v>
      </c>
      <c r="Q145" s="220">
        <v>0</v>
      </c>
      <c r="R145" s="220">
        <f>Q145*H145</f>
        <v>0</v>
      </c>
      <c r="S145" s="220">
        <v>0.20499999999999999</v>
      </c>
      <c r="T145" s="221">
        <f>S145*H145</f>
        <v>11.117149999999999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2" t="s">
        <v>127</v>
      </c>
      <c r="AT145" s="222" t="s">
        <v>122</v>
      </c>
      <c r="AU145" s="222" t="s">
        <v>80</v>
      </c>
      <c r="AY145" s="17" t="s">
        <v>120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7" t="s">
        <v>78</v>
      </c>
      <c r="BK145" s="223">
        <f>ROUND(I145*H145,2)</f>
        <v>0</v>
      </c>
      <c r="BL145" s="17" t="s">
        <v>127</v>
      </c>
      <c r="BM145" s="222" t="s">
        <v>148</v>
      </c>
    </row>
    <row r="146" s="2" customFormat="1">
      <c r="A146" s="38"/>
      <c r="B146" s="39"/>
      <c r="C146" s="40"/>
      <c r="D146" s="224" t="s">
        <v>129</v>
      </c>
      <c r="E146" s="40"/>
      <c r="F146" s="225" t="s">
        <v>149</v>
      </c>
      <c r="G146" s="40"/>
      <c r="H146" s="40"/>
      <c r="I146" s="226"/>
      <c r="J146" s="40"/>
      <c r="K146" s="40"/>
      <c r="L146" s="44"/>
      <c r="M146" s="227"/>
      <c r="N146" s="228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129</v>
      </c>
      <c r="AU146" s="17" t="s">
        <v>80</v>
      </c>
    </row>
    <row r="147" s="2" customFormat="1">
      <c r="A147" s="38"/>
      <c r="B147" s="39"/>
      <c r="C147" s="40"/>
      <c r="D147" s="229" t="s">
        <v>131</v>
      </c>
      <c r="E147" s="40"/>
      <c r="F147" s="230" t="s">
        <v>150</v>
      </c>
      <c r="G147" s="40"/>
      <c r="H147" s="40"/>
      <c r="I147" s="226"/>
      <c r="J147" s="40"/>
      <c r="K147" s="40"/>
      <c r="L147" s="44"/>
      <c r="M147" s="227"/>
      <c r="N147" s="228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131</v>
      </c>
      <c r="AU147" s="17" t="s">
        <v>80</v>
      </c>
    </row>
    <row r="148" s="13" customFormat="1">
      <c r="A148" s="13"/>
      <c r="B148" s="231"/>
      <c r="C148" s="232"/>
      <c r="D148" s="224" t="s">
        <v>133</v>
      </c>
      <c r="E148" s="233" t="s">
        <v>1</v>
      </c>
      <c r="F148" s="234" t="s">
        <v>151</v>
      </c>
      <c r="G148" s="232"/>
      <c r="H148" s="233" t="s">
        <v>1</v>
      </c>
      <c r="I148" s="235"/>
      <c r="J148" s="232"/>
      <c r="K148" s="232"/>
      <c r="L148" s="236"/>
      <c r="M148" s="237"/>
      <c r="N148" s="238"/>
      <c r="O148" s="238"/>
      <c r="P148" s="238"/>
      <c r="Q148" s="238"/>
      <c r="R148" s="238"/>
      <c r="S148" s="238"/>
      <c r="T148" s="23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0" t="s">
        <v>133</v>
      </c>
      <c r="AU148" s="240" t="s">
        <v>80</v>
      </c>
      <c r="AV148" s="13" t="s">
        <v>78</v>
      </c>
      <c r="AW148" s="13" t="s">
        <v>30</v>
      </c>
      <c r="AX148" s="13" t="s">
        <v>73</v>
      </c>
      <c r="AY148" s="240" t="s">
        <v>120</v>
      </c>
    </row>
    <row r="149" s="14" customFormat="1">
      <c r="A149" s="14"/>
      <c r="B149" s="241"/>
      <c r="C149" s="242"/>
      <c r="D149" s="224" t="s">
        <v>133</v>
      </c>
      <c r="E149" s="243" t="s">
        <v>1</v>
      </c>
      <c r="F149" s="244" t="s">
        <v>152</v>
      </c>
      <c r="G149" s="242"/>
      <c r="H149" s="245">
        <v>54.229999999999997</v>
      </c>
      <c r="I149" s="246"/>
      <c r="J149" s="242"/>
      <c r="K149" s="242"/>
      <c r="L149" s="247"/>
      <c r="M149" s="248"/>
      <c r="N149" s="249"/>
      <c r="O149" s="249"/>
      <c r="P149" s="249"/>
      <c r="Q149" s="249"/>
      <c r="R149" s="249"/>
      <c r="S149" s="249"/>
      <c r="T149" s="250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1" t="s">
        <v>133</v>
      </c>
      <c r="AU149" s="251" t="s">
        <v>80</v>
      </c>
      <c r="AV149" s="14" t="s">
        <v>80</v>
      </c>
      <c r="AW149" s="14" t="s">
        <v>30</v>
      </c>
      <c r="AX149" s="14" t="s">
        <v>73</v>
      </c>
      <c r="AY149" s="251" t="s">
        <v>120</v>
      </c>
    </row>
    <row r="150" s="15" customFormat="1">
      <c r="A150" s="15"/>
      <c r="B150" s="252"/>
      <c r="C150" s="253"/>
      <c r="D150" s="224" t="s">
        <v>133</v>
      </c>
      <c r="E150" s="254" t="s">
        <v>1</v>
      </c>
      <c r="F150" s="255" t="s">
        <v>136</v>
      </c>
      <c r="G150" s="253"/>
      <c r="H150" s="256">
        <v>54.229999999999997</v>
      </c>
      <c r="I150" s="257"/>
      <c r="J150" s="253"/>
      <c r="K150" s="253"/>
      <c r="L150" s="258"/>
      <c r="M150" s="259"/>
      <c r="N150" s="260"/>
      <c r="O150" s="260"/>
      <c r="P150" s="260"/>
      <c r="Q150" s="260"/>
      <c r="R150" s="260"/>
      <c r="S150" s="260"/>
      <c r="T150" s="261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2" t="s">
        <v>133</v>
      </c>
      <c r="AU150" s="262" t="s">
        <v>80</v>
      </c>
      <c r="AV150" s="15" t="s">
        <v>127</v>
      </c>
      <c r="AW150" s="15" t="s">
        <v>30</v>
      </c>
      <c r="AX150" s="15" t="s">
        <v>78</v>
      </c>
      <c r="AY150" s="262" t="s">
        <v>120</v>
      </c>
    </row>
    <row r="151" s="2" customFormat="1" ht="24.15" customHeight="1">
      <c r="A151" s="38"/>
      <c r="B151" s="39"/>
      <c r="C151" s="211" t="s">
        <v>127</v>
      </c>
      <c r="D151" s="211" t="s">
        <v>122</v>
      </c>
      <c r="E151" s="212" t="s">
        <v>153</v>
      </c>
      <c r="F151" s="213" t="s">
        <v>154</v>
      </c>
      <c r="G151" s="214" t="s">
        <v>125</v>
      </c>
      <c r="H151" s="215">
        <v>296</v>
      </c>
      <c r="I151" s="216"/>
      <c r="J151" s="217">
        <f>ROUND(I151*H151,2)</f>
        <v>0</v>
      </c>
      <c r="K151" s="213" t="s">
        <v>126</v>
      </c>
      <c r="L151" s="44"/>
      <c r="M151" s="218" t="s">
        <v>1</v>
      </c>
      <c r="N151" s="219" t="s">
        <v>38</v>
      </c>
      <c r="O151" s="91"/>
      <c r="P151" s="220">
        <f>O151*H151</f>
        <v>0</v>
      </c>
      <c r="Q151" s="220">
        <v>0</v>
      </c>
      <c r="R151" s="220">
        <f>Q151*H151</f>
        <v>0</v>
      </c>
      <c r="S151" s="220">
        <v>0</v>
      </c>
      <c r="T151" s="221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2" t="s">
        <v>127</v>
      </c>
      <c r="AT151" s="222" t="s">
        <v>122</v>
      </c>
      <c r="AU151" s="222" t="s">
        <v>80</v>
      </c>
      <c r="AY151" s="17" t="s">
        <v>120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7" t="s">
        <v>78</v>
      </c>
      <c r="BK151" s="223">
        <f>ROUND(I151*H151,2)</f>
        <v>0</v>
      </c>
      <c r="BL151" s="17" t="s">
        <v>127</v>
      </c>
      <c r="BM151" s="222" t="s">
        <v>155</v>
      </c>
    </row>
    <row r="152" s="2" customFormat="1">
      <c r="A152" s="38"/>
      <c r="B152" s="39"/>
      <c r="C152" s="40"/>
      <c r="D152" s="224" t="s">
        <v>129</v>
      </c>
      <c r="E152" s="40"/>
      <c r="F152" s="225" t="s">
        <v>156</v>
      </c>
      <c r="G152" s="40"/>
      <c r="H152" s="40"/>
      <c r="I152" s="226"/>
      <c r="J152" s="40"/>
      <c r="K152" s="40"/>
      <c r="L152" s="44"/>
      <c r="M152" s="227"/>
      <c r="N152" s="228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129</v>
      </c>
      <c r="AU152" s="17" t="s">
        <v>80</v>
      </c>
    </row>
    <row r="153" s="2" customFormat="1">
      <c r="A153" s="38"/>
      <c r="B153" s="39"/>
      <c r="C153" s="40"/>
      <c r="D153" s="229" t="s">
        <v>131</v>
      </c>
      <c r="E153" s="40"/>
      <c r="F153" s="230" t="s">
        <v>157</v>
      </c>
      <c r="G153" s="40"/>
      <c r="H153" s="40"/>
      <c r="I153" s="226"/>
      <c r="J153" s="40"/>
      <c r="K153" s="40"/>
      <c r="L153" s="44"/>
      <c r="M153" s="227"/>
      <c r="N153" s="228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131</v>
      </c>
      <c r="AU153" s="17" t="s">
        <v>80</v>
      </c>
    </row>
    <row r="154" s="13" customFormat="1">
      <c r="A154" s="13"/>
      <c r="B154" s="231"/>
      <c r="C154" s="232"/>
      <c r="D154" s="224" t="s">
        <v>133</v>
      </c>
      <c r="E154" s="233" t="s">
        <v>1</v>
      </c>
      <c r="F154" s="234" t="s">
        <v>158</v>
      </c>
      <c r="G154" s="232"/>
      <c r="H154" s="233" t="s">
        <v>1</v>
      </c>
      <c r="I154" s="235"/>
      <c r="J154" s="232"/>
      <c r="K154" s="232"/>
      <c r="L154" s="236"/>
      <c r="M154" s="237"/>
      <c r="N154" s="238"/>
      <c r="O154" s="238"/>
      <c r="P154" s="238"/>
      <c r="Q154" s="238"/>
      <c r="R154" s="238"/>
      <c r="S154" s="238"/>
      <c r="T154" s="23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0" t="s">
        <v>133</v>
      </c>
      <c r="AU154" s="240" t="s">
        <v>80</v>
      </c>
      <c r="AV154" s="13" t="s">
        <v>78</v>
      </c>
      <c r="AW154" s="13" t="s">
        <v>30</v>
      </c>
      <c r="AX154" s="13" t="s">
        <v>73</v>
      </c>
      <c r="AY154" s="240" t="s">
        <v>120</v>
      </c>
    </row>
    <row r="155" s="14" customFormat="1">
      <c r="A155" s="14"/>
      <c r="B155" s="241"/>
      <c r="C155" s="242"/>
      <c r="D155" s="224" t="s">
        <v>133</v>
      </c>
      <c r="E155" s="243" t="s">
        <v>1</v>
      </c>
      <c r="F155" s="244" t="s">
        <v>159</v>
      </c>
      <c r="G155" s="242"/>
      <c r="H155" s="245">
        <v>296</v>
      </c>
      <c r="I155" s="246"/>
      <c r="J155" s="242"/>
      <c r="K155" s="242"/>
      <c r="L155" s="247"/>
      <c r="M155" s="248"/>
      <c r="N155" s="249"/>
      <c r="O155" s="249"/>
      <c r="P155" s="249"/>
      <c r="Q155" s="249"/>
      <c r="R155" s="249"/>
      <c r="S155" s="249"/>
      <c r="T155" s="25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1" t="s">
        <v>133</v>
      </c>
      <c r="AU155" s="251" t="s">
        <v>80</v>
      </c>
      <c r="AV155" s="14" t="s">
        <v>80</v>
      </c>
      <c r="AW155" s="14" t="s">
        <v>30</v>
      </c>
      <c r="AX155" s="14" t="s">
        <v>73</v>
      </c>
      <c r="AY155" s="251" t="s">
        <v>120</v>
      </c>
    </row>
    <row r="156" s="15" customFormat="1">
      <c r="A156" s="15"/>
      <c r="B156" s="252"/>
      <c r="C156" s="253"/>
      <c r="D156" s="224" t="s">
        <v>133</v>
      </c>
      <c r="E156" s="254" t="s">
        <v>1</v>
      </c>
      <c r="F156" s="255" t="s">
        <v>136</v>
      </c>
      <c r="G156" s="253"/>
      <c r="H156" s="256">
        <v>296</v>
      </c>
      <c r="I156" s="257"/>
      <c r="J156" s="253"/>
      <c r="K156" s="253"/>
      <c r="L156" s="258"/>
      <c r="M156" s="259"/>
      <c r="N156" s="260"/>
      <c r="O156" s="260"/>
      <c r="P156" s="260"/>
      <c r="Q156" s="260"/>
      <c r="R156" s="260"/>
      <c r="S156" s="260"/>
      <c r="T156" s="261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2" t="s">
        <v>133</v>
      </c>
      <c r="AU156" s="262" t="s">
        <v>80</v>
      </c>
      <c r="AV156" s="15" t="s">
        <v>127</v>
      </c>
      <c r="AW156" s="15" t="s">
        <v>30</v>
      </c>
      <c r="AX156" s="15" t="s">
        <v>78</v>
      </c>
      <c r="AY156" s="262" t="s">
        <v>120</v>
      </c>
    </row>
    <row r="157" s="2" customFormat="1" ht="33" customHeight="1">
      <c r="A157" s="38"/>
      <c r="B157" s="39"/>
      <c r="C157" s="211" t="s">
        <v>160</v>
      </c>
      <c r="D157" s="211" t="s">
        <v>122</v>
      </c>
      <c r="E157" s="212" t="s">
        <v>161</v>
      </c>
      <c r="F157" s="213" t="s">
        <v>162</v>
      </c>
      <c r="G157" s="214" t="s">
        <v>163</v>
      </c>
      <c r="H157" s="215">
        <v>250.94900000000001</v>
      </c>
      <c r="I157" s="216"/>
      <c r="J157" s="217">
        <f>ROUND(I157*H157,2)</f>
        <v>0</v>
      </c>
      <c r="K157" s="213" t="s">
        <v>126</v>
      </c>
      <c r="L157" s="44"/>
      <c r="M157" s="218" t="s">
        <v>1</v>
      </c>
      <c r="N157" s="219" t="s">
        <v>38</v>
      </c>
      <c r="O157" s="91"/>
      <c r="P157" s="220">
        <f>O157*H157</f>
        <v>0</v>
      </c>
      <c r="Q157" s="220">
        <v>0</v>
      </c>
      <c r="R157" s="220">
        <f>Q157*H157</f>
        <v>0</v>
      </c>
      <c r="S157" s="220">
        <v>0</v>
      </c>
      <c r="T157" s="221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2" t="s">
        <v>127</v>
      </c>
      <c r="AT157" s="222" t="s">
        <v>122</v>
      </c>
      <c r="AU157" s="222" t="s">
        <v>80</v>
      </c>
      <c r="AY157" s="17" t="s">
        <v>120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7" t="s">
        <v>78</v>
      </c>
      <c r="BK157" s="223">
        <f>ROUND(I157*H157,2)</f>
        <v>0</v>
      </c>
      <c r="BL157" s="17" t="s">
        <v>127</v>
      </c>
      <c r="BM157" s="222" t="s">
        <v>164</v>
      </c>
    </row>
    <row r="158" s="2" customFormat="1">
      <c r="A158" s="38"/>
      <c r="B158" s="39"/>
      <c r="C158" s="40"/>
      <c r="D158" s="224" t="s">
        <v>129</v>
      </c>
      <c r="E158" s="40"/>
      <c r="F158" s="225" t="s">
        <v>165</v>
      </c>
      <c r="G158" s="40"/>
      <c r="H158" s="40"/>
      <c r="I158" s="226"/>
      <c r="J158" s="40"/>
      <c r="K158" s="40"/>
      <c r="L158" s="44"/>
      <c r="M158" s="227"/>
      <c r="N158" s="228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129</v>
      </c>
      <c r="AU158" s="17" t="s">
        <v>80</v>
      </c>
    </row>
    <row r="159" s="2" customFormat="1">
      <c r="A159" s="38"/>
      <c r="B159" s="39"/>
      <c r="C159" s="40"/>
      <c r="D159" s="229" t="s">
        <v>131</v>
      </c>
      <c r="E159" s="40"/>
      <c r="F159" s="230" t="s">
        <v>166</v>
      </c>
      <c r="G159" s="40"/>
      <c r="H159" s="40"/>
      <c r="I159" s="226"/>
      <c r="J159" s="40"/>
      <c r="K159" s="40"/>
      <c r="L159" s="44"/>
      <c r="M159" s="227"/>
      <c r="N159" s="228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131</v>
      </c>
      <c r="AU159" s="17" t="s">
        <v>80</v>
      </c>
    </row>
    <row r="160" s="13" customFormat="1">
      <c r="A160" s="13"/>
      <c r="B160" s="231"/>
      <c r="C160" s="232"/>
      <c r="D160" s="224" t="s">
        <v>133</v>
      </c>
      <c r="E160" s="233" t="s">
        <v>1</v>
      </c>
      <c r="F160" s="234" t="s">
        <v>167</v>
      </c>
      <c r="G160" s="232"/>
      <c r="H160" s="233" t="s">
        <v>1</v>
      </c>
      <c r="I160" s="235"/>
      <c r="J160" s="232"/>
      <c r="K160" s="232"/>
      <c r="L160" s="236"/>
      <c r="M160" s="237"/>
      <c r="N160" s="238"/>
      <c r="O160" s="238"/>
      <c r="P160" s="238"/>
      <c r="Q160" s="238"/>
      <c r="R160" s="238"/>
      <c r="S160" s="238"/>
      <c r="T160" s="23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0" t="s">
        <v>133</v>
      </c>
      <c r="AU160" s="240" t="s">
        <v>80</v>
      </c>
      <c r="AV160" s="13" t="s">
        <v>78</v>
      </c>
      <c r="AW160" s="13" t="s">
        <v>30</v>
      </c>
      <c r="AX160" s="13" t="s">
        <v>73</v>
      </c>
      <c r="AY160" s="240" t="s">
        <v>120</v>
      </c>
    </row>
    <row r="161" s="14" customFormat="1">
      <c r="A161" s="14"/>
      <c r="B161" s="241"/>
      <c r="C161" s="242"/>
      <c r="D161" s="224" t="s">
        <v>133</v>
      </c>
      <c r="E161" s="243" t="s">
        <v>1</v>
      </c>
      <c r="F161" s="244" t="s">
        <v>168</v>
      </c>
      <c r="G161" s="242"/>
      <c r="H161" s="245">
        <v>121.345</v>
      </c>
      <c r="I161" s="246"/>
      <c r="J161" s="242"/>
      <c r="K161" s="242"/>
      <c r="L161" s="247"/>
      <c r="M161" s="248"/>
      <c r="N161" s="249"/>
      <c r="O161" s="249"/>
      <c r="P161" s="249"/>
      <c r="Q161" s="249"/>
      <c r="R161" s="249"/>
      <c r="S161" s="249"/>
      <c r="T161" s="25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1" t="s">
        <v>133</v>
      </c>
      <c r="AU161" s="251" t="s">
        <v>80</v>
      </c>
      <c r="AV161" s="14" t="s">
        <v>80</v>
      </c>
      <c r="AW161" s="14" t="s">
        <v>30</v>
      </c>
      <c r="AX161" s="14" t="s">
        <v>73</v>
      </c>
      <c r="AY161" s="251" t="s">
        <v>120</v>
      </c>
    </row>
    <row r="162" s="14" customFormat="1">
      <c r="A162" s="14"/>
      <c r="B162" s="241"/>
      <c r="C162" s="242"/>
      <c r="D162" s="224" t="s">
        <v>133</v>
      </c>
      <c r="E162" s="243" t="s">
        <v>1</v>
      </c>
      <c r="F162" s="244" t="s">
        <v>169</v>
      </c>
      <c r="G162" s="242"/>
      <c r="H162" s="245">
        <v>-19.800000000000001</v>
      </c>
      <c r="I162" s="246"/>
      <c r="J162" s="242"/>
      <c r="K162" s="242"/>
      <c r="L162" s="247"/>
      <c r="M162" s="248"/>
      <c r="N162" s="249"/>
      <c r="O162" s="249"/>
      <c r="P162" s="249"/>
      <c r="Q162" s="249"/>
      <c r="R162" s="249"/>
      <c r="S162" s="249"/>
      <c r="T162" s="25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1" t="s">
        <v>133</v>
      </c>
      <c r="AU162" s="251" t="s">
        <v>80</v>
      </c>
      <c r="AV162" s="14" t="s">
        <v>80</v>
      </c>
      <c r="AW162" s="14" t="s">
        <v>30</v>
      </c>
      <c r="AX162" s="14" t="s">
        <v>73</v>
      </c>
      <c r="AY162" s="251" t="s">
        <v>120</v>
      </c>
    </row>
    <row r="163" s="13" customFormat="1">
      <c r="A163" s="13"/>
      <c r="B163" s="231"/>
      <c r="C163" s="232"/>
      <c r="D163" s="224" t="s">
        <v>133</v>
      </c>
      <c r="E163" s="233" t="s">
        <v>1</v>
      </c>
      <c r="F163" s="234" t="s">
        <v>170</v>
      </c>
      <c r="G163" s="232"/>
      <c r="H163" s="233" t="s">
        <v>1</v>
      </c>
      <c r="I163" s="235"/>
      <c r="J163" s="232"/>
      <c r="K163" s="232"/>
      <c r="L163" s="236"/>
      <c r="M163" s="237"/>
      <c r="N163" s="238"/>
      <c r="O163" s="238"/>
      <c r="P163" s="238"/>
      <c r="Q163" s="238"/>
      <c r="R163" s="238"/>
      <c r="S163" s="238"/>
      <c r="T163" s="23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0" t="s">
        <v>133</v>
      </c>
      <c r="AU163" s="240" t="s">
        <v>80</v>
      </c>
      <c r="AV163" s="13" t="s">
        <v>78</v>
      </c>
      <c r="AW163" s="13" t="s">
        <v>30</v>
      </c>
      <c r="AX163" s="13" t="s">
        <v>73</v>
      </c>
      <c r="AY163" s="240" t="s">
        <v>120</v>
      </c>
    </row>
    <row r="164" s="14" customFormat="1">
      <c r="A164" s="14"/>
      <c r="B164" s="241"/>
      <c r="C164" s="242"/>
      <c r="D164" s="224" t="s">
        <v>133</v>
      </c>
      <c r="E164" s="243" t="s">
        <v>1</v>
      </c>
      <c r="F164" s="244" t="s">
        <v>171</v>
      </c>
      <c r="G164" s="242"/>
      <c r="H164" s="245">
        <v>49.392000000000003</v>
      </c>
      <c r="I164" s="246"/>
      <c r="J164" s="242"/>
      <c r="K164" s="242"/>
      <c r="L164" s="247"/>
      <c r="M164" s="248"/>
      <c r="N164" s="249"/>
      <c r="O164" s="249"/>
      <c r="P164" s="249"/>
      <c r="Q164" s="249"/>
      <c r="R164" s="249"/>
      <c r="S164" s="249"/>
      <c r="T164" s="25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1" t="s">
        <v>133</v>
      </c>
      <c r="AU164" s="251" t="s">
        <v>80</v>
      </c>
      <c r="AV164" s="14" t="s">
        <v>80</v>
      </c>
      <c r="AW164" s="14" t="s">
        <v>30</v>
      </c>
      <c r="AX164" s="14" t="s">
        <v>73</v>
      </c>
      <c r="AY164" s="251" t="s">
        <v>120</v>
      </c>
    </row>
    <row r="165" s="13" customFormat="1">
      <c r="A165" s="13"/>
      <c r="B165" s="231"/>
      <c r="C165" s="232"/>
      <c r="D165" s="224" t="s">
        <v>133</v>
      </c>
      <c r="E165" s="233" t="s">
        <v>1</v>
      </c>
      <c r="F165" s="234" t="s">
        <v>172</v>
      </c>
      <c r="G165" s="232"/>
      <c r="H165" s="233" t="s">
        <v>1</v>
      </c>
      <c r="I165" s="235"/>
      <c r="J165" s="232"/>
      <c r="K165" s="232"/>
      <c r="L165" s="236"/>
      <c r="M165" s="237"/>
      <c r="N165" s="238"/>
      <c r="O165" s="238"/>
      <c r="P165" s="238"/>
      <c r="Q165" s="238"/>
      <c r="R165" s="238"/>
      <c r="S165" s="238"/>
      <c r="T165" s="23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0" t="s">
        <v>133</v>
      </c>
      <c r="AU165" s="240" t="s">
        <v>80</v>
      </c>
      <c r="AV165" s="13" t="s">
        <v>78</v>
      </c>
      <c r="AW165" s="13" t="s">
        <v>30</v>
      </c>
      <c r="AX165" s="13" t="s">
        <v>73</v>
      </c>
      <c r="AY165" s="240" t="s">
        <v>120</v>
      </c>
    </row>
    <row r="166" s="14" customFormat="1">
      <c r="A166" s="14"/>
      <c r="B166" s="241"/>
      <c r="C166" s="242"/>
      <c r="D166" s="224" t="s">
        <v>133</v>
      </c>
      <c r="E166" s="243" t="s">
        <v>1</v>
      </c>
      <c r="F166" s="244" t="s">
        <v>173</v>
      </c>
      <c r="G166" s="242"/>
      <c r="H166" s="245">
        <v>117.312</v>
      </c>
      <c r="I166" s="246"/>
      <c r="J166" s="242"/>
      <c r="K166" s="242"/>
      <c r="L166" s="247"/>
      <c r="M166" s="248"/>
      <c r="N166" s="249"/>
      <c r="O166" s="249"/>
      <c r="P166" s="249"/>
      <c r="Q166" s="249"/>
      <c r="R166" s="249"/>
      <c r="S166" s="249"/>
      <c r="T166" s="250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1" t="s">
        <v>133</v>
      </c>
      <c r="AU166" s="251" t="s">
        <v>80</v>
      </c>
      <c r="AV166" s="14" t="s">
        <v>80</v>
      </c>
      <c r="AW166" s="14" t="s">
        <v>30</v>
      </c>
      <c r="AX166" s="14" t="s">
        <v>73</v>
      </c>
      <c r="AY166" s="251" t="s">
        <v>120</v>
      </c>
    </row>
    <row r="167" s="14" customFormat="1">
      <c r="A167" s="14"/>
      <c r="B167" s="241"/>
      <c r="C167" s="242"/>
      <c r="D167" s="224" t="s">
        <v>133</v>
      </c>
      <c r="E167" s="243" t="s">
        <v>1</v>
      </c>
      <c r="F167" s="244" t="s">
        <v>174</v>
      </c>
      <c r="G167" s="242"/>
      <c r="H167" s="245">
        <v>-17.300000000000001</v>
      </c>
      <c r="I167" s="246"/>
      <c r="J167" s="242"/>
      <c r="K167" s="242"/>
      <c r="L167" s="247"/>
      <c r="M167" s="248"/>
      <c r="N167" s="249"/>
      <c r="O167" s="249"/>
      <c r="P167" s="249"/>
      <c r="Q167" s="249"/>
      <c r="R167" s="249"/>
      <c r="S167" s="249"/>
      <c r="T167" s="250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1" t="s">
        <v>133</v>
      </c>
      <c r="AU167" s="251" t="s">
        <v>80</v>
      </c>
      <c r="AV167" s="14" t="s">
        <v>80</v>
      </c>
      <c r="AW167" s="14" t="s">
        <v>30</v>
      </c>
      <c r="AX167" s="14" t="s">
        <v>73</v>
      </c>
      <c r="AY167" s="251" t="s">
        <v>120</v>
      </c>
    </row>
    <row r="168" s="15" customFormat="1">
      <c r="A168" s="15"/>
      <c r="B168" s="252"/>
      <c r="C168" s="253"/>
      <c r="D168" s="224" t="s">
        <v>133</v>
      </c>
      <c r="E168" s="254" t="s">
        <v>1</v>
      </c>
      <c r="F168" s="255" t="s">
        <v>136</v>
      </c>
      <c r="G168" s="253"/>
      <c r="H168" s="256">
        <v>250.94900000000001</v>
      </c>
      <c r="I168" s="257"/>
      <c r="J168" s="253"/>
      <c r="K168" s="253"/>
      <c r="L168" s="258"/>
      <c r="M168" s="259"/>
      <c r="N168" s="260"/>
      <c r="O168" s="260"/>
      <c r="P168" s="260"/>
      <c r="Q168" s="260"/>
      <c r="R168" s="260"/>
      <c r="S168" s="260"/>
      <c r="T168" s="261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2" t="s">
        <v>133</v>
      </c>
      <c r="AU168" s="262" t="s">
        <v>80</v>
      </c>
      <c r="AV168" s="15" t="s">
        <v>127</v>
      </c>
      <c r="AW168" s="15" t="s">
        <v>30</v>
      </c>
      <c r="AX168" s="15" t="s">
        <v>78</v>
      </c>
      <c r="AY168" s="262" t="s">
        <v>120</v>
      </c>
    </row>
    <row r="169" s="2" customFormat="1" ht="24.15" customHeight="1">
      <c r="A169" s="38"/>
      <c r="B169" s="39"/>
      <c r="C169" s="211" t="s">
        <v>175</v>
      </c>
      <c r="D169" s="211" t="s">
        <v>122</v>
      </c>
      <c r="E169" s="212" t="s">
        <v>176</v>
      </c>
      <c r="F169" s="213" t="s">
        <v>177</v>
      </c>
      <c r="G169" s="214" t="s">
        <v>163</v>
      </c>
      <c r="H169" s="215">
        <v>1.2</v>
      </c>
      <c r="I169" s="216"/>
      <c r="J169" s="217">
        <f>ROUND(I169*H169,2)</f>
        <v>0</v>
      </c>
      <c r="K169" s="213" t="s">
        <v>178</v>
      </c>
      <c r="L169" s="44"/>
      <c r="M169" s="218" t="s">
        <v>1</v>
      </c>
      <c r="N169" s="219" t="s">
        <v>38</v>
      </c>
      <c r="O169" s="91"/>
      <c r="P169" s="220">
        <f>O169*H169</f>
        <v>0</v>
      </c>
      <c r="Q169" s="220">
        <v>0</v>
      </c>
      <c r="R169" s="220">
        <f>Q169*H169</f>
        <v>0</v>
      </c>
      <c r="S169" s="220">
        <v>0</v>
      </c>
      <c r="T169" s="221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2" t="s">
        <v>127</v>
      </c>
      <c r="AT169" s="222" t="s">
        <v>122</v>
      </c>
      <c r="AU169" s="222" t="s">
        <v>80</v>
      </c>
      <c r="AY169" s="17" t="s">
        <v>120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7" t="s">
        <v>78</v>
      </c>
      <c r="BK169" s="223">
        <f>ROUND(I169*H169,2)</f>
        <v>0</v>
      </c>
      <c r="BL169" s="17" t="s">
        <v>127</v>
      </c>
      <c r="BM169" s="222" t="s">
        <v>179</v>
      </c>
    </row>
    <row r="170" s="2" customFormat="1">
      <c r="A170" s="38"/>
      <c r="B170" s="39"/>
      <c r="C170" s="40"/>
      <c r="D170" s="224" t="s">
        <v>129</v>
      </c>
      <c r="E170" s="40"/>
      <c r="F170" s="225" t="s">
        <v>180</v>
      </c>
      <c r="G170" s="40"/>
      <c r="H170" s="40"/>
      <c r="I170" s="226"/>
      <c r="J170" s="40"/>
      <c r="K170" s="40"/>
      <c r="L170" s="44"/>
      <c r="M170" s="227"/>
      <c r="N170" s="228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129</v>
      </c>
      <c r="AU170" s="17" t="s">
        <v>80</v>
      </c>
    </row>
    <row r="171" s="2" customFormat="1">
      <c r="A171" s="38"/>
      <c r="B171" s="39"/>
      <c r="C171" s="40"/>
      <c r="D171" s="229" t="s">
        <v>131</v>
      </c>
      <c r="E171" s="40"/>
      <c r="F171" s="230" t="s">
        <v>181</v>
      </c>
      <c r="G171" s="40"/>
      <c r="H171" s="40"/>
      <c r="I171" s="226"/>
      <c r="J171" s="40"/>
      <c r="K171" s="40"/>
      <c r="L171" s="44"/>
      <c r="M171" s="227"/>
      <c r="N171" s="228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131</v>
      </c>
      <c r="AU171" s="17" t="s">
        <v>80</v>
      </c>
    </row>
    <row r="172" s="13" customFormat="1">
      <c r="A172" s="13"/>
      <c r="B172" s="231"/>
      <c r="C172" s="232"/>
      <c r="D172" s="224" t="s">
        <v>133</v>
      </c>
      <c r="E172" s="233" t="s">
        <v>1</v>
      </c>
      <c r="F172" s="234" t="s">
        <v>182</v>
      </c>
      <c r="G172" s="232"/>
      <c r="H172" s="233" t="s">
        <v>1</v>
      </c>
      <c r="I172" s="235"/>
      <c r="J172" s="232"/>
      <c r="K172" s="232"/>
      <c r="L172" s="236"/>
      <c r="M172" s="237"/>
      <c r="N172" s="238"/>
      <c r="O172" s="238"/>
      <c r="P172" s="238"/>
      <c r="Q172" s="238"/>
      <c r="R172" s="238"/>
      <c r="S172" s="238"/>
      <c r="T172" s="23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0" t="s">
        <v>133</v>
      </c>
      <c r="AU172" s="240" t="s">
        <v>80</v>
      </c>
      <c r="AV172" s="13" t="s">
        <v>78</v>
      </c>
      <c r="AW172" s="13" t="s">
        <v>30</v>
      </c>
      <c r="AX172" s="13" t="s">
        <v>73</v>
      </c>
      <c r="AY172" s="240" t="s">
        <v>120</v>
      </c>
    </row>
    <row r="173" s="14" customFormat="1">
      <c r="A173" s="14"/>
      <c r="B173" s="241"/>
      <c r="C173" s="242"/>
      <c r="D173" s="224" t="s">
        <v>133</v>
      </c>
      <c r="E173" s="243" t="s">
        <v>1</v>
      </c>
      <c r="F173" s="244" t="s">
        <v>183</v>
      </c>
      <c r="G173" s="242"/>
      <c r="H173" s="245">
        <v>1.2</v>
      </c>
      <c r="I173" s="246"/>
      <c r="J173" s="242"/>
      <c r="K173" s="242"/>
      <c r="L173" s="247"/>
      <c r="M173" s="248"/>
      <c r="N173" s="249"/>
      <c r="O173" s="249"/>
      <c r="P173" s="249"/>
      <c r="Q173" s="249"/>
      <c r="R173" s="249"/>
      <c r="S173" s="249"/>
      <c r="T173" s="25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1" t="s">
        <v>133</v>
      </c>
      <c r="AU173" s="251" t="s">
        <v>80</v>
      </c>
      <c r="AV173" s="14" t="s">
        <v>80</v>
      </c>
      <c r="AW173" s="14" t="s">
        <v>30</v>
      </c>
      <c r="AX173" s="14" t="s">
        <v>73</v>
      </c>
      <c r="AY173" s="251" t="s">
        <v>120</v>
      </c>
    </row>
    <row r="174" s="15" customFormat="1">
      <c r="A174" s="15"/>
      <c r="B174" s="252"/>
      <c r="C174" s="253"/>
      <c r="D174" s="224" t="s">
        <v>133</v>
      </c>
      <c r="E174" s="254" t="s">
        <v>1</v>
      </c>
      <c r="F174" s="255" t="s">
        <v>136</v>
      </c>
      <c r="G174" s="253"/>
      <c r="H174" s="256">
        <v>1.2</v>
      </c>
      <c r="I174" s="257"/>
      <c r="J174" s="253"/>
      <c r="K174" s="253"/>
      <c r="L174" s="258"/>
      <c r="M174" s="259"/>
      <c r="N174" s="260"/>
      <c r="O174" s="260"/>
      <c r="P174" s="260"/>
      <c r="Q174" s="260"/>
      <c r="R174" s="260"/>
      <c r="S174" s="260"/>
      <c r="T174" s="261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2" t="s">
        <v>133</v>
      </c>
      <c r="AU174" s="262" t="s">
        <v>80</v>
      </c>
      <c r="AV174" s="15" t="s">
        <v>127</v>
      </c>
      <c r="AW174" s="15" t="s">
        <v>30</v>
      </c>
      <c r="AX174" s="15" t="s">
        <v>78</v>
      </c>
      <c r="AY174" s="262" t="s">
        <v>120</v>
      </c>
    </row>
    <row r="175" s="2" customFormat="1" ht="37.8" customHeight="1">
      <c r="A175" s="38"/>
      <c r="B175" s="39"/>
      <c r="C175" s="211" t="s">
        <v>184</v>
      </c>
      <c r="D175" s="211" t="s">
        <v>122</v>
      </c>
      <c r="E175" s="212" t="s">
        <v>185</v>
      </c>
      <c r="F175" s="213" t="s">
        <v>186</v>
      </c>
      <c r="G175" s="214" t="s">
        <v>163</v>
      </c>
      <c r="H175" s="215">
        <v>118.40000000000001</v>
      </c>
      <c r="I175" s="216"/>
      <c r="J175" s="217">
        <f>ROUND(I175*H175,2)</f>
        <v>0</v>
      </c>
      <c r="K175" s="213" t="s">
        <v>126</v>
      </c>
      <c r="L175" s="44"/>
      <c r="M175" s="218" t="s">
        <v>1</v>
      </c>
      <c r="N175" s="219" t="s">
        <v>38</v>
      </c>
      <c r="O175" s="91"/>
      <c r="P175" s="220">
        <f>O175*H175</f>
        <v>0</v>
      </c>
      <c r="Q175" s="220">
        <v>0</v>
      </c>
      <c r="R175" s="220">
        <f>Q175*H175</f>
        <v>0</v>
      </c>
      <c r="S175" s="220">
        <v>0</v>
      </c>
      <c r="T175" s="221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2" t="s">
        <v>127</v>
      </c>
      <c r="AT175" s="222" t="s">
        <v>122</v>
      </c>
      <c r="AU175" s="222" t="s">
        <v>80</v>
      </c>
      <c r="AY175" s="17" t="s">
        <v>120</v>
      </c>
      <c r="BE175" s="223">
        <f>IF(N175="základní",J175,0)</f>
        <v>0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7" t="s">
        <v>78</v>
      </c>
      <c r="BK175" s="223">
        <f>ROUND(I175*H175,2)</f>
        <v>0</v>
      </c>
      <c r="BL175" s="17" t="s">
        <v>127</v>
      </c>
      <c r="BM175" s="222" t="s">
        <v>187</v>
      </c>
    </row>
    <row r="176" s="2" customFormat="1">
      <c r="A176" s="38"/>
      <c r="B176" s="39"/>
      <c r="C176" s="40"/>
      <c r="D176" s="224" t="s">
        <v>129</v>
      </c>
      <c r="E176" s="40"/>
      <c r="F176" s="225" t="s">
        <v>188</v>
      </c>
      <c r="G176" s="40"/>
      <c r="H176" s="40"/>
      <c r="I176" s="226"/>
      <c r="J176" s="40"/>
      <c r="K176" s="40"/>
      <c r="L176" s="44"/>
      <c r="M176" s="227"/>
      <c r="N176" s="228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129</v>
      </c>
      <c r="AU176" s="17" t="s">
        <v>80</v>
      </c>
    </row>
    <row r="177" s="2" customFormat="1">
      <c r="A177" s="38"/>
      <c r="B177" s="39"/>
      <c r="C177" s="40"/>
      <c r="D177" s="229" t="s">
        <v>131</v>
      </c>
      <c r="E177" s="40"/>
      <c r="F177" s="230" t="s">
        <v>189</v>
      </c>
      <c r="G177" s="40"/>
      <c r="H177" s="40"/>
      <c r="I177" s="226"/>
      <c r="J177" s="40"/>
      <c r="K177" s="40"/>
      <c r="L177" s="44"/>
      <c r="M177" s="227"/>
      <c r="N177" s="228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131</v>
      </c>
      <c r="AU177" s="17" t="s">
        <v>80</v>
      </c>
    </row>
    <row r="178" s="13" customFormat="1">
      <c r="A178" s="13"/>
      <c r="B178" s="231"/>
      <c r="C178" s="232"/>
      <c r="D178" s="224" t="s">
        <v>133</v>
      </c>
      <c r="E178" s="233" t="s">
        <v>1</v>
      </c>
      <c r="F178" s="234" t="s">
        <v>190</v>
      </c>
      <c r="G178" s="232"/>
      <c r="H178" s="233" t="s">
        <v>1</v>
      </c>
      <c r="I178" s="235"/>
      <c r="J178" s="232"/>
      <c r="K178" s="232"/>
      <c r="L178" s="236"/>
      <c r="M178" s="237"/>
      <c r="N178" s="238"/>
      <c r="O178" s="238"/>
      <c r="P178" s="238"/>
      <c r="Q178" s="238"/>
      <c r="R178" s="238"/>
      <c r="S178" s="238"/>
      <c r="T178" s="23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0" t="s">
        <v>133</v>
      </c>
      <c r="AU178" s="240" t="s">
        <v>80</v>
      </c>
      <c r="AV178" s="13" t="s">
        <v>78</v>
      </c>
      <c r="AW178" s="13" t="s">
        <v>30</v>
      </c>
      <c r="AX178" s="13" t="s">
        <v>73</v>
      </c>
      <c r="AY178" s="240" t="s">
        <v>120</v>
      </c>
    </row>
    <row r="179" s="14" customFormat="1">
      <c r="A179" s="14"/>
      <c r="B179" s="241"/>
      <c r="C179" s="242"/>
      <c r="D179" s="224" t="s">
        <v>133</v>
      </c>
      <c r="E179" s="243" t="s">
        <v>1</v>
      </c>
      <c r="F179" s="244" t="s">
        <v>191</v>
      </c>
      <c r="G179" s="242"/>
      <c r="H179" s="245">
        <v>59.200000000000003</v>
      </c>
      <c r="I179" s="246"/>
      <c r="J179" s="242"/>
      <c r="K179" s="242"/>
      <c r="L179" s="247"/>
      <c r="M179" s="248"/>
      <c r="N179" s="249"/>
      <c r="O179" s="249"/>
      <c r="P179" s="249"/>
      <c r="Q179" s="249"/>
      <c r="R179" s="249"/>
      <c r="S179" s="249"/>
      <c r="T179" s="25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1" t="s">
        <v>133</v>
      </c>
      <c r="AU179" s="251" t="s">
        <v>80</v>
      </c>
      <c r="AV179" s="14" t="s">
        <v>80</v>
      </c>
      <c r="AW179" s="14" t="s">
        <v>30</v>
      </c>
      <c r="AX179" s="14" t="s">
        <v>73</v>
      </c>
      <c r="AY179" s="251" t="s">
        <v>120</v>
      </c>
    </row>
    <row r="180" s="13" customFormat="1">
      <c r="A180" s="13"/>
      <c r="B180" s="231"/>
      <c r="C180" s="232"/>
      <c r="D180" s="224" t="s">
        <v>133</v>
      </c>
      <c r="E180" s="233" t="s">
        <v>1</v>
      </c>
      <c r="F180" s="234" t="s">
        <v>192</v>
      </c>
      <c r="G180" s="232"/>
      <c r="H180" s="233" t="s">
        <v>1</v>
      </c>
      <c r="I180" s="235"/>
      <c r="J180" s="232"/>
      <c r="K180" s="232"/>
      <c r="L180" s="236"/>
      <c r="M180" s="237"/>
      <c r="N180" s="238"/>
      <c r="O180" s="238"/>
      <c r="P180" s="238"/>
      <c r="Q180" s="238"/>
      <c r="R180" s="238"/>
      <c r="S180" s="238"/>
      <c r="T180" s="23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0" t="s">
        <v>133</v>
      </c>
      <c r="AU180" s="240" t="s">
        <v>80</v>
      </c>
      <c r="AV180" s="13" t="s">
        <v>78</v>
      </c>
      <c r="AW180" s="13" t="s">
        <v>30</v>
      </c>
      <c r="AX180" s="13" t="s">
        <v>73</v>
      </c>
      <c r="AY180" s="240" t="s">
        <v>120</v>
      </c>
    </row>
    <row r="181" s="14" customFormat="1">
      <c r="A181" s="14"/>
      <c r="B181" s="241"/>
      <c r="C181" s="242"/>
      <c r="D181" s="224" t="s">
        <v>133</v>
      </c>
      <c r="E181" s="243" t="s">
        <v>1</v>
      </c>
      <c r="F181" s="244" t="s">
        <v>193</v>
      </c>
      <c r="G181" s="242"/>
      <c r="H181" s="245">
        <v>59.200000000000003</v>
      </c>
      <c r="I181" s="246"/>
      <c r="J181" s="242"/>
      <c r="K181" s="242"/>
      <c r="L181" s="247"/>
      <c r="M181" s="248"/>
      <c r="N181" s="249"/>
      <c r="O181" s="249"/>
      <c r="P181" s="249"/>
      <c r="Q181" s="249"/>
      <c r="R181" s="249"/>
      <c r="S181" s="249"/>
      <c r="T181" s="250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1" t="s">
        <v>133</v>
      </c>
      <c r="AU181" s="251" t="s">
        <v>80</v>
      </c>
      <c r="AV181" s="14" t="s">
        <v>80</v>
      </c>
      <c r="AW181" s="14" t="s">
        <v>30</v>
      </c>
      <c r="AX181" s="14" t="s">
        <v>73</v>
      </c>
      <c r="AY181" s="251" t="s">
        <v>120</v>
      </c>
    </row>
    <row r="182" s="15" customFormat="1">
      <c r="A182" s="15"/>
      <c r="B182" s="252"/>
      <c r="C182" s="253"/>
      <c r="D182" s="224" t="s">
        <v>133</v>
      </c>
      <c r="E182" s="254" t="s">
        <v>1</v>
      </c>
      <c r="F182" s="255" t="s">
        <v>136</v>
      </c>
      <c r="G182" s="253"/>
      <c r="H182" s="256">
        <v>118.40000000000001</v>
      </c>
      <c r="I182" s="257"/>
      <c r="J182" s="253"/>
      <c r="K182" s="253"/>
      <c r="L182" s="258"/>
      <c r="M182" s="259"/>
      <c r="N182" s="260"/>
      <c r="O182" s="260"/>
      <c r="P182" s="260"/>
      <c r="Q182" s="260"/>
      <c r="R182" s="260"/>
      <c r="S182" s="260"/>
      <c r="T182" s="261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2" t="s">
        <v>133</v>
      </c>
      <c r="AU182" s="262" t="s">
        <v>80</v>
      </c>
      <c r="AV182" s="15" t="s">
        <v>127</v>
      </c>
      <c r="AW182" s="15" t="s">
        <v>30</v>
      </c>
      <c r="AX182" s="15" t="s">
        <v>78</v>
      </c>
      <c r="AY182" s="262" t="s">
        <v>120</v>
      </c>
    </row>
    <row r="183" s="2" customFormat="1" ht="37.8" customHeight="1">
      <c r="A183" s="38"/>
      <c r="B183" s="39"/>
      <c r="C183" s="211" t="s">
        <v>194</v>
      </c>
      <c r="D183" s="211" t="s">
        <v>122</v>
      </c>
      <c r="E183" s="212" t="s">
        <v>195</v>
      </c>
      <c r="F183" s="213" t="s">
        <v>196</v>
      </c>
      <c r="G183" s="214" t="s">
        <v>163</v>
      </c>
      <c r="H183" s="215">
        <v>325.34899999999999</v>
      </c>
      <c r="I183" s="216"/>
      <c r="J183" s="217">
        <f>ROUND(I183*H183,2)</f>
        <v>0</v>
      </c>
      <c r="K183" s="213" t="s">
        <v>126</v>
      </c>
      <c r="L183" s="44"/>
      <c r="M183" s="218" t="s">
        <v>1</v>
      </c>
      <c r="N183" s="219" t="s">
        <v>38</v>
      </c>
      <c r="O183" s="91"/>
      <c r="P183" s="220">
        <f>O183*H183</f>
        <v>0</v>
      </c>
      <c r="Q183" s="220">
        <v>0</v>
      </c>
      <c r="R183" s="220">
        <f>Q183*H183</f>
        <v>0</v>
      </c>
      <c r="S183" s="220">
        <v>0</v>
      </c>
      <c r="T183" s="221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2" t="s">
        <v>127</v>
      </c>
      <c r="AT183" s="222" t="s">
        <v>122</v>
      </c>
      <c r="AU183" s="222" t="s">
        <v>80</v>
      </c>
      <c r="AY183" s="17" t="s">
        <v>120</v>
      </c>
      <c r="BE183" s="223">
        <f>IF(N183="základní",J183,0)</f>
        <v>0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17" t="s">
        <v>78</v>
      </c>
      <c r="BK183" s="223">
        <f>ROUND(I183*H183,2)</f>
        <v>0</v>
      </c>
      <c r="BL183" s="17" t="s">
        <v>127</v>
      </c>
      <c r="BM183" s="222" t="s">
        <v>197</v>
      </c>
    </row>
    <row r="184" s="2" customFormat="1">
      <c r="A184" s="38"/>
      <c r="B184" s="39"/>
      <c r="C184" s="40"/>
      <c r="D184" s="224" t="s">
        <v>129</v>
      </c>
      <c r="E184" s="40"/>
      <c r="F184" s="225" t="s">
        <v>198</v>
      </c>
      <c r="G184" s="40"/>
      <c r="H184" s="40"/>
      <c r="I184" s="226"/>
      <c r="J184" s="40"/>
      <c r="K184" s="40"/>
      <c r="L184" s="44"/>
      <c r="M184" s="227"/>
      <c r="N184" s="228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129</v>
      </c>
      <c r="AU184" s="17" t="s">
        <v>80</v>
      </c>
    </row>
    <row r="185" s="2" customFormat="1">
      <c r="A185" s="38"/>
      <c r="B185" s="39"/>
      <c r="C185" s="40"/>
      <c r="D185" s="229" t="s">
        <v>131</v>
      </c>
      <c r="E185" s="40"/>
      <c r="F185" s="230" t="s">
        <v>199</v>
      </c>
      <c r="G185" s="40"/>
      <c r="H185" s="40"/>
      <c r="I185" s="226"/>
      <c r="J185" s="40"/>
      <c r="K185" s="40"/>
      <c r="L185" s="44"/>
      <c r="M185" s="227"/>
      <c r="N185" s="228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131</v>
      </c>
      <c r="AU185" s="17" t="s">
        <v>80</v>
      </c>
    </row>
    <row r="186" s="13" customFormat="1">
      <c r="A186" s="13"/>
      <c r="B186" s="231"/>
      <c r="C186" s="232"/>
      <c r="D186" s="224" t="s">
        <v>133</v>
      </c>
      <c r="E186" s="233" t="s">
        <v>1</v>
      </c>
      <c r="F186" s="234" t="s">
        <v>200</v>
      </c>
      <c r="G186" s="232"/>
      <c r="H186" s="233" t="s">
        <v>1</v>
      </c>
      <c r="I186" s="235"/>
      <c r="J186" s="232"/>
      <c r="K186" s="232"/>
      <c r="L186" s="236"/>
      <c r="M186" s="237"/>
      <c r="N186" s="238"/>
      <c r="O186" s="238"/>
      <c r="P186" s="238"/>
      <c r="Q186" s="238"/>
      <c r="R186" s="238"/>
      <c r="S186" s="238"/>
      <c r="T186" s="23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0" t="s">
        <v>133</v>
      </c>
      <c r="AU186" s="240" t="s">
        <v>80</v>
      </c>
      <c r="AV186" s="13" t="s">
        <v>78</v>
      </c>
      <c r="AW186" s="13" t="s">
        <v>30</v>
      </c>
      <c r="AX186" s="13" t="s">
        <v>73</v>
      </c>
      <c r="AY186" s="240" t="s">
        <v>120</v>
      </c>
    </row>
    <row r="187" s="14" customFormat="1">
      <c r="A187" s="14"/>
      <c r="B187" s="241"/>
      <c r="C187" s="242"/>
      <c r="D187" s="224" t="s">
        <v>133</v>
      </c>
      <c r="E187" s="243" t="s">
        <v>1</v>
      </c>
      <c r="F187" s="244" t="s">
        <v>201</v>
      </c>
      <c r="G187" s="242"/>
      <c r="H187" s="245">
        <v>55.200000000000003</v>
      </c>
      <c r="I187" s="246"/>
      <c r="J187" s="242"/>
      <c r="K187" s="242"/>
      <c r="L187" s="247"/>
      <c r="M187" s="248"/>
      <c r="N187" s="249"/>
      <c r="O187" s="249"/>
      <c r="P187" s="249"/>
      <c r="Q187" s="249"/>
      <c r="R187" s="249"/>
      <c r="S187" s="249"/>
      <c r="T187" s="25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1" t="s">
        <v>133</v>
      </c>
      <c r="AU187" s="251" t="s">
        <v>80</v>
      </c>
      <c r="AV187" s="14" t="s">
        <v>80</v>
      </c>
      <c r="AW187" s="14" t="s">
        <v>30</v>
      </c>
      <c r="AX187" s="14" t="s">
        <v>73</v>
      </c>
      <c r="AY187" s="251" t="s">
        <v>120</v>
      </c>
    </row>
    <row r="188" s="13" customFormat="1">
      <c r="A188" s="13"/>
      <c r="B188" s="231"/>
      <c r="C188" s="232"/>
      <c r="D188" s="224" t="s">
        <v>133</v>
      </c>
      <c r="E188" s="233" t="s">
        <v>1</v>
      </c>
      <c r="F188" s="234" t="s">
        <v>202</v>
      </c>
      <c r="G188" s="232"/>
      <c r="H188" s="233" t="s">
        <v>1</v>
      </c>
      <c r="I188" s="235"/>
      <c r="J188" s="232"/>
      <c r="K188" s="232"/>
      <c r="L188" s="236"/>
      <c r="M188" s="237"/>
      <c r="N188" s="238"/>
      <c r="O188" s="238"/>
      <c r="P188" s="238"/>
      <c r="Q188" s="238"/>
      <c r="R188" s="238"/>
      <c r="S188" s="238"/>
      <c r="T188" s="23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0" t="s">
        <v>133</v>
      </c>
      <c r="AU188" s="240" t="s">
        <v>80</v>
      </c>
      <c r="AV188" s="13" t="s">
        <v>78</v>
      </c>
      <c r="AW188" s="13" t="s">
        <v>30</v>
      </c>
      <c r="AX188" s="13" t="s">
        <v>73</v>
      </c>
      <c r="AY188" s="240" t="s">
        <v>120</v>
      </c>
    </row>
    <row r="189" s="14" customFormat="1">
      <c r="A189" s="14"/>
      <c r="B189" s="241"/>
      <c r="C189" s="242"/>
      <c r="D189" s="224" t="s">
        <v>133</v>
      </c>
      <c r="E189" s="243" t="s">
        <v>1</v>
      </c>
      <c r="F189" s="244" t="s">
        <v>203</v>
      </c>
      <c r="G189" s="242"/>
      <c r="H189" s="245">
        <v>270.149</v>
      </c>
      <c r="I189" s="246"/>
      <c r="J189" s="242"/>
      <c r="K189" s="242"/>
      <c r="L189" s="247"/>
      <c r="M189" s="248"/>
      <c r="N189" s="249"/>
      <c r="O189" s="249"/>
      <c r="P189" s="249"/>
      <c r="Q189" s="249"/>
      <c r="R189" s="249"/>
      <c r="S189" s="249"/>
      <c r="T189" s="250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1" t="s">
        <v>133</v>
      </c>
      <c r="AU189" s="251" t="s">
        <v>80</v>
      </c>
      <c r="AV189" s="14" t="s">
        <v>80</v>
      </c>
      <c r="AW189" s="14" t="s">
        <v>30</v>
      </c>
      <c r="AX189" s="14" t="s">
        <v>73</v>
      </c>
      <c r="AY189" s="251" t="s">
        <v>120</v>
      </c>
    </row>
    <row r="190" s="15" customFormat="1">
      <c r="A190" s="15"/>
      <c r="B190" s="252"/>
      <c r="C190" s="253"/>
      <c r="D190" s="224" t="s">
        <v>133</v>
      </c>
      <c r="E190" s="254" t="s">
        <v>1</v>
      </c>
      <c r="F190" s="255" t="s">
        <v>136</v>
      </c>
      <c r="G190" s="253"/>
      <c r="H190" s="256">
        <v>325.34899999999999</v>
      </c>
      <c r="I190" s="257"/>
      <c r="J190" s="253"/>
      <c r="K190" s="253"/>
      <c r="L190" s="258"/>
      <c r="M190" s="259"/>
      <c r="N190" s="260"/>
      <c r="O190" s="260"/>
      <c r="P190" s="260"/>
      <c r="Q190" s="260"/>
      <c r="R190" s="260"/>
      <c r="S190" s="260"/>
      <c r="T190" s="261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2" t="s">
        <v>133</v>
      </c>
      <c r="AU190" s="262" t="s">
        <v>80</v>
      </c>
      <c r="AV190" s="15" t="s">
        <v>127</v>
      </c>
      <c r="AW190" s="15" t="s">
        <v>30</v>
      </c>
      <c r="AX190" s="15" t="s">
        <v>78</v>
      </c>
      <c r="AY190" s="262" t="s">
        <v>120</v>
      </c>
    </row>
    <row r="191" s="2" customFormat="1" ht="37.8" customHeight="1">
      <c r="A191" s="38"/>
      <c r="B191" s="39"/>
      <c r="C191" s="211" t="s">
        <v>204</v>
      </c>
      <c r="D191" s="211" t="s">
        <v>122</v>
      </c>
      <c r="E191" s="212" t="s">
        <v>205</v>
      </c>
      <c r="F191" s="213" t="s">
        <v>206</v>
      </c>
      <c r="G191" s="214" t="s">
        <v>163</v>
      </c>
      <c r="H191" s="215">
        <v>1350.7449999999999</v>
      </c>
      <c r="I191" s="216"/>
      <c r="J191" s="217">
        <f>ROUND(I191*H191,2)</f>
        <v>0</v>
      </c>
      <c r="K191" s="213" t="s">
        <v>126</v>
      </c>
      <c r="L191" s="44"/>
      <c r="M191" s="218" t="s">
        <v>1</v>
      </c>
      <c r="N191" s="219" t="s">
        <v>38</v>
      </c>
      <c r="O191" s="91"/>
      <c r="P191" s="220">
        <f>O191*H191</f>
        <v>0</v>
      </c>
      <c r="Q191" s="220">
        <v>0</v>
      </c>
      <c r="R191" s="220">
        <f>Q191*H191</f>
        <v>0</v>
      </c>
      <c r="S191" s="220">
        <v>0</v>
      </c>
      <c r="T191" s="221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2" t="s">
        <v>127</v>
      </c>
      <c r="AT191" s="222" t="s">
        <v>122</v>
      </c>
      <c r="AU191" s="222" t="s">
        <v>80</v>
      </c>
      <c r="AY191" s="17" t="s">
        <v>120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7" t="s">
        <v>78</v>
      </c>
      <c r="BK191" s="223">
        <f>ROUND(I191*H191,2)</f>
        <v>0</v>
      </c>
      <c r="BL191" s="17" t="s">
        <v>127</v>
      </c>
      <c r="BM191" s="222" t="s">
        <v>207</v>
      </c>
    </row>
    <row r="192" s="2" customFormat="1">
      <c r="A192" s="38"/>
      <c r="B192" s="39"/>
      <c r="C192" s="40"/>
      <c r="D192" s="224" t="s">
        <v>129</v>
      </c>
      <c r="E192" s="40"/>
      <c r="F192" s="225" t="s">
        <v>208</v>
      </c>
      <c r="G192" s="40"/>
      <c r="H192" s="40"/>
      <c r="I192" s="226"/>
      <c r="J192" s="40"/>
      <c r="K192" s="40"/>
      <c r="L192" s="44"/>
      <c r="M192" s="227"/>
      <c r="N192" s="228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129</v>
      </c>
      <c r="AU192" s="17" t="s">
        <v>80</v>
      </c>
    </row>
    <row r="193" s="2" customFormat="1">
      <c r="A193" s="38"/>
      <c r="B193" s="39"/>
      <c r="C193" s="40"/>
      <c r="D193" s="229" t="s">
        <v>131</v>
      </c>
      <c r="E193" s="40"/>
      <c r="F193" s="230" t="s">
        <v>209</v>
      </c>
      <c r="G193" s="40"/>
      <c r="H193" s="40"/>
      <c r="I193" s="226"/>
      <c r="J193" s="40"/>
      <c r="K193" s="40"/>
      <c r="L193" s="44"/>
      <c r="M193" s="227"/>
      <c r="N193" s="228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131</v>
      </c>
      <c r="AU193" s="17" t="s">
        <v>80</v>
      </c>
    </row>
    <row r="194" s="13" customFormat="1">
      <c r="A194" s="13"/>
      <c r="B194" s="231"/>
      <c r="C194" s="232"/>
      <c r="D194" s="224" t="s">
        <v>133</v>
      </c>
      <c r="E194" s="233" t="s">
        <v>1</v>
      </c>
      <c r="F194" s="234" t="s">
        <v>202</v>
      </c>
      <c r="G194" s="232"/>
      <c r="H194" s="233" t="s">
        <v>1</v>
      </c>
      <c r="I194" s="235"/>
      <c r="J194" s="232"/>
      <c r="K194" s="232"/>
      <c r="L194" s="236"/>
      <c r="M194" s="237"/>
      <c r="N194" s="238"/>
      <c r="O194" s="238"/>
      <c r="P194" s="238"/>
      <c r="Q194" s="238"/>
      <c r="R194" s="238"/>
      <c r="S194" s="238"/>
      <c r="T194" s="23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0" t="s">
        <v>133</v>
      </c>
      <c r="AU194" s="240" t="s">
        <v>80</v>
      </c>
      <c r="AV194" s="13" t="s">
        <v>78</v>
      </c>
      <c r="AW194" s="13" t="s">
        <v>30</v>
      </c>
      <c r="AX194" s="13" t="s">
        <v>73</v>
      </c>
      <c r="AY194" s="240" t="s">
        <v>120</v>
      </c>
    </row>
    <row r="195" s="14" customFormat="1">
      <c r="A195" s="14"/>
      <c r="B195" s="241"/>
      <c r="C195" s="242"/>
      <c r="D195" s="224" t="s">
        <v>133</v>
      </c>
      <c r="E195" s="243" t="s">
        <v>1</v>
      </c>
      <c r="F195" s="244" t="s">
        <v>210</v>
      </c>
      <c r="G195" s="242"/>
      <c r="H195" s="245">
        <v>1350.7449999999999</v>
      </c>
      <c r="I195" s="246"/>
      <c r="J195" s="242"/>
      <c r="K195" s="242"/>
      <c r="L195" s="247"/>
      <c r="M195" s="248"/>
      <c r="N195" s="249"/>
      <c r="O195" s="249"/>
      <c r="P195" s="249"/>
      <c r="Q195" s="249"/>
      <c r="R195" s="249"/>
      <c r="S195" s="249"/>
      <c r="T195" s="25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1" t="s">
        <v>133</v>
      </c>
      <c r="AU195" s="251" t="s">
        <v>80</v>
      </c>
      <c r="AV195" s="14" t="s">
        <v>80</v>
      </c>
      <c r="AW195" s="14" t="s">
        <v>30</v>
      </c>
      <c r="AX195" s="14" t="s">
        <v>73</v>
      </c>
      <c r="AY195" s="251" t="s">
        <v>120</v>
      </c>
    </row>
    <row r="196" s="15" customFormat="1">
      <c r="A196" s="15"/>
      <c r="B196" s="252"/>
      <c r="C196" s="253"/>
      <c r="D196" s="224" t="s">
        <v>133</v>
      </c>
      <c r="E196" s="254" t="s">
        <v>1</v>
      </c>
      <c r="F196" s="255" t="s">
        <v>136</v>
      </c>
      <c r="G196" s="253"/>
      <c r="H196" s="256">
        <v>1350.7449999999999</v>
      </c>
      <c r="I196" s="257"/>
      <c r="J196" s="253"/>
      <c r="K196" s="253"/>
      <c r="L196" s="258"/>
      <c r="M196" s="259"/>
      <c r="N196" s="260"/>
      <c r="O196" s="260"/>
      <c r="P196" s="260"/>
      <c r="Q196" s="260"/>
      <c r="R196" s="260"/>
      <c r="S196" s="260"/>
      <c r="T196" s="261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2" t="s">
        <v>133</v>
      </c>
      <c r="AU196" s="262" t="s">
        <v>80</v>
      </c>
      <c r="AV196" s="15" t="s">
        <v>127</v>
      </c>
      <c r="AW196" s="15" t="s">
        <v>30</v>
      </c>
      <c r="AX196" s="15" t="s">
        <v>78</v>
      </c>
      <c r="AY196" s="262" t="s">
        <v>120</v>
      </c>
    </row>
    <row r="197" s="2" customFormat="1" ht="24.15" customHeight="1">
      <c r="A197" s="38"/>
      <c r="B197" s="39"/>
      <c r="C197" s="211" t="s">
        <v>211</v>
      </c>
      <c r="D197" s="211" t="s">
        <v>122</v>
      </c>
      <c r="E197" s="212" t="s">
        <v>212</v>
      </c>
      <c r="F197" s="213" t="s">
        <v>213</v>
      </c>
      <c r="G197" s="214" t="s">
        <v>163</v>
      </c>
      <c r="H197" s="215">
        <v>114.40000000000001</v>
      </c>
      <c r="I197" s="216"/>
      <c r="J197" s="217">
        <f>ROUND(I197*H197,2)</f>
        <v>0</v>
      </c>
      <c r="K197" s="213" t="s">
        <v>126</v>
      </c>
      <c r="L197" s="44"/>
      <c r="M197" s="218" t="s">
        <v>1</v>
      </c>
      <c r="N197" s="219" t="s">
        <v>38</v>
      </c>
      <c r="O197" s="91"/>
      <c r="P197" s="220">
        <f>O197*H197</f>
        <v>0</v>
      </c>
      <c r="Q197" s="220">
        <v>0</v>
      </c>
      <c r="R197" s="220">
        <f>Q197*H197</f>
        <v>0</v>
      </c>
      <c r="S197" s="220">
        <v>0</v>
      </c>
      <c r="T197" s="221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2" t="s">
        <v>127</v>
      </c>
      <c r="AT197" s="222" t="s">
        <v>122</v>
      </c>
      <c r="AU197" s="222" t="s">
        <v>80</v>
      </c>
      <c r="AY197" s="17" t="s">
        <v>120</v>
      </c>
      <c r="BE197" s="223">
        <f>IF(N197="základní",J197,0)</f>
        <v>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17" t="s">
        <v>78</v>
      </c>
      <c r="BK197" s="223">
        <f>ROUND(I197*H197,2)</f>
        <v>0</v>
      </c>
      <c r="BL197" s="17" t="s">
        <v>127</v>
      </c>
      <c r="BM197" s="222" t="s">
        <v>214</v>
      </c>
    </row>
    <row r="198" s="2" customFormat="1">
      <c r="A198" s="38"/>
      <c r="B198" s="39"/>
      <c r="C198" s="40"/>
      <c r="D198" s="224" t="s">
        <v>129</v>
      </c>
      <c r="E198" s="40"/>
      <c r="F198" s="225" t="s">
        <v>215</v>
      </c>
      <c r="G198" s="40"/>
      <c r="H198" s="40"/>
      <c r="I198" s="226"/>
      <c r="J198" s="40"/>
      <c r="K198" s="40"/>
      <c r="L198" s="44"/>
      <c r="M198" s="227"/>
      <c r="N198" s="228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129</v>
      </c>
      <c r="AU198" s="17" t="s">
        <v>80</v>
      </c>
    </row>
    <row r="199" s="2" customFormat="1">
      <c r="A199" s="38"/>
      <c r="B199" s="39"/>
      <c r="C199" s="40"/>
      <c r="D199" s="229" t="s">
        <v>131</v>
      </c>
      <c r="E199" s="40"/>
      <c r="F199" s="230" t="s">
        <v>216</v>
      </c>
      <c r="G199" s="40"/>
      <c r="H199" s="40"/>
      <c r="I199" s="226"/>
      <c r="J199" s="40"/>
      <c r="K199" s="40"/>
      <c r="L199" s="44"/>
      <c r="M199" s="227"/>
      <c r="N199" s="228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131</v>
      </c>
      <c r="AU199" s="17" t="s">
        <v>80</v>
      </c>
    </row>
    <row r="200" s="13" customFormat="1">
      <c r="A200" s="13"/>
      <c r="B200" s="231"/>
      <c r="C200" s="232"/>
      <c r="D200" s="224" t="s">
        <v>133</v>
      </c>
      <c r="E200" s="233" t="s">
        <v>1</v>
      </c>
      <c r="F200" s="234" t="s">
        <v>217</v>
      </c>
      <c r="G200" s="232"/>
      <c r="H200" s="233" t="s">
        <v>1</v>
      </c>
      <c r="I200" s="235"/>
      <c r="J200" s="232"/>
      <c r="K200" s="232"/>
      <c r="L200" s="236"/>
      <c r="M200" s="237"/>
      <c r="N200" s="238"/>
      <c r="O200" s="238"/>
      <c r="P200" s="238"/>
      <c r="Q200" s="238"/>
      <c r="R200" s="238"/>
      <c r="S200" s="238"/>
      <c r="T200" s="23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0" t="s">
        <v>133</v>
      </c>
      <c r="AU200" s="240" t="s">
        <v>80</v>
      </c>
      <c r="AV200" s="13" t="s">
        <v>78</v>
      </c>
      <c r="AW200" s="13" t="s">
        <v>30</v>
      </c>
      <c r="AX200" s="13" t="s">
        <v>73</v>
      </c>
      <c r="AY200" s="240" t="s">
        <v>120</v>
      </c>
    </row>
    <row r="201" s="14" customFormat="1">
      <c r="A201" s="14"/>
      <c r="B201" s="241"/>
      <c r="C201" s="242"/>
      <c r="D201" s="224" t="s">
        <v>133</v>
      </c>
      <c r="E201" s="243" t="s">
        <v>1</v>
      </c>
      <c r="F201" s="244" t="s">
        <v>191</v>
      </c>
      <c r="G201" s="242"/>
      <c r="H201" s="245">
        <v>59.200000000000003</v>
      </c>
      <c r="I201" s="246"/>
      <c r="J201" s="242"/>
      <c r="K201" s="242"/>
      <c r="L201" s="247"/>
      <c r="M201" s="248"/>
      <c r="N201" s="249"/>
      <c r="O201" s="249"/>
      <c r="P201" s="249"/>
      <c r="Q201" s="249"/>
      <c r="R201" s="249"/>
      <c r="S201" s="249"/>
      <c r="T201" s="250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1" t="s">
        <v>133</v>
      </c>
      <c r="AU201" s="251" t="s">
        <v>80</v>
      </c>
      <c r="AV201" s="14" t="s">
        <v>80</v>
      </c>
      <c r="AW201" s="14" t="s">
        <v>30</v>
      </c>
      <c r="AX201" s="14" t="s">
        <v>73</v>
      </c>
      <c r="AY201" s="251" t="s">
        <v>120</v>
      </c>
    </row>
    <row r="202" s="13" customFormat="1">
      <c r="A202" s="13"/>
      <c r="B202" s="231"/>
      <c r="C202" s="232"/>
      <c r="D202" s="224" t="s">
        <v>133</v>
      </c>
      <c r="E202" s="233" t="s">
        <v>1</v>
      </c>
      <c r="F202" s="234" t="s">
        <v>218</v>
      </c>
      <c r="G202" s="232"/>
      <c r="H202" s="233" t="s">
        <v>1</v>
      </c>
      <c r="I202" s="235"/>
      <c r="J202" s="232"/>
      <c r="K202" s="232"/>
      <c r="L202" s="236"/>
      <c r="M202" s="237"/>
      <c r="N202" s="238"/>
      <c r="O202" s="238"/>
      <c r="P202" s="238"/>
      <c r="Q202" s="238"/>
      <c r="R202" s="238"/>
      <c r="S202" s="238"/>
      <c r="T202" s="23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0" t="s">
        <v>133</v>
      </c>
      <c r="AU202" s="240" t="s">
        <v>80</v>
      </c>
      <c r="AV202" s="13" t="s">
        <v>78</v>
      </c>
      <c r="AW202" s="13" t="s">
        <v>30</v>
      </c>
      <c r="AX202" s="13" t="s">
        <v>73</v>
      </c>
      <c r="AY202" s="240" t="s">
        <v>120</v>
      </c>
    </row>
    <row r="203" s="14" customFormat="1">
      <c r="A203" s="14"/>
      <c r="B203" s="241"/>
      <c r="C203" s="242"/>
      <c r="D203" s="224" t="s">
        <v>133</v>
      </c>
      <c r="E203" s="243" t="s">
        <v>1</v>
      </c>
      <c r="F203" s="244" t="s">
        <v>201</v>
      </c>
      <c r="G203" s="242"/>
      <c r="H203" s="245">
        <v>55.200000000000003</v>
      </c>
      <c r="I203" s="246"/>
      <c r="J203" s="242"/>
      <c r="K203" s="242"/>
      <c r="L203" s="247"/>
      <c r="M203" s="248"/>
      <c r="N203" s="249"/>
      <c r="O203" s="249"/>
      <c r="P203" s="249"/>
      <c r="Q203" s="249"/>
      <c r="R203" s="249"/>
      <c r="S203" s="249"/>
      <c r="T203" s="25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1" t="s">
        <v>133</v>
      </c>
      <c r="AU203" s="251" t="s">
        <v>80</v>
      </c>
      <c r="AV203" s="14" t="s">
        <v>80</v>
      </c>
      <c r="AW203" s="14" t="s">
        <v>30</v>
      </c>
      <c r="AX203" s="14" t="s">
        <v>73</v>
      </c>
      <c r="AY203" s="251" t="s">
        <v>120</v>
      </c>
    </row>
    <row r="204" s="15" customFormat="1">
      <c r="A204" s="15"/>
      <c r="B204" s="252"/>
      <c r="C204" s="253"/>
      <c r="D204" s="224" t="s">
        <v>133</v>
      </c>
      <c r="E204" s="254" t="s">
        <v>1</v>
      </c>
      <c r="F204" s="255" t="s">
        <v>136</v>
      </c>
      <c r="G204" s="253"/>
      <c r="H204" s="256">
        <v>114.40000000000001</v>
      </c>
      <c r="I204" s="257"/>
      <c r="J204" s="253"/>
      <c r="K204" s="253"/>
      <c r="L204" s="258"/>
      <c r="M204" s="259"/>
      <c r="N204" s="260"/>
      <c r="O204" s="260"/>
      <c r="P204" s="260"/>
      <c r="Q204" s="260"/>
      <c r="R204" s="260"/>
      <c r="S204" s="260"/>
      <c r="T204" s="261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2" t="s">
        <v>133</v>
      </c>
      <c r="AU204" s="262" t="s">
        <v>80</v>
      </c>
      <c r="AV204" s="15" t="s">
        <v>127</v>
      </c>
      <c r="AW204" s="15" t="s">
        <v>30</v>
      </c>
      <c r="AX204" s="15" t="s">
        <v>78</v>
      </c>
      <c r="AY204" s="262" t="s">
        <v>120</v>
      </c>
    </row>
    <row r="205" s="2" customFormat="1" ht="16.5" customHeight="1">
      <c r="A205" s="38"/>
      <c r="B205" s="39"/>
      <c r="C205" s="263" t="s">
        <v>219</v>
      </c>
      <c r="D205" s="263" t="s">
        <v>220</v>
      </c>
      <c r="E205" s="264" t="s">
        <v>221</v>
      </c>
      <c r="F205" s="265" t="s">
        <v>222</v>
      </c>
      <c r="G205" s="266" t="s">
        <v>223</v>
      </c>
      <c r="H205" s="267">
        <v>88.319999999999993</v>
      </c>
      <c r="I205" s="268"/>
      <c r="J205" s="269">
        <f>ROUND(I205*H205,2)</f>
        <v>0</v>
      </c>
      <c r="K205" s="265" t="s">
        <v>126</v>
      </c>
      <c r="L205" s="270"/>
      <c r="M205" s="271" t="s">
        <v>1</v>
      </c>
      <c r="N205" s="272" t="s">
        <v>38</v>
      </c>
      <c r="O205" s="91"/>
      <c r="P205" s="220">
        <f>O205*H205</f>
        <v>0</v>
      </c>
      <c r="Q205" s="220">
        <v>1</v>
      </c>
      <c r="R205" s="220">
        <f>Q205*H205</f>
        <v>88.319999999999993</v>
      </c>
      <c r="S205" s="220">
        <v>0</v>
      </c>
      <c r="T205" s="221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2" t="s">
        <v>194</v>
      </c>
      <c r="AT205" s="222" t="s">
        <v>220</v>
      </c>
      <c r="AU205" s="222" t="s">
        <v>80</v>
      </c>
      <c r="AY205" s="17" t="s">
        <v>120</v>
      </c>
      <c r="BE205" s="223">
        <f>IF(N205="základní",J205,0)</f>
        <v>0</v>
      </c>
      <c r="BF205" s="223">
        <f>IF(N205="snížená",J205,0)</f>
        <v>0</v>
      </c>
      <c r="BG205" s="223">
        <f>IF(N205="zákl. přenesená",J205,0)</f>
        <v>0</v>
      </c>
      <c r="BH205" s="223">
        <f>IF(N205="sníž. přenesená",J205,0)</f>
        <v>0</v>
      </c>
      <c r="BI205" s="223">
        <f>IF(N205="nulová",J205,0)</f>
        <v>0</v>
      </c>
      <c r="BJ205" s="17" t="s">
        <v>78</v>
      </c>
      <c r="BK205" s="223">
        <f>ROUND(I205*H205,2)</f>
        <v>0</v>
      </c>
      <c r="BL205" s="17" t="s">
        <v>127</v>
      </c>
      <c r="BM205" s="222" t="s">
        <v>224</v>
      </c>
    </row>
    <row r="206" s="2" customFormat="1">
      <c r="A206" s="38"/>
      <c r="B206" s="39"/>
      <c r="C206" s="40"/>
      <c r="D206" s="224" t="s">
        <v>129</v>
      </c>
      <c r="E206" s="40"/>
      <c r="F206" s="225" t="s">
        <v>222</v>
      </c>
      <c r="G206" s="40"/>
      <c r="H206" s="40"/>
      <c r="I206" s="226"/>
      <c r="J206" s="40"/>
      <c r="K206" s="40"/>
      <c r="L206" s="44"/>
      <c r="M206" s="227"/>
      <c r="N206" s="228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129</v>
      </c>
      <c r="AU206" s="17" t="s">
        <v>80</v>
      </c>
    </row>
    <row r="207" s="13" customFormat="1">
      <c r="A207" s="13"/>
      <c r="B207" s="231"/>
      <c r="C207" s="232"/>
      <c r="D207" s="224" t="s">
        <v>133</v>
      </c>
      <c r="E207" s="233" t="s">
        <v>1</v>
      </c>
      <c r="F207" s="234" t="s">
        <v>218</v>
      </c>
      <c r="G207" s="232"/>
      <c r="H207" s="233" t="s">
        <v>1</v>
      </c>
      <c r="I207" s="235"/>
      <c r="J207" s="232"/>
      <c r="K207" s="232"/>
      <c r="L207" s="236"/>
      <c r="M207" s="237"/>
      <c r="N207" s="238"/>
      <c r="O207" s="238"/>
      <c r="P207" s="238"/>
      <c r="Q207" s="238"/>
      <c r="R207" s="238"/>
      <c r="S207" s="238"/>
      <c r="T207" s="23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0" t="s">
        <v>133</v>
      </c>
      <c r="AU207" s="240" t="s">
        <v>80</v>
      </c>
      <c r="AV207" s="13" t="s">
        <v>78</v>
      </c>
      <c r="AW207" s="13" t="s">
        <v>30</v>
      </c>
      <c r="AX207" s="13" t="s">
        <v>73</v>
      </c>
      <c r="AY207" s="240" t="s">
        <v>120</v>
      </c>
    </row>
    <row r="208" s="14" customFormat="1">
      <c r="A208" s="14"/>
      <c r="B208" s="241"/>
      <c r="C208" s="242"/>
      <c r="D208" s="224" t="s">
        <v>133</v>
      </c>
      <c r="E208" s="243" t="s">
        <v>1</v>
      </c>
      <c r="F208" s="244" t="s">
        <v>225</v>
      </c>
      <c r="G208" s="242"/>
      <c r="H208" s="245">
        <v>88.319999999999993</v>
      </c>
      <c r="I208" s="246"/>
      <c r="J208" s="242"/>
      <c r="K208" s="242"/>
      <c r="L208" s="247"/>
      <c r="M208" s="248"/>
      <c r="N208" s="249"/>
      <c r="O208" s="249"/>
      <c r="P208" s="249"/>
      <c r="Q208" s="249"/>
      <c r="R208" s="249"/>
      <c r="S208" s="249"/>
      <c r="T208" s="250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1" t="s">
        <v>133</v>
      </c>
      <c r="AU208" s="251" t="s">
        <v>80</v>
      </c>
      <c r="AV208" s="14" t="s">
        <v>80</v>
      </c>
      <c r="AW208" s="14" t="s">
        <v>30</v>
      </c>
      <c r="AX208" s="14" t="s">
        <v>73</v>
      </c>
      <c r="AY208" s="251" t="s">
        <v>120</v>
      </c>
    </row>
    <row r="209" s="15" customFormat="1">
      <c r="A209" s="15"/>
      <c r="B209" s="252"/>
      <c r="C209" s="253"/>
      <c r="D209" s="224" t="s">
        <v>133</v>
      </c>
      <c r="E209" s="254" t="s">
        <v>1</v>
      </c>
      <c r="F209" s="255" t="s">
        <v>136</v>
      </c>
      <c r="G209" s="253"/>
      <c r="H209" s="256">
        <v>88.319999999999993</v>
      </c>
      <c r="I209" s="257"/>
      <c r="J209" s="253"/>
      <c r="K209" s="253"/>
      <c r="L209" s="258"/>
      <c r="M209" s="259"/>
      <c r="N209" s="260"/>
      <c r="O209" s="260"/>
      <c r="P209" s="260"/>
      <c r="Q209" s="260"/>
      <c r="R209" s="260"/>
      <c r="S209" s="260"/>
      <c r="T209" s="261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2" t="s">
        <v>133</v>
      </c>
      <c r="AU209" s="262" t="s">
        <v>80</v>
      </c>
      <c r="AV209" s="15" t="s">
        <v>127</v>
      </c>
      <c r="AW209" s="15" t="s">
        <v>30</v>
      </c>
      <c r="AX209" s="15" t="s">
        <v>78</v>
      </c>
      <c r="AY209" s="262" t="s">
        <v>120</v>
      </c>
    </row>
    <row r="210" s="2" customFormat="1" ht="24.15" customHeight="1">
      <c r="A210" s="38"/>
      <c r="B210" s="39"/>
      <c r="C210" s="211" t="s">
        <v>8</v>
      </c>
      <c r="D210" s="211" t="s">
        <v>122</v>
      </c>
      <c r="E210" s="212" t="s">
        <v>226</v>
      </c>
      <c r="F210" s="213" t="s">
        <v>227</v>
      </c>
      <c r="G210" s="214" t="s">
        <v>223</v>
      </c>
      <c r="H210" s="215">
        <v>117.12600000000001</v>
      </c>
      <c r="I210" s="216"/>
      <c r="J210" s="217">
        <f>ROUND(I210*H210,2)</f>
        <v>0</v>
      </c>
      <c r="K210" s="213" t="s">
        <v>126</v>
      </c>
      <c r="L210" s="44"/>
      <c r="M210" s="218" t="s">
        <v>1</v>
      </c>
      <c r="N210" s="219" t="s">
        <v>38</v>
      </c>
      <c r="O210" s="91"/>
      <c r="P210" s="220">
        <f>O210*H210</f>
        <v>0</v>
      </c>
      <c r="Q210" s="220">
        <v>0</v>
      </c>
      <c r="R210" s="220">
        <f>Q210*H210</f>
        <v>0</v>
      </c>
      <c r="S210" s="220">
        <v>0</v>
      </c>
      <c r="T210" s="221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2" t="s">
        <v>127</v>
      </c>
      <c r="AT210" s="222" t="s">
        <v>122</v>
      </c>
      <c r="AU210" s="222" t="s">
        <v>80</v>
      </c>
      <c r="AY210" s="17" t="s">
        <v>120</v>
      </c>
      <c r="BE210" s="223">
        <f>IF(N210="základní",J210,0)</f>
        <v>0</v>
      </c>
      <c r="BF210" s="223">
        <f>IF(N210="snížená",J210,0)</f>
        <v>0</v>
      </c>
      <c r="BG210" s="223">
        <f>IF(N210="zákl. přenesená",J210,0)</f>
        <v>0</v>
      </c>
      <c r="BH210" s="223">
        <f>IF(N210="sníž. přenesená",J210,0)</f>
        <v>0</v>
      </c>
      <c r="BI210" s="223">
        <f>IF(N210="nulová",J210,0)</f>
        <v>0</v>
      </c>
      <c r="BJ210" s="17" t="s">
        <v>78</v>
      </c>
      <c r="BK210" s="223">
        <f>ROUND(I210*H210,2)</f>
        <v>0</v>
      </c>
      <c r="BL210" s="17" t="s">
        <v>127</v>
      </c>
      <c r="BM210" s="222" t="s">
        <v>228</v>
      </c>
    </row>
    <row r="211" s="2" customFormat="1">
      <c r="A211" s="38"/>
      <c r="B211" s="39"/>
      <c r="C211" s="40"/>
      <c r="D211" s="224" t="s">
        <v>129</v>
      </c>
      <c r="E211" s="40"/>
      <c r="F211" s="225" t="s">
        <v>229</v>
      </c>
      <c r="G211" s="40"/>
      <c r="H211" s="40"/>
      <c r="I211" s="226"/>
      <c r="J211" s="40"/>
      <c r="K211" s="40"/>
      <c r="L211" s="44"/>
      <c r="M211" s="227"/>
      <c r="N211" s="228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129</v>
      </c>
      <c r="AU211" s="17" t="s">
        <v>80</v>
      </c>
    </row>
    <row r="212" s="2" customFormat="1">
      <c r="A212" s="38"/>
      <c r="B212" s="39"/>
      <c r="C212" s="40"/>
      <c r="D212" s="229" t="s">
        <v>131</v>
      </c>
      <c r="E212" s="40"/>
      <c r="F212" s="230" t="s">
        <v>230</v>
      </c>
      <c r="G212" s="40"/>
      <c r="H212" s="40"/>
      <c r="I212" s="226"/>
      <c r="J212" s="40"/>
      <c r="K212" s="40"/>
      <c r="L212" s="44"/>
      <c r="M212" s="227"/>
      <c r="N212" s="228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131</v>
      </c>
      <c r="AU212" s="17" t="s">
        <v>80</v>
      </c>
    </row>
    <row r="213" s="14" customFormat="1">
      <c r="A213" s="14"/>
      <c r="B213" s="241"/>
      <c r="C213" s="242"/>
      <c r="D213" s="224" t="s">
        <v>133</v>
      </c>
      <c r="E213" s="242"/>
      <c r="F213" s="244" t="s">
        <v>231</v>
      </c>
      <c r="G213" s="242"/>
      <c r="H213" s="245">
        <v>117.12600000000001</v>
      </c>
      <c r="I213" s="246"/>
      <c r="J213" s="242"/>
      <c r="K213" s="242"/>
      <c r="L213" s="247"/>
      <c r="M213" s="248"/>
      <c r="N213" s="249"/>
      <c r="O213" s="249"/>
      <c r="P213" s="249"/>
      <c r="Q213" s="249"/>
      <c r="R213" s="249"/>
      <c r="S213" s="249"/>
      <c r="T213" s="25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1" t="s">
        <v>133</v>
      </c>
      <c r="AU213" s="251" t="s">
        <v>80</v>
      </c>
      <c r="AV213" s="14" t="s">
        <v>80</v>
      </c>
      <c r="AW213" s="14" t="s">
        <v>4</v>
      </c>
      <c r="AX213" s="14" t="s">
        <v>78</v>
      </c>
      <c r="AY213" s="251" t="s">
        <v>120</v>
      </c>
    </row>
    <row r="214" s="2" customFormat="1" ht="33" customHeight="1">
      <c r="A214" s="38"/>
      <c r="B214" s="39"/>
      <c r="C214" s="211" t="s">
        <v>232</v>
      </c>
      <c r="D214" s="211" t="s">
        <v>122</v>
      </c>
      <c r="E214" s="212" t="s">
        <v>233</v>
      </c>
      <c r="F214" s="213" t="s">
        <v>234</v>
      </c>
      <c r="G214" s="214" t="s">
        <v>223</v>
      </c>
      <c r="H214" s="215">
        <v>468.50299999999999</v>
      </c>
      <c r="I214" s="216"/>
      <c r="J214" s="217">
        <f>ROUND(I214*H214,2)</f>
        <v>0</v>
      </c>
      <c r="K214" s="213" t="s">
        <v>126</v>
      </c>
      <c r="L214" s="44"/>
      <c r="M214" s="218" t="s">
        <v>1</v>
      </c>
      <c r="N214" s="219" t="s">
        <v>38</v>
      </c>
      <c r="O214" s="91"/>
      <c r="P214" s="220">
        <f>O214*H214</f>
        <v>0</v>
      </c>
      <c r="Q214" s="220">
        <v>0</v>
      </c>
      <c r="R214" s="220">
        <f>Q214*H214</f>
        <v>0</v>
      </c>
      <c r="S214" s="220">
        <v>0</v>
      </c>
      <c r="T214" s="221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2" t="s">
        <v>127</v>
      </c>
      <c r="AT214" s="222" t="s">
        <v>122</v>
      </c>
      <c r="AU214" s="222" t="s">
        <v>80</v>
      </c>
      <c r="AY214" s="17" t="s">
        <v>120</v>
      </c>
      <c r="BE214" s="223">
        <f>IF(N214="základní",J214,0)</f>
        <v>0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17" t="s">
        <v>78</v>
      </c>
      <c r="BK214" s="223">
        <f>ROUND(I214*H214,2)</f>
        <v>0</v>
      </c>
      <c r="BL214" s="17" t="s">
        <v>127</v>
      </c>
      <c r="BM214" s="222" t="s">
        <v>235</v>
      </c>
    </row>
    <row r="215" s="2" customFormat="1">
      <c r="A215" s="38"/>
      <c r="B215" s="39"/>
      <c r="C215" s="40"/>
      <c r="D215" s="224" t="s">
        <v>129</v>
      </c>
      <c r="E215" s="40"/>
      <c r="F215" s="225" t="s">
        <v>236</v>
      </c>
      <c r="G215" s="40"/>
      <c r="H215" s="40"/>
      <c r="I215" s="226"/>
      <c r="J215" s="40"/>
      <c r="K215" s="40"/>
      <c r="L215" s="44"/>
      <c r="M215" s="227"/>
      <c r="N215" s="228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129</v>
      </c>
      <c r="AU215" s="17" t="s">
        <v>80</v>
      </c>
    </row>
    <row r="216" s="2" customFormat="1">
      <c r="A216" s="38"/>
      <c r="B216" s="39"/>
      <c r="C216" s="40"/>
      <c r="D216" s="229" t="s">
        <v>131</v>
      </c>
      <c r="E216" s="40"/>
      <c r="F216" s="230" t="s">
        <v>237</v>
      </c>
      <c r="G216" s="40"/>
      <c r="H216" s="40"/>
      <c r="I216" s="226"/>
      <c r="J216" s="40"/>
      <c r="K216" s="40"/>
      <c r="L216" s="44"/>
      <c r="M216" s="227"/>
      <c r="N216" s="228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131</v>
      </c>
      <c r="AU216" s="17" t="s">
        <v>80</v>
      </c>
    </row>
    <row r="217" s="14" customFormat="1">
      <c r="A217" s="14"/>
      <c r="B217" s="241"/>
      <c r="C217" s="242"/>
      <c r="D217" s="224" t="s">
        <v>133</v>
      </c>
      <c r="E217" s="242"/>
      <c r="F217" s="244" t="s">
        <v>238</v>
      </c>
      <c r="G217" s="242"/>
      <c r="H217" s="245">
        <v>468.50299999999999</v>
      </c>
      <c r="I217" s="246"/>
      <c r="J217" s="242"/>
      <c r="K217" s="242"/>
      <c r="L217" s="247"/>
      <c r="M217" s="248"/>
      <c r="N217" s="249"/>
      <c r="O217" s="249"/>
      <c r="P217" s="249"/>
      <c r="Q217" s="249"/>
      <c r="R217" s="249"/>
      <c r="S217" s="249"/>
      <c r="T217" s="250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1" t="s">
        <v>133</v>
      </c>
      <c r="AU217" s="251" t="s">
        <v>80</v>
      </c>
      <c r="AV217" s="14" t="s">
        <v>80</v>
      </c>
      <c r="AW217" s="14" t="s">
        <v>4</v>
      </c>
      <c r="AX217" s="14" t="s">
        <v>78</v>
      </c>
      <c r="AY217" s="251" t="s">
        <v>120</v>
      </c>
    </row>
    <row r="218" s="2" customFormat="1" ht="16.5" customHeight="1">
      <c r="A218" s="38"/>
      <c r="B218" s="39"/>
      <c r="C218" s="211" t="s">
        <v>239</v>
      </c>
      <c r="D218" s="211" t="s">
        <v>122</v>
      </c>
      <c r="E218" s="212" t="s">
        <v>240</v>
      </c>
      <c r="F218" s="213" t="s">
        <v>241</v>
      </c>
      <c r="G218" s="214" t="s">
        <v>163</v>
      </c>
      <c r="H218" s="215">
        <v>384.54899999999998</v>
      </c>
      <c r="I218" s="216"/>
      <c r="J218" s="217">
        <f>ROUND(I218*H218,2)</f>
        <v>0</v>
      </c>
      <c r="K218" s="213" t="s">
        <v>126</v>
      </c>
      <c r="L218" s="44"/>
      <c r="M218" s="218" t="s">
        <v>1</v>
      </c>
      <c r="N218" s="219" t="s">
        <v>38</v>
      </c>
      <c r="O218" s="91"/>
      <c r="P218" s="220">
        <f>O218*H218</f>
        <v>0</v>
      </c>
      <c r="Q218" s="220">
        <v>0</v>
      </c>
      <c r="R218" s="220">
        <f>Q218*H218</f>
        <v>0</v>
      </c>
      <c r="S218" s="220">
        <v>0</v>
      </c>
      <c r="T218" s="221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2" t="s">
        <v>127</v>
      </c>
      <c r="AT218" s="222" t="s">
        <v>122</v>
      </c>
      <c r="AU218" s="222" t="s">
        <v>80</v>
      </c>
      <c r="AY218" s="17" t="s">
        <v>120</v>
      </c>
      <c r="BE218" s="223">
        <f>IF(N218="základní",J218,0)</f>
        <v>0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17" t="s">
        <v>78</v>
      </c>
      <c r="BK218" s="223">
        <f>ROUND(I218*H218,2)</f>
        <v>0</v>
      </c>
      <c r="BL218" s="17" t="s">
        <v>127</v>
      </c>
      <c r="BM218" s="222" t="s">
        <v>242</v>
      </c>
    </row>
    <row r="219" s="2" customFormat="1">
      <c r="A219" s="38"/>
      <c r="B219" s="39"/>
      <c r="C219" s="40"/>
      <c r="D219" s="224" t="s">
        <v>129</v>
      </c>
      <c r="E219" s="40"/>
      <c r="F219" s="225" t="s">
        <v>243</v>
      </c>
      <c r="G219" s="40"/>
      <c r="H219" s="40"/>
      <c r="I219" s="226"/>
      <c r="J219" s="40"/>
      <c r="K219" s="40"/>
      <c r="L219" s="44"/>
      <c r="M219" s="227"/>
      <c r="N219" s="228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129</v>
      </c>
      <c r="AU219" s="17" t="s">
        <v>80</v>
      </c>
    </row>
    <row r="220" s="2" customFormat="1">
      <c r="A220" s="38"/>
      <c r="B220" s="39"/>
      <c r="C220" s="40"/>
      <c r="D220" s="229" t="s">
        <v>131</v>
      </c>
      <c r="E220" s="40"/>
      <c r="F220" s="230" t="s">
        <v>244</v>
      </c>
      <c r="G220" s="40"/>
      <c r="H220" s="40"/>
      <c r="I220" s="226"/>
      <c r="J220" s="40"/>
      <c r="K220" s="40"/>
      <c r="L220" s="44"/>
      <c r="M220" s="227"/>
      <c r="N220" s="228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131</v>
      </c>
      <c r="AU220" s="17" t="s">
        <v>80</v>
      </c>
    </row>
    <row r="221" s="13" customFormat="1">
      <c r="A221" s="13"/>
      <c r="B221" s="231"/>
      <c r="C221" s="232"/>
      <c r="D221" s="224" t="s">
        <v>133</v>
      </c>
      <c r="E221" s="233" t="s">
        <v>1</v>
      </c>
      <c r="F221" s="234" t="s">
        <v>202</v>
      </c>
      <c r="G221" s="232"/>
      <c r="H221" s="233" t="s">
        <v>1</v>
      </c>
      <c r="I221" s="235"/>
      <c r="J221" s="232"/>
      <c r="K221" s="232"/>
      <c r="L221" s="236"/>
      <c r="M221" s="237"/>
      <c r="N221" s="238"/>
      <c r="O221" s="238"/>
      <c r="P221" s="238"/>
      <c r="Q221" s="238"/>
      <c r="R221" s="238"/>
      <c r="S221" s="238"/>
      <c r="T221" s="23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0" t="s">
        <v>133</v>
      </c>
      <c r="AU221" s="240" t="s">
        <v>80</v>
      </c>
      <c r="AV221" s="13" t="s">
        <v>78</v>
      </c>
      <c r="AW221" s="13" t="s">
        <v>30</v>
      </c>
      <c r="AX221" s="13" t="s">
        <v>73</v>
      </c>
      <c r="AY221" s="240" t="s">
        <v>120</v>
      </c>
    </row>
    <row r="222" s="14" customFormat="1">
      <c r="A222" s="14"/>
      <c r="B222" s="241"/>
      <c r="C222" s="242"/>
      <c r="D222" s="224" t="s">
        <v>133</v>
      </c>
      <c r="E222" s="243" t="s">
        <v>1</v>
      </c>
      <c r="F222" s="244" t="s">
        <v>245</v>
      </c>
      <c r="G222" s="242"/>
      <c r="H222" s="245">
        <v>325.34899999999999</v>
      </c>
      <c r="I222" s="246"/>
      <c r="J222" s="242"/>
      <c r="K222" s="242"/>
      <c r="L222" s="247"/>
      <c r="M222" s="248"/>
      <c r="N222" s="249"/>
      <c r="O222" s="249"/>
      <c r="P222" s="249"/>
      <c r="Q222" s="249"/>
      <c r="R222" s="249"/>
      <c r="S222" s="249"/>
      <c r="T222" s="25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1" t="s">
        <v>133</v>
      </c>
      <c r="AU222" s="251" t="s">
        <v>80</v>
      </c>
      <c r="AV222" s="14" t="s">
        <v>80</v>
      </c>
      <c r="AW222" s="14" t="s">
        <v>30</v>
      </c>
      <c r="AX222" s="14" t="s">
        <v>73</v>
      </c>
      <c r="AY222" s="251" t="s">
        <v>120</v>
      </c>
    </row>
    <row r="223" s="13" customFormat="1">
      <c r="A223" s="13"/>
      <c r="B223" s="231"/>
      <c r="C223" s="232"/>
      <c r="D223" s="224" t="s">
        <v>133</v>
      </c>
      <c r="E223" s="233" t="s">
        <v>1</v>
      </c>
      <c r="F223" s="234" t="s">
        <v>246</v>
      </c>
      <c r="G223" s="232"/>
      <c r="H223" s="233" t="s">
        <v>1</v>
      </c>
      <c r="I223" s="235"/>
      <c r="J223" s="232"/>
      <c r="K223" s="232"/>
      <c r="L223" s="236"/>
      <c r="M223" s="237"/>
      <c r="N223" s="238"/>
      <c r="O223" s="238"/>
      <c r="P223" s="238"/>
      <c r="Q223" s="238"/>
      <c r="R223" s="238"/>
      <c r="S223" s="238"/>
      <c r="T223" s="23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0" t="s">
        <v>133</v>
      </c>
      <c r="AU223" s="240" t="s">
        <v>80</v>
      </c>
      <c r="AV223" s="13" t="s">
        <v>78</v>
      </c>
      <c r="AW223" s="13" t="s">
        <v>30</v>
      </c>
      <c r="AX223" s="13" t="s">
        <v>73</v>
      </c>
      <c r="AY223" s="240" t="s">
        <v>120</v>
      </c>
    </row>
    <row r="224" s="14" customFormat="1">
      <c r="A224" s="14"/>
      <c r="B224" s="241"/>
      <c r="C224" s="242"/>
      <c r="D224" s="224" t="s">
        <v>133</v>
      </c>
      <c r="E224" s="243" t="s">
        <v>1</v>
      </c>
      <c r="F224" s="244" t="s">
        <v>191</v>
      </c>
      <c r="G224" s="242"/>
      <c r="H224" s="245">
        <v>59.200000000000003</v>
      </c>
      <c r="I224" s="246"/>
      <c r="J224" s="242"/>
      <c r="K224" s="242"/>
      <c r="L224" s="247"/>
      <c r="M224" s="248"/>
      <c r="N224" s="249"/>
      <c r="O224" s="249"/>
      <c r="P224" s="249"/>
      <c r="Q224" s="249"/>
      <c r="R224" s="249"/>
      <c r="S224" s="249"/>
      <c r="T224" s="25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1" t="s">
        <v>133</v>
      </c>
      <c r="AU224" s="251" t="s">
        <v>80</v>
      </c>
      <c r="AV224" s="14" t="s">
        <v>80</v>
      </c>
      <c r="AW224" s="14" t="s">
        <v>30</v>
      </c>
      <c r="AX224" s="14" t="s">
        <v>73</v>
      </c>
      <c r="AY224" s="251" t="s">
        <v>120</v>
      </c>
    </row>
    <row r="225" s="15" customFormat="1">
      <c r="A225" s="15"/>
      <c r="B225" s="252"/>
      <c r="C225" s="253"/>
      <c r="D225" s="224" t="s">
        <v>133</v>
      </c>
      <c r="E225" s="254" t="s">
        <v>1</v>
      </c>
      <c r="F225" s="255" t="s">
        <v>136</v>
      </c>
      <c r="G225" s="253"/>
      <c r="H225" s="256">
        <v>384.54899999999998</v>
      </c>
      <c r="I225" s="257"/>
      <c r="J225" s="253"/>
      <c r="K225" s="253"/>
      <c r="L225" s="258"/>
      <c r="M225" s="259"/>
      <c r="N225" s="260"/>
      <c r="O225" s="260"/>
      <c r="P225" s="260"/>
      <c r="Q225" s="260"/>
      <c r="R225" s="260"/>
      <c r="S225" s="260"/>
      <c r="T225" s="261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2" t="s">
        <v>133</v>
      </c>
      <c r="AU225" s="262" t="s">
        <v>80</v>
      </c>
      <c r="AV225" s="15" t="s">
        <v>127</v>
      </c>
      <c r="AW225" s="15" t="s">
        <v>30</v>
      </c>
      <c r="AX225" s="15" t="s">
        <v>78</v>
      </c>
      <c r="AY225" s="262" t="s">
        <v>120</v>
      </c>
    </row>
    <row r="226" s="2" customFormat="1" ht="24.15" customHeight="1">
      <c r="A226" s="38"/>
      <c r="B226" s="39"/>
      <c r="C226" s="211" t="s">
        <v>247</v>
      </c>
      <c r="D226" s="211" t="s">
        <v>122</v>
      </c>
      <c r="E226" s="212" t="s">
        <v>248</v>
      </c>
      <c r="F226" s="213" t="s">
        <v>249</v>
      </c>
      <c r="G226" s="214" t="s">
        <v>125</v>
      </c>
      <c r="H226" s="215">
        <v>572</v>
      </c>
      <c r="I226" s="216"/>
      <c r="J226" s="217">
        <f>ROUND(I226*H226,2)</f>
        <v>0</v>
      </c>
      <c r="K226" s="213" t="s">
        <v>126</v>
      </c>
      <c r="L226" s="44"/>
      <c r="M226" s="218" t="s">
        <v>1</v>
      </c>
      <c r="N226" s="219" t="s">
        <v>38</v>
      </c>
      <c r="O226" s="91"/>
      <c r="P226" s="220">
        <f>O226*H226</f>
        <v>0</v>
      </c>
      <c r="Q226" s="220">
        <v>0</v>
      </c>
      <c r="R226" s="220">
        <f>Q226*H226</f>
        <v>0</v>
      </c>
      <c r="S226" s="220">
        <v>0</v>
      </c>
      <c r="T226" s="221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2" t="s">
        <v>127</v>
      </c>
      <c r="AT226" s="222" t="s">
        <v>122</v>
      </c>
      <c r="AU226" s="222" t="s">
        <v>80</v>
      </c>
      <c r="AY226" s="17" t="s">
        <v>120</v>
      </c>
      <c r="BE226" s="223">
        <f>IF(N226="základní",J226,0)</f>
        <v>0</v>
      </c>
      <c r="BF226" s="223">
        <f>IF(N226="snížená",J226,0)</f>
        <v>0</v>
      </c>
      <c r="BG226" s="223">
        <f>IF(N226="zákl. přenesená",J226,0)</f>
        <v>0</v>
      </c>
      <c r="BH226" s="223">
        <f>IF(N226="sníž. přenesená",J226,0)</f>
        <v>0</v>
      </c>
      <c r="BI226" s="223">
        <f>IF(N226="nulová",J226,0)</f>
        <v>0</v>
      </c>
      <c r="BJ226" s="17" t="s">
        <v>78</v>
      </c>
      <c r="BK226" s="223">
        <f>ROUND(I226*H226,2)</f>
        <v>0</v>
      </c>
      <c r="BL226" s="17" t="s">
        <v>127</v>
      </c>
      <c r="BM226" s="222" t="s">
        <v>250</v>
      </c>
    </row>
    <row r="227" s="2" customFormat="1">
      <c r="A227" s="38"/>
      <c r="B227" s="39"/>
      <c r="C227" s="40"/>
      <c r="D227" s="224" t="s">
        <v>129</v>
      </c>
      <c r="E227" s="40"/>
      <c r="F227" s="225" t="s">
        <v>251</v>
      </c>
      <c r="G227" s="40"/>
      <c r="H227" s="40"/>
      <c r="I227" s="226"/>
      <c r="J227" s="40"/>
      <c r="K227" s="40"/>
      <c r="L227" s="44"/>
      <c r="M227" s="227"/>
      <c r="N227" s="228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129</v>
      </c>
      <c r="AU227" s="17" t="s">
        <v>80</v>
      </c>
    </row>
    <row r="228" s="2" customFormat="1">
      <c r="A228" s="38"/>
      <c r="B228" s="39"/>
      <c r="C228" s="40"/>
      <c r="D228" s="229" t="s">
        <v>131</v>
      </c>
      <c r="E228" s="40"/>
      <c r="F228" s="230" t="s">
        <v>252</v>
      </c>
      <c r="G228" s="40"/>
      <c r="H228" s="40"/>
      <c r="I228" s="226"/>
      <c r="J228" s="40"/>
      <c r="K228" s="40"/>
      <c r="L228" s="44"/>
      <c r="M228" s="227"/>
      <c r="N228" s="228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131</v>
      </c>
      <c r="AU228" s="17" t="s">
        <v>80</v>
      </c>
    </row>
    <row r="229" s="13" customFormat="1">
      <c r="A229" s="13"/>
      <c r="B229" s="231"/>
      <c r="C229" s="232"/>
      <c r="D229" s="224" t="s">
        <v>133</v>
      </c>
      <c r="E229" s="233" t="s">
        <v>1</v>
      </c>
      <c r="F229" s="234" t="s">
        <v>253</v>
      </c>
      <c r="G229" s="232"/>
      <c r="H229" s="233" t="s">
        <v>1</v>
      </c>
      <c r="I229" s="235"/>
      <c r="J229" s="232"/>
      <c r="K229" s="232"/>
      <c r="L229" s="236"/>
      <c r="M229" s="237"/>
      <c r="N229" s="238"/>
      <c r="O229" s="238"/>
      <c r="P229" s="238"/>
      <c r="Q229" s="238"/>
      <c r="R229" s="238"/>
      <c r="S229" s="238"/>
      <c r="T229" s="23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0" t="s">
        <v>133</v>
      </c>
      <c r="AU229" s="240" t="s">
        <v>80</v>
      </c>
      <c r="AV229" s="13" t="s">
        <v>78</v>
      </c>
      <c r="AW229" s="13" t="s">
        <v>30</v>
      </c>
      <c r="AX229" s="13" t="s">
        <v>73</v>
      </c>
      <c r="AY229" s="240" t="s">
        <v>120</v>
      </c>
    </row>
    <row r="230" s="14" customFormat="1">
      <c r="A230" s="14"/>
      <c r="B230" s="241"/>
      <c r="C230" s="242"/>
      <c r="D230" s="224" t="s">
        <v>133</v>
      </c>
      <c r="E230" s="243" t="s">
        <v>1</v>
      </c>
      <c r="F230" s="244" t="s">
        <v>254</v>
      </c>
      <c r="G230" s="242"/>
      <c r="H230" s="245">
        <v>572</v>
      </c>
      <c r="I230" s="246"/>
      <c r="J230" s="242"/>
      <c r="K230" s="242"/>
      <c r="L230" s="247"/>
      <c r="M230" s="248"/>
      <c r="N230" s="249"/>
      <c r="O230" s="249"/>
      <c r="P230" s="249"/>
      <c r="Q230" s="249"/>
      <c r="R230" s="249"/>
      <c r="S230" s="249"/>
      <c r="T230" s="250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1" t="s">
        <v>133</v>
      </c>
      <c r="AU230" s="251" t="s">
        <v>80</v>
      </c>
      <c r="AV230" s="14" t="s">
        <v>80</v>
      </c>
      <c r="AW230" s="14" t="s">
        <v>30</v>
      </c>
      <c r="AX230" s="14" t="s">
        <v>73</v>
      </c>
      <c r="AY230" s="251" t="s">
        <v>120</v>
      </c>
    </row>
    <row r="231" s="15" customFormat="1">
      <c r="A231" s="15"/>
      <c r="B231" s="252"/>
      <c r="C231" s="253"/>
      <c r="D231" s="224" t="s">
        <v>133</v>
      </c>
      <c r="E231" s="254" t="s">
        <v>1</v>
      </c>
      <c r="F231" s="255" t="s">
        <v>136</v>
      </c>
      <c r="G231" s="253"/>
      <c r="H231" s="256">
        <v>572</v>
      </c>
      <c r="I231" s="257"/>
      <c r="J231" s="253"/>
      <c r="K231" s="253"/>
      <c r="L231" s="258"/>
      <c r="M231" s="259"/>
      <c r="N231" s="260"/>
      <c r="O231" s="260"/>
      <c r="P231" s="260"/>
      <c r="Q231" s="260"/>
      <c r="R231" s="260"/>
      <c r="S231" s="260"/>
      <c r="T231" s="261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2" t="s">
        <v>133</v>
      </c>
      <c r="AU231" s="262" t="s">
        <v>80</v>
      </c>
      <c r="AV231" s="15" t="s">
        <v>127</v>
      </c>
      <c r="AW231" s="15" t="s">
        <v>30</v>
      </c>
      <c r="AX231" s="15" t="s">
        <v>78</v>
      </c>
      <c r="AY231" s="262" t="s">
        <v>120</v>
      </c>
    </row>
    <row r="232" s="2" customFormat="1" ht="24.15" customHeight="1">
      <c r="A232" s="38"/>
      <c r="B232" s="39"/>
      <c r="C232" s="211" t="s">
        <v>255</v>
      </c>
      <c r="D232" s="211" t="s">
        <v>122</v>
      </c>
      <c r="E232" s="212" t="s">
        <v>256</v>
      </c>
      <c r="F232" s="213" t="s">
        <v>257</v>
      </c>
      <c r="G232" s="214" t="s">
        <v>125</v>
      </c>
      <c r="H232" s="215">
        <v>672.89999999999998</v>
      </c>
      <c r="I232" s="216"/>
      <c r="J232" s="217">
        <f>ROUND(I232*H232,2)</f>
        <v>0</v>
      </c>
      <c r="K232" s="213" t="s">
        <v>126</v>
      </c>
      <c r="L232" s="44"/>
      <c r="M232" s="218" t="s">
        <v>1</v>
      </c>
      <c r="N232" s="219" t="s">
        <v>38</v>
      </c>
      <c r="O232" s="91"/>
      <c r="P232" s="220">
        <f>O232*H232</f>
        <v>0</v>
      </c>
      <c r="Q232" s="220">
        <v>0</v>
      </c>
      <c r="R232" s="220">
        <f>Q232*H232</f>
        <v>0</v>
      </c>
      <c r="S232" s="220">
        <v>0</v>
      </c>
      <c r="T232" s="221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2" t="s">
        <v>127</v>
      </c>
      <c r="AT232" s="222" t="s">
        <v>122</v>
      </c>
      <c r="AU232" s="222" t="s">
        <v>80</v>
      </c>
      <c r="AY232" s="17" t="s">
        <v>120</v>
      </c>
      <c r="BE232" s="223">
        <f>IF(N232="základní",J232,0)</f>
        <v>0</v>
      </c>
      <c r="BF232" s="223">
        <f>IF(N232="snížená",J232,0)</f>
        <v>0</v>
      </c>
      <c r="BG232" s="223">
        <f>IF(N232="zákl. přenesená",J232,0)</f>
        <v>0</v>
      </c>
      <c r="BH232" s="223">
        <f>IF(N232="sníž. přenesená",J232,0)</f>
        <v>0</v>
      </c>
      <c r="BI232" s="223">
        <f>IF(N232="nulová",J232,0)</f>
        <v>0</v>
      </c>
      <c r="BJ232" s="17" t="s">
        <v>78</v>
      </c>
      <c r="BK232" s="223">
        <f>ROUND(I232*H232,2)</f>
        <v>0</v>
      </c>
      <c r="BL232" s="17" t="s">
        <v>127</v>
      </c>
      <c r="BM232" s="222" t="s">
        <v>258</v>
      </c>
    </row>
    <row r="233" s="2" customFormat="1">
      <c r="A233" s="38"/>
      <c r="B233" s="39"/>
      <c r="C233" s="40"/>
      <c r="D233" s="224" t="s">
        <v>129</v>
      </c>
      <c r="E233" s="40"/>
      <c r="F233" s="225" t="s">
        <v>259</v>
      </c>
      <c r="G233" s="40"/>
      <c r="H233" s="40"/>
      <c r="I233" s="226"/>
      <c r="J233" s="40"/>
      <c r="K233" s="40"/>
      <c r="L233" s="44"/>
      <c r="M233" s="227"/>
      <c r="N233" s="228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129</v>
      </c>
      <c r="AU233" s="17" t="s">
        <v>80</v>
      </c>
    </row>
    <row r="234" s="2" customFormat="1">
      <c r="A234" s="38"/>
      <c r="B234" s="39"/>
      <c r="C234" s="40"/>
      <c r="D234" s="229" t="s">
        <v>131</v>
      </c>
      <c r="E234" s="40"/>
      <c r="F234" s="230" t="s">
        <v>260</v>
      </c>
      <c r="G234" s="40"/>
      <c r="H234" s="40"/>
      <c r="I234" s="226"/>
      <c r="J234" s="40"/>
      <c r="K234" s="40"/>
      <c r="L234" s="44"/>
      <c r="M234" s="227"/>
      <c r="N234" s="228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131</v>
      </c>
      <c r="AU234" s="17" t="s">
        <v>80</v>
      </c>
    </row>
    <row r="235" s="13" customFormat="1">
      <c r="A235" s="13"/>
      <c r="B235" s="231"/>
      <c r="C235" s="232"/>
      <c r="D235" s="224" t="s">
        <v>133</v>
      </c>
      <c r="E235" s="233" t="s">
        <v>1</v>
      </c>
      <c r="F235" s="234" t="s">
        <v>261</v>
      </c>
      <c r="G235" s="232"/>
      <c r="H235" s="233" t="s">
        <v>1</v>
      </c>
      <c r="I235" s="235"/>
      <c r="J235" s="232"/>
      <c r="K235" s="232"/>
      <c r="L235" s="236"/>
      <c r="M235" s="237"/>
      <c r="N235" s="238"/>
      <c r="O235" s="238"/>
      <c r="P235" s="238"/>
      <c r="Q235" s="238"/>
      <c r="R235" s="238"/>
      <c r="S235" s="238"/>
      <c r="T235" s="23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0" t="s">
        <v>133</v>
      </c>
      <c r="AU235" s="240" t="s">
        <v>80</v>
      </c>
      <c r="AV235" s="13" t="s">
        <v>78</v>
      </c>
      <c r="AW235" s="13" t="s">
        <v>30</v>
      </c>
      <c r="AX235" s="13" t="s">
        <v>73</v>
      </c>
      <c r="AY235" s="240" t="s">
        <v>120</v>
      </c>
    </row>
    <row r="236" s="14" customFormat="1">
      <c r="A236" s="14"/>
      <c r="B236" s="241"/>
      <c r="C236" s="242"/>
      <c r="D236" s="224" t="s">
        <v>133</v>
      </c>
      <c r="E236" s="243" t="s">
        <v>1</v>
      </c>
      <c r="F236" s="244" t="s">
        <v>262</v>
      </c>
      <c r="G236" s="242"/>
      <c r="H236" s="245">
        <v>225.59999999999999</v>
      </c>
      <c r="I236" s="246"/>
      <c r="J236" s="242"/>
      <c r="K236" s="242"/>
      <c r="L236" s="247"/>
      <c r="M236" s="248"/>
      <c r="N236" s="249"/>
      <c r="O236" s="249"/>
      <c r="P236" s="249"/>
      <c r="Q236" s="249"/>
      <c r="R236" s="249"/>
      <c r="S236" s="249"/>
      <c r="T236" s="250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1" t="s">
        <v>133</v>
      </c>
      <c r="AU236" s="251" t="s">
        <v>80</v>
      </c>
      <c r="AV236" s="14" t="s">
        <v>80</v>
      </c>
      <c r="AW236" s="14" t="s">
        <v>30</v>
      </c>
      <c r="AX236" s="14" t="s">
        <v>73</v>
      </c>
      <c r="AY236" s="251" t="s">
        <v>120</v>
      </c>
    </row>
    <row r="237" s="13" customFormat="1">
      <c r="A237" s="13"/>
      <c r="B237" s="231"/>
      <c r="C237" s="232"/>
      <c r="D237" s="224" t="s">
        <v>133</v>
      </c>
      <c r="E237" s="233" t="s">
        <v>1</v>
      </c>
      <c r="F237" s="234" t="s">
        <v>263</v>
      </c>
      <c r="G237" s="232"/>
      <c r="H237" s="233" t="s">
        <v>1</v>
      </c>
      <c r="I237" s="235"/>
      <c r="J237" s="232"/>
      <c r="K237" s="232"/>
      <c r="L237" s="236"/>
      <c r="M237" s="237"/>
      <c r="N237" s="238"/>
      <c r="O237" s="238"/>
      <c r="P237" s="238"/>
      <c r="Q237" s="238"/>
      <c r="R237" s="238"/>
      <c r="S237" s="238"/>
      <c r="T237" s="23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0" t="s">
        <v>133</v>
      </c>
      <c r="AU237" s="240" t="s">
        <v>80</v>
      </c>
      <c r="AV237" s="13" t="s">
        <v>78</v>
      </c>
      <c r="AW237" s="13" t="s">
        <v>30</v>
      </c>
      <c r="AX237" s="13" t="s">
        <v>73</v>
      </c>
      <c r="AY237" s="240" t="s">
        <v>120</v>
      </c>
    </row>
    <row r="238" s="14" customFormat="1">
      <c r="A238" s="14"/>
      <c r="B238" s="241"/>
      <c r="C238" s="242"/>
      <c r="D238" s="224" t="s">
        <v>133</v>
      </c>
      <c r="E238" s="243" t="s">
        <v>1</v>
      </c>
      <c r="F238" s="244" t="s">
        <v>264</v>
      </c>
      <c r="G238" s="242"/>
      <c r="H238" s="245">
        <v>346.69999999999999</v>
      </c>
      <c r="I238" s="246"/>
      <c r="J238" s="242"/>
      <c r="K238" s="242"/>
      <c r="L238" s="247"/>
      <c r="M238" s="248"/>
      <c r="N238" s="249"/>
      <c r="O238" s="249"/>
      <c r="P238" s="249"/>
      <c r="Q238" s="249"/>
      <c r="R238" s="249"/>
      <c r="S238" s="249"/>
      <c r="T238" s="25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1" t="s">
        <v>133</v>
      </c>
      <c r="AU238" s="251" t="s">
        <v>80</v>
      </c>
      <c r="AV238" s="14" t="s">
        <v>80</v>
      </c>
      <c r="AW238" s="14" t="s">
        <v>30</v>
      </c>
      <c r="AX238" s="14" t="s">
        <v>73</v>
      </c>
      <c r="AY238" s="251" t="s">
        <v>120</v>
      </c>
    </row>
    <row r="239" s="13" customFormat="1">
      <c r="A239" s="13"/>
      <c r="B239" s="231"/>
      <c r="C239" s="232"/>
      <c r="D239" s="224" t="s">
        <v>133</v>
      </c>
      <c r="E239" s="233" t="s">
        <v>1</v>
      </c>
      <c r="F239" s="234" t="s">
        <v>265</v>
      </c>
      <c r="G239" s="232"/>
      <c r="H239" s="233" t="s">
        <v>1</v>
      </c>
      <c r="I239" s="235"/>
      <c r="J239" s="232"/>
      <c r="K239" s="232"/>
      <c r="L239" s="236"/>
      <c r="M239" s="237"/>
      <c r="N239" s="238"/>
      <c r="O239" s="238"/>
      <c r="P239" s="238"/>
      <c r="Q239" s="238"/>
      <c r="R239" s="238"/>
      <c r="S239" s="238"/>
      <c r="T239" s="23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0" t="s">
        <v>133</v>
      </c>
      <c r="AU239" s="240" t="s">
        <v>80</v>
      </c>
      <c r="AV239" s="13" t="s">
        <v>78</v>
      </c>
      <c r="AW239" s="13" t="s">
        <v>30</v>
      </c>
      <c r="AX239" s="13" t="s">
        <v>73</v>
      </c>
      <c r="AY239" s="240" t="s">
        <v>120</v>
      </c>
    </row>
    <row r="240" s="14" customFormat="1">
      <c r="A240" s="14"/>
      <c r="B240" s="241"/>
      <c r="C240" s="242"/>
      <c r="D240" s="224" t="s">
        <v>133</v>
      </c>
      <c r="E240" s="243" t="s">
        <v>1</v>
      </c>
      <c r="F240" s="244" t="s">
        <v>266</v>
      </c>
      <c r="G240" s="242"/>
      <c r="H240" s="245">
        <v>100.59999999999999</v>
      </c>
      <c r="I240" s="246"/>
      <c r="J240" s="242"/>
      <c r="K240" s="242"/>
      <c r="L240" s="247"/>
      <c r="M240" s="248"/>
      <c r="N240" s="249"/>
      <c r="O240" s="249"/>
      <c r="P240" s="249"/>
      <c r="Q240" s="249"/>
      <c r="R240" s="249"/>
      <c r="S240" s="249"/>
      <c r="T240" s="250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1" t="s">
        <v>133</v>
      </c>
      <c r="AU240" s="251" t="s">
        <v>80</v>
      </c>
      <c r="AV240" s="14" t="s">
        <v>80</v>
      </c>
      <c r="AW240" s="14" t="s">
        <v>30</v>
      </c>
      <c r="AX240" s="14" t="s">
        <v>73</v>
      </c>
      <c r="AY240" s="251" t="s">
        <v>120</v>
      </c>
    </row>
    <row r="241" s="15" customFormat="1">
      <c r="A241" s="15"/>
      <c r="B241" s="252"/>
      <c r="C241" s="253"/>
      <c r="D241" s="224" t="s">
        <v>133</v>
      </c>
      <c r="E241" s="254" t="s">
        <v>1</v>
      </c>
      <c r="F241" s="255" t="s">
        <v>136</v>
      </c>
      <c r="G241" s="253"/>
      <c r="H241" s="256">
        <v>672.89999999999998</v>
      </c>
      <c r="I241" s="257"/>
      <c r="J241" s="253"/>
      <c r="K241" s="253"/>
      <c r="L241" s="258"/>
      <c r="M241" s="259"/>
      <c r="N241" s="260"/>
      <c r="O241" s="260"/>
      <c r="P241" s="260"/>
      <c r="Q241" s="260"/>
      <c r="R241" s="260"/>
      <c r="S241" s="260"/>
      <c r="T241" s="261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2" t="s">
        <v>133</v>
      </c>
      <c r="AU241" s="262" t="s">
        <v>80</v>
      </c>
      <c r="AV241" s="15" t="s">
        <v>127</v>
      </c>
      <c r="AW241" s="15" t="s">
        <v>30</v>
      </c>
      <c r="AX241" s="15" t="s">
        <v>78</v>
      </c>
      <c r="AY241" s="262" t="s">
        <v>120</v>
      </c>
    </row>
    <row r="242" s="2" customFormat="1" ht="37.8" customHeight="1">
      <c r="A242" s="38"/>
      <c r="B242" s="39"/>
      <c r="C242" s="211" t="s">
        <v>267</v>
      </c>
      <c r="D242" s="211" t="s">
        <v>122</v>
      </c>
      <c r="E242" s="212" t="s">
        <v>268</v>
      </c>
      <c r="F242" s="213" t="s">
        <v>269</v>
      </c>
      <c r="G242" s="214" t="s">
        <v>270</v>
      </c>
      <c r="H242" s="215">
        <v>8</v>
      </c>
      <c r="I242" s="216"/>
      <c r="J242" s="217">
        <f>ROUND(I242*H242,2)</f>
        <v>0</v>
      </c>
      <c r="K242" s="213" t="s">
        <v>126</v>
      </c>
      <c r="L242" s="44"/>
      <c r="M242" s="218" t="s">
        <v>1</v>
      </c>
      <c r="N242" s="219" t="s">
        <v>38</v>
      </c>
      <c r="O242" s="91"/>
      <c r="P242" s="220">
        <f>O242*H242</f>
        <v>0</v>
      </c>
      <c r="Q242" s="220">
        <v>0</v>
      </c>
      <c r="R242" s="220">
        <f>Q242*H242</f>
        <v>0</v>
      </c>
      <c r="S242" s="220">
        <v>0</v>
      </c>
      <c r="T242" s="221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2" t="s">
        <v>127</v>
      </c>
      <c r="AT242" s="222" t="s">
        <v>122</v>
      </c>
      <c r="AU242" s="222" t="s">
        <v>80</v>
      </c>
      <c r="AY242" s="17" t="s">
        <v>120</v>
      </c>
      <c r="BE242" s="223">
        <f>IF(N242="základní",J242,0)</f>
        <v>0</v>
      </c>
      <c r="BF242" s="223">
        <f>IF(N242="snížená",J242,0)</f>
        <v>0</v>
      </c>
      <c r="BG242" s="223">
        <f>IF(N242="zákl. přenesená",J242,0)</f>
        <v>0</v>
      </c>
      <c r="BH242" s="223">
        <f>IF(N242="sníž. přenesená",J242,0)</f>
        <v>0</v>
      </c>
      <c r="BI242" s="223">
        <f>IF(N242="nulová",J242,0)</f>
        <v>0</v>
      </c>
      <c r="BJ242" s="17" t="s">
        <v>78</v>
      </c>
      <c r="BK242" s="223">
        <f>ROUND(I242*H242,2)</f>
        <v>0</v>
      </c>
      <c r="BL242" s="17" t="s">
        <v>127</v>
      </c>
      <c r="BM242" s="222" t="s">
        <v>271</v>
      </c>
    </row>
    <row r="243" s="2" customFormat="1">
      <c r="A243" s="38"/>
      <c r="B243" s="39"/>
      <c r="C243" s="40"/>
      <c r="D243" s="224" t="s">
        <v>129</v>
      </c>
      <c r="E243" s="40"/>
      <c r="F243" s="225" t="s">
        <v>272</v>
      </c>
      <c r="G243" s="40"/>
      <c r="H243" s="40"/>
      <c r="I243" s="226"/>
      <c r="J243" s="40"/>
      <c r="K243" s="40"/>
      <c r="L243" s="44"/>
      <c r="M243" s="227"/>
      <c r="N243" s="228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129</v>
      </c>
      <c r="AU243" s="17" t="s">
        <v>80</v>
      </c>
    </row>
    <row r="244" s="2" customFormat="1">
      <c r="A244" s="38"/>
      <c r="B244" s="39"/>
      <c r="C244" s="40"/>
      <c r="D244" s="229" t="s">
        <v>131</v>
      </c>
      <c r="E244" s="40"/>
      <c r="F244" s="230" t="s">
        <v>273</v>
      </c>
      <c r="G244" s="40"/>
      <c r="H244" s="40"/>
      <c r="I244" s="226"/>
      <c r="J244" s="40"/>
      <c r="K244" s="40"/>
      <c r="L244" s="44"/>
      <c r="M244" s="227"/>
      <c r="N244" s="228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131</v>
      </c>
      <c r="AU244" s="17" t="s">
        <v>80</v>
      </c>
    </row>
    <row r="245" s="13" customFormat="1">
      <c r="A245" s="13"/>
      <c r="B245" s="231"/>
      <c r="C245" s="232"/>
      <c r="D245" s="224" t="s">
        <v>133</v>
      </c>
      <c r="E245" s="233" t="s">
        <v>1</v>
      </c>
      <c r="F245" s="234" t="s">
        <v>274</v>
      </c>
      <c r="G245" s="232"/>
      <c r="H245" s="233" t="s">
        <v>1</v>
      </c>
      <c r="I245" s="235"/>
      <c r="J245" s="232"/>
      <c r="K245" s="232"/>
      <c r="L245" s="236"/>
      <c r="M245" s="237"/>
      <c r="N245" s="238"/>
      <c r="O245" s="238"/>
      <c r="P245" s="238"/>
      <c r="Q245" s="238"/>
      <c r="R245" s="238"/>
      <c r="S245" s="238"/>
      <c r="T245" s="239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0" t="s">
        <v>133</v>
      </c>
      <c r="AU245" s="240" t="s">
        <v>80</v>
      </c>
      <c r="AV245" s="13" t="s">
        <v>78</v>
      </c>
      <c r="AW245" s="13" t="s">
        <v>30</v>
      </c>
      <c r="AX245" s="13" t="s">
        <v>73</v>
      </c>
      <c r="AY245" s="240" t="s">
        <v>120</v>
      </c>
    </row>
    <row r="246" s="14" customFormat="1">
      <c r="A246" s="14"/>
      <c r="B246" s="241"/>
      <c r="C246" s="242"/>
      <c r="D246" s="224" t="s">
        <v>133</v>
      </c>
      <c r="E246" s="243" t="s">
        <v>1</v>
      </c>
      <c r="F246" s="244" t="s">
        <v>275</v>
      </c>
      <c r="G246" s="242"/>
      <c r="H246" s="245">
        <v>8</v>
      </c>
      <c r="I246" s="246"/>
      <c r="J246" s="242"/>
      <c r="K246" s="242"/>
      <c r="L246" s="247"/>
      <c r="M246" s="248"/>
      <c r="N246" s="249"/>
      <c r="O246" s="249"/>
      <c r="P246" s="249"/>
      <c r="Q246" s="249"/>
      <c r="R246" s="249"/>
      <c r="S246" s="249"/>
      <c r="T246" s="250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1" t="s">
        <v>133</v>
      </c>
      <c r="AU246" s="251" t="s">
        <v>80</v>
      </c>
      <c r="AV246" s="14" t="s">
        <v>80</v>
      </c>
      <c r="AW246" s="14" t="s">
        <v>30</v>
      </c>
      <c r="AX246" s="14" t="s">
        <v>73</v>
      </c>
      <c r="AY246" s="251" t="s">
        <v>120</v>
      </c>
    </row>
    <row r="247" s="15" customFormat="1">
      <c r="A247" s="15"/>
      <c r="B247" s="252"/>
      <c r="C247" s="253"/>
      <c r="D247" s="224" t="s">
        <v>133</v>
      </c>
      <c r="E247" s="254" t="s">
        <v>1</v>
      </c>
      <c r="F247" s="255" t="s">
        <v>136</v>
      </c>
      <c r="G247" s="253"/>
      <c r="H247" s="256">
        <v>8</v>
      </c>
      <c r="I247" s="257"/>
      <c r="J247" s="253"/>
      <c r="K247" s="253"/>
      <c r="L247" s="258"/>
      <c r="M247" s="259"/>
      <c r="N247" s="260"/>
      <c r="O247" s="260"/>
      <c r="P247" s="260"/>
      <c r="Q247" s="260"/>
      <c r="R247" s="260"/>
      <c r="S247" s="260"/>
      <c r="T247" s="261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2" t="s">
        <v>133</v>
      </c>
      <c r="AU247" s="262" t="s">
        <v>80</v>
      </c>
      <c r="AV247" s="15" t="s">
        <v>127</v>
      </c>
      <c r="AW247" s="15" t="s">
        <v>30</v>
      </c>
      <c r="AX247" s="15" t="s">
        <v>78</v>
      </c>
      <c r="AY247" s="262" t="s">
        <v>120</v>
      </c>
    </row>
    <row r="248" s="2" customFormat="1" ht="16.5" customHeight="1">
      <c r="A248" s="38"/>
      <c r="B248" s="39"/>
      <c r="C248" s="263" t="s">
        <v>276</v>
      </c>
      <c r="D248" s="263" t="s">
        <v>220</v>
      </c>
      <c r="E248" s="264" t="s">
        <v>277</v>
      </c>
      <c r="F248" s="265" t="s">
        <v>278</v>
      </c>
      <c r="G248" s="266" t="s">
        <v>163</v>
      </c>
      <c r="H248" s="267">
        <v>24</v>
      </c>
      <c r="I248" s="268"/>
      <c r="J248" s="269">
        <f>ROUND(I248*H248,2)</f>
        <v>0</v>
      </c>
      <c r="K248" s="265" t="s">
        <v>126</v>
      </c>
      <c r="L248" s="270"/>
      <c r="M248" s="271" t="s">
        <v>1</v>
      </c>
      <c r="N248" s="272" t="s">
        <v>38</v>
      </c>
      <c r="O248" s="91"/>
      <c r="P248" s="220">
        <f>O248*H248</f>
        <v>0</v>
      </c>
      <c r="Q248" s="220">
        <v>0.20999999999999999</v>
      </c>
      <c r="R248" s="220">
        <f>Q248*H248</f>
        <v>5.04</v>
      </c>
      <c r="S248" s="220">
        <v>0</v>
      </c>
      <c r="T248" s="221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2" t="s">
        <v>194</v>
      </c>
      <c r="AT248" s="222" t="s">
        <v>220</v>
      </c>
      <c r="AU248" s="222" t="s">
        <v>80</v>
      </c>
      <c r="AY248" s="17" t="s">
        <v>120</v>
      </c>
      <c r="BE248" s="223">
        <f>IF(N248="základní",J248,0)</f>
        <v>0</v>
      </c>
      <c r="BF248" s="223">
        <f>IF(N248="snížená",J248,0)</f>
        <v>0</v>
      </c>
      <c r="BG248" s="223">
        <f>IF(N248="zákl. přenesená",J248,0)</f>
        <v>0</v>
      </c>
      <c r="BH248" s="223">
        <f>IF(N248="sníž. přenesená",J248,0)</f>
        <v>0</v>
      </c>
      <c r="BI248" s="223">
        <f>IF(N248="nulová",J248,0)</f>
        <v>0</v>
      </c>
      <c r="BJ248" s="17" t="s">
        <v>78</v>
      </c>
      <c r="BK248" s="223">
        <f>ROUND(I248*H248,2)</f>
        <v>0</v>
      </c>
      <c r="BL248" s="17" t="s">
        <v>127</v>
      </c>
      <c r="BM248" s="222" t="s">
        <v>279</v>
      </c>
    </row>
    <row r="249" s="2" customFormat="1">
      <c r="A249" s="38"/>
      <c r="B249" s="39"/>
      <c r="C249" s="40"/>
      <c r="D249" s="224" t="s">
        <v>129</v>
      </c>
      <c r="E249" s="40"/>
      <c r="F249" s="225" t="s">
        <v>278</v>
      </c>
      <c r="G249" s="40"/>
      <c r="H249" s="40"/>
      <c r="I249" s="226"/>
      <c r="J249" s="40"/>
      <c r="K249" s="40"/>
      <c r="L249" s="44"/>
      <c r="M249" s="227"/>
      <c r="N249" s="228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129</v>
      </c>
      <c r="AU249" s="17" t="s">
        <v>80</v>
      </c>
    </row>
    <row r="250" s="14" customFormat="1">
      <c r="A250" s="14"/>
      <c r="B250" s="241"/>
      <c r="C250" s="242"/>
      <c r="D250" s="224" t="s">
        <v>133</v>
      </c>
      <c r="E250" s="242"/>
      <c r="F250" s="244" t="s">
        <v>280</v>
      </c>
      <c r="G250" s="242"/>
      <c r="H250" s="245">
        <v>24</v>
      </c>
      <c r="I250" s="246"/>
      <c r="J250" s="242"/>
      <c r="K250" s="242"/>
      <c r="L250" s="247"/>
      <c r="M250" s="248"/>
      <c r="N250" s="249"/>
      <c r="O250" s="249"/>
      <c r="P250" s="249"/>
      <c r="Q250" s="249"/>
      <c r="R250" s="249"/>
      <c r="S250" s="249"/>
      <c r="T250" s="250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1" t="s">
        <v>133</v>
      </c>
      <c r="AU250" s="251" t="s">
        <v>80</v>
      </c>
      <c r="AV250" s="14" t="s">
        <v>80</v>
      </c>
      <c r="AW250" s="14" t="s">
        <v>4</v>
      </c>
      <c r="AX250" s="14" t="s">
        <v>78</v>
      </c>
      <c r="AY250" s="251" t="s">
        <v>120</v>
      </c>
    </row>
    <row r="251" s="2" customFormat="1" ht="16.5" customHeight="1">
      <c r="A251" s="38"/>
      <c r="B251" s="39"/>
      <c r="C251" s="211" t="s">
        <v>281</v>
      </c>
      <c r="D251" s="211" t="s">
        <v>122</v>
      </c>
      <c r="E251" s="212" t="s">
        <v>282</v>
      </c>
      <c r="F251" s="213" t="s">
        <v>283</v>
      </c>
      <c r="G251" s="214" t="s">
        <v>125</v>
      </c>
      <c r="H251" s="215">
        <v>572</v>
      </c>
      <c r="I251" s="216"/>
      <c r="J251" s="217">
        <f>ROUND(I251*H251,2)</f>
        <v>0</v>
      </c>
      <c r="K251" s="213" t="s">
        <v>1</v>
      </c>
      <c r="L251" s="44"/>
      <c r="M251" s="218" t="s">
        <v>1</v>
      </c>
      <c r="N251" s="219" t="s">
        <v>38</v>
      </c>
      <c r="O251" s="91"/>
      <c r="P251" s="220">
        <f>O251*H251</f>
        <v>0</v>
      </c>
      <c r="Q251" s="220">
        <v>0</v>
      </c>
      <c r="R251" s="220">
        <f>Q251*H251</f>
        <v>0</v>
      </c>
      <c r="S251" s="220">
        <v>0</v>
      </c>
      <c r="T251" s="221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2" t="s">
        <v>127</v>
      </c>
      <c r="AT251" s="222" t="s">
        <v>122</v>
      </c>
      <c r="AU251" s="222" t="s">
        <v>80</v>
      </c>
      <c r="AY251" s="17" t="s">
        <v>120</v>
      </c>
      <c r="BE251" s="223">
        <f>IF(N251="základní",J251,0)</f>
        <v>0</v>
      </c>
      <c r="BF251" s="223">
        <f>IF(N251="snížená",J251,0)</f>
        <v>0</v>
      </c>
      <c r="BG251" s="223">
        <f>IF(N251="zákl. přenesená",J251,0)</f>
        <v>0</v>
      </c>
      <c r="BH251" s="223">
        <f>IF(N251="sníž. přenesená",J251,0)</f>
        <v>0</v>
      </c>
      <c r="BI251" s="223">
        <f>IF(N251="nulová",J251,0)</f>
        <v>0</v>
      </c>
      <c r="BJ251" s="17" t="s">
        <v>78</v>
      </c>
      <c r="BK251" s="223">
        <f>ROUND(I251*H251,2)</f>
        <v>0</v>
      </c>
      <c r="BL251" s="17" t="s">
        <v>127</v>
      </c>
      <c r="BM251" s="222" t="s">
        <v>284</v>
      </c>
    </row>
    <row r="252" s="2" customFormat="1">
      <c r="A252" s="38"/>
      <c r="B252" s="39"/>
      <c r="C252" s="40"/>
      <c r="D252" s="224" t="s">
        <v>129</v>
      </c>
      <c r="E252" s="40"/>
      <c r="F252" s="225" t="s">
        <v>283</v>
      </c>
      <c r="G252" s="40"/>
      <c r="H252" s="40"/>
      <c r="I252" s="226"/>
      <c r="J252" s="40"/>
      <c r="K252" s="40"/>
      <c r="L252" s="44"/>
      <c r="M252" s="227"/>
      <c r="N252" s="228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129</v>
      </c>
      <c r="AU252" s="17" t="s">
        <v>80</v>
      </c>
    </row>
    <row r="253" s="2" customFormat="1" ht="24.15" customHeight="1">
      <c r="A253" s="38"/>
      <c r="B253" s="39"/>
      <c r="C253" s="211" t="s">
        <v>285</v>
      </c>
      <c r="D253" s="211" t="s">
        <v>122</v>
      </c>
      <c r="E253" s="212" t="s">
        <v>286</v>
      </c>
      <c r="F253" s="213" t="s">
        <v>287</v>
      </c>
      <c r="G253" s="214" t="s">
        <v>270</v>
      </c>
      <c r="H253" s="215">
        <v>8</v>
      </c>
      <c r="I253" s="216"/>
      <c r="J253" s="217">
        <f>ROUND(I253*H253,2)</f>
        <v>0</v>
      </c>
      <c r="K253" s="213" t="s">
        <v>126</v>
      </c>
      <c r="L253" s="44"/>
      <c r="M253" s="218" t="s">
        <v>1</v>
      </c>
      <c r="N253" s="219" t="s">
        <v>38</v>
      </c>
      <c r="O253" s="91"/>
      <c r="P253" s="220">
        <f>O253*H253</f>
        <v>0</v>
      </c>
      <c r="Q253" s="220">
        <v>0</v>
      </c>
      <c r="R253" s="220">
        <f>Q253*H253</f>
        <v>0</v>
      </c>
      <c r="S253" s="220">
        <v>0</v>
      </c>
      <c r="T253" s="221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2" t="s">
        <v>127</v>
      </c>
      <c r="AT253" s="222" t="s">
        <v>122</v>
      </c>
      <c r="AU253" s="222" t="s">
        <v>80</v>
      </c>
      <c r="AY253" s="17" t="s">
        <v>120</v>
      </c>
      <c r="BE253" s="223">
        <f>IF(N253="základní",J253,0)</f>
        <v>0</v>
      </c>
      <c r="BF253" s="223">
        <f>IF(N253="snížená",J253,0)</f>
        <v>0</v>
      </c>
      <c r="BG253" s="223">
        <f>IF(N253="zákl. přenesená",J253,0)</f>
        <v>0</v>
      </c>
      <c r="BH253" s="223">
        <f>IF(N253="sníž. přenesená",J253,0)</f>
        <v>0</v>
      </c>
      <c r="BI253" s="223">
        <f>IF(N253="nulová",J253,0)</f>
        <v>0</v>
      </c>
      <c r="BJ253" s="17" t="s">
        <v>78</v>
      </c>
      <c r="BK253" s="223">
        <f>ROUND(I253*H253,2)</f>
        <v>0</v>
      </c>
      <c r="BL253" s="17" t="s">
        <v>127</v>
      </c>
      <c r="BM253" s="222" t="s">
        <v>288</v>
      </c>
    </row>
    <row r="254" s="2" customFormat="1">
      <c r="A254" s="38"/>
      <c r="B254" s="39"/>
      <c r="C254" s="40"/>
      <c r="D254" s="224" t="s">
        <v>129</v>
      </c>
      <c r="E254" s="40"/>
      <c r="F254" s="225" t="s">
        <v>289</v>
      </c>
      <c r="G254" s="40"/>
      <c r="H254" s="40"/>
      <c r="I254" s="226"/>
      <c r="J254" s="40"/>
      <c r="K254" s="40"/>
      <c r="L254" s="44"/>
      <c r="M254" s="227"/>
      <c r="N254" s="228"/>
      <c r="O254" s="91"/>
      <c r="P254" s="91"/>
      <c r="Q254" s="91"/>
      <c r="R254" s="91"/>
      <c r="S254" s="91"/>
      <c r="T254" s="9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129</v>
      </c>
      <c r="AU254" s="17" t="s">
        <v>80</v>
      </c>
    </row>
    <row r="255" s="2" customFormat="1">
      <c r="A255" s="38"/>
      <c r="B255" s="39"/>
      <c r="C255" s="40"/>
      <c r="D255" s="229" t="s">
        <v>131</v>
      </c>
      <c r="E255" s="40"/>
      <c r="F255" s="230" t="s">
        <v>290</v>
      </c>
      <c r="G255" s="40"/>
      <c r="H255" s="40"/>
      <c r="I255" s="226"/>
      <c r="J255" s="40"/>
      <c r="K255" s="40"/>
      <c r="L255" s="44"/>
      <c r="M255" s="227"/>
      <c r="N255" s="228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131</v>
      </c>
      <c r="AU255" s="17" t="s">
        <v>80</v>
      </c>
    </row>
    <row r="256" s="13" customFormat="1">
      <c r="A256" s="13"/>
      <c r="B256" s="231"/>
      <c r="C256" s="232"/>
      <c r="D256" s="224" t="s">
        <v>133</v>
      </c>
      <c r="E256" s="233" t="s">
        <v>1</v>
      </c>
      <c r="F256" s="234" t="s">
        <v>291</v>
      </c>
      <c r="G256" s="232"/>
      <c r="H256" s="233" t="s">
        <v>1</v>
      </c>
      <c r="I256" s="235"/>
      <c r="J256" s="232"/>
      <c r="K256" s="232"/>
      <c r="L256" s="236"/>
      <c r="M256" s="237"/>
      <c r="N256" s="238"/>
      <c r="O256" s="238"/>
      <c r="P256" s="238"/>
      <c r="Q256" s="238"/>
      <c r="R256" s="238"/>
      <c r="S256" s="238"/>
      <c r="T256" s="239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0" t="s">
        <v>133</v>
      </c>
      <c r="AU256" s="240" t="s">
        <v>80</v>
      </c>
      <c r="AV256" s="13" t="s">
        <v>78</v>
      </c>
      <c r="AW256" s="13" t="s">
        <v>30</v>
      </c>
      <c r="AX256" s="13" t="s">
        <v>73</v>
      </c>
      <c r="AY256" s="240" t="s">
        <v>120</v>
      </c>
    </row>
    <row r="257" s="14" customFormat="1">
      <c r="A257" s="14"/>
      <c r="B257" s="241"/>
      <c r="C257" s="242"/>
      <c r="D257" s="224" t="s">
        <v>133</v>
      </c>
      <c r="E257" s="243" t="s">
        <v>1</v>
      </c>
      <c r="F257" s="244" t="s">
        <v>275</v>
      </c>
      <c r="G257" s="242"/>
      <c r="H257" s="245">
        <v>8</v>
      </c>
      <c r="I257" s="246"/>
      <c r="J257" s="242"/>
      <c r="K257" s="242"/>
      <c r="L257" s="247"/>
      <c r="M257" s="248"/>
      <c r="N257" s="249"/>
      <c r="O257" s="249"/>
      <c r="P257" s="249"/>
      <c r="Q257" s="249"/>
      <c r="R257" s="249"/>
      <c r="S257" s="249"/>
      <c r="T257" s="250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1" t="s">
        <v>133</v>
      </c>
      <c r="AU257" s="251" t="s">
        <v>80</v>
      </c>
      <c r="AV257" s="14" t="s">
        <v>80</v>
      </c>
      <c r="AW257" s="14" t="s">
        <v>30</v>
      </c>
      <c r="AX257" s="14" t="s">
        <v>73</v>
      </c>
      <c r="AY257" s="251" t="s">
        <v>120</v>
      </c>
    </row>
    <row r="258" s="15" customFormat="1">
      <c r="A258" s="15"/>
      <c r="B258" s="252"/>
      <c r="C258" s="253"/>
      <c r="D258" s="224" t="s">
        <v>133</v>
      </c>
      <c r="E258" s="254" t="s">
        <v>1</v>
      </c>
      <c r="F258" s="255" t="s">
        <v>136</v>
      </c>
      <c r="G258" s="253"/>
      <c r="H258" s="256">
        <v>8</v>
      </c>
      <c r="I258" s="257"/>
      <c r="J258" s="253"/>
      <c r="K258" s="253"/>
      <c r="L258" s="258"/>
      <c r="M258" s="259"/>
      <c r="N258" s="260"/>
      <c r="O258" s="260"/>
      <c r="P258" s="260"/>
      <c r="Q258" s="260"/>
      <c r="R258" s="260"/>
      <c r="S258" s="260"/>
      <c r="T258" s="261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2" t="s">
        <v>133</v>
      </c>
      <c r="AU258" s="262" t="s">
        <v>80</v>
      </c>
      <c r="AV258" s="15" t="s">
        <v>127</v>
      </c>
      <c r="AW258" s="15" t="s">
        <v>30</v>
      </c>
      <c r="AX258" s="15" t="s">
        <v>78</v>
      </c>
      <c r="AY258" s="262" t="s">
        <v>120</v>
      </c>
    </row>
    <row r="259" s="2" customFormat="1" ht="16.5" customHeight="1">
      <c r="A259" s="38"/>
      <c r="B259" s="39"/>
      <c r="C259" s="263" t="s">
        <v>7</v>
      </c>
      <c r="D259" s="263" t="s">
        <v>220</v>
      </c>
      <c r="E259" s="264" t="s">
        <v>292</v>
      </c>
      <c r="F259" s="265" t="s">
        <v>293</v>
      </c>
      <c r="G259" s="266" t="s">
        <v>294</v>
      </c>
      <c r="H259" s="267">
        <v>8</v>
      </c>
      <c r="I259" s="268"/>
      <c r="J259" s="269">
        <f>ROUND(I259*H259,2)</f>
        <v>0</v>
      </c>
      <c r="K259" s="265" t="s">
        <v>1</v>
      </c>
      <c r="L259" s="270"/>
      <c r="M259" s="271" t="s">
        <v>1</v>
      </c>
      <c r="N259" s="272" t="s">
        <v>38</v>
      </c>
      <c r="O259" s="91"/>
      <c r="P259" s="220">
        <f>O259*H259</f>
        <v>0</v>
      </c>
      <c r="Q259" s="220">
        <v>0</v>
      </c>
      <c r="R259" s="220">
        <f>Q259*H259</f>
        <v>0</v>
      </c>
      <c r="S259" s="220">
        <v>0</v>
      </c>
      <c r="T259" s="221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2" t="s">
        <v>194</v>
      </c>
      <c r="AT259" s="222" t="s">
        <v>220</v>
      </c>
      <c r="AU259" s="222" t="s">
        <v>80</v>
      </c>
      <c r="AY259" s="17" t="s">
        <v>120</v>
      </c>
      <c r="BE259" s="223">
        <f>IF(N259="základní",J259,0)</f>
        <v>0</v>
      </c>
      <c r="BF259" s="223">
        <f>IF(N259="snížená",J259,0)</f>
        <v>0</v>
      </c>
      <c r="BG259" s="223">
        <f>IF(N259="zákl. přenesená",J259,0)</f>
        <v>0</v>
      </c>
      <c r="BH259" s="223">
        <f>IF(N259="sníž. přenesená",J259,0)</f>
        <v>0</v>
      </c>
      <c r="BI259" s="223">
        <f>IF(N259="nulová",J259,0)</f>
        <v>0</v>
      </c>
      <c r="BJ259" s="17" t="s">
        <v>78</v>
      </c>
      <c r="BK259" s="223">
        <f>ROUND(I259*H259,2)</f>
        <v>0</v>
      </c>
      <c r="BL259" s="17" t="s">
        <v>127</v>
      </c>
      <c r="BM259" s="222" t="s">
        <v>295</v>
      </c>
    </row>
    <row r="260" s="2" customFormat="1">
      <c r="A260" s="38"/>
      <c r="B260" s="39"/>
      <c r="C260" s="40"/>
      <c r="D260" s="224" t="s">
        <v>129</v>
      </c>
      <c r="E260" s="40"/>
      <c r="F260" s="225" t="s">
        <v>293</v>
      </c>
      <c r="G260" s="40"/>
      <c r="H260" s="40"/>
      <c r="I260" s="226"/>
      <c r="J260" s="40"/>
      <c r="K260" s="40"/>
      <c r="L260" s="44"/>
      <c r="M260" s="227"/>
      <c r="N260" s="228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129</v>
      </c>
      <c r="AU260" s="17" t="s">
        <v>80</v>
      </c>
    </row>
    <row r="261" s="2" customFormat="1" ht="33" customHeight="1">
      <c r="A261" s="38"/>
      <c r="B261" s="39"/>
      <c r="C261" s="211" t="s">
        <v>296</v>
      </c>
      <c r="D261" s="211" t="s">
        <v>122</v>
      </c>
      <c r="E261" s="212" t="s">
        <v>297</v>
      </c>
      <c r="F261" s="213" t="s">
        <v>298</v>
      </c>
      <c r="G261" s="214" t="s">
        <v>270</v>
      </c>
      <c r="H261" s="215">
        <v>8</v>
      </c>
      <c r="I261" s="216"/>
      <c r="J261" s="217">
        <f>ROUND(I261*H261,2)</f>
        <v>0</v>
      </c>
      <c r="K261" s="213" t="s">
        <v>126</v>
      </c>
      <c r="L261" s="44"/>
      <c r="M261" s="218" t="s">
        <v>1</v>
      </c>
      <c r="N261" s="219" t="s">
        <v>38</v>
      </c>
      <c r="O261" s="91"/>
      <c r="P261" s="220">
        <f>O261*H261</f>
        <v>0</v>
      </c>
      <c r="Q261" s="220">
        <v>5.0000000000000002E-05</v>
      </c>
      <c r="R261" s="220">
        <f>Q261*H261</f>
        <v>0.00040000000000000002</v>
      </c>
      <c r="S261" s="220">
        <v>0</v>
      </c>
      <c r="T261" s="221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2" t="s">
        <v>127</v>
      </c>
      <c r="AT261" s="222" t="s">
        <v>122</v>
      </c>
      <c r="AU261" s="222" t="s">
        <v>80</v>
      </c>
      <c r="AY261" s="17" t="s">
        <v>120</v>
      </c>
      <c r="BE261" s="223">
        <f>IF(N261="základní",J261,0)</f>
        <v>0</v>
      </c>
      <c r="BF261" s="223">
        <f>IF(N261="snížená",J261,0)</f>
        <v>0</v>
      </c>
      <c r="BG261" s="223">
        <f>IF(N261="zákl. přenesená",J261,0)</f>
        <v>0</v>
      </c>
      <c r="BH261" s="223">
        <f>IF(N261="sníž. přenesená",J261,0)</f>
        <v>0</v>
      </c>
      <c r="BI261" s="223">
        <f>IF(N261="nulová",J261,0)</f>
        <v>0</v>
      </c>
      <c r="BJ261" s="17" t="s">
        <v>78</v>
      </c>
      <c r="BK261" s="223">
        <f>ROUND(I261*H261,2)</f>
        <v>0</v>
      </c>
      <c r="BL261" s="17" t="s">
        <v>127</v>
      </c>
      <c r="BM261" s="222" t="s">
        <v>299</v>
      </c>
    </row>
    <row r="262" s="2" customFormat="1">
      <c r="A262" s="38"/>
      <c r="B262" s="39"/>
      <c r="C262" s="40"/>
      <c r="D262" s="224" t="s">
        <v>129</v>
      </c>
      <c r="E262" s="40"/>
      <c r="F262" s="225" t="s">
        <v>300</v>
      </c>
      <c r="G262" s="40"/>
      <c r="H262" s="40"/>
      <c r="I262" s="226"/>
      <c r="J262" s="40"/>
      <c r="K262" s="40"/>
      <c r="L262" s="44"/>
      <c r="M262" s="227"/>
      <c r="N262" s="228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129</v>
      </c>
      <c r="AU262" s="17" t="s">
        <v>80</v>
      </c>
    </row>
    <row r="263" s="2" customFormat="1">
      <c r="A263" s="38"/>
      <c r="B263" s="39"/>
      <c r="C263" s="40"/>
      <c r="D263" s="229" t="s">
        <v>131</v>
      </c>
      <c r="E263" s="40"/>
      <c r="F263" s="230" t="s">
        <v>301</v>
      </c>
      <c r="G263" s="40"/>
      <c r="H263" s="40"/>
      <c r="I263" s="226"/>
      <c r="J263" s="40"/>
      <c r="K263" s="40"/>
      <c r="L263" s="44"/>
      <c r="M263" s="227"/>
      <c r="N263" s="228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131</v>
      </c>
      <c r="AU263" s="17" t="s">
        <v>80</v>
      </c>
    </row>
    <row r="264" s="13" customFormat="1">
      <c r="A264" s="13"/>
      <c r="B264" s="231"/>
      <c r="C264" s="232"/>
      <c r="D264" s="224" t="s">
        <v>133</v>
      </c>
      <c r="E264" s="233" t="s">
        <v>1</v>
      </c>
      <c r="F264" s="234" t="s">
        <v>302</v>
      </c>
      <c r="G264" s="232"/>
      <c r="H264" s="233" t="s">
        <v>1</v>
      </c>
      <c r="I264" s="235"/>
      <c r="J264" s="232"/>
      <c r="K264" s="232"/>
      <c r="L264" s="236"/>
      <c r="M264" s="237"/>
      <c r="N264" s="238"/>
      <c r="O264" s="238"/>
      <c r="P264" s="238"/>
      <c r="Q264" s="238"/>
      <c r="R264" s="238"/>
      <c r="S264" s="238"/>
      <c r="T264" s="23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0" t="s">
        <v>133</v>
      </c>
      <c r="AU264" s="240" t="s">
        <v>80</v>
      </c>
      <c r="AV264" s="13" t="s">
        <v>78</v>
      </c>
      <c r="AW264" s="13" t="s">
        <v>30</v>
      </c>
      <c r="AX264" s="13" t="s">
        <v>73</v>
      </c>
      <c r="AY264" s="240" t="s">
        <v>120</v>
      </c>
    </row>
    <row r="265" s="14" customFormat="1">
      <c r="A265" s="14"/>
      <c r="B265" s="241"/>
      <c r="C265" s="242"/>
      <c r="D265" s="224" t="s">
        <v>133</v>
      </c>
      <c r="E265" s="243" t="s">
        <v>1</v>
      </c>
      <c r="F265" s="244" t="s">
        <v>194</v>
      </c>
      <c r="G265" s="242"/>
      <c r="H265" s="245">
        <v>8</v>
      </c>
      <c r="I265" s="246"/>
      <c r="J265" s="242"/>
      <c r="K265" s="242"/>
      <c r="L265" s="247"/>
      <c r="M265" s="248"/>
      <c r="N265" s="249"/>
      <c r="O265" s="249"/>
      <c r="P265" s="249"/>
      <c r="Q265" s="249"/>
      <c r="R265" s="249"/>
      <c r="S265" s="249"/>
      <c r="T265" s="250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1" t="s">
        <v>133</v>
      </c>
      <c r="AU265" s="251" t="s">
        <v>80</v>
      </c>
      <c r="AV265" s="14" t="s">
        <v>80</v>
      </c>
      <c r="AW265" s="14" t="s">
        <v>30</v>
      </c>
      <c r="AX265" s="14" t="s">
        <v>73</v>
      </c>
      <c r="AY265" s="251" t="s">
        <v>120</v>
      </c>
    </row>
    <row r="266" s="15" customFormat="1">
      <c r="A266" s="15"/>
      <c r="B266" s="252"/>
      <c r="C266" s="253"/>
      <c r="D266" s="224" t="s">
        <v>133</v>
      </c>
      <c r="E266" s="254" t="s">
        <v>1</v>
      </c>
      <c r="F266" s="255" t="s">
        <v>136</v>
      </c>
      <c r="G266" s="253"/>
      <c r="H266" s="256">
        <v>8</v>
      </c>
      <c r="I266" s="257"/>
      <c r="J266" s="253"/>
      <c r="K266" s="253"/>
      <c r="L266" s="258"/>
      <c r="M266" s="259"/>
      <c r="N266" s="260"/>
      <c r="O266" s="260"/>
      <c r="P266" s="260"/>
      <c r="Q266" s="260"/>
      <c r="R266" s="260"/>
      <c r="S266" s="260"/>
      <c r="T266" s="261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2" t="s">
        <v>133</v>
      </c>
      <c r="AU266" s="262" t="s">
        <v>80</v>
      </c>
      <c r="AV266" s="15" t="s">
        <v>127</v>
      </c>
      <c r="AW266" s="15" t="s">
        <v>30</v>
      </c>
      <c r="AX266" s="15" t="s">
        <v>78</v>
      </c>
      <c r="AY266" s="262" t="s">
        <v>120</v>
      </c>
    </row>
    <row r="267" s="2" customFormat="1" ht="21.75" customHeight="1">
      <c r="A267" s="38"/>
      <c r="B267" s="39"/>
      <c r="C267" s="263" t="s">
        <v>303</v>
      </c>
      <c r="D267" s="263" t="s">
        <v>220</v>
      </c>
      <c r="E267" s="264" t="s">
        <v>304</v>
      </c>
      <c r="F267" s="265" t="s">
        <v>305</v>
      </c>
      <c r="G267" s="266" t="s">
        <v>270</v>
      </c>
      <c r="H267" s="267">
        <v>24</v>
      </c>
      <c r="I267" s="268"/>
      <c r="J267" s="269">
        <f>ROUND(I267*H267,2)</f>
        <v>0</v>
      </c>
      <c r="K267" s="265" t="s">
        <v>126</v>
      </c>
      <c r="L267" s="270"/>
      <c r="M267" s="271" t="s">
        <v>1</v>
      </c>
      <c r="N267" s="272" t="s">
        <v>38</v>
      </c>
      <c r="O267" s="91"/>
      <c r="P267" s="220">
        <f>O267*H267</f>
        <v>0</v>
      </c>
      <c r="Q267" s="220">
        <v>0.0047200000000000002</v>
      </c>
      <c r="R267" s="220">
        <f>Q267*H267</f>
        <v>0.11328000000000001</v>
      </c>
      <c r="S267" s="220">
        <v>0</v>
      </c>
      <c r="T267" s="221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2" t="s">
        <v>194</v>
      </c>
      <c r="AT267" s="222" t="s">
        <v>220</v>
      </c>
      <c r="AU267" s="222" t="s">
        <v>80</v>
      </c>
      <c r="AY267" s="17" t="s">
        <v>120</v>
      </c>
      <c r="BE267" s="223">
        <f>IF(N267="základní",J267,0)</f>
        <v>0</v>
      </c>
      <c r="BF267" s="223">
        <f>IF(N267="snížená",J267,0)</f>
        <v>0</v>
      </c>
      <c r="BG267" s="223">
        <f>IF(N267="zákl. přenesená",J267,0)</f>
        <v>0</v>
      </c>
      <c r="BH267" s="223">
        <f>IF(N267="sníž. přenesená",J267,0)</f>
        <v>0</v>
      </c>
      <c r="BI267" s="223">
        <f>IF(N267="nulová",J267,0)</f>
        <v>0</v>
      </c>
      <c r="BJ267" s="17" t="s">
        <v>78</v>
      </c>
      <c r="BK267" s="223">
        <f>ROUND(I267*H267,2)</f>
        <v>0</v>
      </c>
      <c r="BL267" s="17" t="s">
        <v>127</v>
      </c>
      <c r="BM267" s="222" t="s">
        <v>306</v>
      </c>
    </row>
    <row r="268" s="2" customFormat="1">
      <c r="A268" s="38"/>
      <c r="B268" s="39"/>
      <c r="C268" s="40"/>
      <c r="D268" s="224" t="s">
        <v>129</v>
      </c>
      <c r="E268" s="40"/>
      <c r="F268" s="225" t="s">
        <v>305</v>
      </c>
      <c r="G268" s="40"/>
      <c r="H268" s="40"/>
      <c r="I268" s="226"/>
      <c r="J268" s="40"/>
      <c r="K268" s="40"/>
      <c r="L268" s="44"/>
      <c r="M268" s="227"/>
      <c r="N268" s="228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129</v>
      </c>
      <c r="AU268" s="17" t="s">
        <v>80</v>
      </c>
    </row>
    <row r="269" s="14" customFormat="1">
      <c r="A269" s="14"/>
      <c r="B269" s="241"/>
      <c r="C269" s="242"/>
      <c r="D269" s="224" t="s">
        <v>133</v>
      </c>
      <c r="E269" s="242"/>
      <c r="F269" s="244" t="s">
        <v>280</v>
      </c>
      <c r="G269" s="242"/>
      <c r="H269" s="245">
        <v>24</v>
      </c>
      <c r="I269" s="246"/>
      <c r="J269" s="242"/>
      <c r="K269" s="242"/>
      <c r="L269" s="247"/>
      <c r="M269" s="248"/>
      <c r="N269" s="249"/>
      <c r="O269" s="249"/>
      <c r="P269" s="249"/>
      <c r="Q269" s="249"/>
      <c r="R269" s="249"/>
      <c r="S269" s="249"/>
      <c r="T269" s="250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1" t="s">
        <v>133</v>
      </c>
      <c r="AU269" s="251" t="s">
        <v>80</v>
      </c>
      <c r="AV269" s="14" t="s">
        <v>80</v>
      </c>
      <c r="AW269" s="14" t="s">
        <v>4</v>
      </c>
      <c r="AX269" s="14" t="s">
        <v>78</v>
      </c>
      <c r="AY269" s="251" t="s">
        <v>120</v>
      </c>
    </row>
    <row r="270" s="2" customFormat="1" ht="33" customHeight="1">
      <c r="A270" s="38"/>
      <c r="B270" s="39"/>
      <c r="C270" s="211" t="s">
        <v>307</v>
      </c>
      <c r="D270" s="211" t="s">
        <v>122</v>
      </c>
      <c r="E270" s="212" t="s">
        <v>308</v>
      </c>
      <c r="F270" s="213" t="s">
        <v>309</v>
      </c>
      <c r="G270" s="214" t="s">
        <v>125</v>
      </c>
      <c r="H270" s="215">
        <v>572</v>
      </c>
      <c r="I270" s="216"/>
      <c r="J270" s="217">
        <f>ROUND(I270*H270,2)</f>
        <v>0</v>
      </c>
      <c r="K270" s="213" t="s">
        <v>126</v>
      </c>
      <c r="L270" s="44"/>
      <c r="M270" s="218" t="s">
        <v>1</v>
      </c>
      <c r="N270" s="219" t="s">
        <v>38</v>
      </c>
      <c r="O270" s="91"/>
      <c r="P270" s="220">
        <f>O270*H270</f>
        <v>0</v>
      </c>
      <c r="Q270" s="220">
        <v>0</v>
      </c>
      <c r="R270" s="220">
        <f>Q270*H270</f>
        <v>0</v>
      </c>
      <c r="S270" s="220">
        <v>0</v>
      </c>
      <c r="T270" s="221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2" t="s">
        <v>127</v>
      </c>
      <c r="AT270" s="222" t="s">
        <v>122</v>
      </c>
      <c r="AU270" s="222" t="s">
        <v>80</v>
      </c>
      <c r="AY270" s="17" t="s">
        <v>120</v>
      </c>
      <c r="BE270" s="223">
        <f>IF(N270="základní",J270,0)</f>
        <v>0</v>
      </c>
      <c r="BF270" s="223">
        <f>IF(N270="snížená",J270,0)</f>
        <v>0</v>
      </c>
      <c r="BG270" s="223">
        <f>IF(N270="zákl. přenesená",J270,0)</f>
        <v>0</v>
      </c>
      <c r="BH270" s="223">
        <f>IF(N270="sníž. přenesená",J270,0)</f>
        <v>0</v>
      </c>
      <c r="BI270" s="223">
        <f>IF(N270="nulová",J270,0)</f>
        <v>0</v>
      </c>
      <c r="BJ270" s="17" t="s">
        <v>78</v>
      </c>
      <c r="BK270" s="223">
        <f>ROUND(I270*H270,2)</f>
        <v>0</v>
      </c>
      <c r="BL270" s="17" t="s">
        <v>127</v>
      </c>
      <c r="BM270" s="222" t="s">
        <v>310</v>
      </c>
    </row>
    <row r="271" s="2" customFormat="1">
      <c r="A271" s="38"/>
      <c r="B271" s="39"/>
      <c r="C271" s="40"/>
      <c r="D271" s="224" t="s">
        <v>129</v>
      </c>
      <c r="E271" s="40"/>
      <c r="F271" s="225" t="s">
        <v>311</v>
      </c>
      <c r="G271" s="40"/>
      <c r="H271" s="40"/>
      <c r="I271" s="226"/>
      <c r="J271" s="40"/>
      <c r="K271" s="40"/>
      <c r="L271" s="44"/>
      <c r="M271" s="227"/>
      <c r="N271" s="228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129</v>
      </c>
      <c r="AU271" s="17" t="s">
        <v>80</v>
      </c>
    </row>
    <row r="272" s="2" customFormat="1">
      <c r="A272" s="38"/>
      <c r="B272" s="39"/>
      <c r="C272" s="40"/>
      <c r="D272" s="229" t="s">
        <v>131</v>
      </c>
      <c r="E272" s="40"/>
      <c r="F272" s="230" t="s">
        <v>312</v>
      </c>
      <c r="G272" s="40"/>
      <c r="H272" s="40"/>
      <c r="I272" s="226"/>
      <c r="J272" s="40"/>
      <c r="K272" s="40"/>
      <c r="L272" s="44"/>
      <c r="M272" s="227"/>
      <c r="N272" s="228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131</v>
      </c>
      <c r="AU272" s="17" t="s">
        <v>80</v>
      </c>
    </row>
    <row r="273" s="13" customFormat="1">
      <c r="A273" s="13"/>
      <c r="B273" s="231"/>
      <c r="C273" s="232"/>
      <c r="D273" s="224" t="s">
        <v>133</v>
      </c>
      <c r="E273" s="233" t="s">
        <v>1</v>
      </c>
      <c r="F273" s="234" t="s">
        <v>313</v>
      </c>
      <c r="G273" s="232"/>
      <c r="H273" s="233" t="s">
        <v>1</v>
      </c>
      <c r="I273" s="235"/>
      <c r="J273" s="232"/>
      <c r="K273" s="232"/>
      <c r="L273" s="236"/>
      <c r="M273" s="237"/>
      <c r="N273" s="238"/>
      <c r="O273" s="238"/>
      <c r="P273" s="238"/>
      <c r="Q273" s="238"/>
      <c r="R273" s="238"/>
      <c r="S273" s="238"/>
      <c r="T273" s="239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0" t="s">
        <v>133</v>
      </c>
      <c r="AU273" s="240" t="s">
        <v>80</v>
      </c>
      <c r="AV273" s="13" t="s">
        <v>78</v>
      </c>
      <c r="AW273" s="13" t="s">
        <v>30</v>
      </c>
      <c r="AX273" s="13" t="s">
        <v>73</v>
      </c>
      <c r="AY273" s="240" t="s">
        <v>120</v>
      </c>
    </row>
    <row r="274" s="14" customFormat="1">
      <c r="A274" s="14"/>
      <c r="B274" s="241"/>
      <c r="C274" s="242"/>
      <c r="D274" s="224" t="s">
        <v>133</v>
      </c>
      <c r="E274" s="243" t="s">
        <v>1</v>
      </c>
      <c r="F274" s="244" t="s">
        <v>254</v>
      </c>
      <c r="G274" s="242"/>
      <c r="H274" s="245">
        <v>572</v>
      </c>
      <c r="I274" s="246"/>
      <c r="J274" s="242"/>
      <c r="K274" s="242"/>
      <c r="L274" s="247"/>
      <c r="M274" s="248"/>
      <c r="N274" s="249"/>
      <c r="O274" s="249"/>
      <c r="P274" s="249"/>
      <c r="Q274" s="249"/>
      <c r="R274" s="249"/>
      <c r="S274" s="249"/>
      <c r="T274" s="250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1" t="s">
        <v>133</v>
      </c>
      <c r="AU274" s="251" t="s">
        <v>80</v>
      </c>
      <c r="AV274" s="14" t="s">
        <v>80</v>
      </c>
      <c r="AW274" s="14" t="s">
        <v>30</v>
      </c>
      <c r="AX274" s="14" t="s">
        <v>73</v>
      </c>
      <c r="AY274" s="251" t="s">
        <v>120</v>
      </c>
    </row>
    <row r="275" s="15" customFormat="1">
      <c r="A275" s="15"/>
      <c r="B275" s="252"/>
      <c r="C275" s="253"/>
      <c r="D275" s="224" t="s">
        <v>133</v>
      </c>
      <c r="E275" s="254" t="s">
        <v>1</v>
      </c>
      <c r="F275" s="255" t="s">
        <v>136</v>
      </c>
      <c r="G275" s="253"/>
      <c r="H275" s="256">
        <v>572</v>
      </c>
      <c r="I275" s="257"/>
      <c r="J275" s="253"/>
      <c r="K275" s="253"/>
      <c r="L275" s="258"/>
      <c r="M275" s="259"/>
      <c r="N275" s="260"/>
      <c r="O275" s="260"/>
      <c r="P275" s="260"/>
      <c r="Q275" s="260"/>
      <c r="R275" s="260"/>
      <c r="S275" s="260"/>
      <c r="T275" s="261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2" t="s">
        <v>133</v>
      </c>
      <c r="AU275" s="262" t="s">
        <v>80</v>
      </c>
      <c r="AV275" s="15" t="s">
        <v>127</v>
      </c>
      <c r="AW275" s="15" t="s">
        <v>30</v>
      </c>
      <c r="AX275" s="15" t="s">
        <v>78</v>
      </c>
      <c r="AY275" s="262" t="s">
        <v>120</v>
      </c>
    </row>
    <row r="276" s="2" customFormat="1" ht="37.8" customHeight="1">
      <c r="A276" s="38"/>
      <c r="B276" s="39"/>
      <c r="C276" s="211" t="s">
        <v>314</v>
      </c>
      <c r="D276" s="211" t="s">
        <v>122</v>
      </c>
      <c r="E276" s="212" t="s">
        <v>315</v>
      </c>
      <c r="F276" s="213" t="s">
        <v>316</v>
      </c>
      <c r="G276" s="214" t="s">
        <v>125</v>
      </c>
      <c r="H276" s="215">
        <v>572</v>
      </c>
      <c r="I276" s="216"/>
      <c r="J276" s="217">
        <f>ROUND(I276*H276,2)</f>
        <v>0</v>
      </c>
      <c r="K276" s="213" t="s">
        <v>126</v>
      </c>
      <c r="L276" s="44"/>
      <c r="M276" s="218" t="s">
        <v>1</v>
      </c>
      <c r="N276" s="219" t="s">
        <v>38</v>
      </c>
      <c r="O276" s="91"/>
      <c r="P276" s="220">
        <f>O276*H276</f>
        <v>0</v>
      </c>
      <c r="Q276" s="220">
        <v>0</v>
      </c>
      <c r="R276" s="220">
        <f>Q276*H276</f>
        <v>0</v>
      </c>
      <c r="S276" s="220">
        <v>0</v>
      </c>
      <c r="T276" s="221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2" t="s">
        <v>127</v>
      </c>
      <c r="AT276" s="222" t="s">
        <v>122</v>
      </c>
      <c r="AU276" s="222" t="s">
        <v>80</v>
      </c>
      <c r="AY276" s="17" t="s">
        <v>120</v>
      </c>
      <c r="BE276" s="223">
        <f>IF(N276="základní",J276,0)</f>
        <v>0</v>
      </c>
      <c r="BF276" s="223">
        <f>IF(N276="snížená",J276,0)</f>
        <v>0</v>
      </c>
      <c r="BG276" s="223">
        <f>IF(N276="zákl. přenesená",J276,0)</f>
        <v>0</v>
      </c>
      <c r="BH276" s="223">
        <f>IF(N276="sníž. přenesená",J276,0)</f>
        <v>0</v>
      </c>
      <c r="BI276" s="223">
        <f>IF(N276="nulová",J276,0)</f>
        <v>0</v>
      </c>
      <c r="BJ276" s="17" t="s">
        <v>78</v>
      </c>
      <c r="BK276" s="223">
        <f>ROUND(I276*H276,2)</f>
        <v>0</v>
      </c>
      <c r="BL276" s="17" t="s">
        <v>127</v>
      </c>
      <c r="BM276" s="222" t="s">
        <v>317</v>
      </c>
    </row>
    <row r="277" s="2" customFormat="1">
      <c r="A277" s="38"/>
      <c r="B277" s="39"/>
      <c r="C277" s="40"/>
      <c r="D277" s="224" t="s">
        <v>129</v>
      </c>
      <c r="E277" s="40"/>
      <c r="F277" s="225" t="s">
        <v>318</v>
      </c>
      <c r="G277" s="40"/>
      <c r="H277" s="40"/>
      <c r="I277" s="226"/>
      <c r="J277" s="40"/>
      <c r="K277" s="40"/>
      <c r="L277" s="44"/>
      <c r="M277" s="227"/>
      <c r="N277" s="228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129</v>
      </c>
      <c r="AU277" s="17" t="s">
        <v>80</v>
      </c>
    </row>
    <row r="278" s="2" customFormat="1">
      <c r="A278" s="38"/>
      <c r="B278" s="39"/>
      <c r="C278" s="40"/>
      <c r="D278" s="229" t="s">
        <v>131</v>
      </c>
      <c r="E278" s="40"/>
      <c r="F278" s="230" t="s">
        <v>319</v>
      </c>
      <c r="G278" s="40"/>
      <c r="H278" s="40"/>
      <c r="I278" s="226"/>
      <c r="J278" s="40"/>
      <c r="K278" s="40"/>
      <c r="L278" s="44"/>
      <c r="M278" s="227"/>
      <c r="N278" s="228"/>
      <c r="O278" s="91"/>
      <c r="P278" s="91"/>
      <c r="Q278" s="91"/>
      <c r="R278" s="91"/>
      <c r="S278" s="91"/>
      <c r="T278" s="9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131</v>
      </c>
      <c r="AU278" s="17" t="s">
        <v>80</v>
      </c>
    </row>
    <row r="279" s="2" customFormat="1" ht="16.5" customHeight="1">
      <c r="A279" s="38"/>
      <c r="B279" s="39"/>
      <c r="C279" s="263" t="s">
        <v>320</v>
      </c>
      <c r="D279" s="263" t="s">
        <v>220</v>
      </c>
      <c r="E279" s="264" t="s">
        <v>277</v>
      </c>
      <c r="F279" s="265" t="s">
        <v>278</v>
      </c>
      <c r="G279" s="266" t="s">
        <v>163</v>
      </c>
      <c r="H279" s="267">
        <v>5.7199999999999998</v>
      </c>
      <c r="I279" s="268"/>
      <c r="J279" s="269">
        <f>ROUND(I279*H279,2)</f>
        <v>0</v>
      </c>
      <c r="K279" s="265" t="s">
        <v>126</v>
      </c>
      <c r="L279" s="270"/>
      <c r="M279" s="271" t="s">
        <v>1</v>
      </c>
      <c r="N279" s="272" t="s">
        <v>38</v>
      </c>
      <c r="O279" s="91"/>
      <c r="P279" s="220">
        <f>O279*H279</f>
        <v>0</v>
      </c>
      <c r="Q279" s="220">
        <v>0.20999999999999999</v>
      </c>
      <c r="R279" s="220">
        <f>Q279*H279</f>
        <v>1.2011999999999998</v>
      </c>
      <c r="S279" s="220">
        <v>0</v>
      </c>
      <c r="T279" s="221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2" t="s">
        <v>194</v>
      </c>
      <c r="AT279" s="222" t="s">
        <v>220</v>
      </c>
      <c r="AU279" s="222" t="s">
        <v>80</v>
      </c>
      <c r="AY279" s="17" t="s">
        <v>120</v>
      </c>
      <c r="BE279" s="223">
        <f>IF(N279="základní",J279,0)</f>
        <v>0</v>
      </c>
      <c r="BF279" s="223">
        <f>IF(N279="snížená",J279,0)</f>
        <v>0</v>
      </c>
      <c r="BG279" s="223">
        <f>IF(N279="zákl. přenesená",J279,0)</f>
        <v>0</v>
      </c>
      <c r="BH279" s="223">
        <f>IF(N279="sníž. přenesená",J279,0)</f>
        <v>0</v>
      </c>
      <c r="BI279" s="223">
        <f>IF(N279="nulová",J279,0)</f>
        <v>0</v>
      </c>
      <c r="BJ279" s="17" t="s">
        <v>78</v>
      </c>
      <c r="BK279" s="223">
        <f>ROUND(I279*H279,2)</f>
        <v>0</v>
      </c>
      <c r="BL279" s="17" t="s">
        <v>127</v>
      </c>
      <c r="BM279" s="222" t="s">
        <v>321</v>
      </c>
    </row>
    <row r="280" s="2" customFormat="1">
      <c r="A280" s="38"/>
      <c r="B280" s="39"/>
      <c r="C280" s="40"/>
      <c r="D280" s="224" t="s">
        <v>129</v>
      </c>
      <c r="E280" s="40"/>
      <c r="F280" s="225" t="s">
        <v>278</v>
      </c>
      <c r="G280" s="40"/>
      <c r="H280" s="40"/>
      <c r="I280" s="226"/>
      <c r="J280" s="40"/>
      <c r="K280" s="40"/>
      <c r="L280" s="44"/>
      <c r="M280" s="227"/>
      <c r="N280" s="228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129</v>
      </c>
      <c r="AU280" s="17" t="s">
        <v>80</v>
      </c>
    </row>
    <row r="281" s="14" customFormat="1">
      <c r="A281" s="14"/>
      <c r="B281" s="241"/>
      <c r="C281" s="242"/>
      <c r="D281" s="224" t="s">
        <v>133</v>
      </c>
      <c r="E281" s="242"/>
      <c r="F281" s="244" t="s">
        <v>322</v>
      </c>
      <c r="G281" s="242"/>
      <c r="H281" s="245">
        <v>5.7199999999999998</v>
      </c>
      <c r="I281" s="246"/>
      <c r="J281" s="242"/>
      <c r="K281" s="242"/>
      <c r="L281" s="247"/>
      <c r="M281" s="248"/>
      <c r="N281" s="249"/>
      <c r="O281" s="249"/>
      <c r="P281" s="249"/>
      <c r="Q281" s="249"/>
      <c r="R281" s="249"/>
      <c r="S281" s="249"/>
      <c r="T281" s="250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1" t="s">
        <v>133</v>
      </c>
      <c r="AU281" s="251" t="s">
        <v>80</v>
      </c>
      <c r="AV281" s="14" t="s">
        <v>80</v>
      </c>
      <c r="AW281" s="14" t="s">
        <v>4</v>
      </c>
      <c r="AX281" s="14" t="s">
        <v>78</v>
      </c>
      <c r="AY281" s="251" t="s">
        <v>120</v>
      </c>
    </row>
    <row r="282" s="12" customFormat="1" ht="22.8" customHeight="1">
      <c r="A282" s="12"/>
      <c r="B282" s="195"/>
      <c r="C282" s="196"/>
      <c r="D282" s="197" t="s">
        <v>72</v>
      </c>
      <c r="E282" s="209" t="s">
        <v>80</v>
      </c>
      <c r="F282" s="209" t="s">
        <v>323</v>
      </c>
      <c r="G282" s="196"/>
      <c r="H282" s="196"/>
      <c r="I282" s="199"/>
      <c r="J282" s="210">
        <f>BK282</f>
        <v>0</v>
      </c>
      <c r="K282" s="196"/>
      <c r="L282" s="201"/>
      <c r="M282" s="202"/>
      <c r="N282" s="203"/>
      <c r="O282" s="203"/>
      <c r="P282" s="204">
        <f>SUM(P283:P290)</f>
        <v>0</v>
      </c>
      <c r="Q282" s="203"/>
      <c r="R282" s="204">
        <f>SUM(R283:R290)</f>
        <v>3.4525805999999997</v>
      </c>
      <c r="S282" s="203"/>
      <c r="T282" s="205">
        <f>SUM(T283:T290)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06" t="s">
        <v>78</v>
      </c>
      <c r="AT282" s="207" t="s">
        <v>72</v>
      </c>
      <c r="AU282" s="207" t="s">
        <v>78</v>
      </c>
      <c r="AY282" s="206" t="s">
        <v>120</v>
      </c>
      <c r="BK282" s="208">
        <f>SUM(BK283:BK290)</f>
        <v>0</v>
      </c>
    </row>
    <row r="283" s="2" customFormat="1" ht="16.5" customHeight="1">
      <c r="A283" s="38"/>
      <c r="B283" s="39"/>
      <c r="C283" s="211" t="s">
        <v>324</v>
      </c>
      <c r="D283" s="211" t="s">
        <v>122</v>
      </c>
      <c r="E283" s="212" t="s">
        <v>325</v>
      </c>
      <c r="F283" s="213" t="s">
        <v>326</v>
      </c>
      <c r="G283" s="214" t="s">
        <v>163</v>
      </c>
      <c r="H283" s="215">
        <v>1.3799999999999999</v>
      </c>
      <c r="I283" s="216"/>
      <c r="J283" s="217">
        <f>ROUND(I283*H283,2)</f>
        <v>0</v>
      </c>
      <c r="K283" s="213" t="s">
        <v>178</v>
      </c>
      <c r="L283" s="44"/>
      <c r="M283" s="218" t="s">
        <v>1</v>
      </c>
      <c r="N283" s="219" t="s">
        <v>38</v>
      </c>
      <c r="O283" s="91"/>
      <c r="P283" s="220">
        <f>O283*H283</f>
        <v>0</v>
      </c>
      <c r="Q283" s="220">
        <v>2.5018699999999998</v>
      </c>
      <c r="R283" s="220">
        <f>Q283*H283</f>
        <v>3.4525805999999997</v>
      </c>
      <c r="S283" s="220">
        <v>0</v>
      </c>
      <c r="T283" s="221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2" t="s">
        <v>127</v>
      </c>
      <c r="AT283" s="222" t="s">
        <v>122</v>
      </c>
      <c r="AU283" s="222" t="s">
        <v>80</v>
      </c>
      <c r="AY283" s="17" t="s">
        <v>120</v>
      </c>
      <c r="BE283" s="223">
        <f>IF(N283="základní",J283,0)</f>
        <v>0</v>
      </c>
      <c r="BF283" s="223">
        <f>IF(N283="snížená",J283,0)</f>
        <v>0</v>
      </c>
      <c r="BG283" s="223">
        <f>IF(N283="zákl. přenesená",J283,0)</f>
        <v>0</v>
      </c>
      <c r="BH283" s="223">
        <f>IF(N283="sníž. přenesená",J283,0)</f>
        <v>0</v>
      </c>
      <c r="BI283" s="223">
        <f>IF(N283="nulová",J283,0)</f>
        <v>0</v>
      </c>
      <c r="BJ283" s="17" t="s">
        <v>78</v>
      </c>
      <c r="BK283" s="223">
        <f>ROUND(I283*H283,2)</f>
        <v>0</v>
      </c>
      <c r="BL283" s="17" t="s">
        <v>127</v>
      </c>
      <c r="BM283" s="222" t="s">
        <v>327</v>
      </c>
    </row>
    <row r="284" s="2" customFormat="1">
      <c r="A284" s="38"/>
      <c r="B284" s="39"/>
      <c r="C284" s="40"/>
      <c r="D284" s="224" t="s">
        <v>129</v>
      </c>
      <c r="E284" s="40"/>
      <c r="F284" s="225" t="s">
        <v>328</v>
      </c>
      <c r="G284" s="40"/>
      <c r="H284" s="40"/>
      <c r="I284" s="226"/>
      <c r="J284" s="40"/>
      <c r="K284" s="40"/>
      <c r="L284" s="44"/>
      <c r="M284" s="227"/>
      <c r="N284" s="228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129</v>
      </c>
      <c r="AU284" s="17" t="s">
        <v>80</v>
      </c>
    </row>
    <row r="285" s="2" customFormat="1">
      <c r="A285" s="38"/>
      <c r="B285" s="39"/>
      <c r="C285" s="40"/>
      <c r="D285" s="229" t="s">
        <v>131</v>
      </c>
      <c r="E285" s="40"/>
      <c r="F285" s="230" t="s">
        <v>329</v>
      </c>
      <c r="G285" s="40"/>
      <c r="H285" s="40"/>
      <c r="I285" s="226"/>
      <c r="J285" s="40"/>
      <c r="K285" s="40"/>
      <c r="L285" s="44"/>
      <c r="M285" s="227"/>
      <c r="N285" s="228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131</v>
      </c>
      <c r="AU285" s="17" t="s">
        <v>80</v>
      </c>
    </row>
    <row r="286" s="13" customFormat="1">
      <c r="A286" s="13"/>
      <c r="B286" s="231"/>
      <c r="C286" s="232"/>
      <c r="D286" s="224" t="s">
        <v>133</v>
      </c>
      <c r="E286" s="233" t="s">
        <v>1</v>
      </c>
      <c r="F286" s="234" t="s">
        <v>330</v>
      </c>
      <c r="G286" s="232"/>
      <c r="H286" s="233" t="s">
        <v>1</v>
      </c>
      <c r="I286" s="235"/>
      <c r="J286" s="232"/>
      <c r="K286" s="232"/>
      <c r="L286" s="236"/>
      <c r="M286" s="237"/>
      <c r="N286" s="238"/>
      <c r="O286" s="238"/>
      <c r="P286" s="238"/>
      <c r="Q286" s="238"/>
      <c r="R286" s="238"/>
      <c r="S286" s="238"/>
      <c r="T286" s="23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0" t="s">
        <v>133</v>
      </c>
      <c r="AU286" s="240" t="s">
        <v>80</v>
      </c>
      <c r="AV286" s="13" t="s">
        <v>78</v>
      </c>
      <c r="AW286" s="13" t="s">
        <v>30</v>
      </c>
      <c r="AX286" s="13" t="s">
        <v>73</v>
      </c>
      <c r="AY286" s="240" t="s">
        <v>120</v>
      </c>
    </row>
    <row r="287" s="14" customFormat="1">
      <c r="A287" s="14"/>
      <c r="B287" s="241"/>
      <c r="C287" s="242"/>
      <c r="D287" s="224" t="s">
        <v>133</v>
      </c>
      <c r="E287" s="243" t="s">
        <v>1</v>
      </c>
      <c r="F287" s="244" t="s">
        <v>183</v>
      </c>
      <c r="G287" s="242"/>
      <c r="H287" s="245">
        <v>1.2</v>
      </c>
      <c r="I287" s="246"/>
      <c r="J287" s="242"/>
      <c r="K287" s="242"/>
      <c r="L287" s="247"/>
      <c r="M287" s="248"/>
      <c r="N287" s="249"/>
      <c r="O287" s="249"/>
      <c r="P287" s="249"/>
      <c r="Q287" s="249"/>
      <c r="R287" s="249"/>
      <c r="S287" s="249"/>
      <c r="T287" s="250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1" t="s">
        <v>133</v>
      </c>
      <c r="AU287" s="251" t="s">
        <v>80</v>
      </c>
      <c r="AV287" s="14" t="s">
        <v>80</v>
      </c>
      <c r="AW287" s="14" t="s">
        <v>30</v>
      </c>
      <c r="AX287" s="14" t="s">
        <v>73</v>
      </c>
      <c r="AY287" s="251" t="s">
        <v>120</v>
      </c>
    </row>
    <row r="288" s="13" customFormat="1">
      <c r="A288" s="13"/>
      <c r="B288" s="231"/>
      <c r="C288" s="232"/>
      <c r="D288" s="224" t="s">
        <v>133</v>
      </c>
      <c r="E288" s="233" t="s">
        <v>1</v>
      </c>
      <c r="F288" s="234" t="s">
        <v>331</v>
      </c>
      <c r="G288" s="232"/>
      <c r="H288" s="233" t="s">
        <v>1</v>
      </c>
      <c r="I288" s="235"/>
      <c r="J288" s="232"/>
      <c r="K288" s="232"/>
      <c r="L288" s="236"/>
      <c r="M288" s="237"/>
      <c r="N288" s="238"/>
      <c r="O288" s="238"/>
      <c r="P288" s="238"/>
      <c r="Q288" s="238"/>
      <c r="R288" s="238"/>
      <c r="S288" s="238"/>
      <c r="T288" s="239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0" t="s">
        <v>133</v>
      </c>
      <c r="AU288" s="240" t="s">
        <v>80</v>
      </c>
      <c r="AV288" s="13" t="s">
        <v>78</v>
      </c>
      <c r="AW288" s="13" t="s">
        <v>30</v>
      </c>
      <c r="AX288" s="13" t="s">
        <v>73</v>
      </c>
      <c r="AY288" s="240" t="s">
        <v>120</v>
      </c>
    </row>
    <row r="289" s="14" customFormat="1">
      <c r="A289" s="14"/>
      <c r="B289" s="241"/>
      <c r="C289" s="242"/>
      <c r="D289" s="224" t="s">
        <v>133</v>
      </c>
      <c r="E289" s="243" t="s">
        <v>1</v>
      </c>
      <c r="F289" s="244" t="s">
        <v>332</v>
      </c>
      <c r="G289" s="242"/>
      <c r="H289" s="245">
        <v>0.17999999999999999</v>
      </c>
      <c r="I289" s="246"/>
      <c r="J289" s="242"/>
      <c r="K289" s="242"/>
      <c r="L289" s="247"/>
      <c r="M289" s="248"/>
      <c r="N289" s="249"/>
      <c r="O289" s="249"/>
      <c r="P289" s="249"/>
      <c r="Q289" s="249"/>
      <c r="R289" s="249"/>
      <c r="S289" s="249"/>
      <c r="T289" s="250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1" t="s">
        <v>133</v>
      </c>
      <c r="AU289" s="251" t="s">
        <v>80</v>
      </c>
      <c r="AV289" s="14" t="s">
        <v>80</v>
      </c>
      <c r="AW289" s="14" t="s">
        <v>30</v>
      </c>
      <c r="AX289" s="14" t="s">
        <v>73</v>
      </c>
      <c r="AY289" s="251" t="s">
        <v>120</v>
      </c>
    </row>
    <row r="290" s="15" customFormat="1">
      <c r="A290" s="15"/>
      <c r="B290" s="252"/>
      <c r="C290" s="253"/>
      <c r="D290" s="224" t="s">
        <v>133</v>
      </c>
      <c r="E290" s="254" t="s">
        <v>1</v>
      </c>
      <c r="F290" s="255" t="s">
        <v>136</v>
      </c>
      <c r="G290" s="253"/>
      <c r="H290" s="256">
        <v>1.3799999999999999</v>
      </c>
      <c r="I290" s="257"/>
      <c r="J290" s="253"/>
      <c r="K290" s="253"/>
      <c r="L290" s="258"/>
      <c r="M290" s="259"/>
      <c r="N290" s="260"/>
      <c r="O290" s="260"/>
      <c r="P290" s="260"/>
      <c r="Q290" s="260"/>
      <c r="R290" s="260"/>
      <c r="S290" s="260"/>
      <c r="T290" s="261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2" t="s">
        <v>133</v>
      </c>
      <c r="AU290" s="262" t="s">
        <v>80</v>
      </c>
      <c r="AV290" s="15" t="s">
        <v>127</v>
      </c>
      <c r="AW290" s="15" t="s">
        <v>30</v>
      </c>
      <c r="AX290" s="15" t="s">
        <v>78</v>
      </c>
      <c r="AY290" s="262" t="s">
        <v>120</v>
      </c>
    </row>
    <row r="291" s="12" customFormat="1" ht="22.8" customHeight="1">
      <c r="A291" s="12"/>
      <c r="B291" s="195"/>
      <c r="C291" s="196"/>
      <c r="D291" s="197" t="s">
        <v>72</v>
      </c>
      <c r="E291" s="209" t="s">
        <v>160</v>
      </c>
      <c r="F291" s="209" t="s">
        <v>333</v>
      </c>
      <c r="G291" s="196"/>
      <c r="H291" s="196"/>
      <c r="I291" s="199"/>
      <c r="J291" s="210">
        <f>BK291</f>
        <v>0</v>
      </c>
      <c r="K291" s="196"/>
      <c r="L291" s="201"/>
      <c r="M291" s="202"/>
      <c r="N291" s="203"/>
      <c r="O291" s="203"/>
      <c r="P291" s="204">
        <f>SUM(P292:P385)</f>
        <v>0</v>
      </c>
      <c r="Q291" s="203"/>
      <c r="R291" s="204">
        <f>SUM(R292:R385)</f>
        <v>177.48096380000004</v>
      </c>
      <c r="S291" s="203"/>
      <c r="T291" s="205">
        <f>SUM(T292:T385)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06" t="s">
        <v>78</v>
      </c>
      <c r="AT291" s="207" t="s">
        <v>72</v>
      </c>
      <c r="AU291" s="207" t="s">
        <v>78</v>
      </c>
      <c r="AY291" s="206" t="s">
        <v>120</v>
      </c>
      <c r="BK291" s="208">
        <f>SUM(BK292:BK385)</f>
        <v>0</v>
      </c>
    </row>
    <row r="292" s="2" customFormat="1" ht="24.15" customHeight="1">
      <c r="A292" s="38"/>
      <c r="B292" s="39"/>
      <c r="C292" s="211" t="s">
        <v>334</v>
      </c>
      <c r="D292" s="211" t="s">
        <v>122</v>
      </c>
      <c r="E292" s="212" t="s">
        <v>335</v>
      </c>
      <c r="F292" s="213" t="s">
        <v>336</v>
      </c>
      <c r="G292" s="214" t="s">
        <v>125</v>
      </c>
      <c r="H292" s="215">
        <v>225.59999999999999</v>
      </c>
      <c r="I292" s="216"/>
      <c r="J292" s="217">
        <f>ROUND(I292*H292,2)</f>
        <v>0</v>
      </c>
      <c r="K292" s="213" t="s">
        <v>126</v>
      </c>
      <c r="L292" s="44"/>
      <c r="M292" s="218" t="s">
        <v>1</v>
      </c>
      <c r="N292" s="219" t="s">
        <v>38</v>
      </c>
      <c r="O292" s="91"/>
      <c r="P292" s="220">
        <f>O292*H292</f>
        <v>0</v>
      </c>
      <c r="Q292" s="220">
        <v>0</v>
      </c>
      <c r="R292" s="220">
        <f>Q292*H292</f>
        <v>0</v>
      </c>
      <c r="S292" s="220">
        <v>0</v>
      </c>
      <c r="T292" s="221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22" t="s">
        <v>127</v>
      </c>
      <c r="AT292" s="222" t="s">
        <v>122</v>
      </c>
      <c r="AU292" s="222" t="s">
        <v>80</v>
      </c>
      <c r="AY292" s="17" t="s">
        <v>120</v>
      </c>
      <c r="BE292" s="223">
        <f>IF(N292="základní",J292,0)</f>
        <v>0</v>
      </c>
      <c r="BF292" s="223">
        <f>IF(N292="snížená",J292,0)</f>
        <v>0</v>
      </c>
      <c r="BG292" s="223">
        <f>IF(N292="zákl. přenesená",J292,0)</f>
        <v>0</v>
      </c>
      <c r="BH292" s="223">
        <f>IF(N292="sníž. přenesená",J292,0)</f>
        <v>0</v>
      </c>
      <c r="BI292" s="223">
        <f>IF(N292="nulová",J292,0)</f>
        <v>0</v>
      </c>
      <c r="BJ292" s="17" t="s">
        <v>78</v>
      </c>
      <c r="BK292" s="223">
        <f>ROUND(I292*H292,2)</f>
        <v>0</v>
      </c>
      <c r="BL292" s="17" t="s">
        <v>127</v>
      </c>
      <c r="BM292" s="222" t="s">
        <v>337</v>
      </c>
    </row>
    <row r="293" s="2" customFormat="1">
      <c r="A293" s="38"/>
      <c r="B293" s="39"/>
      <c r="C293" s="40"/>
      <c r="D293" s="224" t="s">
        <v>129</v>
      </c>
      <c r="E293" s="40"/>
      <c r="F293" s="225" t="s">
        <v>338</v>
      </c>
      <c r="G293" s="40"/>
      <c r="H293" s="40"/>
      <c r="I293" s="226"/>
      <c r="J293" s="40"/>
      <c r="K293" s="40"/>
      <c r="L293" s="44"/>
      <c r="M293" s="227"/>
      <c r="N293" s="228"/>
      <c r="O293" s="91"/>
      <c r="P293" s="91"/>
      <c r="Q293" s="91"/>
      <c r="R293" s="91"/>
      <c r="S293" s="91"/>
      <c r="T293" s="92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7" t="s">
        <v>129</v>
      </c>
      <c r="AU293" s="17" t="s">
        <v>80</v>
      </c>
    </row>
    <row r="294" s="2" customFormat="1">
      <c r="A294" s="38"/>
      <c r="B294" s="39"/>
      <c r="C294" s="40"/>
      <c r="D294" s="229" t="s">
        <v>131</v>
      </c>
      <c r="E294" s="40"/>
      <c r="F294" s="230" t="s">
        <v>339</v>
      </c>
      <c r="G294" s="40"/>
      <c r="H294" s="40"/>
      <c r="I294" s="226"/>
      <c r="J294" s="40"/>
      <c r="K294" s="40"/>
      <c r="L294" s="44"/>
      <c r="M294" s="227"/>
      <c r="N294" s="228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131</v>
      </c>
      <c r="AU294" s="17" t="s">
        <v>80</v>
      </c>
    </row>
    <row r="295" s="13" customFormat="1">
      <c r="A295" s="13"/>
      <c r="B295" s="231"/>
      <c r="C295" s="232"/>
      <c r="D295" s="224" t="s">
        <v>133</v>
      </c>
      <c r="E295" s="233" t="s">
        <v>1</v>
      </c>
      <c r="F295" s="234" t="s">
        <v>340</v>
      </c>
      <c r="G295" s="232"/>
      <c r="H295" s="233" t="s">
        <v>1</v>
      </c>
      <c r="I295" s="235"/>
      <c r="J295" s="232"/>
      <c r="K295" s="232"/>
      <c r="L295" s="236"/>
      <c r="M295" s="237"/>
      <c r="N295" s="238"/>
      <c r="O295" s="238"/>
      <c r="P295" s="238"/>
      <c r="Q295" s="238"/>
      <c r="R295" s="238"/>
      <c r="S295" s="238"/>
      <c r="T295" s="239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0" t="s">
        <v>133</v>
      </c>
      <c r="AU295" s="240" t="s">
        <v>80</v>
      </c>
      <c r="AV295" s="13" t="s">
        <v>78</v>
      </c>
      <c r="AW295" s="13" t="s">
        <v>30</v>
      </c>
      <c r="AX295" s="13" t="s">
        <v>73</v>
      </c>
      <c r="AY295" s="240" t="s">
        <v>120</v>
      </c>
    </row>
    <row r="296" s="14" customFormat="1">
      <c r="A296" s="14"/>
      <c r="B296" s="241"/>
      <c r="C296" s="242"/>
      <c r="D296" s="224" t="s">
        <v>133</v>
      </c>
      <c r="E296" s="243" t="s">
        <v>1</v>
      </c>
      <c r="F296" s="244" t="s">
        <v>262</v>
      </c>
      <c r="G296" s="242"/>
      <c r="H296" s="245">
        <v>225.59999999999999</v>
      </c>
      <c r="I296" s="246"/>
      <c r="J296" s="242"/>
      <c r="K296" s="242"/>
      <c r="L296" s="247"/>
      <c r="M296" s="248"/>
      <c r="N296" s="249"/>
      <c r="O296" s="249"/>
      <c r="P296" s="249"/>
      <c r="Q296" s="249"/>
      <c r="R296" s="249"/>
      <c r="S296" s="249"/>
      <c r="T296" s="250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1" t="s">
        <v>133</v>
      </c>
      <c r="AU296" s="251" t="s">
        <v>80</v>
      </c>
      <c r="AV296" s="14" t="s">
        <v>80</v>
      </c>
      <c r="AW296" s="14" t="s">
        <v>30</v>
      </c>
      <c r="AX296" s="14" t="s">
        <v>73</v>
      </c>
      <c r="AY296" s="251" t="s">
        <v>120</v>
      </c>
    </row>
    <row r="297" s="15" customFormat="1">
      <c r="A297" s="15"/>
      <c r="B297" s="252"/>
      <c r="C297" s="253"/>
      <c r="D297" s="224" t="s">
        <v>133</v>
      </c>
      <c r="E297" s="254" t="s">
        <v>1</v>
      </c>
      <c r="F297" s="255" t="s">
        <v>136</v>
      </c>
      <c r="G297" s="253"/>
      <c r="H297" s="256">
        <v>225.59999999999999</v>
      </c>
      <c r="I297" s="257"/>
      <c r="J297" s="253"/>
      <c r="K297" s="253"/>
      <c r="L297" s="258"/>
      <c r="M297" s="259"/>
      <c r="N297" s="260"/>
      <c r="O297" s="260"/>
      <c r="P297" s="260"/>
      <c r="Q297" s="260"/>
      <c r="R297" s="260"/>
      <c r="S297" s="260"/>
      <c r="T297" s="261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62" t="s">
        <v>133</v>
      </c>
      <c r="AU297" s="262" t="s">
        <v>80</v>
      </c>
      <c r="AV297" s="15" t="s">
        <v>127</v>
      </c>
      <c r="AW297" s="15" t="s">
        <v>30</v>
      </c>
      <c r="AX297" s="15" t="s">
        <v>78</v>
      </c>
      <c r="AY297" s="262" t="s">
        <v>120</v>
      </c>
    </row>
    <row r="298" s="2" customFormat="1" ht="24.15" customHeight="1">
      <c r="A298" s="38"/>
      <c r="B298" s="39"/>
      <c r="C298" s="211" t="s">
        <v>341</v>
      </c>
      <c r="D298" s="211" t="s">
        <v>122</v>
      </c>
      <c r="E298" s="212" t="s">
        <v>342</v>
      </c>
      <c r="F298" s="213" t="s">
        <v>343</v>
      </c>
      <c r="G298" s="214" t="s">
        <v>125</v>
      </c>
      <c r="H298" s="215">
        <v>225.59999999999999</v>
      </c>
      <c r="I298" s="216"/>
      <c r="J298" s="217">
        <f>ROUND(I298*H298,2)</f>
        <v>0</v>
      </c>
      <c r="K298" s="213" t="s">
        <v>126</v>
      </c>
      <c r="L298" s="44"/>
      <c r="M298" s="218" t="s">
        <v>1</v>
      </c>
      <c r="N298" s="219" t="s">
        <v>38</v>
      </c>
      <c r="O298" s="91"/>
      <c r="P298" s="220">
        <f>O298*H298</f>
        <v>0</v>
      </c>
      <c r="Q298" s="220">
        <v>0</v>
      </c>
      <c r="R298" s="220">
        <f>Q298*H298</f>
        <v>0</v>
      </c>
      <c r="S298" s="220">
        <v>0</v>
      </c>
      <c r="T298" s="221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2" t="s">
        <v>127</v>
      </c>
      <c r="AT298" s="222" t="s">
        <v>122</v>
      </c>
      <c r="AU298" s="222" t="s">
        <v>80</v>
      </c>
      <c r="AY298" s="17" t="s">
        <v>120</v>
      </c>
      <c r="BE298" s="223">
        <f>IF(N298="základní",J298,0)</f>
        <v>0</v>
      </c>
      <c r="BF298" s="223">
        <f>IF(N298="snížená",J298,0)</f>
        <v>0</v>
      </c>
      <c r="BG298" s="223">
        <f>IF(N298="zákl. přenesená",J298,0)</f>
        <v>0</v>
      </c>
      <c r="BH298" s="223">
        <f>IF(N298="sníž. přenesená",J298,0)</f>
        <v>0</v>
      </c>
      <c r="BI298" s="223">
        <f>IF(N298="nulová",J298,0)</f>
        <v>0</v>
      </c>
      <c r="BJ298" s="17" t="s">
        <v>78</v>
      </c>
      <c r="BK298" s="223">
        <f>ROUND(I298*H298,2)</f>
        <v>0</v>
      </c>
      <c r="BL298" s="17" t="s">
        <v>127</v>
      </c>
      <c r="BM298" s="222" t="s">
        <v>344</v>
      </c>
    </row>
    <row r="299" s="2" customFormat="1">
      <c r="A299" s="38"/>
      <c r="B299" s="39"/>
      <c r="C299" s="40"/>
      <c r="D299" s="224" t="s">
        <v>129</v>
      </c>
      <c r="E299" s="40"/>
      <c r="F299" s="225" t="s">
        <v>345</v>
      </c>
      <c r="G299" s="40"/>
      <c r="H299" s="40"/>
      <c r="I299" s="226"/>
      <c r="J299" s="40"/>
      <c r="K299" s="40"/>
      <c r="L299" s="44"/>
      <c r="M299" s="227"/>
      <c r="N299" s="228"/>
      <c r="O299" s="91"/>
      <c r="P299" s="91"/>
      <c r="Q299" s="91"/>
      <c r="R299" s="91"/>
      <c r="S299" s="91"/>
      <c r="T299" s="92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129</v>
      </c>
      <c r="AU299" s="17" t="s">
        <v>80</v>
      </c>
    </row>
    <row r="300" s="2" customFormat="1">
      <c r="A300" s="38"/>
      <c r="B300" s="39"/>
      <c r="C300" s="40"/>
      <c r="D300" s="229" t="s">
        <v>131</v>
      </c>
      <c r="E300" s="40"/>
      <c r="F300" s="230" t="s">
        <v>346</v>
      </c>
      <c r="G300" s="40"/>
      <c r="H300" s="40"/>
      <c r="I300" s="226"/>
      <c r="J300" s="40"/>
      <c r="K300" s="40"/>
      <c r="L300" s="44"/>
      <c r="M300" s="227"/>
      <c r="N300" s="228"/>
      <c r="O300" s="91"/>
      <c r="P300" s="91"/>
      <c r="Q300" s="91"/>
      <c r="R300" s="91"/>
      <c r="S300" s="91"/>
      <c r="T300" s="92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131</v>
      </c>
      <c r="AU300" s="17" t="s">
        <v>80</v>
      </c>
    </row>
    <row r="301" s="13" customFormat="1">
      <c r="A301" s="13"/>
      <c r="B301" s="231"/>
      <c r="C301" s="232"/>
      <c r="D301" s="224" t="s">
        <v>133</v>
      </c>
      <c r="E301" s="233" t="s">
        <v>1</v>
      </c>
      <c r="F301" s="234" t="s">
        <v>340</v>
      </c>
      <c r="G301" s="232"/>
      <c r="H301" s="233" t="s">
        <v>1</v>
      </c>
      <c r="I301" s="235"/>
      <c r="J301" s="232"/>
      <c r="K301" s="232"/>
      <c r="L301" s="236"/>
      <c r="M301" s="237"/>
      <c r="N301" s="238"/>
      <c r="O301" s="238"/>
      <c r="P301" s="238"/>
      <c r="Q301" s="238"/>
      <c r="R301" s="238"/>
      <c r="S301" s="238"/>
      <c r="T301" s="239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0" t="s">
        <v>133</v>
      </c>
      <c r="AU301" s="240" t="s">
        <v>80</v>
      </c>
      <c r="AV301" s="13" t="s">
        <v>78</v>
      </c>
      <c r="AW301" s="13" t="s">
        <v>30</v>
      </c>
      <c r="AX301" s="13" t="s">
        <v>73</v>
      </c>
      <c r="AY301" s="240" t="s">
        <v>120</v>
      </c>
    </row>
    <row r="302" s="14" customFormat="1">
      <c r="A302" s="14"/>
      <c r="B302" s="241"/>
      <c r="C302" s="242"/>
      <c r="D302" s="224" t="s">
        <v>133</v>
      </c>
      <c r="E302" s="243" t="s">
        <v>1</v>
      </c>
      <c r="F302" s="244" t="s">
        <v>262</v>
      </c>
      <c r="G302" s="242"/>
      <c r="H302" s="245">
        <v>225.59999999999999</v>
      </c>
      <c r="I302" s="246"/>
      <c r="J302" s="242"/>
      <c r="K302" s="242"/>
      <c r="L302" s="247"/>
      <c r="M302" s="248"/>
      <c r="N302" s="249"/>
      <c r="O302" s="249"/>
      <c r="P302" s="249"/>
      <c r="Q302" s="249"/>
      <c r="R302" s="249"/>
      <c r="S302" s="249"/>
      <c r="T302" s="250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1" t="s">
        <v>133</v>
      </c>
      <c r="AU302" s="251" t="s">
        <v>80</v>
      </c>
      <c r="AV302" s="14" t="s">
        <v>80</v>
      </c>
      <c r="AW302" s="14" t="s">
        <v>30</v>
      </c>
      <c r="AX302" s="14" t="s">
        <v>73</v>
      </c>
      <c r="AY302" s="251" t="s">
        <v>120</v>
      </c>
    </row>
    <row r="303" s="15" customFormat="1">
      <c r="A303" s="15"/>
      <c r="B303" s="252"/>
      <c r="C303" s="253"/>
      <c r="D303" s="224" t="s">
        <v>133</v>
      </c>
      <c r="E303" s="254" t="s">
        <v>1</v>
      </c>
      <c r="F303" s="255" t="s">
        <v>136</v>
      </c>
      <c r="G303" s="253"/>
      <c r="H303" s="256">
        <v>225.59999999999999</v>
      </c>
      <c r="I303" s="257"/>
      <c r="J303" s="253"/>
      <c r="K303" s="253"/>
      <c r="L303" s="258"/>
      <c r="M303" s="259"/>
      <c r="N303" s="260"/>
      <c r="O303" s="260"/>
      <c r="P303" s="260"/>
      <c r="Q303" s="260"/>
      <c r="R303" s="260"/>
      <c r="S303" s="260"/>
      <c r="T303" s="261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2" t="s">
        <v>133</v>
      </c>
      <c r="AU303" s="262" t="s">
        <v>80</v>
      </c>
      <c r="AV303" s="15" t="s">
        <v>127</v>
      </c>
      <c r="AW303" s="15" t="s">
        <v>30</v>
      </c>
      <c r="AX303" s="15" t="s">
        <v>78</v>
      </c>
      <c r="AY303" s="262" t="s">
        <v>120</v>
      </c>
    </row>
    <row r="304" s="2" customFormat="1" ht="24.15" customHeight="1">
      <c r="A304" s="38"/>
      <c r="B304" s="39"/>
      <c r="C304" s="211" t="s">
        <v>347</v>
      </c>
      <c r="D304" s="211" t="s">
        <v>122</v>
      </c>
      <c r="E304" s="212" t="s">
        <v>348</v>
      </c>
      <c r="F304" s="213" t="s">
        <v>349</v>
      </c>
      <c r="G304" s="214" t="s">
        <v>125</v>
      </c>
      <c r="H304" s="215">
        <v>201.19999999999999</v>
      </c>
      <c r="I304" s="216"/>
      <c r="J304" s="217">
        <f>ROUND(I304*H304,2)</f>
        <v>0</v>
      </c>
      <c r="K304" s="213" t="s">
        <v>126</v>
      </c>
      <c r="L304" s="44"/>
      <c r="M304" s="218" t="s">
        <v>1</v>
      </c>
      <c r="N304" s="219" t="s">
        <v>38</v>
      </c>
      <c r="O304" s="91"/>
      <c r="P304" s="220">
        <f>O304*H304</f>
        <v>0</v>
      </c>
      <c r="Q304" s="220">
        <v>0</v>
      </c>
      <c r="R304" s="220">
        <f>Q304*H304</f>
        <v>0</v>
      </c>
      <c r="S304" s="220">
        <v>0</v>
      </c>
      <c r="T304" s="221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2" t="s">
        <v>127</v>
      </c>
      <c r="AT304" s="222" t="s">
        <v>122</v>
      </c>
      <c r="AU304" s="222" t="s">
        <v>80</v>
      </c>
      <c r="AY304" s="17" t="s">
        <v>120</v>
      </c>
      <c r="BE304" s="223">
        <f>IF(N304="základní",J304,0)</f>
        <v>0</v>
      </c>
      <c r="BF304" s="223">
        <f>IF(N304="snížená",J304,0)</f>
        <v>0</v>
      </c>
      <c r="BG304" s="223">
        <f>IF(N304="zákl. přenesená",J304,0)</f>
        <v>0</v>
      </c>
      <c r="BH304" s="223">
        <f>IF(N304="sníž. přenesená",J304,0)</f>
        <v>0</v>
      </c>
      <c r="BI304" s="223">
        <f>IF(N304="nulová",J304,0)</f>
        <v>0</v>
      </c>
      <c r="BJ304" s="17" t="s">
        <v>78</v>
      </c>
      <c r="BK304" s="223">
        <f>ROUND(I304*H304,2)</f>
        <v>0</v>
      </c>
      <c r="BL304" s="17" t="s">
        <v>127</v>
      </c>
      <c r="BM304" s="222" t="s">
        <v>350</v>
      </c>
    </row>
    <row r="305" s="2" customFormat="1">
      <c r="A305" s="38"/>
      <c r="B305" s="39"/>
      <c r="C305" s="40"/>
      <c r="D305" s="224" t="s">
        <v>129</v>
      </c>
      <c r="E305" s="40"/>
      <c r="F305" s="225" t="s">
        <v>351</v>
      </c>
      <c r="G305" s="40"/>
      <c r="H305" s="40"/>
      <c r="I305" s="226"/>
      <c r="J305" s="40"/>
      <c r="K305" s="40"/>
      <c r="L305" s="44"/>
      <c r="M305" s="227"/>
      <c r="N305" s="228"/>
      <c r="O305" s="91"/>
      <c r="P305" s="91"/>
      <c r="Q305" s="91"/>
      <c r="R305" s="91"/>
      <c r="S305" s="91"/>
      <c r="T305" s="92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129</v>
      </c>
      <c r="AU305" s="17" t="s">
        <v>80</v>
      </c>
    </row>
    <row r="306" s="2" customFormat="1">
      <c r="A306" s="38"/>
      <c r="B306" s="39"/>
      <c r="C306" s="40"/>
      <c r="D306" s="229" t="s">
        <v>131</v>
      </c>
      <c r="E306" s="40"/>
      <c r="F306" s="230" t="s">
        <v>352</v>
      </c>
      <c r="G306" s="40"/>
      <c r="H306" s="40"/>
      <c r="I306" s="226"/>
      <c r="J306" s="40"/>
      <c r="K306" s="40"/>
      <c r="L306" s="44"/>
      <c r="M306" s="227"/>
      <c r="N306" s="228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131</v>
      </c>
      <c r="AU306" s="17" t="s">
        <v>80</v>
      </c>
    </row>
    <row r="307" s="13" customFormat="1">
      <c r="A307" s="13"/>
      <c r="B307" s="231"/>
      <c r="C307" s="232"/>
      <c r="D307" s="224" t="s">
        <v>133</v>
      </c>
      <c r="E307" s="233" t="s">
        <v>1</v>
      </c>
      <c r="F307" s="234" t="s">
        <v>353</v>
      </c>
      <c r="G307" s="232"/>
      <c r="H307" s="233" t="s">
        <v>1</v>
      </c>
      <c r="I307" s="235"/>
      <c r="J307" s="232"/>
      <c r="K307" s="232"/>
      <c r="L307" s="236"/>
      <c r="M307" s="237"/>
      <c r="N307" s="238"/>
      <c r="O307" s="238"/>
      <c r="P307" s="238"/>
      <c r="Q307" s="238"/>
      <c r="R307" s="238"/>
      <c r="S307" s="238"/>
      <c r="T307" s="239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0" t="s">
        <v>133</v>
      </c>
      <c r="AU307" s="240" t="s">
        <v>80</v>
      </c>
      <c r="AV307" s="13" t="s">
        <v>78</v>
      </c>
      <c r="AW307" s="13" t="s">
        <v>30</v>
      </c>
      <c r="AX307" s="13" t="s">
        <v>73</v>
      </c>
      <c r="AY307" s="240" t="s">
        <v>120</v>
      </c>
    </row>
    <row r="308" s="14" customFormat="1">
      <c r="A308" s="14"/>
      <c r="B308" s="241"/>
      <c r="C308" s="242"/>
      <c r="D308" s="224" t="s">
        <v>133</v>
      </c>
      <c r="E308" s="243" t="s">
        <v>1</v>
      </c>
      <c r="F308" s="244" t="s">
        <v>354</v>
      </c>
      <c r="G308" s="242"/>
      <c r="H308" s="245">
        <v>201.19999999999999</v>
      </c>
      <c r="I308" s="246"/>
      <c r="J308" s="242"/>
      <c r="K308" s="242"/>
      <c r="L308" s="247"/>
      <c r="M308" s="248"/>
      <c r="N308" s="249"/>
      <c r="O308" s="249"/>
      <c r="P308" s="249"/>
      <c r="Q308" s="249"/>
      <c r="R308" s="249"/>
      <c r="S308" s="249"/>
      <c r="T308" s="250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1" t="s">
        <v>133</v>
      </c>
      <c r="AU308" s="251" t="s">
        <v>80</v>
      </c>
      <c r="AV308" s="14" t="s">
        <v>80</v>
      </c>
      <c r="AW308" s="14" t="s">
        <v>30</v>
      </c>
      <c r="AX308" s="14" t="s">
        <v>73</v>
      </c>
      <c r="AY308" s="251" t="s">
        <v>120</v>
      </c>
    </row>
    <row r="309" s="15" customFormat="1">
      <c r="A309" s="15"/>
      <c r="B309" s="252"/>
      <c r="C309" s="253"/>
      <c r="D309" s="224" t="s">
        <v>133</v>
      </c>
      <c r="E309" s="254" t="s">
        <v>1</v>
      </c>
      <c r="F309" s="255" t="s">
        <v>136</v>
      </c>
      <c r="G309" s="253"/>
      <c r="H309" s="256">
        <v>201.19999999999999</v>
      </c>
      <c r="I309" s="257"/>
      <c r="J309" s="253"/>
      <c r="K309" s="253"/>
      <c r="L309" s="258"/>
      <c r="M309" s="259"/>
      <c r="N309" s="260"/>
      <c r="O309" s="260"/>
      <c r="P309" s="260"/>
      <c r="Q309" s="260"/>
      <c r="R309" s="260"/>
      <c r="S309" s="260"/>
      <c r="T309" s="261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62" t="s">
        <v>133</v>
      </c>
      <c r="AU309" s="262" t="s">
        <v>80</v>
      </c>
      <c r="AV309" s="15" t="s">
        <v>127</v>
      </c>
      <c r="AW309" s="15" t="s">
        <v>30</v>
      </c>
      <c r="AX309" s="15" t="s">
        <v>78</v>
      </c>
      <c r="AY309" s="262" t="s">
        <v>120</v>
      </c>
    </row>
    <row r="310" s="2" customFormat="1" ht="24.15" customHeight="1">
      <c r="A310" s="38"/>
      <c r="B310" s="39"/>
      <c r="C310" s="211" t="s">
        <v>355</v>
      </c>
      <c r="D310" s="211" t="s">
        <v>122</v>
      </c>
      <c r="E310" s="212" t="s">
        <v>356</v>
      </c>
      <c r="F310" s="213" t="s">
        <v>357</v>
      </c>
      <c r="G310" s="214" t="s">
        <v>125</v>
      </c>
      <c r="H310" s="215">
        <v>346.69999999999999</v>
      </c>
      <c r="I310" s="216"/>
      <c r="J310" s="217">
        <f>ROUND(I310*H310,2)</f>
        <v>0</v>
      </c>
      <c r="K310" s="213" t="s">
        <v>126</v>
      </c>
      <c r="L310" s="44"/>
      <c r="M310" s="218" t="s">
        <v>1</v>
      </c>
      <c r="N310" s="219" t="s">
        <v>38</v>
      </c>
      <c r="O310" s="91"/>
      <c r="P310" s="220">
        <f>O310*H310</f>
        <v>0</v>
      </c>
      <c r="Q310" s="220">
        <v>0</v>
      </c>
      <c r="R310" s="220">
        <f>Q310*H310</f>
        <v>0</v>
      </c>
      <c r="S310" s="220">
        <v>0</v>
      </c>
      <c r="T310" s="221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2" t="s">
        <v>127</v>
      </c>
      <c r="AT310" s="222" t="s">
        <v>122</v>
      </c>
      <c r="AU310" s="222" t="s">
        <v>80</v>
      </c>
      <c r="AY310" s="17" t="s">
        <v>120</v>
      </c>
      <c r="BE310" s="223">
        <f>IF(N310="základní",J310,0)</f>
        <v>0</v>
      </c>
      <c r="BF310" s="223">
        <f>IF(N310="snížená",J310,0)</f>
        <v>0</v>
      </c>
      <c r="BG310" s="223">
        <f>IF(N310="zákl. přenesená",J310,0)</f>
        <v>0</v>
      </c>
      <c r="BH310" s="223">
        <f>IF(N310="sníž. přenesená",J310,0)</f>
        <v>0</v>
      </c>
      <c r="BI310" s="223">
        <f>IF(N310="nulová",J310,0)</f>
        <v>0</v>
      </c>
      <c r="BJ310" s="17" t="s">
        <v>78</v>
      </c>
      <c r="BK310" s="223">
        <f>ROUND(I310*H310,2)</f>
        <v>0</v>
      </c>
      <c r="BL310" s="17" t="s">
        <v>127</v>
      </c>
      <c r="BM310" s="222" t="s">
        <v>358</v>
      </c>
    </row>
    <row r="311" s="2" customFormat="1">
      <c r="A311" s="38"/>
      <c r="B311" s="39"/>
      <c r="C311" s="40"/>
      <c r="D311" s="224" t="s">
        <v>129</v>
      </c>
      <c r="E311" s="40"/>
      <c r="F311" s="225" t="s">
        <v>359</v>
      </c>
      <c r="G311" s="40"/>
      <c r="H311" s="40"/>
      <c r="I311" s="226"/>
      <c r="J311" s="40"/>
      <c r="K311" s="40"/>
      <c r="L311" s="44"/>
      <c r="M311" s="227"/>
      <c r="N311" s="228"/>
      <c r="O311" s="91"/>
      <c r="P311" s="91"/>
      <c r="Q311" s="91"/>
      <c r="R311" s="91"/>
      <c r="S311" s="91"/>
      <c r="T311" s="92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129</v>
      </c>
      <c r="AU311" s="17" t="s">
        <v>80</v>
      </c>
    </row>
    <row r="312" s="2" customFormat="1">
      <c r="A312" s="38"/>
      <c r="B312" s="39"/>
      <c r="C312" s="40"/>
      <c r="D312" s="229" t="s">
        <v>131</v>
      </c>
      <c r="E312" s="40"/>
      <c r="F312" s="230" t="s">
        <v>360</v>
      </c>
      <c r="G312" s="40"/>
      <c r="H312" s="40"/>
      <c r="I312" s="226"/>
      <c r="J312" s="40"/>
      <c r="K312" s="40"/>
      <c r="L312" s="44"/>
      <c r="M312" s="227"/>
      <c r="N312" s="228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131</v>
      </c>
      <c r="AU312" s="17" t="s">
        <v>80</v>
      </c>
    </row>
    <row r="313" s="13" customFormat="1">
      <c r="A313" s="13"/>
      <c r="B313" s="231"/>
      <c r="C313" s="232"/>
      <c r="D313" s="224" t="s">
        <v>133</v>
      </c>
      <c r="E313" s="233" t="s">
        <v>1</v>
      </c>
      <c r="F313" s="234" t="s">
        <v>361</v>
      </c>
      <c r="G313" s="232"/>
      <c r="H313" s="233" t="s">
        <v>1</v>
      </c>
      <c r="I313" s="235"/>
      <c r="J313" s="232"/>
      <c r="K313" s="232"/>
      <c r="L313" s="236"/>
      <c r="M313" s="237"/>
      <c r="N313" s="238"/>
      <c r="O313" s="238"/>
      <c r="P313" s="238"/>
      <c r="Q313" s="238"/>
      <c r="R313" s="238"/>
      <c r="S313" s="238"/>
      <c r="T313" s="239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0" t="s">
        <v>133</v>
      </c>
      <c r="AU313" s="240" t="s">
        <v>80</v>
      </c>
      <c r="AV313" s="13" t="s">
        <v>78</v>
      </c>
      <c r="AW313" s="13" t="s">
        <v>30</v>
      </c>
      <c r="AX313" s="13" t="s">
        <v>73</v>
      </c>
      <c r="AY313" s="240" t="s">
        <v>120</v>
      </c>
    </row>
    <row r="314" s="14" customFormat="1">
      <c r="A314" s="14"/>
      <c r="B314" s="241"/>
      <c r="C314" s="242"/>
      <c r="D314" s="224" t="s">
        <v>133</v>
      </c>
      <c r="E314" s="243" t="s">
        <v>1</v>
      </c>
      <c r="F314" s="244" t="s">
        <v>362</v>
      </c>
      <c r="G314" s="242"/>
      <c r="H314" s="245">
        <v>333</v>
      </c>
      <c r="I314" s="246"/>
      <c r="J314" s="242"/>
      <c r="K314" s="242"/>
      <c r="L314" s="247"/>
      <c r="M314" s="248"/>
      <c r="N314" s="249"/>
      <c r="O314" s="249"/>
      <c r="P314" s="249"/>
      <c r="Q314" s="249"/>
      <c r="R314" s="249"/>
      <c r="S314" s="249"/>
      <c r="T314" s="250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1" t="s">
        <v>133</v>
      </c>
      <c r="AU314" s="251" t="s">
        <v>80</v>
      </c>
      <c r="AV314" s="14" t="s">
        <v>80</v>
      </c>
      <c r="AW314" s="14" t="s">
        <v>30</v>
      </c>
      <c r="AX314" s="14" t="s">
        <v>73</v>
      </c>
      <c r="AY314" s="251" t="s">
        <v>120</v>
      </c>
    </row>
    <row r="315" s="13" customFormat="1">
      <c r="A315" s="13"/>
      <c r="B315" s="231"/>
      <c r="C315" s="232"/>
      <c r="D315" s="224" t="s">
        <v>133</v>
      </c>
      <c r="E315" s="233" t="s">
        <v>1</v>
      </c>
      <c r="F315" s="234" t="s">
        <v>363</v>
      </c>
      <c r="G315" s="232"/>
      <c r="H315" s="233" t="s">
        <v>1</v>
      </c>
      <c r="I315" s="235"/>
      <c r="J315" s="232"/>
      <c r="K315" s="232"/>
      <c r="L315" s="236"/>
      <c r="M315" s="237"/>
      <c r="N315" s="238"/>
      <c r="O315" s="238"/>
      <c r="P315" s="238"/>
      <c r="Q315" s="238"/>
      <c r="R315" s="238"/>
      <c r="S315" s="238"/>
      <c r="T315" s="239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0" t="s">
        <v>133</v>
      </c>
      <c r="AU315" s="240" t="s">
        <v>80</v>
      </c>
      <c r="AV315" s="13" t="s">
        <v>78</v>
      </c>
      <c r="AW315" s="13" t="s">
        <v>30</v>
      </c>
      <c r="AX315" s="13" t="s">
        <v>73</v>
      </c>
      <c r="AY315" s="240" t="s">
        <v>120</v>
      </c>
    </row>
    <row r="316" s="14" customFormat="1">
      <c r="A316" s="14"/>
      <c r="B316" s="241"/>
      <c r="C316" s="242"/>
      <c r="D316" s="224" t="s">
        <v>133</v>
      </c>
      <c r="E316" s="243" t="s">
        <v>1</v>
      </c>
      <c r="F316" s="244" t="s">
        <v>364</v>
      </c>
      <c r="G316" s="242"/>
      <c r="H316" s="245">
        <v>13.699999999999999</v>
      </c>
      <c r="I316" s="246"/>
      <c r="J316" s="242"/>
      <c r="K316" s="242"/>
      <c r="L316" s="247"/>
      <c r="M316" s="248"/>
      <c r="N316" s="249"/>
      <c r="O316" s="249"/>
      <c r="P316" s="249"/>
      <c r="Q316" s="249"/>
      <c r="R316" s="249"/>
      <c r="S316" s="249"/>
      <c r="T316" s="250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1" t="s">
        <v>133</v>
      </c>
      <c r="AU316" s="251" t="s">
        <v>80</v>
      </c>
      <c r="AV316" s="14" t="s">
        <v>80</v>
      </c>
      <c r="AW316" s="14" t="s">
        <v>30</v>
      </c>
      <c r="AX316" s="14" t="s">
        <v>73</v>
      </c>
      <c r="AY316" s="251" t="s">
        <v>120</v>
      </c>
    </row>
    <row r="317" s="15" customFormat="1">
      <c r="A317" s="15"/>
      <c r="B317" s="252"/>
      <c r="C317" s="253"/>
      <c r="D317" s="224" t="s">
        <v>133</v>
      </c>
      <c r="E317" s="254" t="s">
        <v>1</v>
      </c>
      <c r="F317" s="255" t="s">
        <v>136</v>
      </c>
      <c r="G317" s="253"/>
      <c r="H317" s="256">
        <v>346.69999999999999</v>
      </c>
      <c r="I317" s="257"/>
      <c r="J317" s="253"/>
      <c r="K317" s="253"/>
      <c r="L317" s="258"/>
      <c r="M317" s="259"/>
      <c r="N317" s="260"/>
      <c r="O317" s="260"/>
      <c r="P317" s="260"/>
      <c r="Q317" s="260"/>
      <c r="R317" s="260"/>
      <c r="S317" s="260"/>
      <c r="T317" s="261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2" t="s">
        <v>133</v>
      </c>
      <c r="AU317" s="262" t="s">
        <v>80</v>
      </c>
      <c r="AV317" s="15" t="s">
        <v>127</v>
      </c>
      <c r="AW317" s="15" t="s">
        <v>30</v>
      </c>
      <c r="AX317" s="15" t="s">
        <v>78</v>
      </c>
      <c r="AY317" s="262" t="s">
        <v>120</v>
      </c>
    </row>
    <row r="318" s="2" customFormat="1" ht="24.15" customHeight="1">
      <c r="A318" s="38"/>
      <c r="B318" s="39"/>
      <c r="C318" s="211" t="s">
        <v>365</v>
      </c>
      <c r="D318" s="211" t="s">
        <v>122</v>
      </c>
      <c r="E318" s="212" t="s">
        <v>366</v>
      </c>
      <c r="F318" s="213" t="s">
        <v>367</v>
      </c>
      <c r="G318" s="214" t="s">
        <v>125</v>
      </c>
      <c r="H318" s="215">
        <v>225.59999999999999</v>
      </c>
      <c r="I318" s="216"/>
      <c r="J318" s="217">
        <f>ROUND(I318*H318,2)</f>
        <v>0</v>
      </c>
      <c r="K318" s="213" t="s">
        <v>126</v>
      </c>
      <c r="L318" s="44"/>
      <c r="M318" s="218" t="s">
        <v>1</v>
      </c>
      <c r="N318" s="219" t="s">
        <v>38</v>
      </c>
      <c r="O318" s="91"/>
      <c r="P318" s="220">
        <f>O318*H318</f>
        <v>0</v>
      </c>
      <c r="Q318" s="220">
        <v>0</v>
      </c>
      <c r="R318" s="220">
        <f>Q318*H318</f>
        <v>0</v>
      </c>
      <c r="S318" s="220">
        <v>0</v>
      </c>
      <c r="T318" s="221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2" t="s">
        <v>127</v>
      </c>
      <c r="AT318" s="222" t="s">
        <v>122</v>
      </c>
      <c r="AU318" s="222" t="s">
        <v>80</v>
      </c>
      <c r="AY318" s="17" t="s">
        <v>120</v>
      </c>
      <c r="BE318" s="223">
        <f>IF(N318="základní",J318,0)</f>
        <v>0</v>
      </c>
      <c r="BF318" s="223">
        <f>IF(N318="snížená",J318,0)</f>
        <v>0</v>
      </c>
      <c r="BG318" s="223">
        <f>IF(N318="zákl. přenesená",J318,0)</f>
        <v>0</v>
      </c>
      <c r="BH318" s="223">
        <f>IF(N318="sníž. přenesená",J318,0)</f>
        <v>0</v>
      </c>
      <c r="BI318" s="223">
        <f>IF(N318="nulová",J318,0)</f>
        <v>0</v>
      </c>
      <c r="BJ318" s="17" t="s">
        <v>78</v>
      </c>
      <c r="BK318" s="223">
        <f>ROUND(I318*H318,2)</f>
        <v>0</v>
      </c>
      <c r="BL318" s="17" t="s">
        <v>127</v>
      </c>
      <c r="BM318" s="222" t="s">
        <v>368</v>
      </c>
    </row>
    <row r="319" s="2" customFormat="1">
      <c r="A319" s="38"/>
      <c r="B319" s="39"/>
      <c r="C319" s="40"/>
      <c r="D319" s="224" t="s">
        <v>129</v>
      </c>
      <c r="E319" s="40"/>
      <c r="F319" s="225" t="s">
        <v>369</v>
      </c>
      <c r="G319" s="40"/>
      <c r="H319" s="40"/>
      <c r="I319" s="226"/>
      <c r="J319" s="40"/>
      <c r="K319" s="40"/>
      <c r="L319" s="44"/>
      <c r="M319" s="227"/>
      <c r="N319" s="228"/>
      <c r="O319" s="91"/>
      <c r="P319" s="91"/>
      <c r="Q319" s="91"/>
      <c r="R319" s="91"/>
      <c r="S319" s="91"/>
      <c r="T319" s="92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129</v>
      </c>
      <c r="AU319" s="17" t="s">
        <v>80</v>
      </c>
    </row>
    <row r="320" s="2" customFormat="1">
      <c r="A320" s="38"/>
      <c r="B320" s="39"/>
      <c r="C320" s="40"/>
      <c r="D320" s="229" t="s">
        <v>131</v>
      </c>
      <c r="E320" s="40"/>
      <c r="F320" s="230" t="s">
        <v>370</v>
      </c>
      <c r="G320" s="40"/>
      <c r="H320" s="40"/>
      <c r="I320" s="226"/>
      <c r="J320" s="40"/>
      <c r="K320" s="40"/>
      <c r="L320" s="44"/>
      <c r="M320" s="227"/>
      <c r="N320" s="228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131</v>
      </c>
      <c r="AU320" s="17" t="s">
        <v>80</v>
      </c>
    </row>
    <row r="321" s="13" customFormat="1">
      <c r="A321" s="13"/>
      <c r="B321" s="231"/>
      <c r="C321" s="232"/>
      <c r="D321" s="224" t="s">
        <v>133</v>
      </c>
      <c r="E321" s="233" t="s">
        <v>1</v>
      </c>
      <c r="F321" s="234" t="s">
        <v>340</v>
      </c>
      <c r="G321" s="232"/>
      <c r="H321" s="233" t="s">
        <v>1</v>
      </c>
      <c r="I321" s="235"/>
      <c r="J321" s="232"/>
      <c r="K321" s="232"/>
      <c r="L321" s="236"/>
      <c r="M321" s="237"/>
      <c r="N321" s="238"/>
      <c r="O321" s="238"/>
      <c r="P321" s="238"/>
      <c r="Q321" s="238"/>
      <c r="R321" s="238"/>
      <c r="S321" s="238"/>
      <c r="T321" s="239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0" t="s">
        <v>133</v>
      </c>
      <c r="AU321" s="240" t="s">
        <v>80</v>
      </c>
      <c r="AV321" s="13" t="s">
        <v>78</v>
      </c>
      <c r="AW321" s="13" t="s">
        <v>30</v>
      </c>
      <c r="AX321" s="13" t="s">
        <v>73</v>
      </c>
      <c r="AY321" s="240" t="s">
        <v>120</v>
      </c>
    </row>
    <row r="322" s="14" customFormat="1">
      <c r="A322" s="14"/>
      <c r="B322" s="241"/>
      <c r="C322" s="242"/>
      <c r="D322" s="224" t="s">
        <v>133</v>
      </c>
      <c r="E322" s="243" t="s">
        <v>1</v>
      </c>
      <c r="F322" s="244" t="s">
        <v>262</v>
      </c>
      <c r="G322" s="242"/>
      <c r="H322" s="245">
        <v>225.59999999999999</v>
      </c>
      <c r="I322" s="246"/>
      <c r="J322" s="242"/>
      <c r="K322" s="242"/>
      <c r="L322" s="247"/>
      <c r="M322" s="248"/>
      <c r="N322" s="249"/>
      <c r="O322" s="249"/>
      <c r="P322" s="249"/>
      <c r="Q322" s="249"/>
      <c r="R322" s="249"/>
      <c r="S322" s="249"/>
      <c r="T322" s="250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1" t="s">
        <v>133</v>
      </c>
      <c r="AU322" s="251" t="s">
        <v>80</v>
      </c>
      <c r="AV322" s="14" t="s">
        <v>80</v>
      </c>
      <c r="AW322" s="14" t="s">
        <v>30</v>
      </c>
      <c r="AX322" s="14" t="s">
        <v>73</v>
      </c>
      <c r="AY322" s="251" t="s">
        <v>120</v>
      </c>
    </row>
    <row r="323" s="15" customFormat="1">
      <c r="A323" s="15"/>
      <c r="B323" s="252"/>
      <c r="C323" s="253"/>
      <c r="D323" s="224" t="s">
        <v>133</v>
      </c>
      <c r="E323" s="254" t="s">
        <v>1</v>
      </c>
      <c r="F323" s="255" t="s">
        <v>136</v>
      </c>
      <c r="G323" s="253"/>
      <c r="H323" s="256">
        <v>225.59999999999999</v>
      </c>
      <c r="I323" s="257"/>
      <c r="J323" s="253"/>
      <c r="K323" s="253"/>
      <c r="L323" s="258"/>
      <c r="M323" s="259"/>
      <c r="N323" s="260"/>
      <c r="O323" s="260"/>
      <c r="P323" s="260"/>
      <c r="Q323" s="260"/>
      <c r="R323" s="260"/>
      <c r="S323" s="260"/>
      <c r="T323" s="261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2" t="s">
        <v>133</v>
      </c>
      <c r="AU323" s="262" t="s">
        <v>80</v>
      </c>
      <c r="AV323" s="15" t="s">
        <v>127</v>
      </c>
      <c r="AW323" s="15" t="s">
        <v>30</v>
      </c>
      <c r="AX323" s="15" t="s">
        <v>78</v>
      </c>
      <c r="AY323" s="262" t="s">
        <v>120</v>
      </c>
    </row>
    <row r="324" s="2" customFormat="1" ht="33" customHeight="1">
      <c r="A324" s="38"/>
      <c r="B324" s="39"/>
      <c r="C324" s="211" t="s">
        <v>371</v>
      </c>
      <c r="D324" s="211" t="s">
        <v>122</v>
      </c>
      <c r="E324" s="212" t="s">
        <v>372</v>
      </c>
      <c r="F324" s="213" t="s">
        <v>373</v>
      </c>
      <c r="G324" s="214" t="s">
        <v>125</v>
      </c>
      <c r="H324" s="215">
        <v>7.2199999999999998</v>
      </c>
      <c r="I324" s="216"/>
      <c r="J324" s="217">
        <f>ROUND(I324*H324,2)</f>
        <v>0</v>
      </c>
      <c r="K324" s="213" t="s">
        <v>126</v>
      </c>
      <c r="L324" s="44"/>
      <c r="M324" s="218" t="s">
        <v>1</v>
      </c>
      <c r="N324" s="219" t="s">
        <v>38</v>
      </c>
      <c r="O324" s="91"/>
      <c r="P324" s="220">
        <f>O324*H324</f>
        <v>0</v>
      </c>
      <c r="Q324" s="220">
        <v>0.13</v>
      </c>
      <c r="R324" s="220">
        <f>Q324*H324</f>
        <v>0.93859999999999999</v>
      </c>
      <c r="S324" s="220">
        <v>0</v>
      </c>
      <c r="T324" s="221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2" t="s">
        <v>127</v>
      </c>
      <c r="AT324" s="222" t="s">
        <v>122</v>
      </c>
      <c r="AU324" s="222" t="s">
        <v>80</v>
      </c>
      <c r="AY324" s="17" t="s">
        <v>120</v>
      </c>
      <c r="BE324" s="223">
        <f>IF(N324="základní",J324,0)</f>
        <v>0</v>
      </c>
      <c r="BF324" s="223">
        <f>IF(N324="snížená",J324,0)</f>
        <v>0</v>
      </c>
      <c r="BG324" s="223">
        <f>IF(N324="zákl. přenesená",J324,0)</f>
        <v>0</v>
      </c>
      <c r="BH324" s="223">
        <f>IF(N324="sníž. přenesená",J324,0)</f>
        <v>0</v>
      </c>
      <c r="BI324" s="223">
        <f>IF(N324="nulová",J324,0)</f>
        <v>0</v>
      </c>
      <c r="BJ324" s="17" t="s">
        <v>78</v>
      </c>
      <c r="BK324" s="223">
        <f>ROUND(I324*H324,2)</f>
        <v>0</v>
      </c>
      <c r="BL324" s="17" t="s">
        <v>127</v>
      </c>
      <c r="BM324" s="222" t="s">
        <v>374</v>
      </c>
    </row>
    <row r="325" s="2" customFormat="1">
      <c r="A325" s="38"/>
      <c r="B325" s="39"/>
      <c r="C325" s="40"/>
      <c r="D325" s="224" t="s">
        <v>129</v>
      </c>
      <c r="E325" s="40"/>
      <c r="F325" s="225" t="s">
        <v>375</v>
      </c>
      <c r="G325" s="40"/>
      <c r="H325" s="40"/>
      <c r="I325" s="226"/>
      <c r="J325" s="40"/>
      <c r="K325" s="40"/>
      <c r="L325" s="44"/>
      <c r="M325" s="227"/>
      <c r="N325" s="228"/>
      <c r="O325" s="91"/>
      <c r="P325" s="91"/>
      <c r="Q325" s="91"/>
      <c r="R325" s="91"/>
      <c r="S325" s="91"/>
      <c r="T325" s="92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129</v>
      </c>
      <c r="AU325" s="17" t="s">
        <v>80</v>
      </c>
    </row>
    <row r="326" s="2" customFormat="1">
      <c r="A326" s="38"/>
      <c r="B326" s="39"/>
      <c r="C326" s="40"/>
      <c r="D326" s="229" t="s">
        <v>131</v>
      </c>
      <c r="E326" s="40"/>
      <c r="F326" s="230" t="s">
        <v>376</v>
      </c>
      <c r="G326" s="40"/>
      <c r="H326" s="40"/>
      <c r="I326" s="226"/>
      <c r="J326" s="40"/>
      <c r="K326" s="40"/>
      <c r="L326" s="44"/>
      <c r="M326" s="227"/>
      <c r="N326" s="228"/>
      <c r="O326" s="91"/>
      <c r="P326" s="91"/>
      <c r="Q326" s="91"/>
      <c r="R326" s="91"/>
      <c r="S326" s="91"/>
      <c r="T326" s="92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131</v>
      </c>
      <c r="AU326" s="17" t="s">
        <v>80</v>
      </c>
    </row>
    <row r="327" s="13" customFormat="1">
      <c r="A327" s="13"/>
      <c r="B327" s="231"/>
      <c r="C327" s="232"/>
      <c r="D327" s="224" t="s">
        <v>133</v>
      </c>
      <c r="E327" s="233" t="s">
        <v>1</v>
      </c>
      <c r="F327" s="234" t="s">
        <v>377</v>
      </c>
      <c r="G327" s="232"/>
      <c r="H327" s="233" t="s">
        <v>1</v>
      </c>
      <c r="I327" s="235"/>
      <c r="J327" s="232"/>
      <c r="K327" s="232"/>
      <c r="L327" s="236"/>
      <c r="M327" s="237"/>
      <c r="N327" s="238"/>
      <c r="O327" s="238"/>
      <c r="P327" s="238"/>
      <c r="Q327" s="238"/>
      <c r="R327" s="238"/>
      <c r="S327" s="238"/>
      <c r="T327" s="239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0" t="s">
        <v>133</v>
      </c>
      <c r="AU327" s="240" t="s">
        <v>80</v>
      </c>
      <c r="AV327" s="13" t="s">
        <v>78</v>
      </c>
      <c r="AW327" s="13" t="s">
        <v>30</v>
      </c>
      <c r="AX327" s="13" t="s">
        <v>73</v>
      </c>
      <c r="AY327" s="240" t="s">
        <v>120</v>
      </c>
    </row>
    <row r="328" s="14" customFormat="1">
      <c r="A328" s="14"/>
      <c r="B328" s="241"/>
      <c r="C328" s="242"/>
      <c r="D328" s="224" t="s">
        <v>133</v>
      </c>
      <c r="E328" s="243" t="s">
        <v>1</v>
      </c>
      <c r="F328" s="244" t="s">
        <v>378</v>
      </c>
      <c r="G328" s="242"/>
      <c r="H328" s="245">
        <v>7.2199999999999998</v>
      </c>
      <c r="I328" s="246"/>
      <c r="J328" s="242"/>
      <c r="K328" s="242"/>
      <c r="L328" s="247"/>
      <c r="M328" s="248"/>
      <c r="N328" s="249"/>
      <c r="O328" s="249"/>
      <c r="P328" s="249"/>
      <c r="Q328" s="249"/>
      <c r="R328" s="249"/>
      <c r="S328" s="249"/>
      <c r="T328" s="250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1" t="s">
        <v>133</v>
      </c>
      <c r="AU328" s="251" t="s">
        <v>80</v>
      </c>
      <c r="AV328" s="14" t="s">
        <v>80</v>
      </c>
      <c r="AW328" s="14" t="s">
        <v>30</v>
      </c>
      <c r="AX328" s="14" t="s">
        <v>73</v>
      </c>
      <c r="AY328" s="251" t="s">
        <v>120</v>
      </c>
    </row>
    <row r="329" s="15" customFormat="1">
      <c r="A329" s="15"/>
      <c r="B329" s="252"/>
      <c r="C329" s="253"/>
      <c r="D329" s="224" t="s">
        <v>133</v>
      </c>
      <c r="E329" s="254" t="s">
        <v>1</v>
      </c>
      <c r="F329" s="255" t="s">
        <v>136</v>
      </c>
      <c r="G329" s="253"/>
      <c r="H329" s="256">
        <v>7.2199999999999998</v>
      </c>
      <c r="I329" s="257"/>
      <c r="J329" s="253"/>
      <c r="K329" s="253"/>
      <c r="L329" s="258"/>
      <c r="M329" s="259"/>
      <c r="N329" s="260"/>
      <c r="O329" s="260"/>
      <c r="P329" s="260"/>
      <c r="Q329" s="260"/>
      <c r="R329" s="260"/>
      <c r="S329" s="260"/>
      <c r="T329" s="261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62" t="s">
        <v>133</v>
      </c>
      <c r="AU329" s="262" t="s">
        <v>80</v>
      </c>
      <c r="AV329" s="15" t="s">
        <v>127</v>
      </c>
      <c r="AW329" s="15" t="s">
        <v>30</v>
      </c>
      <c r="AX329" s="15" t="s">
        <v>78</v>
      </c>
      <c r="AY329" s="262" t="s">
        <v>120</v>
      </c>
    </row>
    <row r="330" s="2" customFormat="1" ht="33" customHeight="1">
      <c r="A330" s="38"/>
      <c r="B330" s="39"/>
      <c r="C330" s="211" t="s">
        <v>379</v>
      </c>
      <c r="D330" s="211" t="s">
        <v>122</v>
      </c>
      <c r="E330" s="212" t="s">
        <v>380</v>
      </c>
      <c r="F330" s="213" t="s">
        <v>381</v>
      </c>
      <c r="G330" s="214" t="s">
        <v>125</v>
      </c>
      <c r="H330" s="215">
        <v>346.69999999999999</v>
      </c>
      <c r="I330" s="216"/>
      <c r="J330" s="217">
        <f>ROUND(I330*H330,2)</f>
        <v>0</v>
      </c>
      <c r="K330" s="213" t="s">
        <v>126</v>
      </c>
      <c r="L330" s="44"/>
      <c r="M330" s="218" t="s">
        <v>1</v>
      </c>
      <c r="N330" s="219" t="s">
        <v>38</v>
      </c>
      <c r="O330" s="91"/>
      <c r="P330" s="220">
        <f>O330*H330</f>
        <v>0</v>
      </c>
      <c r="Q330" s="220">
        <v>0.089219999999999994</v>
      </c>
      <c r="R330" s="220">
        <f>Q330*H330</f>
        <v>30.932573999999995</v>
      </c>
      <c r="S330" s="220">
        <v>0</v>
      </c>
      <c r="T330" s="221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2" t="s">
        <v>127</v>
      </c>
      <c r="AT330" s="222" t="s">
        <v>122</v>
      </c>
      <c r="AU330" s="222" t="s">
        <v>80</v>
      </c>
      <c r="AY330" s="17" t="s">
        <v>120</v>
      </c>
      <c r="BE330" s="223">
        <f>IF(N330="základní",J330,0)</f>
        <v>0</v>
      </c>
      <c r="BF330" s="223">
        <f>IF(N330="snížená",J330,0)</f>
        <v>0</v>
      </c>
      <c r="BG330" s="223">
        <f>IF(N330="zákl. přenesená",J330,0)</f>
        <v>0</v>
      </c>
      <c r="BH330" s="223">
        <f>IF(N330="sníž. přenesená",J330,0)</f>
        <v>0</v>
      </c>
      <c r="BI330" s="223">
        <f>IF(N330="nulová",J330,0)</f>
        <v>0</v>
      </c>
      <c r="BJ330" s="17" t="s">
        <v>78</v>
      </c>
      <c r="BK330" s="223">
        <f>ROUND(I330*H330,2)</f>
        <v>0</v>
      </c>
      <c r="BL330" s="17" t="s">
        <v>127</v>
      </c>
      <c r="BM330" s="222" t="s">
        <v>382</v>
      </c>
    </row>
    <row r="331" s="2" customFormat="1">
      <c r="A331" s="38"/>
      <c r="B331" s="39"/>
      <c r="C331" s="40"/>
      <c r="D331" s="224" t="s">
        <v>129</v>
      </c>
      <c r="E331" s="40"/>
      <c r="F331" s="225" t="s">
        <v>383</v>
      </c>
      <c r="G331" s="40"/>
      <c r="H331" s="40"/>
      <c r="I331" s="226"/>
      <c r="J331" s="40"/>
      <c r="K331" s="40"/>
      <c r="L331" s="44"/>
      <c r="M331" s="227"/>
      <c r="N331" s="228"/>
      <c r="O331" s="91"/>
      <c r="P331" s="91"/>
      <c r="Q331" s="91"/>
      <c r="R331" s="91"/>
      <c r="S331" s="91"/>
      <c r="T331" s="92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129</v>
      </c>
      <c r="AU331" s="17" t="s">
        <v>80</v>
      </c>
    </row>
    <row r="332" s="2" customFormat="1">
      <c r="A332" s="38"/>
      <c r="B332" s="39"/>
      <c r="C332" s="40"/>
      <c r="D332" s="229" t="s">
        <v>131</v>
      </c>
      <c r="E332" s="40"/>
      <c r="F332" s="230" t="s">
        <v>384</v>
      </c>
      <c r="G332" s="40"/>
      <c r="H332" s="40"/>
      <c r="I332" s="226"/>
      <c r="J332" s="40"/>
      <c r="K332" s="40"/>
      <c r="L332" s="44"/>
      <c r="M332" s="227"/>
      <c r="N332" s="228"/>
      <c r="O332" s="91"/>
      <c r="P332" s="91"/>
      <c r="Q332" s="91"/>
      <c r="R332" s="91"/>
      <c r="S332" s="91"/>
      <c r="T332" s="92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131</v>
      </c>
      <c r="AU332" s="17" t="s">
        <v>80</v>
      </c>
    </row>
    <row r="333" s="13" customFormat="1">
      <c r="A333" s="13"/>
      <c r="B333" s="231"/>
      <c r="C333" s="232"/>
      <c r="D333" s="224" t="s">
        <v>133</v>
      </c>
      <c r="E333" s="233" t="s">
        <v>1</v>
      </c>
      <c r="F333" s="234" t="s">
        <v>361</v>
      </c>
      <c r="G333" s="232"/>
      <c r="H333" s="233" t="s">
        <v>1</v>
      </c>
      <c r="I333" s="235"/>
      <c r="J333" s="232"/>
      <c r="K333" s="232"/>
      <c r="L333" s="236"/>
      <c r="M333" s="237"/>
      <c r="N333" s="238"/>
      <c r="O333" s="238"/>
      <c r="P333" s="238"/>
      <c r="Q333" s="238"/>
      <c r="R333" s="238"/>
      <c r="S333" s="238"/>
      <c r="T333" s="239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0" t="s">
        <v>133</v>
      </c>
      <c r="AU333" s="240" t="s">
        <v>80</v>
      </c>
      <c r="AV333" s="13" t="s">
        <v>78</v>
      </c>
      <c r="AW333" s="13" t="s">
        <v>30</v>
      </c>
      <c r="AX333" s="13" t="s">
        <v>73</v>
      </c>
      <c r="AY333" s="240" t="s">
        <v>120</v>
      </c>
    </row>
    <row r="334" s="14" customFormat="1">
      <c r="A334" s="14"/>
      <c r="B334" s="241"/>
      <c r="C334" s="242"/>
      <c r="D334" s="224" t="s">
        <v>133</v>
      </c>
      <c r="E334" s="243" t="s">
        <v>1</v>
      </c>
      <c r="F334" s="244" t="s">
        <v>362</v>
      </c>
      <c r="G334" s="242"/>
      <c r="H334" s="245">
        <v>333</v>
      </c>
      <c r="I334" s="246"/>
      <c r="J334" s="242"/>
      <c r="K334" s="242"/>
      <c r="L334" s="247"/>
      <c r="M334" s="248"/>
      <c r="N334" s="249"/>
      <c r="O334" s="249"/>
      <c r="P334" s="249"/>
      <c r="Q334" s="249"/>
      <c r="R334" s="249"/>
      <c r="S334" s="249"/>
      <c r="T334" s="250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1" t="s">
        <v>133</v>
      </c>
      <c r="AU334" s="251" t="s">
        <v>80</v>
      </c>
      <c r="AV334" s="14" t="s">
        <v>80</v>
      </c>
      <c r="AW334" s="14" t="s">
        <v>30</v>
      </c>
      <c r="AX334" s="14" t="s">
        <v>73</v>
      </c>
      <c r="AY334" s="251" t="s">
        <v>120</v>
      </c>
    </row>
    <row r="335" s="13" customFormat="1">
      <c r="A335" s="13"/>
      <c r="B335" s="231"/>
      <c r="C335" s="232"/>
      <c r="D335" s="224" t="s">
        <v>133</v>
      </c>
      <c r="E335" s="233" t="s">
        <v>1</v>
      </c>
      <c r="F335" s="234" t="s">
        <v>363</v>
      </c>
      <c r="G335" s="232"/>
      <c r="H335" s="233" t="s">
        <v>1</v>
      </c>
      <c r="I335" s="235"/>
      <c r="J335" s="232"/>
      <c r="K335" s="232"/>
      <c r="L335" s="236"/>
      <c r="M335" s="237"/>
      <c r="N335" s="238"/>
      <c r="O335" s="238"/>
      <c r="P335" s="238"/>
      <c r="Q335" s="238"/>
      <c r="R335" s="238"/>
      <c r="S335" s="238"/>
      <c r="T335" s="239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0" t="s">
        <v>133</v>
      </c>
      <c r="AU335" s="240" t="s">
        <v>80</v>
      </c>
      <c r="AV335" s="13" t="s">
        <v>78</v>
      </c>
      <c r="AW335" s="13" t="s">
        <v>30</v>
      </c>
      <c r="AX335" s="13" t="s">
        <v>73</v>
      </c>
      <c r="AY335" s="240" t="s">
        <v>120</v>
      </c>
    </row>
    <row r="336" s="14" customFormat="1">
      <c r="A336" s="14"/>
      <c r="B336" s="241"/>
      <c r="C336" s="242"/>
      <c r="D336" s="224" t="s">
        <v>133</v>
      </c>
      <c r="E336" s="243" t="s">
        <v>1</v>
      </c>
      <c r="F336" s="244" t="s">
        <v>364</v>
      </c>
      <c r="G336" s="242"/>
      <c r="H336" s="245">
        <v>13.699999999999999</v>
      </c>
      <c r="I336" s="246"/>
      <c r="J336" s="242"/>
      <c r="K336" s="242"/>
      <c r="L336" s="247"/>
      <c r="M336" s="248"/>
      <c r="N336" s="249"/>
      <c r="O336" s="249"/>
      <c r="P336" s="249"/>
      <c r="Q336" s="249"/>
      <c r="R336" s="249"/>
      <c r="S336" s="249"/>
      <c r="T336" s="250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1" t="s">
        <v>133</v>
      </c>
      <c r="AU336" s="251" t="s">
        <v>80</v>
      </c>
      <c r="AV336" s="14" t="s">
        <v>80</v>
      </c>
      <c r="AW336" s="14" t="s">
        <v>30</v>
      </c>
      <c r="AX336" s="14" t="s">
        <v>73</v>
      </c>
      <c r="AY336" s="251" t="s">
        <v>120</v>
      </c>
    </row>
    <row r="337" s="15" customFormat="1">
      <c r="A337" s="15"/>
      <c r="B337" s="252"/>
      <c r="C337" s="253"/>
      <c r="D337" s="224" t="s">
        <v>133</v>
      </c>
      <c r="E337" s="254" t="s">
        <v>1</v>
      </c>
      <c r="F337" s="255" t="s">
        <v>136</v>
      </c>
      <c r="G337" s="253"/>
      <c r="H337" s="256">
        <v>346.69999999999999</v>
      </c>
      <c r="I337" s="257"/>
      <c r="J337" s="253"/>
      <c r="K337" s="253"/>
      <c r="L337" s="258"/>
      <c r="M337" s="259"/>
      <c r="N337" s="260"/>
      <c r="O337" s="260"/>
      <c r="P337" s="260"/>
      <c r="Q337" s="260"/>
      <c r="R337" s="260"/>
      <c r="S337" s="260"/>
      <c r="T337" s="261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62" t="s">
        <v>133</v>
      </c>
      <c r="AU337" s="262" t="s">
        <v>80</v>
      </c>
      <c r="AV337" s="15" t="s">
        <v>127</v>
      </c>
      <c r="AW337" s="15" t="s">
        <v>30</v>
      </c>
      <c r="AX337" s="15" t="s">
        <v>78</v>
      </c>
      <c r="AY337" s="262" t="s">
        <v>120</v>
      </c>
    </row>
    <row r="338" s="2" customFormat="1" ht="24.15" customHeight="1">
      <c r="A338" s="38"/>
      <c r="B338" s="39"/>
      <c r="C338" s="263" t="s">
        <v>385</v>
      </c>
      <c r="D338" s="263" t="s">
        <v>220</v>
      </c>
      <c r="E338" s="264" t="s">
        <v>386</v>
      </c>
      <c r="F338" s="265" t="s">
        <v>387</v>
      </c>
      <c r="G338" s="266" t="s">
        <v>125</v>
      </c>
      <c r="H338" s="267">
        <v>293.04000000000002</v>
      </c>
      <c r="I338" s="268"/>
      <c r="J338" s="269">
        <f>ROUND(I338*H338,2)</f>
        <v>0</v>
      </c>
      <c r="K338" s="265" t="s">
        <v>1</v>
      </c>
      <c r="L338" s="270"/>
      <c r="M338" s="271" t="s">
        <v>1</v>
      </c>
      <c r="N338" s="272" t="s">
        <v>38</v>
      </c>
      <c r="O338" s="91"/>
      <c r="P338" s="220">
        <f>O338*H338</f>
        <v>0</v>
      </c>
      <c r="Q338" s="220">
        <v>0.13333</v>
      </c>
      <c r="R338" s="220">
        <f>Q338*H338</f>
        <v>39.071023200000006</v>
      </c>
      <c r="S338" s="220">
        <v>0</v>
      </c>
      <c r="T338" s="221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22" t="s">
        <v>194</v>
      </c>
      <c r="AT338" s="222" t="s">
        <v>220</v>
      </c>
      <c r="AU338" s="222" t="s">
        <v>80</v>
      </c>
      <c r="AY338" s="17" t="s">
        <v>120</v>
      </c>
      <c r="BE338" s="223">
        <f>IF(N338="základní",J338,0)</f>
        <v>0</v>
      </c>
      <c r="BF338" s="223">
        <f>IF(N338="snížená",J338,0)</f>
        <v>0</v>
      </c>
      <c r="BG338" s="223">
        <f>IF(N338="zákl. přenesená",J338,0)</f>
        <v>0</v>
      </c>
      <c r="BH338" s="223">
        <f>IF(N338="sníž. přenesená",J338,0)</f>
        <v>0</v>
      </c>
      <c r="BI338" s="223">
        <f>IF(N338="nulová",J338,0)</f>
        <v>0</v>
      </c>
      <c r="BJ338" s="17" t="s">
        <v>78</v>
      </c>
      <c r="BK338" s="223">
        <f>ROUND(I338*H338,2)</f>
        <v>0</v>
      </c>
      <c r="BL338" s="17" t="s">
        <v>127</v>
      </c>
      <c r="BM338" s="222" t="s">
        <v>388</v>
      </c>
    </row>
    <row r="339" s="2" customFormat="1">
      <c r="A339" s="38"/>
      <c r="B339" s="39"/>
      <c r="C339" s="40"/>
      <c r="D339" s="224" t="s">
        <v>129</v>
      </c>
      <c r="E339" s="40"/>
      <c r="F339" s="225" t="s">
        <v>389</v>
      </c>
      <c r="G339" s="40"/>
      <c r="H339" s="40"/>
      <c r="I339" s="226"/>
      <c r="J339" s="40"/>
      <c r="K339" s="40"/>
      <c r="L339" s="44"/>
      <c r="M339" s="227"/>
      <c r="N339" s="228"/>
      <c r="O339" s="91"/>
      <c r="P339" s="91"/>
      <c r="Q339" s="91"/>
      <c r="R339" s="91"/>
      <c r="S339" s="91"/>
      <c r="T339" s="92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129</v>
      </c>
      <c r="AU339" s="17" t="s">
        <v>80</v>
      </c>
    </row>
    <row r="340" s="14" customFormat="1">
      <c r="A340" s="14"/>
      <c r="B340" s="241"/>
      <c r="C340" s="242"/>
      <c r="D340" s="224" t="s">
        <v>133</v>
      </c>
      <c r="E340" s="243" t="s">
        <v>1</v>
      </c>
      <c r="F340" s="244" t="s">
        <v>390</v>
      </c>
      <c r="G340" s="242"/>
      <c r="H340" s="245">
        <v>293.04000000000002</v>
      </c>
      <c r="I340" s="246"/>
      <c r="J340" s="242"/>
      <c r="K340" s="242"/>
      <c r="L340" s="247"/>
      <c r="M340" s="248"/>
      <c r="N340" s="249"/>
      <c r="O340" s="249"/>
      <c r="P340" s="249"/>
      <c r="Q340" s="249"/>
      <c r="R340" s="249"/>
      <c r="S340" s="249"/>
      <c r="T340" s="250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1" t="s">
        <v>133</v>
      </c>
      <c r="AU340" s="251" t="s">
        <v>80</v>
      </c>
      <c r="AV340" s="14" t="s">
        <v>80</v>
      </c>
      <c r="AW340" s="14" t="s">
        <v>30</v>
      </c>
      <c r="AX340" s="14" t="s">
        <v>73</v>
      </c>
      <c r="AY340" s="251" t="s">
        <v>120</v>
      </c>
    </row>
    <row r="341" s="15" customFormat="1">
      <c r="A341" s="15"/>
      <c r="B341" s="252"/>
      <c r="C341" s="253"/>
      <c r="D341" s="224" t="s">
        <v>133</v>
      </c>
      <c r="E341" s="254" t="s">
        <v>1</v>
      </c>
      <c r="F341" s="255" t="s">
        <v>136</v>
      </c>
      <c r="G341" s="253"/>
      <c r="H341" s="256">
        <v>293.04000000000002</v>
      </c>
      <c r="I341" s="257"/>
      <c r="J341" s="253"/>
      <c r="K341" s="253"/>
      <c r="L341" s="258"/>
      <c r="M341" s="259"/>
      <c r="N341" s="260"/>
      <c r="O341" s="260"/>
      <c r="P341" s="260"/>
      <c r="Q341" s="260"/>
      <c r="R341" s="260"/>
      <c r="S341" s="260"/>
      <c r="T341" s="261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2" t="s">
        <v>133</v>
      </c>
      <c r="AU341" s="262" t="s">
        <v>80</v>
      </c>
      <c r="AV341" s="15" t="s">
        <v>127</v>
      </c>
      <c r="AW341" s="15" t="s">
        <v>30</v>
      </c>
      <c r="AX341" s="15" t="s">
        <v>78</v>
      </c>
      <c r="AY341" s="262" t="s">
        <v>120</v>
      </c>
    </row>
    <row r="342" s="2" customFormat="1" ht="24.15" customHeight="1">
      <c r="A342" s="38"/>
      <c r="B342" s="39"/>
      <c r="C342" s="263" t="s">
        <v>391</v>
      </c>
      <c r="D342" s="263" t="s">
        <v>220</v>
      </c>
      <c r="E342" s="264" t="s">
        <v>392</v>
      </c>
      <c r="F342" s="265" t="s">
        <v>393</v>
      </c>
      <c r="G342" s="266" t="s">
        <v>125</v>
      </c>
      <c r="H342" s="267">
        <v>73.260000000000005</v>
      </c>
      <c r="I342" s="268"/>
      <c r="J342" s="269">
        <f>ROUND(I342*H342,2)</f>
        <v>0</v>
      </c>
      <c r="K342" s="265" t="s">
        <v>1</v>
      </c>
      <c r="L342" s="270"/>
      <c r="M342" s="271" t="s">
        <v>1</v>
      </c>
      <c r="N342" s="272" t="s">
        <v>38</v>
      </c>
      <c r="O342" s="91"/>
      <c r="P342" s="220">
        <f>O342*H342</f>
        <v>0</v>
      </c>
      <c r="Q342" s="220">
        <v>0.13333</v>
      </c>
      <c r="R342" s="220">
        <f>Q342*H342</f>
        <v>9.7677558000000015</v>
      </c>
      <c r="S342" s="220">
        <v>0</v>
      </c>
      <c r="T342" s="221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2" t="s">
        <v>194</v>
      </c>
      <c r="AT342" s="222" t="s">
        <v>220</v>
      </c>
      <c r="AU342" s="222" t="s">
        <v>80</v>
      </c>
      <c r="AY342" s="17" t="s">
        <v>120</v>
      </c>
      <c r="BE342" s="223">
        <f>IF(N342="základní",J342,0)</f>
        <v>0</v>
      </c>
      <c r="BF342" s="223">
        <f>IF(N342="snížená",J342,0)</f>
        <v>0</v>
      </c>
      <c r="BG342" s="223">
        <f>IF(N342="zákl. přenesená",J342,0)</f>
        <v>0</v>
      </c>
      <c r="BH342" s="223">
        <f>IF(N342="sníž. přenesená",J342,0)</f>
        <v>0</v>
      </c>
      <c r="BI342" s="223">
        <f>IF(N342="nulová",J342,0)</f>
        <v>0</v>
      </c>
      <c r="BJ342" s="17" t="s">
        <v>78</v>
      </c>
      <c r="BK342" s="223">
        <f>ROUND(I342*H342,2)</f>
        <v>0</v>
      </c>
      <c r="BL342" s="17" t="s">
        <v>127</v>
      </c>
      <c r="BM342" s="222" t="s">
        <v>394</v>
      </c>
    </row>
    <row r="343" s="2" customFormat="1">
      <c r="A343" s="38"/>
      <c r="B343" s="39"/>
      <c r="C343" s="40"/>
      <c r="D343" s="224" t="s">
        <v>129</v>
      </c>
      <c r="E343" s="40"/>
      <c r="F343" s="225" t="s">
        <v>393</v>
      </c>
      <c r="G343" s="40"/>
      <c r="H343" s="40"/>
      <c r="I343" s="226"/>
      <c r="J343" s="40"/>
      <c r="K343" s="40"/>
      <c r="L343" s="44"/>
      <c r="M343" s="227"/>
      <c r="N343" s="228"/>
      <c r="O343" s="91"/>
      <c r="P343" s="91"/>
      <c r="Q343" s="91"/>
      <c r="R343" s="91"/>
      <c r="S343" s="91"/>
      <c r="T343" s="92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129</v>
      </c>
      <c r="AU343" s="17" t="s">
        <v>80</v>
      </c>
    </row>
    <row r="344" s="13" customFormat="1">
      <c r="A344" s="13"/>
      <c r="B344" s="231"/>
      <c r="C344" s="232"/>
      <c r="D344" s="224" t="s">
        <v>133</v>
      </c>
      <c r="E344" s="233" t="s">
        <v>1</v>
      </c>
      <c r="F344" s="234" t="s">
        <v>395</v>
      </c>
      <c r="G344" s="232"/>
      <c r="H344" s="233" t="s">
        <v>1</v>
      </c>
      <c r="I344" s="235"/>
      <c r="J344" s="232"/>
      <c r="K344" s="232"/>
      <c r="L344" s="236"/>
      <c r="M344" s="237"/>
      <c r="N344" s="238"/>
      <c r="O344" s="238"/>
      <c r="P344" s="238"/>
      <c r="Q344" s="238"/>
      <c r="R344" s="238"/>
      <c r="S344" s="238"/>
      <c r="T344" s="239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0" t="s">
        <v>133</v>
      </c>
      <c r="AU344" s="240" t="s">
        <v>80</v>
      </c>
      <c r="AV344" s="13" t="s">
        <v>78</v>
      </c>
      <c r="AW344" s="13" t="s">
        <v>30</v>
      </c>
      <c r="AX344" s="13" t="s">
        <v>73</v>
      </c>
      <c r="AY344" s="240" t="s">
        <v>120</v>
      </c>
    </row>
    <row r="345" s="14" customFormat="1">
      <c r="A345" s="14"/>
      <c r="B345" s="241"/>
      <c r="C345" s="242"/>
      <c r="D345" s="224" t="s">
        <v>133</v>
      </c>
      <c r="E345" s="243" t="s">
        <v>1</v>
      </c>
      <c r="F345" s="244" t="s">
        <v>396</v>
      </c>
      <c r="G345" s="242"/>
      <c r="H345" s="245">
        <v>73.260000000000005</v>
      </c>
      <c r="I345" s="246"/>
      <c r="J345" s="242"/>
      <c r="K345" s="242"/>
      <c r="L345" s="247"/>
      <c r="M345" s="248"/>
      <c r="N345" s="249"/>
      <c r="O345" s="249"/>
      <c r="P345" s="249"/>
      <c r="Q345" s="249"/>
      <c r="R345" s="249"/>
      <c r="S345" s="249"/>
      <c r="T345" s="250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1" t="s">
        <v>133</v>
      </c>
      <c r="AU345" s="251" t="s">
        <v>80</v>
      </c>
      <c r="AV345" s="14" t="s">
        <v>80</v>
      </c>
      <c r="AW345" s="14" t="s">
        <v>30</v>
      </c>
      <c r="AX345" s="14" t="s">
        <v>73</v>
      </c>
      <c r="AY345" s="251" t="s">
        <v>120</v>
      </c>
    </row>
    <row r="346" s="15" customFormat="1">
      <c r="A346" s="15"/>
      <c r="B346" s="252"/>
      <c r="C346" s="253"/>
      <c r="D346" s="224" t="s">
        <v>133</v>
      </c>
      <c r="E346" s="254" t="s">
        <v>1</v>
      </c>
      <c r="F346" s="255" t="s">
        <v>136</v>
      </c>
      <c r="G346" s="253"/>
      <c r="H346" s="256">
        <v>73.260000000000005</v>
      </c>
      <c r="I346" s="257"/>
      <c r="J346" s="253"/>
      <c r="K346" s="253"/>
      <c r="L346" s="258"/>
      <c r="M346" s="259"/>
      <c r="N346" s="260"/>
      <c r="O346" s="260"/>
      <c r="P346" s="260"/>
      <c r="Q346" s="260"/>
      <c r="R346" s="260"/>
      <c r="S346" s="260"/>
      <c r="T346" s="261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62" t="s">
        <v>133</v>
      </c>
      <c r="AU346" s="262" t="s">
        <v>80</v>
      </c>
      <c r="AV346" s="15" t="s">
        <v>127</v>
      </c>
      <c r="AW346" s="15" t="s">
        <v>30</v>
      </c>
      <c r="AX346" s="15" t="s">
        <v>78</v>
      </c>
      <c r="AY346" s="262" t="s">
        <v>120</v>
      </c>
    </row>
    <row r="347" s="2" customFormat="1" ht="24.15" customHeight="1">
      <c r="A347" s="38"/>
      <c r="B347" s="39"/>
      <c r="C347" s="263" t="s">
        <v>397</v>
      </c>
      <c r="D347" s="263" t="s">
        <v>220</v>
      </c>
      <c r="E347" s="264" t="s">
        <v>398</v>
      </c>
      <c r="F347" s="265" t="s">
        <v>399</v>
      </c>
      <c r="G347" s="266" t="s">
        <v>125</v>
      </c>
      <c r="H347" s="267">
        <v>15.07</v>
      </c>
      <c r="I347" s="268"/>
      <c r="J347" s="269">
        <f>ROUND(I347*H347,2)</f>
        <v>0</v>
      </c>
      <c r="K347" s="265" t="s">
        <v>126</v>
      </c>
      <c r="L347" s="270"/>
      <c r="M347" s="271" t="s">
        <v>1</v>
      </c>
      <c r="N347" s="272" t="s">
        <v>38</v>
      </c>
      <c r="O347" s="91"/>
      <c r="P347" s="220">
        <f>O347*H347</f>
        <v>0</v>
      </c>
      <c r="Q347" s="220">
        <v>0.13100000000000001</v>
      </c>
      <c r="R347" s="220">
        <f>Q347*H347</f>
        <v>1.9741700000000002</v>
      </c>
      <c r="S347" s="220">
        <v>0</v>
      </c>
      <c r="T347" s="221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22" t="s">
        <v>194</v>
      </c>
      <c r="AT347" s="222" t="s">
        <v>220</v>
      </c>
      <c r="AU347" s="222" t="s">
        <v>80</v>
      </c>
      <c r="AY347" s="17" t="s">
        <v>120</v>
      </c>
      <c r="BE347" s="223">
        <f>IF(N347="základní",J347,0)</f>
        <v>0</v>
      </c>
      <c r="BF347" s="223">
        <f>IF(N347="snížená",J347,0)</f>
        <v>0</v>
      </c>
      <c r="BG347" s="223">
        <f>IF(N347="zákl. přenesená",J347,0)</f>
        <v>0</v>
      </c>
      <c r="BH347" s="223">
        <f>IF(N347="sníž. přenesená",J347,0)</f>
        <v>0</v>
      </c>
      <c r="BI347" s="223">
        <f>IF(N347="nulová",J347,0)</f>
        <v>0</v>
      </c>
      <c r="BJ347" s="17" t="s">
        <v>78</v>
      </c>
      <c r="BK347" s="223">
        <f>ROUND(I347*H347,2)</f>
        <v>0</v>
      </c>
      <c r="BL347" s="17" t="s">
        <v>127</v>
      </c>
      <c r="BM347" s="222" t="s">
        <v>400</v>
      </c>
    </row>
    <row r="348" s="2" customFormat="1">
      <c r="A348" s="38"/>
      <c r="B348" s="39"/>
      <c r="C348" s="40"/>
      <c r="D348" s="224" t="s">
        <v>129</v>
      </c>
      <c r="E348" s="40"/>
      <c r="F348" s="225" t="s">
        <v>399</v>
      </c>
      <c r="G348" s="40"/>
      <c r="H348" s="40"/>
      <c r="I348" s="226"/>
      <c r="J348" s="40"/>
      <c r="K348" s="40"/>
      <c r="L348" s="44"/>
      <c r="M348" s="227"/>
      <c r="N348" s="228"/>
      <c r="O348" s="91"/>
      <c r="P348" s="91"/>
      <c r="Q348" s="91"/>
      <c r="R348" s="91"/>
      <c r="S348" s="91"/>
      <c r="T348" s="92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129</v>
      </c>
      <c r="AU348" s="17" t="s">
        <v>80</v>
      </c>
    </row>
    <row r="349" s="13" customFormat="1">
      <c r="A349" s="13"/>
      <c r="B349" s="231"/>
      <c r="C349" s="232"/>
      <c r="D349" s="224" t="s">
        <v>133</v>
      </c>
      <c r="E349" s="233" t="s">
        <v>1</v>
      </c>
      <c r="F349" s="234" t="s">
        <v>363</v>
      </c>
      <c r="G349" s="232"/>
      <c r="H349" s="233" t="s">
        <v>1</v>
      </c>
      <c r="I349" s="235"/>
      <c r="J349" s="232"/>
      <c r="K349" s="232"/>
      <c r="L349" s="236"/>
      <c r="M349" s="237"/>
      <c r="N349" s="238"/>
      <c r="O349" s="238"/>
      <c r="P349" s="238"/>
      <c r="Q349" s="238"/>
      <c r="R349" s="238"/>
      <c r="S349" s="238"/>
      <c r="T349" s="239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0" t="s">
        <v>133</v>
      </c>
      <c r="AU349" s="240" t="s">
        <v>80</v>
      </c>
      <c r="AV349" s="13" t="s">
        <v>78</v>
      </c>
      <c r="AW349" s="13" t="s">
        <v>30</v>
      </c>
      <c r="AX349" s="13" t="s">
        <v>73</v>
      </c>
      <c r="AY349" s="240" t="s">
        <v>120</v>
      </c>
    </row>
    <row r="350" s="14" customFormat="1">
      <c r="A350" s="14"/>
      <c r="B350" s="241"/>
      <c r="C350" s="242"/>
      <c r="D350" s="224" t="s">
        <v>133</v>
      </c>
      <c r="E350" s="243" t="s">
        <v>1</v>
      </c>
      <c r="F350" s="244" t="s">
        <v>401</v>
      </c>
      <c r="G350" s="242"/>
      <c r="H350" s="245">
        <v>15.07</v>
      </c>
      <c r="I350" s="246"/>
      <c r="J350" s="242"/>
      <c r="K350" s="242"/>
      <c r="L350" s="247"/>
      <c r="M350" s="248"/>
      <c r="N350" s="249"/>
      <c r="O350" s="249"/>
      <c r="P350" s="249"/>
      <c r="Q350" s="249"/>
      <c r="R350" s="249"/>
      <c r="S350" s="249"/>
      <c r="T350" s="250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1" t="s">
        <v>133</v>
      </c>
      <c r="AU350" s="251" t="s">
        <v>80</v>
      </c>
      <c r="AV350" s="14" t="s">
        <v>80</v>
      </c>
      <c r="AW350" s="14" t="s">
        <v>30</v>
      </c>
      <c r="AX350" s="14" t="s">
        <v>73</v>
      </c>
      <c r="AY350" s="251" t="s">
        <v>120</v>
      </c>
    </row>
    <row r="351" s="15" customFormat="1">
      <c r="A351" s="15"/>
      <c r="B351" s="252"/>
      <c r="C351" s="253"/>
      <c r="D351" s="224" t="s">
        <v>133</v>
      </c>
      <c r="E351" s="254" t="s">
        <v>1</v>
      </c>
      <c r="F351" s="255" t="s">
        <v>136</v>
      </c>
      <c r="G351" s="253"/>
      <c r="H351" s="256">
        <v>15.07</v>
      </c>
      <c r="I351" s="257"/>
      <c r="J351" s="253"/>
      <c r="K351" s="253"/>
      <c r="L351" s="258"/>
      <c r="M351" s="259"/>
      <c r="N351" s="260"/>
      <c r="O351" s="260"/>
      <c r="P351" s="260"/>
      <c r="Q351" s="260"/>
      <c r="R351" s="260"/>
      <c r="S351" s="260"/>
      <c r="T351" s="261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62" t="s">
        <v>133</v>
      </c>
      <c r="AU351" s="262" t="s">
        <v>80</v>
      </c>
      <c r="AV351" s="15" t="s">
        <v>127</v>
      </c>
      <c r="AW351" s="15" t="s">
        <v>30</v>
      </c>
      <c r="AX351" s="15" t="s">
        <v>78</v>
      </c>
      <c r="AY351" s="262" t="s">
        <v>120</v>
      </c>
    </row>
    <row r="352" s="2" customFormat="1" ht="33" customHeight="1">
      <c r="A352" s="38"/>
      <c r="B352" s="39"/>
      <c r="C352" s="211" t="s">
        <v>402</v>
      </c>
      <c r="D352" s="211" t="s">
        <v>122</v>
      </c>
      <c r="E352" s="212" t="s">
        <v>403</v>
      </c>
      <c r="F352" s="213" t="s">
        <v>404</v>
      </c>
      <c r="G352" s="214" t="s">
        <v>125</v>
      </c>
      <c r="H352" s="215">
        <v>100.59999999999999</v>
      </c>
      <c r="I352" s="216"/>
      <c r="J352" s="217">
        <f>ROUND(I352*H352,2)</f>
        <v>0</v>
      </c>
      <c r="K352" s="213" t="s">
        <v>126</v>
      </c>
      <c r="L352" s="44"/>
      <c r="M352" s="218" t="s">
        <v>1</v>
      </c>
      <c r="N352" s="219" t="s">
        <v>38</v>
      </c>
      <c r="O352" s="91"/>
      <c r="P352" s="220">
        <f>O352*H352</f>
        <v>0</v>
      </c>
      <c r="Q352" s="220">
        <v>0.090620000000000006</v>
      </c>
      <c r="R352" s="220">
        <f>Q352*H352</f>
        <v>9.1163720000000001</v>
      </c>
      <c r="S352" s="220">
        <v>0</v>
      </c>
      <c r="T352" s="221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22" t="s">
        <v>127</v>
      </c>
      <c r="AT352" s="222" t="s">
        <v>122</v>
      </c>
      <c r="AU352" s="222" t="s">
        <v>80</v>
      </c>
      <c r="AY352" s="17" t="s">
        <v>120</v>
      </c>
      <c r="BE352" s="223">
        <f>IF(N352="základní",J352,0)</f>
        <v>0</v>
      </c>
      <c r="BF352" s="223">
        <f>IF(N352="snížená",J352,0)</f>
        <v>0</v>
      </c>
      <c r="BG352" s="223">
        <f>IF(N352="zákl. přenesená",J352,0)</f>
        <v>0</v>
      </c>
      <c r="BH352" s="223">
        <f>IF(N352="sníž. přenesená",J352,0)</f>
        <v>0</v>
      </c>
      <c r="BI352" s="223">
        <f>IF(N352="nulová",J352,0)</f>
        <v>0</v>
      </c>
      <c r="BJ352" s="17" t="s">
        <v>78</v>
      </c>
      <c r="BK352" s="223">
        <f>ROUND(I352*H352,2)</f>
        <v>0</v>
      </c>
      <c r="BL352" s="17" t="s">
        <v>127</v>
      </c>
      <c r="BM352" s="222" t="s">
        <v>405</v>
      </c>
    </row>
    <row r="353" s="2" customFormat="1">
      <c r="A353" s="38"/>
      <c r="B353" s="39"/>
      <c r="C353" s="40"/>
      <c r="D353" s="224" t="s">
        <v>129</v>
      </c>
      <c r="E353" s="40"/>
      <c r="F353" s="225" t="s">
        <v>406</v>
      </c>
      <c r="G353" s="40"/>
      <c r="H353" s="40"/>
      <c r="I353" s="226"/>
      <c r="J353" s="40"/>
      <c r="K353" s="40"/>
      <c r="L353" s="44"/>
      <c r="M353" s="227"/>
      <c r="N353" s="228"/>
      <c r="O353" s="91"/>
      <c r="P353" s="91"/>
      <c r="Q353" s="91"/>
      <c r="R353" s="91"/>
      <c r="S353" s="91"/>
      <c r="T353" s="92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129</v>
      </c>
      <c r="AU353" s="17" t="s">
        <v>80</v>
      </c>
    </row>
    <row r="354" s="2" customFormat="1">
      <c r="A354" s="38"/>
      <c r="B354" s="39"/>
      <c r="C354" s="40"/>
      <c r="D354" s="229" t="s">
        <v>131</v>
      </c>
      <c r="E354" s="40"/>
      <c r="F354" s="230" t="s">
        <v>407</v>
      </c>
      <c r="G354" s="40"/>
      <c r="H354" s="40"/>
      <c r="I354" s="226"/>
      <c r="J354" s="40"/>
      <c r="K354" s="40"/>
      <c r="L354" s="44"/>
      <c r="M354" s="227"/>
      <c r="N354" s="228"/>
      <c r="O354" s="91"/>
      <c r="P354" s="91"/>
      <c r="Q354" s="91"/>
      <c r="R354" s="91"/>
      <c r="S354" s="91"/>
      <c r="T354" s="92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131</v>
      </c>
      <c r="AU354" s="17" t="s">
        <v>80</v>
      </c>
    </row>
    <row r="355" s="13" customFormat="1">
      <c r="A355" s="13"/>
      <c r="B355" s="231"/>
      <c r="C355" s="232"/>
      <c r="D355" s="224" t="s">
        <v>133</v>
      </c>
      <c r="E355" s="233" t="s">
        <v>1</v>
      </c>
      <c r="F355" s="234" t="s">
        <v>408</v>
      </c>
      <c r="G355" s="232"/>
      <c r="H355" s="233" t="s">
        <v>1</v>
      </c>
      <c r="I355" s="235"/>
      <c r="J355" s="232"/>
      <c r="K355" s="232"/>
      <c r="L355" s="236"/>
      <c r="M355" s="237"/>
      <c r="N355" s="238"/>
      <c r="O355" s="238"/>
      <c r="P355" s="238"/>
      <c r="Q355" s="238"/>
      <c r="R355" s="238"/>
      <c r="S355" s="238"/>
      <c r="T355" s="239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0" t="s">
        <v>133</v>
      </c>
      <c r="AU355" s="240" t="s">
        <v>80</v>
      </c>
      <c r="AV355" s="13" t="s">
        <v>78</v>
      </c>
      <c r="AW355" s="13" t="s">
        <v>30</v>
      </c>
      <c r="AX355" s="13" t="s">
        <v>73</v>
      </c>
      <c r="AY355" s="240" t="s">
        <v>120</v>
      </c>
    </row>
    <row r="356" s="13" customFormat="1">
      <c r="A356" s="13"/>
      <c r="B356" s="231"/>
      <c r="C356" s="232"/>
      <c r="D356" s="224" t="s">
        <v>133</v>
      </c>
      <c r="E356" s="233" t="s">
        <v>1</v>
      </c>
      <c r="F356" s="234" t="s">
        <v>265</v>
      </c>
      <c r="G356" s="232"/>
      <c r="H356" s="233" t="s">
        <v>1</v>
      </c>
      <c r="I356" s="235"/>
      <c r="J356" s="232"/>
      <c r="K356" s="232"/>
      <c r="L356" s="236"/>
      <c r="M356" s="237"/>
      <c r="N356" s="238"/>
      <c r="O356" s="238"/>
      <c r="P356" s="238"/>
      <c r="Q356" s="238"/>
      <c r="R356" s="238"/>
      <c r="S356" s="238"/>
      <c r="T356" s="239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0" t="s">
        <v>133</v>
      </c>
      <c r="AU356" s="240" t="s">
        <v>80</v>
      </c>
      <c r="AV356" s="13" t="s">
        <v>78</v>
      </c>
      <c r="AW356" s="13" t="s">
        <v>30</v>
      </c>
      <c r="AX356" s="13" t="s">
        <v>73</v>
      </c>
      <c r="AY356" s="240" t="s">
        <v>120</v>
      </c>
    </row>
    <row r="357" s="14" customFormat="1">
      <c r="A357" s="14"/>
      <c r="B357" s="241"/>
      <c r="C357" s="242"/>
      <c r="D357" s="224" t="s">
        <v>133</v>
      </c>
      <c r="E357" s="243" t="s">
        <v>1</v>
      </c>
      <c r="F357" s="244" t="s">
        <v>266</v>
      </c>
      <c r="G357" s="242"/>
      <c r="H357" s="245">
        <v>100.59999999999999</v>
      </c>
      <c r="I357" s="246"/>
      <c r="J357" s="242"/>
      <c r="K357" s="242"/>
      <c r="L357" s="247"/>
      <c r="M357" s="248"/>
      <c r="N357" s="249"/>
      <c r="O357" s="249"/>
      <c r="P357" s="249"/>
      <c r="Q357" s="249"/>
      <c r="R357" s="249"/>
      <c r="S357" s="249"/>
      <c r="T357" s="250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1" t="s">
        <v>133</v>
      </c>
      <c r="AU357" s="251" t="s">
        <v>80</v>
      </c>
      <c r="AV357" s="14" t="s">
        <v>80</v>
      </c>
      <c r="AW357" s="14" t="s">
        <v>30</v>
      </c>
      <c r="AX357" s="14" t="s">
        <v>73</v>
      </c>
      <c r="AY357" s="251" t="s">
        <v>120</v>
      </c>
    </row>
    <row r="358" s="15" customFormat="1">
      <c r="A358" s="15"/>
      <c r="B358" s="252"/>
      <c r="C358" s="253"/>
      <c r="D358" s="224" t="s">
        <v>133</v>
      </c>
      <c r="E358" s="254" t="s">
        <v>1</v>
      </c>
      <c r="F358" s="255" t="s">
        <v>136</v>
      </c>
      <c r="G358" s="253"/>
      <c r="H358" s="256">
        <v>100.59999999999999</v>
      </c>
      <c r="I358" s="257"/>
      <c r="J358" s="253"/>
      <c r="K358" s="253"/>
      <c r="L358" s="258"/>
      <c r="M358" s="259"/>
      <c r="N358" s="260"/>
      <c r="O358" s="260"/>
      <c r="P358" s="260"/>
      <c r="Q358" s="260"/>
      <c r="R358" s="260"/>
      <c r="S358" s="260"/>
      <c r="T358" s="261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62" t="s">
        <v>133</v>
      </c>
      <c r="AU358" s="262" t="s">
        <v>80</v>
      </c>
      <c r="AV358" s="15" t="s">
        <v>127</v>
      </c>
      <c r="AW358" s="15" t="s">
        <v>30</v>
      </c>
      <c r="AX358" s="15" t="s">
        <v>78</v>
      </c>
      <c r="AY358" s="262" t="s">
        <v>120</v>
      </c>
    </row>
    <row r="359" s="2" customFormat="1" ht="24.15" customHeight="1">
      <c r="A359" s="38"/>
      <c r="B359" s="39"/>
      <c r="C359" s="263" t="s">
        <v>409</v>
      </c>
      <c r="D359" s="263" t="s">
        <v>220</v>
      </c>
      <c r="E359" s="264" t="s">
        <v>410</v>
      </c>
      <c r="F359" s="265" t="s">
        <v>411</v>
      </c>
      <c r="G359" s="266" t="s">
        <v>125</v>
      </c>
      <c r="H359" s="267">
        <v>110.66</v>
      </c>
      <c r="I359" s="268"/>
      <c r="J359" s="269">
        <f>ROUND(I359*H359,2)</f>
        <v>0</v>
      </c>
      <c r="K359" s="265" t="s">
        <v>1</v>
      </c>
      <c r="L359" s="270"/>
      <c r="M359" s="271" t="s">
        <v>1</v>
      </c>
      <c r="N359" s="272" t="s">
        <v>38</v>
      </c>
      <c r="O359" s="91"/>
      <c r="P359" s="220">
        <f>O359*H359</f>
        <v>0</v>
      </c>
      <c r="Q359" s="220">
        <v>0.14607999999999999</v>
      </c>
      <c r="R359" s="220">
        <f>Q359*H359</f>
        <v>16.165212799999999</v>
      </c>
      <c r="S359" s="220">
        <v>0</v>
      </c>
      <c r="T359" s="221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22" t="s">
        <v>194</v>
      </c>
      <c r="AT359" s="222" t="s">
        <v>220</v>
      </c>
      <c r="AU359" s="222" t="s">
        <v>80</v>
      </c>
      <c r="AY359" s="17" t="s">
        <v>120</v>
      </c>
      <c r="BE359" s="223">
        <f>IF(N359="základní",J359,0)</f>
        <v>0</v>
      </c>
      <c r="BF359" s="223">
        <f>IF(N359="snížená",J359,0)</f>
        <v>0</v>
      </c>
      <c r="BG359" s="223">
        <f>IF(N359="zákl. přenesená",J359,0)</f>
        <v>0</v>
      </c>
      <c r="BH359" s="223">
        <f>IF(N359="sníž. přenesená",J359,0)</f>
        <v>0</v>
      </c>
      <c r="BI359" s="223">
        <f>IF(N359="nulová",J359,0)</f>
        <v>0</v>
      </c>
      <c r="BJ359" s="17" t="s">
        <v>78</v>
      </c>
      <c r="BK359" s="223">
        <f>ROUND(I359*H359,2)</f>
        <v>0</v>
      </c>
      <c r="BL359" s="17" t="s">
        <v>127</v>
      </c>
      <c r="BM359" s="222" t="s">
        <v>412</v>
      </c>
    </row>
    <row r="360" s="2" customFormat="1">
      <c r="A360" s="38"/>
      <c r="B360" s="39"/>
      <c r="C360" s="40"/>
      <c r="D360" s="224" t="s">
        <v>129</v>
      </c>
      <c r="E360" s="40"/>
      <c r="F360" s="225" t="s">
        <v>411</v>
      </c>
      <c r="G360" s="40"/>
      <c r="H360" s="40"/>
      <c r="I360" s="226"/>
      <c r="J360" s="40"/>
      <c r="K360" s="40"/>
      <c r="L360" s="44"/>
      <c r="M360" s="227"/>
      <c r="N360" s="228"/>
      <c r="O360" s="91"/>
      <c r="P360" s="91"/>
      <c r="Q360" s="91"/>
      <c r="R360" s="91"/>
      <c r="S360" s="91"/>
      <c r="T360" s="92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129</v>
      </c>
      <c r="AU360" s="17" t="s">
        <v>80</v>
      </c>
    </row>
    <row r="361" s="14" customFormat="1">
      <c r="A361" s="14"/>
      <c r="B361" s="241"/>
      <c r="C361" s="242"/>
      <c r="D361" s="224" t="s">
        <v>133</v>
      </c>
      <c r="E361" s="242"/>
      <c r="F361" s="244" t="s">
        <v>413</v>
      </c>
      <c r="G361" s="242"/>
      <c r="H361" s="245">
        <v>110.66</v>
      </c>
      <c r="I361" s="246"/>
      <c r="J361" s="242"/>
      <c r="K361" s="242"/>
      <c r="L361" s="247"/>
      <c r="M361" s="248"/>
      <c r="N361" s="249"/>
      <c r="O361" s="249"/>
      <c r="P361" s="249"/>
      <c r="Q361" s="249"/>
      <c r="R361" s="249"/>
      <c r="S361" s="249"/>
      <c r="T361" s="250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1" t="s">
        <v>133</v>
      </c>
      <c r="AU361" s="251" t="s">
        <v>80</v>
      </c>
      <c r="AV361" s="14" t="s">
        <v>80</v>
      </c>
      <c r="AW361" s="14" t="s">
        <v>4</v>
      </c>
      <c r="AX361" s="14" t="s">
        <v>78</v>
      </c>
      <c r="AY361" s="251" t="s">
        <v>120</v>
      </c>
    </row>
    <row r="362" s="2" customFormat="1" ht="33" customHeight="1">
      <c r="A362" s="38"/>
      <c r="B362" s="39"/>
      <c r="C362" s="211" t="s">
        <v>414</v>
      </c>
      <c r="D362" s="211" t="s">
        <v>122</v>
      </c>
      <c r="E362" s="212" t="s">
        <v>415</v>
      </c>
      <c r="F362" s="213" t="s">
        <v>416</v>
      </c>
      <c r="G362" s="214" t="s">
        <v>125</v>
      </c>
      <c r="H362" s="215">
        <v>225.59999999999999</v>
      </c>
      <c r="I362" s="216"/>
      <c r="J362" s="217">
        <f>ROUND(I362*H362,2)</f>
        <v>0</v>
      </c>
      <c r="K362" s="213" t="s">
        <v>1</v>
      </c>
      <c r="L362" s="44"/>
      <c r="M362" s="218" t="s">
        <v>1</v>
      </c>
      <c r="N362" s="219" t="s">
        <v>38</v>
      </c>
      <c r="O362" s="91"/>
      <c r="P362" s="220">
        <f>O362*H362</f>
        <v>0</v>
      </c>
      <c r="Q362" s="220">
        <v>0.11162</v>
      </c>
      <c r="R362" s="220">
        <f>Q362*H362</f>
        <v>25.181471999999999</v>
      </c>
      <c r="S362" s="220">
        <v>0</v>
      </c>
      <c r="T362" s="221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22" t="s">
        <v>127</v>
      </c>
      <c r="AT362" s="222" t="s">
        <v>122</v>
      </c>
      <c r="AU362" s="222" t="s">
        <v>80</v>
      </c>
      <c r="AY362" s="17" t="s">
        <v>120</v>
      </c>
      <c r="BE362" s="223">
        <f>IF(N362="základní",J362,0)</f>
        <v>0</v>
      </c>
      <c r="BF362" s="223">
        <f>IF(N362="snížená",J362,0)</f>
        <v>0</v>
      </c>
      <c r="BG362" s="223">
        <f>IF(N362="zákl. přenesená",J362,0)</f>
        <v>0</v>
      </c>
      <c r="BH362" s="223">
        <f>IF(N362="sníž. přenesená",J362,0)</f>
        <v>0</v>
      </c>
      <c r="BI362" s="223">
        <f>IF(N362="nulová",J362,0)</f>
        <v>0</v>
      </c>
      <c r="BJ362" s="17" t="s">
        <v>78</v>
      </c>
      <c r="BK362" s="223">
        <f>ROUND(I362*H362,2)</f>
        <v>0</v>
      </c>
      <c r="BL362" s="17" t="s">
        <v>127</v>
      </c>
      <c r="BM362" s="222" t="s">
        <v>417</v>
      </c>
    </row>
    <row r="363" s="2" customFormat="1">
      <c r="A363" s="38"/>
      <c r="B363" s="39"/>
      <c r="C363" s="40"/>
      <c r="D363" s="224" t="s">
        <v>129</v>
      </c>
      <c r="E363" s="40"/>
      <c r="F363" s="225" t="s">
        <v>418</v>
      </c>
      <c r="G363" s="40"/>
      <c r="H363" s="40"/>
      <c r="I363" s="226"/>
      <c r="J363" s="40"/>
      <c r="K363" s="40"/>
      <c r="L363" s="44"/>
      <c r="M363" s="227"/>
      <c r="N363" s="228"/>
      <c r="O363" s="91"/>
      <c r="P363" s="91"/>
      <c r="Q363" s="91"/>
      <c r="R363" s="91"/>
      <c r="S363" s="91"/>
      <c r="T363" s="92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129</v>
      </c>
      <c r="AU363" s="17" t="s">
        <v>80</v>
      </c>
    </row>
    <row r="364" s="13" customFormat="1">
      <c r="A364" s="13"/>
      <c r="B364" s="231"/>
      <c r="C364" s="232"/>
      <c r="D364" s="224" t="s">
        <v>133</v>
      </c>
      <c r="E364" s="233" t="s">
        <v>1</v>
      </c>
      <c r="F364" s="234" t="s">
        <v>419</v>
      </c>
      <c r="G364" s="232"/>
      <c r="H364" s="233" t="s">
        <v>1</v>
      </c>
      <c r="I364" s="235"/>
      <c r="J364" s="232"/>
      <c r="K364" s="232"/>
      <c r="L364" s="236"/>
      <c r="M364" s="237"/>
      <c r="N364" s="238"/>
      <c r="O364" s="238"/>
      <c r="P364" s="238"/>
      <c r="Q364" s="238"/>
      <c r="R364" s="238"/>
      <c r="S364" s="238"/>
      <c r="T364" s="239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0" t="s">
        <v>133</v>
      </c>
      <c r="AU364" s="240" t="s">
        <v>80</v>
      </c>
      <c r="AV364" s="13" t="s">
        <v>78</v>
      </c>
      <c r="AW364" s="13" t="s">
        <v>30</v>
      </c>
      <c r="AX364" s="13" t="s">
        <v>73</v>
      </c>
      <c r="AY364" s="240" t="s">
        <v>120</v>
      </c>
    </row>
    <row r="365" s="14" customFormat="1">
      <c r="A365" s="14"/>
      <c r="B365" s="241"/>
      <c r="C365" s="242"/>
      <c r="D365" s="224" t="s">
        <v>133</v>
      </c>
      <c r="E365" s="243" t="s">
        <v>1</v>
      </c>
      <c r="F365" s="244" t="s">
        <v>262</v>
      </c>
      <c r="G365" s="242"/>
      <c r="H365" s="245">
        <v>225.59999999999999</v>
      </c>
      <c r="I365" s="246"/>
      <c r="J365" s="242"/>
      <c r="K365" s="242"/>
      <c r="L365" s="247"/>
      <c r="M365" s="248"/>
      <c r="N365" s="249"/>
      <c r="O365" s="249"/>
      <c r="P365" s="249"/>
      <c r="Q365" s="249"/>
      <c r="R365" s="249"/>
      <c r="S365" s="249"/>
      <c r="T365" s="250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1" t="s">
        <v>133</v>
      </c>
      <c r="AU365" s="251" t="s">
        <v>80</v>
      </c>
      <c r="AV365" s="14" t="s">
        <v>80</v>
      </c>
      <c r="AW365" s="14" t="s">
        <v>30</v>
      </c>
      <c r="AX365" s="14" t="s">
        <v>73</v>
      </c>
      <c r="AY365" s="251" t="s">
        <v>120</v>
      </c>
    </row>
    <row r="366" s="15" customFormat="1">
      <c r="A366" s="15"/>
      <c r="B366" s="252"/>
      <c r="C366" s="253"/>
      <c r="D366" s="224" t="s">
        <v>133</v>
      </c>
      <c r="E366" s="254" t="s">
        <v>1</v>
      </c>
      <c r="F366" s="255" t="s">
        <v>136</v>
      </c>
      <c r="G366" s="253"/>
      <c r="H366" s="256">
        <v>225.59999999999999</v>
      </c>
      <c r="I366" s="257"/>
      <c r="J366" s="253"/>
      <c r="K366" s="253"/>
      <c r="L366" s="258"/>
      <c r="M366" s="259"/>
      <c r="N366" s="260"/>
      <c r="O366" s="260"/>
      <c r="P366" s="260"/>
      <c r="Q366" s="260"/>
      <c r="R366" s="260"/>
      <c r="S366" s="260"/>
      <c r="T366" s="261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62" t="s">
        <v>133</v>
      </c>
      <c r="AU366" s="262" t="s">
        <v>80</v>
      </c>
      <c r="AV366" s="15" t="s">
        <v>127</v>
      </c>
      <c r="AW366" s="15" t="s">
        <v>30</v>
      </c>
      <c r="AX366" s="15" t="s">
        <v>78</v>
      </c>
      <c r="AY366" s="262" t="s">
        <v>120</v>
      </c>
    </row>
    <row r="367" s="2" customFormat="1" ht="24.15" customHeight="1">
      <c r="A367" s="38"/>
      <c r="B367" s="39"/>
      <c r="C367" s="263" t="s">
        <v>420</v>
      </c>
      <c r="D367" s="263" t="s">
        <v>220</v>
      </c>
      <c r="E367" s="264" t="s">
        <v>421</v>
      </c>
      <c r="F367" s="265" t="s">
        <v>422</v>
      </c>
      <c r="G367" s="266" t="s">
        <v>125</v>
      </c>
      <c r="H367" s="267">
        <v>124.08</v>
      </c>
      <c r="I367" s="268"/>
      <c r="J367" s="269">
        <f>ROUND(I367*H367,2)</f>
        <v>0</v>
      </c>
      <c r="K367" s="265" t="s">
        <v>1</v>
      </c>
      <c r="L367" s="270"/>
      <c r="M367" s="271" t="s">
        <v>1</v>
      </c>
      <c r="N367" s="272" t="s">
        <v>38</v>
      </c>
      <c r="O367" s="91"/>
      <c r="P367" s="220">
        <f>O367*H367</f>
        <v>0</v>
      </c>
      <c r="Q367" s="220">
        <v>0.17865</v>
      </c>
      <c r="R367" s="220">
        <f>Q367*H367</f>
        <v>22.166892000000001</v>
      </c>
      <c r="S367" s="220">
        <v>0</v>
      </c>
      <c r="T367" s="221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22" t="s">
        <v>194</v>
      </c>
      <c r="AT367" s="222" t="s">
        <v>220</v>
      </c>
      <c r="AU367" s="222" t="s">
        <v>80</v>
      </c>
      <c r="AY367" s="17" t="s">
        <v>120</v>
      </c>
      <c r="BE367" s="223">
        <f>IF(N367="základní",J367,0)</f>
        <v>0</v>
      </c>
      <c r="BF367" s="223">
        <f>IF(N367="snížená",J367,0)</f>
        <v>0</v>
      </c>
      <c r="BG367" s="223">
        <f>IF(N367="zákl. přenesená",J367,0)</f>
        <v>0</v>
      </c>
      <c r="BH367" s="223">
        <f>IF(N367="sníž. přenesená",J367,0)</f>
        <v>0</v>
      </c>
      <c r="BI367" s="223">
        <f>IF(N367="nulová",J367,0)</f>
        <v>0</v>
      </c>
      <c r="BJ367" s="17" t="s">
        <v>78</v>
      </c>
      <c r="BK367" s="223">
        <f>ROUND(I367*H367,2)</f>
        <v>0</v>
      </c>
      <c r="BL367" s="17" t="s">
        <v>127</v>
      </c>
      <c r="BM367" s="222" t="s">
        <v>423</v>
      </c>
    </row>
    <row r="368" s="2" customFormat="1">
      <c r="A368" s="38"/>
      <c r="B368" s="39"/>
      <c r="C368" s="40"/>
      <c r="D368" s="224" t="s">
        <v>129</v>
      </c>
      <c r="E368" s="40"/>
      <c r="F368" s="225" t="s">
        <v>422</v>
      </c>
      <c r="G368" s="40"/>
      <c r="H368" s="40"/>
      <c r="I368" s="226"/>
      <c r="J368" s="40"/>
      <c r="K368" s="40"/>
      <c r="L368" s="44"/>
      <c r="M368" s="227"/>
      <c r="N368" s="228"/>
      <c r="O368" s="91"/>
      <c r="P368" s="91"/>
      <c r="Q368" s="91"/>
      <c r="R368" s="91"/>
      <c r="S368" s="91"/>
      <c r="T368" s="92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7" t="s">
        <v>129</v>
      </c>
      <c r="AU368" s="17" t="s">
        <v>80</v>
      </c>
    </row>
    <row r="369" s="13" customFormat="1">
      <c r="A369" s="13"/>
      <c r="B369" s="231"/>
      <c r="C369" s="232"/>
      <c r="D369" s="224" t="s">
        <v>133</v>
      </c>
      <c r="E369" s="233" t="s">
        <v>1</v>
      </c>
      <c r="F369" s="234" t="s">
        <v>395</v>
      </c>
      <c r="G369" s="232"/>
      <c r="H369" s="233" t="s">
        <v>1</v>
      </c>
      <c r="I369" s="235"/>
      <c r="J369" s="232"/>
      <c r="K369" s="232"/>
      <c r="L369" s="236"/>
      <c r="M369" s="237"/>
      <c r="N369" s="238"/>
      <c r="O369" s="238"/>
      <c r="P369" s="238"/>
      <c r="Q369" s="238"/>
      <c r="R369" s="238"/>
      <c r="S369" s="238"/>
      <c r="T369" s="239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0" t="s">
        <v>133</v>
      </c>
      <c r="AU369" s="240" t="s">
        <v>80</v>
      </c>
      <c r="AV369" s="13" t="s">
        <v>78</v>
      </c>
      <c r="AW369" s="13" t="s">
        <v>30</v>
      </c>
      <c r="AX369" s="13" t="s">
        <v>73</v>
      </c>
      <c r="AY369" s="240" t="s">
        <v>120</v>
      </c>
    </row>
    <row r="370" s="14" customFormat="1">
      <c r="A370" s="14"/>
      <c r="B370" s="241"/>
      <c r="C370" s="242"/>
      <c r="D370" s="224" t="s">
        <v>133</v>
      </c>
      <c r="E370" s="243" t="s">
        <v>1</v>
      </c>
      <c r="F370" s="244" t="s">
        <v>424</v>
      </c>
      <c r="G370" s="242"/>
      <c r="H370" s="245">
        <v>124.08</v>
      </c>
      <c r="I370" s="246"/>
      <c r="J370" s="242"/>
      <c r="K370" s="242"/>
      <c r="L370" s="247"/>
      <c r="M370" s="248"/>
      <c r="N370" s="249"/>
      <c r="O370" s="249"/>
      <c r="P370" s="249"/>
      <c r="Q370" s="249"/>
      <c r="R370" s="249"/>
      <c r="S370" s="249"/>
      <c r="T370" s="250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1" t="s">
        <v>133</v>
      </c>
      <c r="AU370" s="251" t="s">
        <v>80</v>
      </c>
      <c r="AV370" s="14" t="s">
        <v>80</v>
      </c>
      <c r="AW370" s="14" t="s">
        <v>30</v>
      </c>
      <c r="AX370" s="14" t="s">
        <v>73</v>
      </c>
      <c r="AY370" s="251" t="s">
        <v>120</v>
      </c>
    </row>
    <row r="371" s="15" customFormat="1">
      <c r="A371" s="15"/>
      <c r="B371" s="252"/>
      <c r="C371" s="253"/>
      <c r="D371" s="224" t="s">
        <v>133</v>
      </c>
      <c r="E371" s="254" t="s">
        <v>1</v>
      </c>
      <c r="F371" s="255" t="s">
        <v>136</v>
      </c>
      <c r="G371" s="253"/>
      <c r="H371" s="256">
        <v>124.08</v>
      </c>
      <c r="I371" s="257"/>
      <c r="J371" s="253"/>
      <c r="K371" s="253"/>
      <c r="L371" s="258"/>
      <c r="M371" s="259"/>
      <c r="N371" s="260"/>
      <c r="O371" s="260"/>
      <c r="P371" s="260"/>
      <c r="Q371" s="260"/>
      <c r="R371" s="260"/>
      <c r="S371" s="260"/>
      <c r="T371" s="261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62" t="s">
        <v>133</v>
      </c>
      <c r="AU371" s="262" t="s">
        <v>80</v>
      </c>
      <c r="AV371" s="15" t="s">
        <v>127</v>
      </c>
      <c r="AW371" s="15" t="s">
        <v>30</v>
      </c>
      <c r="AX371" s="15" t="s">
        <v>78</v>
      </c>
      <c r="AY371" s="262" t="s">
        <v>120</v>
      </c>
    </row>
    <row r="372" s="2" customFormat="1" ht="24.15" customHeight="1">
      <c r="A372" s="38"/>
      <c r="B372" s="39"/>
      <c r="C372" s="263" t="s">
        <v>425</v>
      </c>
      <c r="D372" s="263" t="s">
        <v>220</v>
      </c>
      <c r="E372" s="264" t="s">
        <v>426</v>
      </c>
      <c r="F372" s="265" t="s">
        <v>427</v>
      </c>
      <c r="G372" s="266" t="s">
        <v>125</v>
      </c>
      <c r="H372" s="267">
        <v>62.039999999999999</v>
      </c>
      <c r="I372" s="268"/>
      <c r="J372" s="269">
        <f>ROUND(I372*H372,2)</f>
        <v>0</v>
      </c>
      <c r="K372" s="265" t="s">
        <v>1</v>
      </c>
      <c r="L372" s="270"/>
      <c r="M372" s="271" t="s">
        <v>1</v>
      </c>
      <c r="N372" s="272" t="s">
        <v>38</v>
      </c>
      <c r="O372" s="91"/>
      <c r="P372" s="220">
        <f>O372*H372</f>
        <v>0</v>
      </c>
      <c r="Q372" s="220">
        <v>0.17865</v>
      </c>
      <c r="R372" s="220">
        <f>Q372*H372</f>
        <v>11.083446</v>
      </c>
      <c r="S372" s="220">
        <v>0</v>
      </c>
      <c r="T372" s="221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22" t="s">
        <v>194</v>
      </c>
      <c r="AT372" s="222" t="s">
        <v>220</v>
      </c>
      <c r="AU372" s="222" t="s">
        <v>80</v>
      </c>
      <c r="AY372" s="17" t="s">
        <v>120</v>
      </c>
      <c r="BE372" s="223">
        <f>IF(N372="základní",J372,0)</f>
        <v>0</v>
      </c>
      <c r="BF372" s="223">
        <f>IF(N372="snížená",J372,0)</f>
        <v>0</v>
      </c>
      <c r="BG372" s="223">
        <f>IF(N372="zákl. přenesená",J372,0)</f>
        <v>0</v>
      </c>
      <c r="BH372" s="223">
        <f>IF(N372="sníž. přenesená",J372,0)</f>
        <v>0</v>
      </c>
      <c r="BI372" s="223">
        <f>IF(N372="nulová",J372,0)</f>
        <v>0</v>
      </c>
      <c r="BJ372" s="17" t="s">
        <v>78</v>
      </c>
      <c r="BK372" s="223">
        <f>ROUND(I372*H372,2)</f>
        <v>0</v>
      </c>
      <c r="BL372" s="17" t="s">
        <v>127</v>
      </c>
      <c r="BM372" s="222" t="s">
        <v>428</v>
      </c>
    </row>
    <row r="373" s="2" customFormat="1">
      <c r="A373" s="38"/>
      <c r="B373" s="39"/>
      <c r="C373" s="40"/>
      <c r="D373" s="224" t="s">
        <v>129</v>
      </c>
      <c r="E373" s="40"/>
      <c r="F373" s="225" t="s">
        <v>427</v>
      </c>
      <c r="G373" s="40"/>
      <c r="H373" s="40"/>
      <c r="I373" s="226"/>
      <c r="J373" s="40"/>
      <c r="K373" s="40"/>
      <c r="L373" s="44"/>
      <c r="M373" s="227"/>
      <c r="N373" s="228"/>
      <c r="O373" s="91"/>
      <c r="P373" s="91"/>
      <c r="Q373" s="91"/>
      <c r="R373" s="91"/>
      <c r="S373" s="91"/>
      <c r="T373" s="92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129</v>
      </c>
      <c r="AU373" s="17" t="s">
        <v>80</v>
      </c>
    </row>
    <row r="374" s="13" customFormat="1">
      <c r="A374" s="13"/>
      <c r="B374" s="231"/>
      <c r="C374" s="232"/>
      <c r="D374" s="224" t="s">
        <v>133</v>
      </c>
      <c r="E374" s="233" t="s">
        <v>1</v>
      </c>
      <c r="F374" s="234" t="s">
        <v>395</v>
      </c>
      <c r="G374" s="232"/>
      <c r="H374" s="233" t="s">
        <v>1</v>
      </c>
      <c r="I374" s="235"/>
      <c r="J374" s="232"/>
      <c r="K374" s="232"/>
      <c r="L374" s="236"/>
      <c r="M374" s="237"/>
      <c r="N374" s="238"/>
      <c r="O374" s="238"/>
      <c r="P374" s="238"/>
      <c r="Q374" s="238"/>
      <c r="R374" s="238"/>
      <c r="S374" s="238"/>
      <c r="T374" s="239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0" t="s">
        <v>133</v>
      </c>
      <c r="AU374" s="240" t="s">
        <v>80</v>
      </c>
      <c r="AV374" s="13" t="s">
        <v>78</v>
      </c>
      <c r="AW374" s="13" t="s">
        <v>30</v>
      </c>
      <c r="AX374" s="13" t="s">
        <v>73</v>
      </c>
      <c r="AY374" s="240" t="s">
        <v>120</v>
      </c>
    </row>
    <row r="375" s="14" customFormat="1">
      <c r="A375" s="14"/>
      <c r="B375" s="241"/>
      <c r="C375" s="242"/>
      <c r="D375" s="224" t="s">
        <v>133</v>
      </c>
      <c r="E375" s="243" t="s">
        <v>1</v>
      </c>
      <c r="F375" s="244" t="s">
        <v>429</v>
      </c>
      <c r="G375" s="242"/>
      <c r="H375" s="245">
        <v>62.039999999999999</v>
      </c>
      <c r="I375" s="246"/>
      <c r="J375" s="242"/>
      <c r="K375" s="242"/>
      <c r="L375" s="247"/>
      <c r="M375" s="248"/>
      <c r="N375" s="249"/>
      <c r="O375" s="249"/>
      <c r="P375" s="249"/>
      <c r="Q375" s="249"/>
      <c r="R375" s="249"/>
      <c r="S375" s="249"/>
      <c r="T375" s="250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1" t="s">
        <v>133</v>
      </c>
      <c r="AU375" s="251" t="s">
        <v>80</v>
      </c>
      <c r="AV375" s="14" t="s">
        <v>80</v>
      </c>
      <c r="AW375" s="14" t="s">
        <v>30</v>
      </c>
      <c r="AX375" s="14" t="s">
        <v>73</v>
      </c>
      <c r="AY375" s="251" t="s">
        <v>120</v>
      </c>
    </row>
    <row r="376" s="15" customFormat="1">
      <c r="A376" s="15"/>
      <c r="B376" s="252"/>
      <c r="C376" s="253"/>
      <c r="D376" s="224" t="s">
        <v>133</v>
      </c>
      <c r="E376" s="254" t="s">
        <v>1</v>
      </c>
      <c r="F376" s="255" t="s">
        <v>136</v>
      </c>
      <c r="G376" s="253"/>
      <c r="H376" s="256">
        <v>62.039999999999999</v>
      </c>
      <c r="I376" s="257"/>
      <c r="J376" s="253"/>
      <c r="K376" s="253"/>
      <c r="L376" s="258"/>
      <c r="M376" s="259"/>
      <c r="N376" s="260"/>
      <c r="O376" s="260"/>
      <c r="P376" s="260"/>
      <c r="Q376" s="260"/>
      <c r="R376" s="260"/>
      <c r="S376" s="260"/>
      <c r="T376" s="261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62" t="s">
        <v>133</v>
      </c>
      <c r="AU376" s="262" t="s">
        <v>80</v>
      </c>
      <c r="AV376" s="15" t="s">
        <v>127</v>
      </c>
      <c r="AW376" s="15" t="s">
        <v>30</v>
      </c>
      <c r="AX376" s="15" t="s">
        <v>78</v>
      </c>
      <c r="AY376" s="262" t="s">
        <v>120</v>
      </c>
    </row>
    <row r="377" s="2" customFormat="1" ht="24.15" customHeight="1">
      <c r="A377" s="38"/>
      <c r="B377" s="39"/>
      <c r="C377" s="263" t="s">
        <v>430</v>
      </c>
      <c r="D377" s="263" t="s">
        <v>220</v>
      </c>
      <c r="E377" s="264" t="s">
        <v>431</v>
      </c>
      <c r="F377" s="265" t="s">
        <v>432</v>
      </c>
      <c r="G377" s="266" t="s">
        <v>125</v>
      </c>
      <c r="H377" s="267">
        <v>62.039999999999999</v>
      </c>
      <c r="I377" s="268"/>
      <c r="J377" s="269">
        <f>ROUND(I377*H377,2)</f>
        <v>0</v>
      </c>
      <c r="K377" s="265" t="s">
        <v>1</v>
      </c>
      <c r="L377" s="270"/>
      <c r="M377" s="271" t="s">
        <v>1</v>
      </c>
      <c r="N377" s="272" t="s">
        <v>38</v>
      </c>
      <c r="O377" s="91"/>
      <c r="P377" s="220">
        <f>O377*H377</f>
        <v>0</v>
      </c>
      <c r="Q377" s="220">
        <v>0.17865</v>
      </c>
      <c r="R377" s="220">
        <f>Q377*H377</f>
        <v>11.083446</v>
      </c>
      <c r="S377" s="220">
        <v>0</v>
      </c>
      <c r="T377" s="221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22" t="s">
        <v>194</v>
      </c>
      <c r="AT377" s="222" t="s">
        <v>220</v>
      </c>
      <c r="AU377" s="222" t="s">
        <v>80</v>
      </c>
      <c r="AY377" s="17" t="s">
        <v>120</v>
      </c>
      <c r="BE377" s="223">
        <f>IF(N377="základní",J377,0)</f>
        <v>0</v>
      </c>
      <c r="BF377" s="223">
        <f>IF(N377="snížená",J377,0)</f>
        <v>0</v>
      </c>
      <c r="BG377" s="223">
        <f>IF(N377="zákl. přenesená",J377,0)</f>
        <v>0</v>
      </c>
      <c r="BH377" s="223">
        <f>IF(N377="sníž. přenesená",J377,0)</f>
        <v>0</v>
      </c>
      <c r="BI377" s="223">
        <f>IF(N377="nulová",J377,0)</f>
        <v>0</v>
      </c>
      <c r="BJ377" s="17" t="s">
        <v>78</v>
      </c>
      <c r="BK377" s="223">
        <f>ROUND(I377*H377,2)</f>
        <v>0</v>
      </c>
      <c r="BL377" s="17" t="s">
        <v>127</v>
      </c>
      <c r="BM377" s="222" t="s">
        <v>433</v>
      </c>
    </row>
    <row r="378" s="2" customFormat="1">
      <c r="A378" s="38"/>
      <c r="B378" s="39"/>
      <c r="C378" s="40"/>
      <c r="D378" s="224" t="s">
        <v>129</v>
      </c>
      <c r="E378" s="40"/>
      <c r="F378" s="225" t="s">
        <v>432</v>
      </c>
      <c r="G378" s="40"/>
      <c r="H378" s="40"/>
      <c r="I378" s="226"/>
      <c r="J378" s="40"/>
      <c r="K378" s="40"/>
      <c r="L378" s="44"/>
      <c r="M378" s="227"/>
      <c r="N378" s="228"/>
      <c r="O378" s="91"/>
      <c r="P378" s="91"/>
      <c r="Q378" s="91"/>
      <c r="R378" s="91"/>
      <c r="S378" s="91"/>
      <c r="T378" s="92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129</v>
      </c>
      <c r="AU378" s="17" t="s">
        <v>80</v>
      </c>
    </row>
    <row r="379" s="13" customFormat="1">
      <c r="A379" s="13"/>
      <c r="B379" s="231"/>
      <c r="C379" s="232"/>
      <c r="D379" s="224" t="s">
        <v>133</v>
      </c>
      <c r="E379" s="233" t="s">
        <v>1</v>
      </c>
      <c r="F379" s="234" t="s">
        <v>395</v>
      </c>
      <c r="G379" s="232"/>
      <c r="H379" s="233" t="s">
        <v>1</v>
      </c>
      <c r="I379" s="235"/>
      <c r="J379" s="232"/>
      <c r="K379" s="232"/>
      <c r="L379" s="236"/>
      <c r="M379" s="237"/>
      <c r="N379" s="238"/>
      <c r="O379" s="238"/>
      <c r="P379" s="238"/>
      <c r="Q379" s="238"/>
      <c r="R379" s="238"/>
      <c r="S379" s="238"/>
      <c r="T379" s="239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0" t="s">
        <v>133</v>
      </c>
      <c r="AU379" s="240" t="s">
        <v>80</v>
      </c>
      <c r="AV379" s="13" t="s">
        <v>78</v>
      </c>
      <c r="AW379" s="13" t="s">
        <v>30</v>
      </c>
      <c r="AX379" s="13" t="s">
        <v>73</v>
      </c>
      <c r="AY379" s="240" t="s">
        <v>120</v>
      </c>
    </row>
    <row r="380" s="14" customFormat="1">
      <c r="A380" s="14"/>
      <c r="B380" s="241"/>
      <c r="C380" s="242"/>
      <c r="D380" s="224" t="s">
        <v>133</v>
      </c>
      <c r="E380" s="243" t="s">
        <v>1</v>
      </c>
      <c r="F380" s="244" t="s">
        <v>429</v>
      </c>
      <c r="G380" s="242"/>
      <c r="H380" s="245">
        <v>62.039999999999999</v>
      </c>
      <c r="I380" s="246"/>
      <c r="J380" s="242"/>
      <c r="K380" s="242"/>
      <c r="L380" s="247"/>
      <c r="M380" s="248"/>
      <c r="N380" s="249"/>
      <c r="O380" s="249"/>
      <c r="P380" s="249"/>
      <c r="Q380" s="249"/>
      <c r="R380" s="249"/>
      <c r="S380" s="249"/>
      <c r="T380" s="250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1" t="s">
        <v>133</v>
      </c>
      <c r="AU380" s="251" t="s">
        <v>80</v>
      </c>
      <c r="AV380" s="14" t="s">
        <v>80</v>
      </c>
      <c r="AW380" s="14" t="s">
        <v>30</v>
      </c>
      <c r="AX380" s="14" t="s">
        <v>73</v>
      </c>
      <c r="AY380" s="251" t="s">
        <v>120</v>
      </c>
    </row>
    <row r="381" s="15" customFormat="1">
      <c r="A381" s="15"/>
      <c r="B381" s="252"/>
      <c r="C381" s="253"/>
      <c r="D381" s="224" t="s">
        <v>133</v>
      </c>
      <c r="E381" s="254" t="s">
        <v>1</v>
      </c>
      <c r="F381" s="255" t="s">
        <v>136</v>
      </c>
      <c r="G381" s="253"/>
      <c r="H381" s="256">
        <v>62.039999999999999</v>
      </c>
      <c r="I381" s="257"/>
      <c r="J381" s="253"/>
      <c r="K381" s="253"/>
      <c r="L381" s="258"/>
      <c r="M381" s="259"/>
      <c r="N381" s="260"/>
      <c r="O381" s="260"/>
      <c r="P381" s="260"/>
      <c r="Q381" s="260"/>
      <c r="R381" s="260"/>
      <c r="S381" s="260"/>
      <c r="T381" s="261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62" t="s">
        <v>133</v>
      </c>
      <c r="AU381" s="262" t="s">
        <v>80</v>
      </c>
      <c r="AV381" s="15" t="s">
        <v>127</v>
      </c>
      <c r="AW381" s="15" t="s">
        <v>30</v>
      </c>
      <c r="AX381" s="15" t="s">
        <v>78</v>
      </c>
      <c r="AY381" s="262" t="s">
        <v>120</v>
      </c>
    </row>
    <row r="382" s="2" customFormat="1" ht="16.5" customHeight="1">
      <c r="A382" s="38"/>
      <c r="B382" s="39"/>
      <c r="C382" s="211" t="s">
        <v>434</v>
      </c>
      <c r="D382" s="211" t="s">
        <v>122</v>
      </c>
      <c r="E382" s="212" t="s">
        <v>435</v>
      </c>
      <c r="F382" s="213" t="s">
        <v>436</v>
      </c>
      <c r="G382" s="214" t="s">
        <v>147</v>
      </c>
      <c r="H382" s="215">
        <v>140</v>
      </c>
      <c r="I382" s="216"/>
      <c r="J382" s="217">
        <f>ROUND(I382*H382,2)</f>
        <v>0</v>
      </c>
      <c r="K382" s="213" t="s">
        <v>1</v>
      </c>
      <c r="L382" s="44"/>
      <c r="M382" s="218" t="s">
        <v>1</v>
      </c>
      <c r="N382" s="219" t="s">
        <v>38</v>
      </c>
      <c r="O382" s="91"/>
      <c r="P382" s="220">
        <f>O382*H382</f>
        <v>0</v>
      </c>
      <c r="Q382" s="220">
        <v>0</v>
      </c>
      <c r="R382" s="220">
        <f>Q382*H382</f>
        <v>0</v>
      </c>
      <c r="S382" s="220">
        <v>0</v>
      </c>
      <c r="T382" s="221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22" t="s">
        <v>127</v>
      </c>
      <c r="AT382" s="222" t="s">
        <v>122</v>
      </c>
      <c r="AU382" s="222" t="s">
        <v>80</v>
      </c>
      <c r="AY382" s="17" t="s">
        <v>120</v>
      </c>
      <c r="BE382" s="223">
        <f>IF(N382="základní",J382,0)</f>
        <v>0</v>
      </c>
      <c r="BF382" s="223">
        <f>IF(N382="snížená",J382,0)</f>
        <v>0</v>
      </c>
      <c r="BG382" s="223">
        <f>IF(N382="zákl. přenesená",J382,0)</f>
        <v>0</v>
      </c>
      <c r="BH382" s="223">
        <f>IF(N382="sníž. přenesená",J382,0)</f>
        <v>0</v>
      </c>
      <c r="BI382" s="223">
        <f>IF(N382="nulová",J382,0)</f>
        <v>0</v>
      </c>
      <c r="BJ382" s="17" t="s">
        <v>78</v>
      </c>
      <c r="BK382" s="223">
        <f>ROUND(I382*H382,2)</f>
        <v>0</v>
      </c>
      <c r="BL382" s="17" t="s">
        <v>127</v>
      </c>
      <c r="BM382" s="222" t="s">
        <v>437</v>
      </c>
    </row>
    <row r="383" s="2" customFormat="1">
      <c r="A383" s="38"/>
      <c r="B383" s="39"/>
      <c r="C383" s="40"/>
      <c r="D383" s="224" t="s">
        <v>129</v>
      </c>
      <c r="E383" s="40"/>
      <c r="F383" s="225" t="s">
        <v>436</v>
      </c>
      <c r="G383" s="40"/>
      <c r="H383" s="40"/>
      <c r="I383" s="226"/>
      <c r="J383" s="40"/>
      <c r="K383" s="40"/>
      <c r="L383" s="44"/>
      <c r="M383" s="227"/>
      <c r="N383" s="228"/>
      <c r="O383" s="91"/>
      <c r="P383" s="91"/>
      <c r="Q383" s="91"/>
      <c r="R383" s="91"/>
      <c r="S383" s="91"/>
      <c r="T383" s="92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T383" s="17" t="s">
        <v>129</v>
      </c>
      <c r="AU383" s="17" t="s">
        <v>80</v>
      </c>
    </row>
    <row r="384" s="14" customFormat="1">
      <c r="A384" s="14"/>
      <c r="B384" s="241"/>
      <c r="C384" s="242"/>
      <c r="D384" s="224" t="s">
        <v>133</v>
      </c>
      <c r="E384" s="243" t="s">
        <v>1</v>
      </c>
      <c r="F384" s="244" t="s">
        <v>438</v>
      </c>
      <c r="G384" s="242"/>
      <c r="H384" s="245">
        <v>140</v>
      </c>
      <c r="I384" s="246"/>
      <c r="J384" s="242"/>
      <c r="K384" s="242"/>
      <c r="L384" s="247"/>
      <c r="M384" s="248"/>
      <c r="N384" s="249"/>
      <c r="O384" s="249"/>
      <c r="P384" s="249"/>
      <c r="Q384" s="249"/>
      <c r="R384" s="249"/>
      <c r="S384" s="249"/>
      <c r="T384" s="250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1" t="s">
        <v>133</v>
      </c>
      <c r="AU384" s="251" t="s">
        <v>80</v>
      </c>
      <c r="AV384" s="14" t="s">
        <v>80</v>
      </c>
      <c r="AW384" s="14" t="s">
        <v>30</v>
      </c>
      <c r="AX384" s="14" t="s">
        <v>73</v>
      </c>
      <c r="AY384" s="251" t="s">
        <v>120</v>
      </c>
    </row>
    <row r="385" s="15" customFormat="1">
      <c r="A385" s="15"/>
      <c r="B385" s="252"/>
      <c r="C385" s="253"/>
      <c r="D385" s="224" t="s">
        <v>133</v>
      </c>
      <c r="E385" s="254" t="s">
        <v>1</v>
      </c>
      <c r="F385" s="255" t="s">
        <v>136</v>
      </c>
      <c r="G385" s="253"/>
      <c r="H385" s="256">
        <v>140</v>
      </c>
      <c r="I385" s="257"/>
      <c r="J385" s="253"/>
      <c r="K385" s="253"/>
      <c r="L385" s="258"/>
      <c r="M385" s="259"/>
      <c r="N385" s="260"/>
      <c r="O385" s="260"/>
      <c r="P385" s="260"/>
      <c r="Q385" s="260"/>
      <c r="R385" s="260"/>
      <c r="S385" s="260"/>
      <c r="T385" s="261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62" t="s">
        <v>133</v>
      </c>
      <c r="AU385" s="262" t="s">
        <v>80</v>
      </c>
      <c r="AV385" s="15" t="s">
        <v>127</v>
      </c>
      <c r="AW385" s="15" t="s">
        <v>30</v>
      </c>
      <c r="AX385" s="15" t="s">
        <v>78</v>
      </c>
      <c r="AY385" s="262" t="s">
        <v>120</v>
      </c>
    </row>
    <row r="386" s="12" customFormat="1" ht="22.8" customHeight="1">
      <c r="A386" s="12"/>
      <c r="B386" s="195"/>
      <c r="C386" s="196"/>
      <c r="D386" s="197" t="s">
        <v>72</v>
      </c>
      <c r="E386" s="209" t="s">
        <v>204</v>
      </c>
      <c r="F386" s="209" t="s">
        <v>439</v>
      </c>
      <c r="G386" s="196"/>
      <c r="H386" s="196"/>
      <c r="I386" s="199"/>
      <c r="J386" s="210">
        <f>BK386</f>
        <v>0</v>
      </c>
      <c r="K386" s="196"/>
      <c r="L386" s="201"/>
      <c r="M386" s="202"/>
      <c r="N386" s="203"/>
      <c r="O386" s="203"/>
      <c r="P386" s="204">
        <f>SUM(P387:P516)</f>
        <v>0</v>
      </c>
      <c r="Q386" s="203"/>
      <c r="R386" s="204">
        <f>SUM(R387:R516)</f>
        <v>120.17159800000002</v>
      </c>
      <c r="S386" s="203"/>
      <c r="T386" s="205">
        <f>SUM(T387:T516)</f>
        <v>2.1000000000000001</v>
      </c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R386" s="206" t="s">
        <v>78</v>
      </c>
      <c r="AT386" s="207" t="s">
        <v>72</v>
      </c>
      <c r="AU386" s="207" t="s">
        <v>78</v>
      </c>
      <c r="AY386" s="206" t="s">
        <v>120</v>
      </c>
      <c r="BK386" s="208">
        <f>SUM(BK387:BK516)</f>
        <v>0</v>
      </c>
    </row>
    <row r="387" s="2" customFormat="1" ht="24.15" customHeight="1">
      <c r="A387" s="38"/>
      <c r="B387" s="39"/>
      <c r="C387" s="211" t="s">
        <v>440</v>
      </c>
      <c r="D387" s="211" t="s">
        <v>122</v>
      </c>
      <c r="E387" s="212" t="s">
        <v>441</v>
      </c>
      <c r="F387" s="213" t="s">
        <v>442</v>
      </c>
      <c r="G387" s="214" t="s">
        <v>147</v>
      </c>
      <c r="H387" s="215">
        <v>60</v>
      </c>
      <c r="I387" s="216"/>
      <c r="J387" s="217">
        <f>ROUND(I387*H387,2)</f>
        <v>0</v>
      </c>
      <c r="K387" s="213" t="s">
        <v>126</v>
      </c>
      <c r="L387" s="44"/>
      <c r="M387" s="218" t="s">
        <v>1</v>
      </c>
      <c r="N387" s="219" t="s">
        <v>38</v>
      </c>
      <c r="O387" s="91"/>
      <c r="P387" s="220">
        <f>O387*H387</f>
        <v>0</v>
      </c>
      <c r="Q387" s="220">
        <v>0.00029999999999999997</v>
      </c>
      <c r="R387" s="220">
        <f>Q387*H387</f>
        <v>0.017999999999999999</v>
      </c>
      <c r="S387" s="220">
        <v>0</v>
      </c>
      <c r="T387" s="221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22" t="s">
        <v>127</v>
      </c>
      <c r="AT387" s="222" t="s">
        <v>122</v>
      </c>
      <c r="AU387" s="222" t="s">
        <v>80</v>
      </c>
      <c r="AY387" s="17" t="s">
        <v>120</v>
      </c>
      <c r="BE387" s="223">
        <f>IF(N387="základní",J387,0)</f>
        <v>0</v>
      </c>
      <c r="BF387" s="223">
        <f>IF(N387="snížená",J387,0)</f>
        <v>0</v>
      </c>
      <c r="BG387" s="223">
        <f>IF(N387="zákl. přenesená",J387,0)</f>
        <v>0</v>
      </c>
      <c r="BH387" s="223">
        <f>IF(N387="sníž. přenesená",J387,0)</f>
        <v>0</v>
      </c>
      <c r="BI387" s="223">
        <f>IF(N387="nulová",J387,0)</f>
        <v>0</v>
      </c>
      <c r="BJ387" s="17" t="s">
        <v>78</v>
      </c>
      <c r="BK387" s="223">
        <f>ROUND(I387*H387,2)</f>
        <v>0</v>
      </c>
      <c r="BL387" s="17" t="s">
        <v>127</v>
      </c>
      <c r="BM387" s="222" t="s">
        <v>443</v>
      </c>
    </row>
    <row r="388" s="2" customFormat="1">
      <c r="A388" s="38"/>
      <c r="B388" s="39"/>
      <c r="C388" s="40"/>
      <c r="D388" s="224" t="s">
        <v>129</v>
      </c>
      <c r="E388" s="40"/>
      <c r="F388" s="225" t="s">
        <v>442</v>
      </c>
      <c r="G388" s="40"/>
      <c r="H388" s="40"/>
      <c r="I388" s="226"/>
      <c r="J388" s="40"/>
      <c r="K388" s="40"/>
      <c r="L388" s="44"/>
      <c r="M388" s="227"/>
      <c r="N388" s="228"/>
      <c r="O388" s="91"/>
      <c r="P388" s="91"/>
      <c r="Q388" s="91"/>
      <c r="R388" s="91"/>
      <c r="S388" s="91"/>
      <c r="T388" s="92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T388" s="17" t="s">
        <v>129</v>
      </c>
      <c r="AU388" s="17" t="s">
        <v>80</v>
      </c>
    </row>
    <row r="389" s="2" customFormat="1">
      <c r="A389" s="38"/>
      <c r="B389" s="39"/>
      <c r="C389" s="40"/>
      <c r="D389" s="229" t="s">
        <v>131</v>
      </c>
      <c r="E389" s="40"/>
      <c r="F389" s="230" t="s">
        <v>444</v>
      </c>
      <c r="G389" s="40"/>
      <c r="H389" s="40"/>
      <c r="I389" s="226"/>
      <c r="J389" s="40"/>
      <c r="K389" s="40"/>
      <c r="L389" s="44"/>
      <c r="M389" s="227"/>
      <c r="N389" s="228"/>
      <c r="O389" s="91"/>
      <c r="P389" s="91"/>
      <c r="Q389" s="91"/>
      <c r="R389" s="91"/>
      <c r="S389" s="91"/>
      <c r="T389" s="92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131</v>
      </c>
      <c r="AU389" s="17" t="s">
        <v>80</v>
      </c>
    </row>
    <row r="390" s="13" customFormat="1">
      <c r="A390" s="13"/>
      <c r="B390" s="231"/>
      <c r="C390" s="232"/>
      <c r="D390" s="224" t="s">
        <v>133</v>
      </c>
      <c r="E390" s="233" t="s">
        <v>1</v>
      </c>
      <c r="F390" s="234" t="s">
        <v>445</v>
      </c>
      <c r="G390" s="232"/>
      <c r="H390" s="233" t="s">
        <v>1</v>
      </c>
      <c r="I390" s="235"/>
      <c r="J390" s="232"/>
      <c r="K390" s="232"/>
      <c r="L390" s="236"/>
      <c r="M390" s="237"/>
      <c r="N390" s="238"/>
      <c r="O390" s="238"/>
      <c r="P390" s="238"/>
      <c r="Q390" s="238"/>
      <c r="R390" s="238"/>
      <c r="S390" s="238"/>
      <c r="T390" s="239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0" t="s">
        <v>133</v>
      </c>
      <c r="AU390" s="240" t="s">
        <v>80</v>
      </c>
      <c r="AV390" s="13" t="s">
        <v>78</v>
      </c>
      <c r="AW390" s="13" t="s">
        <v>30</v>
      </c>
      <c r="AX390" s="13" t="s">
        <v>73</v>
      </c>
      <c r="AY390" s="240" t="s">
        <v>120</v>
      </c>
    </row>
    <row r="391" s="14" customFormat="1">
      <c r="A391" s="14"/>
      <c r="B391" s="241"/>
      <c r="C391" s="242"/>
      <c r="D391" s="224" t="s">
        <v>133</v>
      </c>
      <c r="E391" s="243" t="s">
        <v>1</v>
      </c>
      <c r="F391" s="244" t="s">
        <v>446</v>
      </c>
      <c r="G391" s="242"/>
      <c r="H391" s="245">
        <v>60</v>
      </c>
      <c r="I391" s="246"/>
      <c r="J391" s="242"/>
      <c r="K391" s="242"/>
      <c r="L391" s="247"/>
      <c r="M391" s="248"/>
      <c r="N391" s="249"/>
      <c r="O391" s="249"/>
      <c r="P391" s="249"/>
      <c r="Q391" s="249"/>
      <c r="R391" s="249"/>
      <c r="S391" s="249"/>
      <c r="T391" s="250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1" t="s">
        <v>133</v>
      </c>
      <c r="AU391" s="251" t="s">
        <v>80</v>
      </c>
      <c r="AV391" s="14" t="s">
        <v>80</v>
      </c>
      <c r="AW391" s="14" t="s">
        <v>30</v>
      </c>
      <c r="AX391" s="14" t="s">
        <v>73</v>
      </c>
      <c r="AY391" s="251" t="s">
        <v>120</v>
      </c>
    </row>
    <row r="392" s="15" customFormat="1">
      <c r="A392" s="15"/>
      <c r="B392" s="252"/>
      <c r="C392" s="253"/>
      <c r="D392" s="224" t="s">
        <v>133</v>
      </c>
      <c r="E392" s="254" t="s">
        <v>1</v>
      </c>
      <c r="F392" s="255" t="s">
        <v>136</v>
      </c>
      <c r="G392" s="253"/>
      <c r="H392" s="256">
        <v>60</v>
      </c>
      <c r="I392" s="257"/>
      <c r="J392" s="253"/>
      <c r="K392" s="253"/>
      <c r="L392" s="258"/>
      <c r="M392" s="259"/>
      <c r="N392" s="260"/>
      <c r="O392" s="260"/>
      <c r="P392" s="260"/>
      <c r="Q392" s="260"/>
      <c r="R392" s="260"/>
      <c r="S392" s="260"/>
      <c r="T392" s="261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62" t="s">
        <v>133</v>
      </c>
      <c r="AU392" s="262" t="s">
        <v>80</v>
      </c>
      <c r="AV392" s="15" t="s">
        <v>127</v>
      </c>
      <c r="AW392" s="15" t="s">
        <v>30</v>
      </c>
      <c r="AX392" s="15" t="s">
        <v>78</v>
      </c>
      <c r="AY392" s="262" t="s">
        <v>120</v>
      </c>
    </row>
    <row r="393" s="2" customFormat="1" ht="24.15" customHeight="1">
      <c r="A393" s="38"/>
      <c r="B393" s="39"/>
      <c r="C393" s="263" t="s">
        <v>447</v>
      </c>
      <c r="D393" s="263" t="s">
        <v>220</v>
      </c>
      <c r="E393" s="264" t="s">
        <v>448</v>
      </c>
      <c r="F393" s="265" t="s">
        <v>449</v>
      </c>
      <c r="G393" s="266" t="s">
        <v>147</v>
      </c>
      <c r="H393" s="267">
        <v>60</v>
      </c>
      <c r="I393" s="268"/>
      <c r="J393" s="269">
        <f>ROUND(I393*H393,2)</f>
        <v>0</v>
      </c>
      <c r="K393" s="265" t="s">
        <v>1</v>
      </c>
      <c r="L393" s="270"/>
      <c r="M393" s="271" t="s">
        <v>1</v>
      </c>
      <c r="N393" s="272" t="s">
        <v>38</v>
      </c>
      <c r="O393" s="91"/>
      <c r="P393" s="220">
        <f>O393*H393</f>
        <v>0</v>
      </c>
      <c r="Q393" s="220">
        <v>0</v>
      </c>
      <c r="R393" s="220">
        <f>Q393*H393</f>
        <v>0</v>
      </c>
      <c r="S393" s="220">
        <v>0</v>
      </c>
      <c r="T393" s="221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22" t="s">
        <v>194</v>
      </c>
      <c r="AT393" s="222" t="s">
        <v>220</v>
      </c>
      <c r="AU393" s="222" t="s">
        <v>80</v>
      </c>
      <c r="AY393" s="17" t="s">
        <v>120</v>
      </c>
      <c r="BE393" s="223">
        <f>IF(N393="základní",J393,0)</f>
        <v>0</v>
      </c>
      <c r="BF393" s="223">
        <f>IF(N393="snížená",J393,0)</f>
        <v>0</v>
      </c>
      <c r="BG393" s="223">
        <f>IF(N393="zákl. přenesená",J393,0)</f>
        <v>0</v>
      </c>
      <c r="BH393" s="223">
        <f>IF(N393="sníž. přenesená",J393,0)</f>
        <v>0</v>
      </c>
      <c r="BI393" s="223">
        <f>IF(N393="nulová",J393,0)</f>
        <v>0</v>
      </c>
      <c r="BJ393" s="17" t="s">
        <v>78</v>
      </c>
      <c r="BK393" s="223">
        <f>ROUND(I393*H393,2)</f>
        <v>0</v>
      </c>
      <c r="BL393" s="17" t="s">
        <v>127</v>
      </c>
      <c r="BM393" s="222" t="s">
        <v>450</v>
      </c>
    </row>
    <row r="394" s="2" customFormat="1">
      <c r="A394" s="38"/>
      <c r="B394" s="39"/>
      <c r="C394" s="40"/>
      <c r="D394" s="224" t="s">
        <v>129</v>
      </c>
      <c r="E394" s="40"/>
      <c r="F394" s="225" t="s">
        <v>449</v>
      </c>
      <c r="G394" s="40"/>
      <c r="H394" s="40"/>
      <c r="I394" s="226"/>
      <c r="J394" s="40"/>
      <c r="K394" s="40"/>
      <c r="L394" s="44"/>
      <c r="M394" s="227"/>
      <c r="N394" s="228"/>
      <c r="O394" s="91"/>
      <c r="P394" s="91"/>
      <c r="Q394" s="91"/>
      <c r="R394" s="91"/>
      <c r="S394" s="91"/>
      <c r="T394" s="92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129</v>
      </c>
      <c r="AU394" s="17" t="s">
        <v>80</v>
      </c>
    </row>
    <row r="395" s="2" customFormat="1" ht="24.15" customHeight="1">
      <c r="A395" s="38"/>
      <c r="B395" s="39"/>
      <c r="C395" s="211" t="s">
        <v>451</v>
      </c>
      <c r="D395" s="211" t="s">
        <v>122</v>
      </c>
      <c r="E395" s="212" t="s">
        <v>452</v>
      </c>
      <c r="F395" s="213" t="s">
        <v>453</v>
      </c>
      <c r="G395" s="214" t="s">
        <v>270</v>
      </c>
      <c r="H395" s="215">
        <v>8</v>
      </c>
      <c r="I395" s="216"/>
      <c r="J395" s="217">
        <f>ROUND(I395*H395,2)</f>
        <v>0</v>
      </c>
      <c r="K395" s="213" t="s">
        <v>178</v>
      </c>
      <c r="L395" s="44"/>
      <c r="M395" s="218" t="s">
        <v>1</v>
      </c>
      <c r="N395" s="219" t="s">
        <v>38</v>
      </c>
      <c r="O395" s="91"/>
      <c r="P395" s="220">
        <f>O395*H395</f>
        <v>0</v>
      </c>
      <c r="Q395" s="220">
        <v>0.00069999999999999999</v>
      </c>
      <c r="R395" s="220">
        <f>Q395*H395</f>
        <v>0.0055999999999999999</v>
      </c>
      <c r="S395" s="220">
        <v>0</v>
      </c>
      <c r="T395" s="221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22" t="s">
        <v>127</v>
      </c>
      <c r="AT395" s="222" t="s">
        <v>122</v>
      </c>
      <c r="AU395" s="222" t="s">
        <v>80</v>
      </c>
      <c r="AY395" s="17" t="s">
        <v>120</v>
      </c>
      <c r="BE395" s="223">
        <f>IF(N395="základní",J395,0)</f>
        <v>0</v>
      </c>
      <c r="BF395" s="223">
        <f>IF(N395="snížená",J395,0)</f>
        <v>0</v>
      </c>
      <c r="BG395" s="223">
        <f>IF(N395="zákl. přenesená",J395,0)</f>
        <v>0</v>
      </c>
      <c r="BH395" s="223">
        <f>IF(N395="sníž. přenesená",J395,0)</f>
        <v>0</v>
      </c>
      <c r="BI395" s="223">
        <f>IF(N395="nulová",J395,0)</f>
        <v>0</v>
      </c>
      <c r="BJ395" s="17" t="s">
        <v>78</v>
      </c>
      <c r="BK395" s="223">
        <f>ROUND(I395*H395,2)</f>
        <v>0</v>
      </c>
      <c r="BL395" s="17" t="s">
        <v>127</v>
      </c>
      <c r="BM395" s="222" t="s">
        <v>454</v>
      </c>
    </row>
    <row r="396" s="2" customFormat="1">
      <c r="A396" s="38"/>
      <c r="B396" s="39"/>
      <c r="C396" s="40"/>
      <c r="D396" s="224" t="s">
        <v>129</v>
      </c>
      <c r="E396" s="40"/>
      <c r="F396" s="225" t="s">
        <v>455</v>
      </c>
      <c r="G396" s="40"/>
      <c r="H396" s="40"/>
      <c r="I396" s="226"/>
      <c r="J396" s="40"/>
      <c r="K396" s="40"/>
      <c r="L396" s="44"/>
      <c r="M396" s="227"/>
      <c r="N396" s="228"/>
      <c r="O396" s="91"/>
      <c r="P396" s="91"/>
      <c r="Q396" s="91"/>
      <c r="R396" s="91"/>
      <c r="S396" s="91"/>
      <c r="T396" s="92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T396" s="17" t="s">
        <v>129</v>
      </c>
      <c r="AU396" s="17" t="s">
        <v>80</v>
      </c>
    </row>
    <row r="397" s="2" customFormat="1">
      <c r="A397" s="38"/>
      <c r="B397" s="39"/>
      <c r="C397" s="40"/>
      <c r="D397" s="229" t="s">
        <v>131</v>
      </c>
      <c r="E397" s="40"/>
      <c r="F397" s="230" t="s">
        <v>456</v>
      </c>
      <c r="G397" s="40"/>
      <c r="H397" s="40"/>
      <c r="I397" s="226"/>
      <c r="J397" s="40"/>
      <c r="K397" s="40"/>
      <c r="L397" s="44"/>
      <c r="M397" s="227"/>
      <c r="N397" s="228"/>
      <c r="O397" s="91"/>
      <c r="P397" s="91"/>
      <c r="Q397" s="91"/>
      <c r="R397" s="91"/>
      <c r="S397" s="91"/>
      <c r="T397" s="92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131</v>
      </c>
      <c r="AU397" s="17" t="s">
        <v>80</v>
      </c>
    </row>
    <row r="398" s="13" customFormat="1">
      <c r="A398" s="13"/>
      <c r="B398" s="231"/>
      <c r="C398" s="232"/>
      <c r="D398" s="224" t="s">
        <v>133</v>
      </c>
      <c r="E398" s="233" t="s">
        <v>1</v>
      </c>
      <c r="F398" s="234" t="s">
        <v>457</v>
      </c>
      <c r="G398" s="232"/>
      <c r="H398" s="233" t="s">
        <v>1</v>
      </c>
      <c r="I398" s="235"/>
      <c r="J398" s="232"/>
      <c r="K398" s="232"/>
      <c r="L398" s="236"/>
      <c r="M398" s="237"/>
      <c r="N398" s="238"/>
      <c r="O398" s="238"/>
      <c r="P398" s="238"/>
      <c r="Q398" s="238"/>
      <c r="R398" s="238"/>
      <c r="S398" s="238"/>
      <c r="T398" s="239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0" t="s">
        <v>133</v>
      </c>
      <c r="AU398" s="240" t="s">
        <v>80</v>
      </c>
      <c r="AV398" s="13" t="s">
        <v>78</v>
      </c>
      <c r="AW398" s="13" t="s">
        <v>30</v>
      </c>
      <c r="AX398" s="13" t="s">
        <v>73</v>
      </c>
      <c r="AY398" s="240" t="s">
        <v>120</v>
      </c>
    </row>
    <row r="399" s="13" customFormat="1">
      <c r="A399" s="13"/>
      <c r="B399" s="231"/>
      <c r="C399" s="232"/>
      <c r="D399" s="224" t="s">
        <v>133</v>
      </c>
      <c r="E399" s="233" t="s">
        <v>1</v>
      </c>
      <c r="F399" s="234" t="s">
        <v>458</v>
      </c>
      <c r="G399" s="232"/>
      <c r="H399" s="233" t="s">
        <v>1</v>
      </c>
      <c r="I399" s="235"/>
      <c r="J399" s="232"/>
      <c r="K399" s="232"/>
      <c r="L399" s="236"/>
      <c r="M399" s="237"/>
      <c r="N399" s="238"/>
      <c r="O399" s="238"/>
      <c r="P399" s="238"/>
      <c r="Q399" s="238"/>
      <c r="R399" s="238"/>
      <c r="S399" s="238"/>
      <c r="T399" s="239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0" t="s">
        <v>133</v>
      </c>
      <c r="AU399" s="240" t="s">
        <v>80</v>
      </c>
      <c r="AV399" s="13" t="s">
        <v>78</v>
      </c>
      <c r="AW399" s="13" t="s">
        <v>30</v>
      </c>
      <c r="AX399" s="13" t="s">
        <v>73</v>
      </c>
      <c r="AY399" s="240" t="s">
        <v>120</v>
      </c>
    </row>
    <row r="400" s="14" customFormat="1">
      <c r="A400" s="14"/>
      <c r="B400" s="241"/>
      <c r="C400" s="242"/>
      <c r="D400" s="224" t="s">
        <v>133</v>
      </c>
      <c r="E400" s="243" t="s">
        <v>1</v>
      </c>
      <c r="F400" s="244" t="s">
        <v>78</v>
      </c>
      <c r="G400" s="242"/>
      <c r="H400" s="245">
        <v>1</v>
      </c>
      <c r="I400" s="246"/>
      <c r="J400" s="242"/>
      <c r="K400" s="242"/>
      <c r="L400" s="247"/>
      <c r="M400" s="248"/>
      <c r="N400" s="249"/>
      <c r="O400" s="249"/>
      <c r="P400" s="249"/>
      <c r="Q400" s="249"/>
      <c r="R400" s="249"/>
      <c r="S400" s="249"/>
      <c r="T400" s="250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1" t="s">
        <v>133</v>
      </c>
      <c r="AU400" s="251" t="s">
        <v>80</v>
      </c>
      <c r="AV400" s="14" t="s">
        <v>80</v>
      </c>
      <c r="AW400" s="14" t="s">
        <v>30</v>
      </c>
      <c r="AX400" s="14" t="s">
        <v>73</v>
      </c>
      <c r="AY400" s="251" t="s">
        <v>120</v>
      </c>
    </row>
    <row r="401" s="13" customFormat="1">
      <c r="A401" s="13"/>
      <c r="B401" s="231"/>
      <c r="C401" s="232"/>
      <c r="D401" s="224" t="s">
        <v>133</v>
      </c>
      <c r="E401" s="233" t="s">
        <v>1</v>
      </c>
      <c r="F401" s="234" t="s">
        <v>459</v>
      </c>
      <c r="G401" s="232"/>
      <c r="H401" s="233" t="s">
        <v>1</v>
      </c>
      <c r="I401" s="235"/>
      <c r="J401" s="232"/>
      <c r="K401" s="232"/>
      <c r="L401" s="236"/>
      <c r="M401" s="237"/>
      <c r="N401" s="238"/>
      <c r="O401" s="238"/>
      <c r="P401" s="238"/>
      <c r="Q401" s="238"/>
      <c r="R401" s="238"/>
      <c r="S401" s="238"/>
      <c r="T401" s="239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0" t="s">
        <v>133</v>
      </c>
      <c r="AU401" s="240" t="s">
        <v>80</v>
      </c>
      <c r="AV401" s="13" t="s">
        <v>78</v>
      </c>
      <c r="AW401" s="13" t="s">
        <v>30</v>
      </c>
      <c r="AX401" s="13" t="s">
        <v>73</v>
      </c>
      <c r="AY401" s="240" t="s">
        <v>120</v>
      </c>
    </row>
    <row r="402" s="14" customFormat="1">
      <c r="A402" s="14"/>
      <c r="B402" s="241"/>
      <c r="C402" s="242"/>
      <c r="D402" s="224" t="s">
        <v>133</v>
      </c>
      <c r="E402" s="243" t="s">
        <v>1</v>
      </c>
      <c r="F402" s="244" t="s">
        <v>78</v>
      </c>
      <c r="G402" s="242"/>
      <c r="H402" s="245">
        <v>1</v>
      </c>
      <c r="I402" s="246"/>
      <c r="J402" s="242"/>
      <c r="K402" s="242"/>
      <c r="L402" s="247"/>
      <c r="M402" s="248"/>
      <c r="N402" s="249"/>
      <c r="O402" s="249"/>
      <c r="P402" s="249"/>
      <c r="Q402" s="249"/>
      <c r="R402" s="249"/>
      <c r="S402" s="249"/>
      <c r="T402" s="250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1" t="s">
        <v>133</v>
      </c>
      <c r="AU402" s="251" t="s">
        <v>80</v>
      </c>
      <c r="AV402" s="14" t="s">
        <v>80</v>
      </c>
      <c r="AW402" s="14" t="s">
        <v>30</v>
      </c>
      <c r="AX402" s="14" t="s">
        <v>73</v>
      </c>
      <c r="AY402" s="251" t="s">
        <v>120</v>
      </c>
    </row>
    <row r="403" s="13" customFormat="1">
      <c r="A403" s="13"/>
      <c r="B403" s="231"/>
      <c r="C403" s="232"/>
      <c r="D403" s="224" t="s">
        <v>133</v>
      </c>
      <c r="E403" s="233" t="s">
        <v>1</v>
      </c>
      <c r="F403" s="234" t="s">
        <v>460</v>
      </c>
      <c r="G403" s="232"/>
      <c r="H403" s="233" t="s">
        <v>1</v>
      </c>
      <c r="I403" s="235"/>
      <c r="J403" s="232"/>
      <c r="K403" s="232"/>
      <c r="L403" s="236"/>
      <c r="M403" s="237"/>
      <c r="N403" s="238"/>
      <c r="O403" s="238"/>
      <c r="P403" s="238"/>
      <c r="Q403" s="238"/>
      <c r="R403" s="238"/>
      <c r="S403" s="238"/>
      <c r="T403" s="239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0" t="s">
        <v>133</v>
      </c>
      <c r="AU403" s="240" t="s">
        <v>80</v>
      </c>
      <c r="AV403" s="13" t="s">
        <v>78</v>
      </c>
      <c r="AW403" s="13" t="s">
        <v>30</v>
      </c>
      <c r="AX403" s="13" t="s">
        <v>73</v>
      </c>
      <c r="AY403" s="240" t="s">
        <v>120</v>
      </c>
    </row>
    <row r="404" s="14" customFormat="1">
      <c r="A404" s="14"/>
      <c r="B404" s="241"/>
      <c r="C404" s="242"/>
      <c r="D404" s="224" t="s">
        <v>133</v>
      </c>
      <c r="E404" s="243" t="s">
        <v>1</v>
      </c>
      <c r="F404" s="244" t="s">
        <v>78</v>
      </c>
      <c r="G404" s="242"/>
      <c r="H404" s="245">
        <v>1</v>
      </c>
      <c r="I404" s="246"/>
      <c r="J404" s="242"/>
      <c r="K404" s="242"/>
      <c r="L404" s="247"/>
      <c r="M404" s="248"/>
      <c r="N404" s="249"/>
      <c r="O404" s="249"/>
      <c r="P404" s="249"/>
      <c r="Q404" s="249"/>
      <c r="R404" s="249"/>
      <c r="S404" s="249"/>
      <c r="T404" s="250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1" t="s">
        <v>133</v>
      </c>
      <c r="AU404" s="251" t="s">
        <v>80</v>
      </c>
      <c r="AV404" s="14" t="s">
        <v>80</v>
      </c>
      <c r="AW404" s="14" t="s">
        <v>30</v>
      </c>
      <c r="AX404" s="14" t="s">
        <v>73</v>
      </c>
      <c r="AY404" s="251" t="s">
        <v>120</v>
      </c>
    </row>
    <row r="405" s="13" customFormat="1">
      <c r="A405" s="13"/>
      <c r="B405" s="231"/>
      <c r="C405" s="232"/>
      <c r="D405" s="224" t="s">
        <v>133</v>
      </c>
      <c r="E405" s="233" t="s">
        <v>1</v>
      </c>
      <c r="F405" s="234" t="s">
        <v>461</v>
      </c>
      <c r="G405" s="232"/>
      <c r="H405" s="233" t="s">
        <v>1</v>
      </c>
      <c r="I405" s="235"/>
      <c r="J405" s="232"/>
      <c r="K405" s="232"/>
      <c r="L405" s="236"/>
      <c r="M405" s="237"/>
      <c r="N405" s="238"/>
      <c r="O405" s="238"/>
      <c r="P405" s="238"/>
      <c r="Q405" s="238"/>
      <c r="R405" s="238"/>
      <c r="S405" s="238"/>
      <c r="T405" s="239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0" t="s">
        <v>133</v>
      </c>
      <c r="AU405" s="240" t="s">
        <v>80</v>
      </c>
      <c r="AV405" s="13" t="s">
        <v>78</v>
      </c>
      <c r="AW405" s="13" t="s">
        <v>30</v>
      </c>
      <c r="AX405" s="13" t="s">
        <v>73</v>
      </c>
      <c r="AY405" s="240" t="s">
        <v>120</v>
      </c>
    </row>
    <row r="406" s="14" customFormat="1">
      <c r="A406" s="14"/>
      <c r="B406" s="241"/>
      <c r="C406" s="242"/>
      <c r="D406" s="224" t="s">
        <v>133</v>
      </c>
      <c r="E406" s="243" t="s">
        <v>1</v>
      </c>
      <c r="F406" s="244" t="s">
        <v>78</v>
      </c>
      <c r="G406" s="242"/>
      <c r="H406" s="245">
        <v>1</v>
      </c>
      <c r="I406" s="246"/>
      <c r="J406" s="242"/>
      <c r="K406" s="242"/>
      <c r="L406" s="247"/>
      <c r="M406" s="248"/>
      <c r="N406" s="249"/>
      <c r="O406" s="249"/>
      <c r="P406" s="249"/>
      <c r="Q406" s="249"/>
      <c r="R406" s="249"/>
      <c r="S406" s="249"/>
      <c r="T406" s="250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1" t="s">
        <v>133</v>
      </c>
      <c r="AU406" s="251" t="s">
        <v>80</v>
      </c>
      <c r="AV406" s="14" t="s">
        <v>80</v>
      </c>
      <c r="AW406" s="14" t="s">
        <v>30</v>
      </c>
      <c r="AX406" s="14" t="s">
        <v>73</v>
      </c>
      <c r="AY406" s="251" t="s">
        <v>120</v>
      </c>
    </row>
    <row r="407" s="13" customFormat="1">
      <c r="A407" s="13"/>
      <c r="B407" s="231"/>
      <c r="C407" s="232"/>
      <c r="D407" s="224" t="s">
        <v>133</v>
      </c>
      <c r="E407" s="233" t="s">
        <v>1</v>
      </c>
      <c r="F407" s="234" t="s">
        <v>462</v>
      </c>
      <c r="G407" s="232"/>
      <c r="H407" s="233" t="s">
        <v>1</v>
      </c>
      <c r="I407" s="235"/>
      <c r="J407" s="232"/>
      <c r="K407" s="232"/>
      <c r="L407" s="236"/>
      <c r="M407" s="237"/>
      <c r="N407" s="238"/>
      <c r="O407" s="238"/>
      <c r="P407" s="238"/>
      <c r="Q407" s="238"/>
      <c r="R407" s="238"/>
      <c r="S407" s="238"/>
      <c r="T407" s="239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0" t="s">
        <v>133</v>
      </c>
      <c r="AU407" s="240" t="s">
        <v>80</v>
      </c>
      <c r="AV407" s="13" t="s">
        <v>78</v>
      </c>
      <c r="AW407" s="13" t="s">
        <v>30</v>
      </c>
      <c r="AX407" s="13" t="s">
        <v>73</v>
      </c>
      <c r="AY407" s="240" t="s">
        <v>120</v>
      </c>
    </row>
    <row r="408" s="14" customFormat="1">
      <c r="A408" s="14"/>
      <c r="B408" s="241"/>
      <c r="C408" s="242"/>
      <c r="D408" s="224" t="s">
        <v>133</v>
      </c>
      <c r="E408" s="243" t="s">
        <v>1</v>
      </c>
      <c r="F408" s="244" t="s">
        <v>78</v>
      </c>
      <c r="G408" s="242"/>
      <c r="H408" s="245">
        <v>1</v>
      </c>
      <c r="I408" s="246"/>
      <c r="J408" s="242"/>
      <c r="K408" s="242"/>
      <c r="L408" s="247"/>
      <c r="M408" s="248"/>
      <c r="N408" s="249"/>
      <c r="O408" s="249"/>
      <c r="P408" s="249"/>
      <c r="Q408" s="249"/>
      <c r="R408" s="249"/>
      <c r="S408" s="249"/>
      <c r="T408" s="250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1" t="s">
        <v>133</v>
      </c>
      <c r="AU408" s="251" t="s">
        <v>80</v>
      </c>
      <c r="AV408" s="14" t="s">
        <v>80</v>
      </c>
      <c r="AW408" s="14" t="s">
        <v>30</v>
      </c>
      <c r="AX408" s="14" t="s">
        <v>73</v>
      </c>
      <c r="AY408" s="251" t="s">
        <v>120</v>
      </c>
    </row>
    <row r="409" s="13" customFormat="1">
      <c r="A409" s="13"/>
      <c r="B409" s="231"/>
      <c r="C409" s="232"/>
      <c r="D409" s="224" t="s">
        <v>133</v>
      </c>
      <c r="E409" s="233" t="s">
        <v>1</v>
      </c>
      <c r="F409" s="234" t="s">
        <v>463</v>
      </c>
      <c r="G409" s="232"/>
      <c r="H409" s="233" t="s">
        <v>1</v>
      </c>
      <c r="I409" s="235"/>
      <c r="J409" s="232"/>
      <c r="K409" s="232"/>
      <c r="L409" s="236"/>
      <c r="M409" s="237"/>
      <c r="N409" s="238"/>
      <c r="O409" s="238"/>
      <c r="P409" s="238"/>
      <c r="Q409" s="238"/>
      <c r="R409" s="238"/>
      <c r="S409" s="238"/>
      <c r="T409" s="239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0" t="s">
        <v>133</v>
      </c>
      <c r="AU409" s="240" t="s">
        <v>80</v>
      </c>
      <c r="AV409" s="13" t="s">
        <v>78</v>
      </c>
      <c r="AW409" s="13" t="s">
        <v>30</v>
      </c>
      <c r="AX409" s="13" t="s">
        <v>73</v>
      </c>
      <c r="AY409" s="240" t="s">
        <v>120</v>
      </c>
    </row>
    <row r="410" s="14" customFormat="1">
      <c r="A410" s="14"/>
      <c r="B410" s="241"/>
      <c r="C410" s="242"/>
      <c r="D410" s="224" t="s">
        <v>133</v>
      </c>
      <c r="E410" s="243" t="s">
        <v>1</v>
      </c>
      <c r="F410" s="244" t="s">
        <v>80</v>
      </c>
      <c r="G410" s="242"/>
      <c r="H410" s="245">
        <v>2</v>
      </c>
      <c r="I410" s="246"/>
      <c r="J410" s="242"/>
      <c r="K410" s="242"/>
      <c r="L410" s="247"/>
      <c r="M410" s="248"/>
      <c r="N410" s="249"/>
      <c r="O410" s="249"/>
      <c r="P410" s="249"/>
      <c r="Q410" s="249"/>
      <c r="R410" s="249"/>
      <c r="S410" s="249"/>
      <c r="T410" s="250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1" t="s">
        <v>133</v>
      </c>
      <c r="AU410" s="251" t="s">
        <v>80</v>
      </c>
      <c r="AV410" s="14" t="s">
        <v>80</v>
      </c>
      <c r="AW410" s="14" t="s">
        <v>30</v>
      </c>
      <c r="AX410" s="14" t="s">
        <v>73</v>
      </c>
      <c r="AY410" s="251" t="s">
        <v>120</v>
      </c>
    </row>
    <row r="411" s="13" customFormat="1">
      <c r="A411" s="13"/>
      <c r="B411" s="231"/>
      <c r="C411" s="232"/>
      <c r="D411" s="224" t="s">
        <v>133</v>
      </c>
      <c r="E411" s="233" t="s">
        <v>1</v>
      </c>
      <c r="F411" s="234" t="s">
        <v>464</v>
      </c>
      <c r="G411" s="232"/>
      <c r="H411" s="233" t="s">
        <v>1</v>
      </c>
      <c r="I411" s="235"/>
      <c r="J411" s="232"/>
      <c r="K411" s="232"/>
      <c r="L411" s="236"/>
      <c r="M411" s="237"/>
      <c r="N411" s="238"/>
      <c r="O411" s="238"/>
      <c r="P411" s="238"/>
      <c r="Q411" s="238"/>
      <c r="R411" s="238"/>
      <c r="S411" s="238"/>
      <c r="T411" s="239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0" t="s">
        <v>133</v>
      </c>
      <c r="AU411" s="240" t="s">
        <v>80</v>
      </c>
      <c r="AV411" s="13" t="s">
        <v>78</v>
      </c>
      <c r="AW411" s="13" t="s">
        <v>30</v>
      </c>
      <c r="AX411" s="13" t="s">
        <v>73</v>
      </c>
      <c r="AY411" s="240" t="s">
        <v>120</v>
      </c>
    </row>
    <row r="412" s="14" customFormat="1">
      <c r="A412" s="14"/>
      <c r="B412" s="241"/>
      <c r="C412" s="242"/>
      <c r="D412" s="224" t="s">
        <v>133</v>
      </c>
      <c r="E412" s="243" t="s">
        <v>1</v>
      </c>
      <c r="F412" s="244" t="s">
        <v>78</v>
      </c>
      <c r="G412" s="242"/>
      <c r="H412" s="245">
        <v>1</v>
      </c>
      <c r="I412" s="246"/>
      <c r="J412" s="242"/>
      <c r="K412" s="242"/>
      <c r="L412" s="247"/>
      <c r="M412" s="248"/>
      <c r="N412" s="249"/>
      <c r="O412" s="249"/>
      <c r="P412" s="249"/>
      <c r="Q412" s="249"/>
      <c r="R412" s="249"/>
      <c r="S412" s="249"/>
      <c r="T412" s="250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1" t="s">
        <v>133</v>
      </c>
      <c r="AU412" s="251" t="s">
        <v>80</v>
      </c>
      <c r="AV412" s="14" t="s">
        <v>80</v>
      </c>
      <c r="AW412" s="14" t="s">
        <v>30</v>
      </c>
      <c r="AX412" s="14" t="s">
        <v>73</v>
      </c>
      <c r="AY412" s="251" t="s">
        <v>120</v>
      </c>
    </row>
    <row r="413" s="15" customFormat="1">
      <c r="A413" s="15"/>
      <c r="B413" s="252"/>
      <c r="C413" s="253"/>
      <c r="D413" s="224" t="s">
        <v>133</v>
      </c>
      <c r="E413" s="254" t="s">
        <v>1</v>
      </c>
      <c r="F413" s="255" t="s">
        <v>136</v>
      </c>
      <c r="G413" s="253"/>
      <c r="H413" s="256">
        <v>8</v>
      </c>
      <c r="I413" s="257"/>
      <c r="J413" s="253"/>
      <c r="K413" s="253"/>
      <c r="L413" s="258"/>
      <c r="M413" s="259"/>
      <c r="N413" s="260"/>
      <c r="O413" s="260"/>
      <c r="P413" s="260"/>
      <c r="Q413" s="260"/>
      <c r="R413" s="260"/>
      <c r="S413" s="260"/>
      <c r="T413" s="261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62" t="s">
        <v>133</v>
      </c>
      <c r="AU413" s="262" t="s">
        <v>80</v>
      </c>
      <c r="AV413" s="15" t="s">
        <v>127</v>
      </c>
      <c r="AW413" s="15" t="s">
        <v>30</v>
      </c>
      <c r="AX413" s="15" t="s">
        <v>78</v>
      </c>
      <c r="AY413" s="262" t="s">
        <v>120</v>
      </c>
    </row>
    <row r="414" s="2" customFormat="1" ht="24.15" customHeight="1">
      <c r="A414" s="38"/>
      <c r="B414" s="39"/>
      <c r="C414" s="263" t="s">
        <v>465</v>
      </c>
      <c r="D414" s="263" t="s">
        <v>220</v>
      </c>
      <c r="E414" s="264" t="s">
        <v>466</v>
      </c>
      <c r="F414" s="265" t="s">
        <v>467</v>
      </c>
      <c r="G414" s="266" t="s">
        <v>270</v>
      </c>
      <c r="H414" s="267">
        <v>1</v>
      </c>
      <c r="I414" s="268"/>
      <c r="J414" s="269">
        <f>ROUND(I414*H414,2)</f>
        <v>0</v>
      </c>
      <c r="K414" s="265" t="s">
        <v>178</v>
      </c>
      <c r="L414" s="270"/>
      <c r="M414" s="271" t="s">
        <v>1</v>
      </c>
      <c r="N414" s="272" t="s">
        <v>38</v>
      </c>
      <c r="O414" s="91"/>
      <c r="P414" s="220">
        <f>O414*H414</f>
        <v>0</v>
      </c>
      <c r="Q414" s="220">
        <v>0.0025000000000000001</v>
      </c>
      <c r="R414" s="220">
        <f>Q414*H414</f>
        <v>0.0025000000000000001</v>
      </c>
      <c r="S414" s="220">
        <v>0</v>
      </c>
      <c r="T414" s="221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22" t="s">
        <v>194</v>
      </c>
      <c r="AT414" s="222" t="s">
        <v>220</v>
      </c>
      <c r="AU414" s="222" t="s">
        <v>80</v>
      </c>
      <c r="AY414" s="17" t="s">
        <v>120</v>
      </c>
      <c r="BE414" s="223">
        <f>IF(N414="základní",J414,0)</f>
        <v>0</v>
      </c>
      <c r="BF414" s="223">
        <f>IF(N414="snížená",J414,0)</f>
        <v>0</v>
      </c>
      <c r="BG414" s="223">
        <f>IF(N414="zákl. přenesená",J414,0)</f>
        <v>0</v>
      </c>
      <c r="BH414" s="223">
        <f>IF(N414="sníž. přenesená",J414,0)</f>
        <v>0</v>
      </c>
      <c r="BI414" s="223">
        <f>IF(N414="nulová",J414,0)</f>
        <v>0</v>
      </c>
      <c r="BJ414" s="17" t="s">
        <v>78</v>
      </c>
      <c r="BK414" s="223">
        <f>ROUND(I414*H414,2)</f>
        <v>0</v>
      </c>
      <c r="BL414" s="17" t="s">
        <v>127</v>
      </c>
      <c r="BM414" s="222" t="s">
        <v>468</v>
      </c>
    </row>
    <row r="415" s="2" customFormat="1">
      <c r="A415" s="38"/>
      <c r="B415" s="39"/>
      <c r="C415" s="40"/>
      <c r="D415" s="224" t="s">
        <v>129</v>
      </c>
      <c r="E415" s="40"/>
      <c r="F415" s="225" t="s">
        <v>467</v>
      </c>
      <c r="G415" s="40"/>
      <c r="H415" s="40"/>
      <c r="I415" s="226"/>
      <c r="J415" s="40"/>
      <c r="K415" s="40"/>
      <c r="L415" s="44"/>
      <c r="M415" s="227"/>
      <c r="N415" s="228"/>
      <c r="O415" s="91"/>
      <c r="P415" s="91"/>
      <c r="Q415" s="91"/>
      <c r="R415" s="91"/>
      <c r="S415" s="91"/>
      <c r="T415" s="92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129</v>
      </c>
      <c r="AU415" s="17" t="s">
        <v>80</v>
      </c>
    </row>
    <row r="416" s="13" customFormat="1">
      <c r="A416" s="13"/>
      <c r="B416" s="231"/>
      <c r="C416" s="232"/>
      <c r="D416" s="224" t="s">
        <v>133</v>
      </c>
      <c r="E416" s="233" t="s">
        <v>1</v>
      </c>
      <c r="F416" s="234" t="s">
        <v>458</v>
      </c>
      <c r="G416" s="232"/>
      <c r="H416" s="233" t="s">
        <v>1</v>
      </c>
      <c r="I416" s="235"/>
      <c r="J416" s="232"/>
      <c r="K416" s="232"/>
      <c r="L416" s="236"/>
      <c r="M416" s="237"/>
      <c r="N416" s="238"/>
      <c r="O416" s="238"/>
      <c r="P416" s="238"/>
      <c r="Q416" s="238"/>
      <c r="R416" s="238"/>
      <c r="S416" s="238"/>
      <c r="T416" s="239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0" t="s">
        <v>133</v>
      </c>
      <c r="AU416" s="240" t="s">
        <v>80</v>
      </c>
      <c r="AV416" s="13" t="s">
        <v>78</v>
      </c>
      <c r="AW416" s="13" t="s">
        <v>30</v>
      </c>
      <c r="AX416" s="13" t="s">
        <v>73</v>
      </c>
      <c r="AY416" s="240" t="s">
        <v>120</v>
      </c>
    </row>
    <row r="417" s="14" customFormat="1">
      <c r="A417" s="14"/>
      <c r="B417" s="241"/>
      <c r="C417" s="242"/>
      <c r="D417" s="224" t="s">
        <v>133</v>
      </c>
      <c r="E417" s="243" t="s">
        <v>1</v>
      </c>
      <c r="F417" s="244" t="s">
        <v>78</v>
      </c>
      <c r="G417" s="242"/>
      <c r="H417" s="245">
        <v>1</v>
      </c>
      <c r="I417" s="246"/>
      <c r="J417" s="242"/>
      <c r="K417" s="242"/>
      <c r="L417" s="247"/>
      <c r="M417" s="248"/>
      <c r="N417" s="249"/>
      <c r="O417" s="249"/>
      <c r="P417" s="249"/>
      <c r="Q417" s="249"/>
      <c r="R417" s="249"/>
      <c r="S417" s="249"/>
      <c r="T417" s="250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1" t="s">
        <v>133</v>
      </c>
      <c r="AU417" s="251" t="s">
        <v>80</v>
      </c>
      <c r="AV417" s="14" t="s">
        <v>80</v>
      </c>
      <c r="AW417" s="14" t="s">
        <v>30</v>
      </c>
      <c r="AX417" s="14" t="s">
        <v>73</v>
      </c>
      <c r="AY417" s="251" t="s">
        <v>120</v>
      </c>
    </row>
    <row r="418" s="15" customFormat="1">
      <c r="A418" s="15"/>
      <c r="B418" s="252"/>
      <c r="C418" s="253"/>
      <c r="D418" s="224" t="s">
        <v>133</v>
      </c>
      <c r="E418" s="254" t="s">
        <v>1</v>
      </c>
      <c r="F418" s="255" t="s">
        <v>136</v>
      </c>
      <c r="G418" s="253"/>
      <c r="H418" s="256">
        <v>1</v>
      </c>
      <c r="I418" s="257"/>
      <c r="J418" s="253"/>
      <c r="K418" s="253"/>
      <c r="L418" s="258"/>
      <c r="M418" s="259"/>
      <c r="N418" s="260"/>
      <c r="O418" s="260"/>
      <c r="P418" s="260"/>
      <c r="Q418" s="260"/>
      <c r="R418" s="260"/>
      <c r="S418" s="260"/>
      <c r="T418" s="261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62" t="s">
        <v>133</v>
      </c>
      <c r="AU418" s="262" t="s">
        <v>80</v>
      </c>
      <c r="AV418" s="15" t="s">
        <v>127</v>
      </c>
      <c r="AW418" s="15" t="s">
        <v>30</v>
      </c>
      <c r="AX418" s="15" t="s">
        <v>78</v>
      </c>
      <c r="AY418" s="262" t="s">
        <v>120</v>
      </c>
    </row>
    <row r="419" s="2" customFormat="1" ht="21.75" customHeight="1">
      <c r="A419" s="38"/>
      <c r="B419" s="39"/>
      <c r="C419" s="263" t="s">
        <v>469</v>
      </c>
      <c r="D419" s="263" t="s">
        <v>220</v>
      </c>
      <c r="E419" s="264" t="s">
        <v>470</v>
      </c>
      <c r="F419" s="265" t="s">
        <v>471</v>
      </c>
      <c r="G419" s="266" t="s">
        <v>270</v>
      </c>
      <c r="H419" s="267">
        <v>2</v>
      </c>
      <c r="I419" s="268"/>
      <c r="J419" s="269">
        <f>ROUND(I419*H419,2)</f>
        <v>0</v>
      </c>
      <c r="K419" s="265" t="s">
        <v>126</v>
      </c>
      <c r="L419" s="270"/>
      <c r="M419" s="271" t="s">
        <v>1</v>
      </c>
      <c r="N419" s="272" t="s">
        <v>38</v>
      </c>
      <c r="O419" s="91"/>
      <c r="P419" s="220">
        <f>O419*H419</f>
        <v>0</v>
      </c>
      <c r="Q419" s="220">
        <v>0.0050000000000000001</v>
      </c>
      <c r="R419" s="220">
        <f>Q419*H419</f>
        <v>0.01</v>
      </c>
      <c r="S419" s="220">
        <v>0</v>
      </c>
      <c r="T419" s="221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22" t="s">
        <v>194</v>
      </c>
      <c r="AT419" s="222" t="s">
        <v>220</v>
      </c>
      <c r="AU419" s="222" t="s">
        <v>80</v>
      </c>
      <c r="AY419" s="17" t="s">
        <v>120</v>
      </c>
      <c r="BE419" s="223">
        <f>IF(N419="základní",J419,0)</f>
        <v>0</v>
      </c>
      <c r="BF419" s="223">
        <f>IF(N419="snížená",J419,0)</f>
        <v>0</v>
      </c>
      <c r="BG419" s="223">
        <f>IF(N419="zákl. přenesená",J419,0)</f>
        <v>0</v>
      </c>
      <c r="BH419" s="223">
        <f>IF(N419="sníž. přenesená",J419,0)</f>
        <v>0</v>
      </c>
      <c r="BI419" s="223">
        <f>IF(N419="nulová",J419,0)</f>
        <v>0</v>
      </c>
      <c r="BJ419" s="17" t="s">
        <v>78</v>
      </c>
      <c r="BK419" s="223">
        <f>ROUND(I419*H419,2)</f>
        <v>0</v>
      </c>
      <c r="BL419" s="17" t="s">
        <v>127</v>
      </c>
      <c r="BM419" s="222" t="s">
        <v>472</v>
      </c>
    </row>
    <row r="420" s="2" customFormat="1">
      <c r="A420" s="38"/>
      <c r="B420" s="39"/>
      <c r="C420" s="40"/>
      <c r="D420" s="224" t="s">
        <v>129</v>
      </c>
      <c r="E420" s="40"/>
      <c r="F420" s="225" t="s">
        <v>471</v>
      </c>
      <c r="G420" s="40"/>
      <c r="H420" s="40"/>
      <c r="I420" s="226"/>
      <c r="J420" s="40"/>
      <c r="K420" s="40"/>
      <c r="L420" s="44"/>
      <c r="M420" s="227"/>
      <c r="N420" s="228"/>
      <c r="O420" s="91"/>
      <c r="P420" s="91"/>
      <c r="Q420" s="91"/>
      <c r="R420" s="91"/>
      <c r="S420" s="91"/>
      <c r="T420" s="92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129</v>
      </c>
      <c r="AU420" s="17" t="s">
        <v>80</v>
      </c>
    </row>
    <row r="421" s="13" customFormat="1">
      <c r="A421" s="13"/>
      <c r="B421" s="231"/>
      <c r="C421" s="232"/>
      <c r="D421" s="224" t="s">
        <v>133</v>
      </c>
      <c r="E421" s="233" t="s">
        <v>1</v>
      </c>
      <c r="F421" s="234" t="s">
        <v>459</v>
      </c>
      <c r="G421" s="232"/>
      <c r="H421" s="233" t="s">
        <v>1</v>
      </c>
      <c r="I421" s="235"/>
      <c r="J421" s="232"/>
      <c r="K421" s="232"/>
      <c r="L421" s="236"/>
      <c r="M421" s="237"/>
      <c r="N421" s="238"/>
      <c r="O421" s="238"/>
      <c r="P421" s="238"/>
      <c r="Q421" s="238"/>
      <c r="R421" s="238"/>
      <c r="S421" s="238"/>
      <c r="T421" s="239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0" t="s">
        <v>133</v>
      </c>
      <c r="AU421" s="240" t="s">
        <v>80</v>
      </c>
      <c r="AV421" s="13" t="s">
        <v>78</v>
      </c>
      <c r="AW421" s="13" t="s">
        <v>30</v>
      </c>
      <c r="AX421" s="13" t="s">
        <v>73</v>
      </c>
      <c r="AY421" s="240" t="s">
        <v>120</v>
      </c>
    </row>
    <row r="422" s="14" customFormat="1">
      <c r="A422" s="14"/>
      <c r="B422" s="241"/>
      <c r="C422" s="242"/>
      <c r="D422" s="224" t="s">
        <v>133</v>
      </c>
      <c r="E422" s="243" t="s">
        <v>1</v>
      </c>
      <c r="F422" s="244" t="s">
        <v>78</v>
      </c>
      <c r="G422" s="242"/>
      <c r="H422" s="245">
        <v>1</v>
      </c>
      <c r="I422" s="246"/>
      <c r="J422" s="242"/>
      <c r="K422" s="242"/>
      <c r="L422" s="247"/>
      <c r="M422" s="248"/>
      <c r="N422" s="249"/>
      <c r="O422" s="249"/>
      <c r="P422" s="249"/>
      <c r="Q422" s="249"/>
      <c r="R422" s="249"/>
      <c r="S422" s="249"/>
      <c r="T422" s="250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1" t="s">
        <v>133</v>
      </c>
      <c r="AU422" s="251" t="s">
        <v>80</v>
      </c>
      <c r="AV422" s="14" t="s">
        <v>80</v>
      </c>
      <c r="AW422" s="14" t="s">
        <v>30</v>
      </c>
      <c r="AX422" s="14" t="s">
        <v>73</v>
      </c>
      <c r="AY422" s="251" t="s">
        <v>120</v>
      </c>
    </row>
    <row r="423" s="13" customFormat="1">
      <c r="A423" s="13"/>
      <c r="B423" s="231"/>
      <c r="C423" s="232"/>
      <c r="D423" s="224" t="s">
        <v>133</v>
      </c>
      <c r="E423" s="233" t="s">
        <v>1</v>
      </c>
      <c r="F423" s="234" t="s">
        <v>460</v>
      </c>
      <c r="G423" s="232"/>
      <c r="H423" s="233" t="s">
        <v>1</v>
      </c>
      <c r="I423" s="235"/>
      <c r="J423" s="232"/>
      <c r="K423" s="232"/>
      <c r="L423" s="236"/>
      <c r="M423" s="237"/>
      <c r="N423" s="238"/>
      <c r="O423" s="238"/>
      <c r="P423" s="238"/>
      <c r="Q423" s="238"/>
      <c r="R423" s="238"/>
      <c r="S423" s="238"/>
      <c r="T423" s="239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0" t="s">
        <v>133</v>
      </c>
      <c r="AU423" s="240" t="s">
        <v>80</v>
      </c>
      <c r="AV423" s="13" t="s">
        <v>78</v>
      </c>
      <c r="AW423" s="13" t="s">
        <v>30</v>
      </c>
      <c r="AX423" s="13" t="s">
        <v>73</v>
      </c>
      <c r="AY423" s="240" t="s">
        <v>120</v>
      </c>
    </row>
    <row r="424" s="14" customFormat="1">
      <c r="A424" s="14"/>
      <c r="B424" s="241"/>
      <c r="C424" s="242"/>
      <c r="D424" s="224" t="s">
        <v>133</v>
      </c>
      <c r="E424" s="243" t="s">
        <v>1</v>
      </c>
      <c r="F424" s="244" t="s">
        <v>78</v>
      </c>
      <c r="G424" s="242"/>
      <c r="H424" s="245">
        <v>1</v>
      </c>
      <c r="I424" s="246"/>
      <c r="J424" s="242"/>
      <c r="K424" s="242"/>
      <c r="L424" s="247"/>
      <c r="M424" s="248"/>
      <c r="N424" s="249"/>
      <c r="O424" s="249"/>
      <c r="P424" s="249"/>
      <c r="Q424" s="249"/>
      <c r="R424" s="249"/>
      <c r="S424" s="249"/>
      <c r="T424" s="250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1" t="s">
        <v>133</v>
      </c>
      <c r="AU424" s="251" t="s">
        <v>80</v>
      </c>
      <c r="AV424" s="14" t="s">
        <v>80</v>
      </c>
      <c r="AW424" s="14" t="s">
        <v>30</v>
      </c>
      <c r="AX424" s="14" t="s">
        <v>73</v>
      </c>
      <c r="AY424" s="251" t="s">
        <v>120</v>
      </c>
    </row>
    <row r="425" s="15" customFormat="1">
      <c r="A425" s="15"/>
      <c r="B425" s="252"/>
      <c r="C425" s="253"/>
      <c r="D425" s="224" t="s">
        <v>133</v>
      </c>
      <c r="E425" s="254" t="s">
        <v>1</v>
      </c>
      <c r="F425" s="255" t="s">
        <v>136</v>
      </c>
      <c r="G425" s="253"/>
      <c r="H425" s="256">
        <v>2</v>
      </c>
      <c r="I425" s="257"/>
      <c r="J425" s="253"/>
      <c r="K425" s="253"/>
      <c r="L425" s="258"/>
      <c r="M425" s="259"/>
      <c r="N425" s="260"/>
      <c r="O425" s="260"/>
      <c r="P425" s="260"/>
      <c r="Q425" s="260"/>
      <c r="R425" s="260"/>
      <c r="S425" s="260"/>
      <c r="T425" s="261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62" t="s">
        <v>133</v>
      </c>
      <c r="AU425" s="262" t="s">
        <v>80</v>
      </c>
      <c r="AV425" s="15" t="s">
        <v>127</v>
      </c>
      <c r="AW425" s="15" t="s">
        <v>30</v>
      </c>
      <c r="AX425" s="15" t="s">
        <v>78</v>
      </c>
      <c r="AY425" s="262" t="s">
        <v>120</v>
      </c>
    </row>
    <row r="426" s="2" customFormat="1" ht="24.15" customHeight="1">
      <c r="A426" s="38"/>
      <c r="B426" s="39"/>
      <c r="C426" s="263" t="s">
        <v>473</v>
      </c>
      <c r="D426" s="263" t="s">
        <v>220</v>
      </c>
      <c r="E426" s="264" t="s">
        <v>474</v>
      </c>
      <c r="F426" s="265" t="s">
        <v>475</v>
      </c>
      <c r="G426" s="266" t="s">
        <v>270</v>
      </c>
      <c r="H426" s="267">
        <v>3</v>
      </c>
      <c r="I426" s="268"/>
      <c r="J426" s="269">
        <f>ROUND(I426*H426,2)</f>
        <v>0</v>
      </c>
      <c r="K426" s="265" t="s">
        <v>178</v>
      </c>
      <c r="L426" s="270"/>
      <c r="M426" s="271" t="s">
        <v>1</v>
      </c>
      <c r="N426" s="272" t="s">
        <v>38</v>
      </c>
      <c r="O426" s="91"/>
      <c r="P426" s="220">
        <f>O426*H426</f>
        <v>0</v>
      </c>
      <c r="Q426" s="220">
        <v>0.0035000000000000001</v>
      </c>
      <c r="R426" s="220">
        <f>Q426*H426</f>
        <v>0.010500000000000001</v>
      </c>
      <c r="S426" s="220">
        <v>0</v>
      </c>
      <c r="T426" s="221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22" t="s">
        <v>194</v>
      </c>
      <c r="AT426" s="222" t="s">
        <v>220</v>
      </c>
      <c r="AU426" s="222" t="s">
        <v>80</v>
      </c>
      <c r="AY426" s="17" t="s">
        <v>120</v>
      </c>
      <c r="BE426" s="223">
        <f>IF(N426="základní",J426,0)</f>
        <v>0</v>
      </c>
      <c r="BF426" s="223">
        <f>IF(N426="snížená",J426,0)</f>
        <v>0</v>
      </c>
      <c r="BG426" s="223">
        <f>IF(N426="zákl. přenesená",J426,0)</f>
        <v>0</v>
      </c>
      <c r="BH426" s="223">
        <f>IF(N426="sníž. přenesená",J426,0)</f>
        <v>0</v>
      </c>
      <c r="BI426" s="223">
        <f>IF(N426="nulová",J426,0)</f>
        <v>0</v>
      </c>
      <c r="BJ426" s="17" t="s">
        <v>78</v>
      </c>
      <c r="BK426" s="223">
        <f>ROUND(I426*H426,2)</f>
        <v>0</v>
      </c>
      <c r="BL426" s="17" t="s">
        <v>127</v>
      </c>
      <c r="BM426" s="222" t="s">
        <v>476</v>
      </c>
    </row>
    <row r="427" s="2" customFormat="1">
      <c r="A427" s="38"/>
      <c r="B427" s="39"/>
      <c r="C427" s="40"/>
      <c r="D427" s="224" t="s">
        <v>129</v>
      </c>
      <c r="E427" s="40"/>
      <c r="F427" s="225" t="s">
        <v>475</v>
      </c>
      <c r="G427" s="40"/>
      <c r="H427" s="40"/>
      <c r="I427" s="226"/>
      <c r="J427" s="40"/>
      <c r="K427" s="40"/>
      <c r="L427" s="44"/>
      <c r="M427" s="227"/>
      <c r="N427" s="228"/>
      <c r="O427" s="91"/>
      <c r="P427" s="91"/>
      <c r="Q427" s="91"/>
      <c r="R427" s="91"/>
      <c r="S427" s="91"/>
      <c r="T427" s="92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129</v>
      </c>
      <c r="AU427" s="17" t="s">
        <v>80</v>
      </c>
    </row>
    <row r="428" s="13" customFormat="1">
      <c r="A428" s="13"/>
      <c r="B428" s="231"/>
      <c r="C428" s="232"/>
      <c r="D428" s="224" t="s">
        <v>133</v>
      </c>
      <c r="E428" s="233" t="s">
        <v>1</v>
      </c>
      <c r="F428" s="234" t="s">
        <v>463</v>
      </c>
      <c r="G428" s="232"/>
      <c r="H428" s="233" t="s">
        <v>1</v>
      </c>
      <c r="I428" s="235"/>
      <c r="J428" s="232"/>
      <c r="K428" s="232"/>
      <c r="L428" s="236"/>
      <c r="M428" s="237"/>
      <c r="N428" s="238"/>
      <c r="O428" s="238"/>
      <c r="P428" s="238"/>
      <c r="Q428" s="238"/>
      <c r="R428" s="238"/>
      <c r="S428" s="238"/>
      <c r="T428" s="239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0" t="s">
        <v>133</v>
      </c>
      <c r="AU428" s="240" t="s">
        <v>80</v>
      </c>
      <c r="AV428" s="13" t="s">
        <v>78</v>
      </c>
      <c r="AW428" s="13" t="s">
        <v>30</v>
      </c>
      <c r="AX428" s="13" t="s">
        <v>73</v>
      </c>
      <c r="AY428" s="240" t="s">
        <v>120</v>
      </c>
    </row>
    <row r="429" s="14" customFormat="1">
      <c r="A429" s="14"/>
      <c r="B429" s="241"/>
      <c r="C429" s="242"/>
      <c r="D429" s="224" t="s">
        <v>133</v>
      </c>
      <c r="E429" s="243" t="s">
        <v>1</v>
      </c>
      <c r="F429" s="244" t="s">
        <v>80</v>
      </c>
      <c r="G429" s="242"/>
      <c r="H429" s="245">
        <v>2</v>
      </c>
      <c r="I429" s="246"/>
      <c r="J429" s="242"/>
      <c r="K429" s="242"/>
      <c r="L429" s="247"/>
      <c r="M429" s="248"/>
      <c r="N429" s="249"/>
      <c r="O429" s="249"/>
      <c r="P429" s="249"/>
      <c r="Q429" s="249"/>
      <c r="R429" s="249"/>
      <c r="S429" s="249"/>
      <c r="T429" s="250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1" t="s">
        <v>133</v>
      </c>
      <c r="AU429" s="251" t="s">
        <v>80</v>
      </c>
      <c r="AV429" s="14" t="s">
        <v>80</v>
      </c>
      <c r="AW429" s="14" t="s">
        <v>30</v>
      </c>
      <c r="AX429" s="14" t="s">
        <v>73</v>
      </c>
      <c r="AY429" s="251" t="s">
        <v>120</v>
      </c>
    </row>
    <row r="430" s="13" customFormat="1">
      <c r="A430" s="13"/>
      <c r="B430" s="231"/>
      <c r="C430" s="232"/>
      <c r="D430" s="224" t="s">
        <v>133</v>
      </c>
      <c r="E430" s="233" t="s">
        <v>1</v>
      </c>
      <c r="F430" s="234" t="s">
        <v>464</v>
      </c>
      <c r="G430" s="232"/>
      <c r="H430" s="233" t="s">
        <v>1</v>
      </c>
      <c r="I430" s="235"/>
      <c r="J430" s="232"/>
      <c r="K430" s="232"/>
      <c r="L430" s="236"/>
      <c r="M430" s="237"/>
      <c r="N430" s="238"/>
      <c r="O430" s="238"/>
      <c r="P430" s="238"/>
      <c r="Q430" s="238"/>
      <c r="R430" s="238"/>
      <c r="S430" s="238"/>
      <c r="T430" s="239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0" t="s">
        <v>133</v>
      </c>
      <c r="AU430" s="240" t="s">
        <v>80</v>
      </c>
      <c r="AV430" s="13" t="s">
        <v>78</v>
      </c>
      <c r="AW430" s="13" t="s">
        <v>30</v>
      </c>
      <c r="AX430" s="13" t="s">
        <v>73</v>
      </c>
      <c r="AY430" s="240" t="s">
        <v>120</v>
      </c>
    </row>
    <row r="431" s="14" customFormat="1">
      <c r="A431" s="14"/>
      <c r="B431" s="241"/>
      <c r="C431" s="242"/>
      <c r="D431" s="224" t="s">
        <v>133</v>
      </c>
      <c r="E431" s="243" t="s">
        <v>1</v>
      </c>
      <c r="F431" s="244" t="s">
        <v>78</v>
      </c>
      <c r="G431" s="242"/>
      <c r="H431" s="245">
        <v>1</v>
      </c>
      <c r="I431" s="246"/>
      <c r="J431" s="242"/>
      <c r="K431" s="242"/>
      <c r="L431" s="247"/>
      <c r="M431" s="248"/>
      <c r="N431" s="249"/>
      <c r="O431" s="249"/>
      <c r="P431" s="249"/>
      <c r="Q431" s="249"/>
      <c r="R431" s="249"/>
      <c r="S431" s="249"/>
      <c r="T431" s="250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1" t="s">
        <v>133</v>
      </c>
      <c r="AU431" s="251" t="s">
        <v>80</v>
      </c>
      <c r="AV431" s="14" t="s">
        <v>80</v>
      </c>
      <c r="AW431" s="14" t="s">
        <v>30</v>
      </c>
      <c r="AX431" s="14" t="s">
        <v>73</v>
      </c>
      <c r="AY431" s="251" t="s">
        <v>120</v>
      </c>
    </row>
    <row r="432" s="15" customFormat="1">
      <c r="A432" s="15"/>
      <c r="B432" s="252"/>
      <c r="C432" s="253"/>
      <c r="D432" s="224" t="s">
        <v>133</v>
      </c>
      <c r="E432" s="254" t="s">
        <v>1</v>
      </c>
      <c r="F432" s="255" t="s">
        <v>136</v>
      </c>
      <c r="G432" s="253"/>
      <c r="H432" s="256">
        <v>3</v>
      </c>
      <c r="I432" s="257"/>
      <c r="J432" s="253"/>
      <c r="K432" s="253"/>
      <c r="L432" s="258"/>
      <c r="M432" s="259"/>
      <c r="N432" s="260"/>
      <c r="O432" s="260"/>
      <c r="P432" s="260"/>
      <c r="Q432" s="260"/>
      <c r="R432" s="260"/>
      <c r="S432" s="260"/>
      <c r="T432" s="261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62" t="s">
        <v>133</v>
      </c>
      <c r="AU432" s="262" t="s">
        <v>80</v>
      </c>
      <c r="AV432" s="15" t="s">
        <v>127</v>
      </c>
      <c r="AW432" s="15" t="s">
        <v>30</v>
      </c>
      <c r="AX432" s="15" t="s">
        <v>78</v>
      </c>
      <c r="AY432" s="262" t="s">
        <v>120</v>
      </c>
    </row>
    <row r="433" s="2" customFormat="1" ht="24.15" customHeight="1">
      <c r="A433" s="38"/>
      <c r="B433" s="39"/>
      <c r="C433" s="263" t="s">
        <v>477</v>
      </c>
      <c r="D433" s="263" t="s">
        <v>220</v>
      </c>
      <c r="E433" s="264" t="s">
        <v>478</v>
      </c>
      <c r="F433" s="265" t="s">
        <v>479</v>
      </c>
      <c r="G433" s="266" t="s">
        <v>270</v>
      </c>
      <c r="H433" s="267">
        <v>2</v>
      </c>
      <c r="I433" s="268"/>
      <c r="J433" s="269">
        <f>ROUND(I433*H433,2)</f>
        <v>0</v>
      </c>
      <c r="K433" s="265" t="s">
        <v>126</v>
      </c>
      <c r="L433" s="270"/>
      <c r="M433" s="271" t="s">
        <v>1</v>
      </c>
      <c r="N433" s="272" t="s">
        <v>38</v>
      </c>
      <c r="O433" s="91"/>
      <c r="P433" s="220">
        <f>O433*H433</f>
        <v>0</v>
      </c>
      <c r="Q433" s="220">
        <v>0.0040000000000000001</v>
      </c>
      <c r="R433" s="220">
        <f>Q433*H433</f>
        <v>0.0080000000000000002</v>
      </c>
      <c r="S433" s="220">
        <v>0</v>
      </c>
      <c r="T433" s="221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22" t="s">
        <v>194</v>
      </c>
      <c r="AT433" s="222" t="s">
        <v>220</v>
      </c>
      <c r="AU433" s="222" t="s">
        <v>80</v>
      </c>
      <c r="AY433" s="17" t="s">
        <v>120</v>
      </c>
      <c r="BE433" s="223">
        <f>IF(N433="základní",J433,0)</f>
        <v>0</v>
      </c>
      <c r="BF433" s="223">
        <f>IF(N433="snížená",J433,0)</f>
        <v>0</v>
      </c>
      <c r="BG433" s="223">
        <f>IF(N433="zákl. přenesená",J433,0)</f>
        <v>0</v>
      </c>
      <c r="BH433" s="223">
        <f>IF(N433="sníž. přenesená",J433,0)</f>
        <v>0</v>
      </c>
      <c r="BI433" s="223">
        <f>IF(N433="nulová",J433,0)</f>
        <v>0</v>
      </c>
      <c r="BJ433" s="17" t="s">
        <v>78</v>
      </c>
      <c r="BK433" s="223">
        <f>ROUND(I433*H433,2)</f>
        <v>0</v>
      </c>
      <c r="BL433" s="17" t="s">
        <v>127</v>
      </c>
      <c r="BM433" s="222" t="s">
        <v>480</v>
      </c>
    </row>
    <row r="434" s="2" customFormat="1">
      <c r="A434" s="38"/>
      <c r="B434" s="39"/>
      <c r="C434" s="40"/>
      <c r="D434" s="224" t="s">
        <v>129</v>
      </c>
      <c r="E434" s="40"/>
      <c r="F434" s="225" t="s">
        <v>479</v>
      </c>
      <c r="G434" s="40"/>
      <c r="H434" s="40"/>
      <c r="I434" s="226"/>
      <c r="J434" s="40"/>
      <c r="K434" s="40"/>
      <c r="L434" s="44"/>
      <c r="M434" s="227"/>
      <c r="N434" s="228"/>
      <c r="O434" s="91"/>
      <c r="P434" s="91"/>
      <c r="Q434" s="91"/>
      <c r="R434" s="91"/>
      <c r="S434" s="91"/>
      <c r="T434" s="92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T434" s="17" t="s">
        <v>129</v>
      </c>
      <c r="AU434" s="17" t="s">
        <v>80</v>
      </c>
    </row>
    <row r="435" s="13" customFormat="1">
      <c r="A435" s="13"/>
      <c r="B435" s="231"/>
      <c r="C435" s="232"/>
      <c r="D435" s="224" t="s">
        <v>133</v>
      </c>
      <c r="E435" s="233" t="s">
        <v>1</v>
      </c>
      <c r="F435" s="234" t="s">
        <v>481</v>
      </c>
      <c r="G435" s="232"/>
      <c r="H435" s="233" t="s">
        <v>1</v>
      </c>
      <c r="I435" s="235"/>
      <c r="J435" s="232"/>
      <c r="K435" s="232"/>
      <c r="L435" s="236"/>
      <c r="M435" s="237"/>
      <c r="N435" s="238"/>
      <c r="O435" s="238"/>
      <c r="P435" s="238"/>
      <c r="Q435" s="238"/>
      <c r="R435" s="238"/>
      <c r="S435" s="238"/>
      <c r="T435" s="239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0" t="s">
        <v>133</v>
      </c>
      <c r="AU435" s="240" t="s">
        <v>80</v>
      </c>
      <c r="AV435" s="13" t="s">
        <v>78</v>
      </c>
      <c r="AW435" s="13" t="s">
        <v>30</v>
      </c>
      <c r="AX435" s="13" t="s">
        <v>73</v>
      </c>
      <c r="AY435" s="240" t="s">
        <v>120</v>
      </c>
    </row>
    <row r="436" s="14" customFormat="1">
      <c r="A436" s="14"/>
      <c r="B436" s="241"/>
      <c r="C436" s="242"/>
      <c r="D436" s="224" t="s">
        <v>133</v>
      </c>
      <c r="E436" s="243" t="s">
        <v>1</v>
      </c>
      <c r="F436" s="244" t="s">
        <v>78</v>
      </c>
      <c r="G436" s="242"/>
      <c r="H436" s="245">
        <v>1</v>
      </c>
      <c r="I436" s="246"/>
      <c r="J436" s="242"/>
      <c r="K436" s="242"/>
      <c r="L436" s="247"/>
      <c r="M436" s="248"/>
      <c r="N436" s="249"/>
      <c r="O436" s="249"/>
      <c r="P436" s="249"/>
      <c r="Q436" s="249"/>
      <c r="R436" s="249"/>
      <c r="S436" s="249"/>
      <c r="T436" s="250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1" t="s">
        <v>133</v>
      </c>
      <c r="AU436" s="251" t="s">
        <v>80</v>
      </c>
      <c r="AV436" s="14" t="s">
        <v>80</v>
      </c>
      <c r="AW436" s="14" t="s">
        <v>30</v>
      </c>
      <c r="AX436" s="14" t="s">
        <v>73</v>
      </c>
      <c r="AY436" s="251" t="s">
        <v>120</v>
      </c>
    </row>
    <row r="437" s="13" customFormat="1">
      <c r="A437" s="13"/>
      <c r="B437" s="231"/>
      <c r="C437" s="232"/>
      <c r="D437" s="224" t="s">
        <v>133</v>
      </c>
      <c r="E437" s="233" t="s">
        <v>1</v>
      </c>
      <c r="F437" s="234" t="s">
        <v>462</v>
      </c>
      <c r="G437" s="232"/>
      <c r="H437" s="233" t="s">
        <v>1</v>
      </c>
      <c r="I437" s="235"/>
      <c r="J437" s="232"/>
      <c r="K437" s="232"/>
      <c r="L437" s="236"/>
      <c r="M437" s="237"/>
      <c r="N437" s="238"/>
      <c r="O437" s="238"/>
      <c r="P437" s="238"/>
      <c r="Q437" s="238"/>
      <c r="R437" s="238"/>
      <c r="S437" s="238"/>
      <c r="T437" s="239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0" t="s">
        <v>133</v>
      </c>
      <c r="AU437" s="240" t="s">
        <v>80</v>
      </c>
      <c r="AV437" s="13" t="s">
        <v>78</v>
      </c>
      <c r="AW437" s="13" t="s">
        <v>30</v>
      </c>
      <c r="AX437" s="13" t="s">
        <v>73</v>
      </c>
      <c r="AY437" s="240" t="s">
        <v>120</v>
      </c>
    </row>
    <row r="438" s="14" customFormat="1">
      <c r="A438" s="14"/>
      <c r="B438" s="241"/>
      <c r="C438" s="242"/>
      <c r="D438" s="224" t="s">
        <v>133</v>
      </c>
      <c r="E438" s="243" t="s">
        <v>1</v>
      </c>
      <c r="F438" s="244" t="s">
        <v>78</v>
      </c>
      <c r="G438" s="242"/>
      <c r="H438" s="245">
        <v>1</v>
      </c>
      <c r="I438" s="246"/>
      <c r="J438" s="242"/>
      <c r="K438" s="242"/>
      <c r="L438" s="247"/>
      <c r="M438" s="248"/>
      <c r="N438" s="249"/>
      <c r="O438" s="249"/>
      <c r="P438" s="249"/>
      <c r="Q438" s="249"/>
      <c r="R438" s="249"/>
      <c r="S438" s="249"/>
      <c r="T438" s="250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1" t="s">
        <v>133</v>
      </c>
      <c r="AU438" s="251" t="s">
        <v>80</v>
      </c>
      <c r="AV438" s="14" t="s">
        <v>80</v>
      </c>
      <c r="AW438" s="14" t="s">
        <v>30</v>
      </c>
      <c r="AX438" s="14" t="s">
        <v>73</v>
      </c>
      <c r="AY438" s="251" t="s">
        <v>120</v>
      </c>
    </row>
    <row r="439" s="15" customFormat="1">
      <c r="A439" s="15"/>
      <c r="B439" s="252"/>
      <c r="C439" s="253"/>
      <c r="D439" s="224" t="s">
        <v>133</v>
      </c>
      <c r="E439" s="254" t="s">
        <v>1</v>
      </c>
      <c r="F439" s="255" t="s">
        <v>136</v>
      </c>
      <c r="G439" s="253"/>
      <c r="H439" s="256">
        <v>2</v>
      </c>
      <c r="I439" s="257"/>
      <c r="J439" s="253"/>
      <c r="K439" s="253"/>
      <c r="L439" s="258"/>
      <c r="M439" s="259"/>
      <c r="N439" s="260"/>
      <c r="O439" s="260"/>
      <c r="P439" s="260"/>
      <c r="Q439" s="260"/>
      <c r="R439" s="260"/>
      <c r="S439" s="260"/>
      <c r="T439" s="261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62" t="s">
        <v>133</v>
      </c>
      <c r="AU439" s="262" t="s">
        <v>80</v>
      </c>
      <c r="AV439" s="15" t="s">
        <v>127</v>
      </c>
      <c r="AW439" s="15" t="s">
        <v>30</v>
      </c>
      <c r="AX439" s="15" t="s">
        <v>78</v>
      </c>
      <c r="AY439" s="262" t="s">
        <v>120</v>
      </c>
    </row>
    <row r="440" s="2" customFormat="1" ht="24.15" customHeight="1">
      <c r="A440" s="38"/>
      <c r="B440" s="39"/>
      <c r="C440" s="211" t="s">
        <v>482</v>
      </c>
      <c r="D440" s="211" t="s">
        <v>122</v>
      </c>
      <c r="E440" s="212" t="s">
        <v>483</v>
      </c>
      <c r="F440" s="213" t="s">
        <v>484</v>
      </c>
      <c r="G440" s="214" t="s">
        <v>270</v>
      </c>
      <c r="H440" s="215">
        <v>6</v>
      </c>
      <c r="I440" s="216"/>
      <c r="J440" s="217">
        <f>ROUND(I440*H440,2)</f>
        <v>0</v>
      </c>
      <c r="K440" s="213" t="s">
        <v>178</v>
      </c>
      <c r="L440" s="44"/>
      <c r="M440" s="218" t="s">
        <v>1</v>
      </c>
      <c r="N440" s="219" t="s">
        <v>38</v>
      </c>
      <c r="O440" s="91"/>
      <c r="P440" s="220">
        <f>O440*H440</f>
        <v>0</v>
      </c>
      <c r="Q440" s="220">
        <v>0.11276</v>
      </c>
      <c r="R440" s="220">
        <f>Q440*H440</f>
        <v>0.67656000000000005</v>
      </c>
      <c r="S440" s="220">
        <v>0</v>
      </c>
      <c r="T440" s="221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22" t="s">
        <v>127</v>
      </c>
      <c r="AT440" s="222" t="s">
        <v>122</v>
      </c>
      <c r="AU440" s="222" t="s">
        <v>80</v>
      </c>
      <c r="AY440" s="17" t="s">
        <v>120</v>
      </c>
      <c r="BE440" s="223">
        <f>IF(N440="základní",J440,0)</f>
        <v>0</v>
      </c>
      <c r="BF440" s="223">
        <f>IF(N440="snížená",J440,0)</f>
        <v>0</v>
      </c>
      <c r="BG440" s="223">
        <f>IF(N440="zákl. přenesená",J440,0)</f>
        <v>0</v>
      </c>
      <c r="BH440" s="223">
        <f>IF(N440="sníž. přenesená",J440,0)</f>
        <v>0</v>
      </c>
      <c r="BI440" s="223">
        <f>IF(N440="nulová",J440,0)</f>
        <v>0</v>
      </c>
      <c r="BJ440" s="17" t="s">
        <v>78</v>
      </c>
      <c r="BK440" s="223">
        <f>ROUND(I440*H440,2)</f>
        <v>0</v>
      </c>
      <c r="BL440" s="17" t="s">
        <v>127</v>
      </c>
      <c r="BM440" s="222" t="s">
        <v>485</v>
      </c>
    </row>
    <row r="441" s="2" customFormat="1">
      <c r="A441" s="38"/>
      <c r="B441" s="39"/>
      <c r="C441" s="40"/>
      <c r="D441" s="224" t="s">
        <v>129</v>
      </c>
      <c r="E441" s="40"/>
      <c r="F441" s="225" t="s">
        <v>486</v>
      </c>
      <c r="G441" s="40"/>
      <c r="H441" s="40"/>
      <c r="I441" s="226"/>
      <c r="J441" s="40"/>
      <c r="K441" s="40"/>
      <c r="L441" s="44"/>
      <c r="M441" s="227"/>
      <c r="N441" s="228"/>
      <c r="O441" s="91"/>
      <c r="P441" s="91"/>
      <c r="Q441" s="91"/>
      <c r="R441" s="91"/>
      <c r="S441" s="91"/>
      <c r="T441" s="92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T441" s="17" t="s">
        <v>129</v>
      </c>
      <c r="AU441" s="17" t="s">
        <v>80</v>
      </c>
    </row>
    <row r="442" s="2" customFormat="1">
      <c r="A442" s="38"/>
      <c r="B442" s="39"/>
      <c r="C442" s="40"/>
      <c r="D442" s="229" t="s">
        <v>131</v>
      </c>
      <c r="E442" s="40"/>
      <c r="F442" s="230" t="s">
        <v>487</v>
      </c>
      <c r="G442" s="40"/>
      <c r="H442" s="40"/>
      <c r="I442" s="226"/>
      <c r="J442" s="40"/>
      <c r="K442" s="40"/>
      <c r="L442" s="44"/>
      <c r="M442" s="227"/>
      <c r="N442" s="228"/>
      <c r="O442" s="91"/>
      <c r="P442" s="91"/>
      <c r="Q442" s="91"/>
      <c r="R442" s="91"/>
      <c r="S442" s="91"/>
      <c r="T442" s="92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7" t="s">
        <v>131</v>
      </c>
      <c r="AU442" s="17" t="s">
        <v>80</v>
      </c>
    </row>
    <row r="443" s="13" customFormat="1">
      <c r="A443" s="13"/>
      <c r="B443" s="231"/>
      <c r="C443" s="232"/>
      <c r="D443" s="224" t="s">
        <v>133</v>
      </c>
      <c r="E443" s="233" t="s">
        <v>1</v>
      </c>
      <c r="F443" s="234" t="s">
        <v>488</v>
      </c>
      <c r="G443" s="232"/>
      <c r="H443" s="233" t="s">
        <v>1</v>
      </c>
      <c r="I443" s="235"/>
      <c r="J443" s="232"/>
      <c r="K443" s="232"/>
      <c r="L443" s="236"/>
      <c r="M443" s="237"/>
      <c r="N443" s="238"/>
      <c r="O443" s="238"/>
      <c r="P443" s="238"/>
      <c r="Q443" s="238"/>
      <c r="R443" s="238"/>
      <c r="S443" s="238"/>
      <c r="T443" s="239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0" t="s">
        <v>133</v>
      </c>
      <c r="AU443" s="240" t="s">
        <v>80</v>
      </c>
      <c r="AV443" s="13" t="s">
        <v>78</v>
      </c>
      <c r="AW443" s="13" t="s">
        <v>30</v>
      </c>
      <c r="AX443" s="13" t="s">
        <v>73</v>
      </c>
      <c r="AY443" s="240" t="s">
        <v>120</v>
      </c>
    </row>
    <row r="444" s="14" customFormat="1">
      <c r="A444" s="14"/>
      <c r="B444" s="241"/>
      <c r="C444" s="242"/>
      <c r="D444" s="224" t="s">
        <v>133</v>
      </c>
      <c r="E444" s="243" t="s">
        <v>1</v>
      </c>
      <c r="F444" s="244" t="s">
        <v>175</v>
      </c>
      <c r="G444" s="242"/>
      <c r="H444" s="245">
        <v>6</v>
      </c>
      <c r="I444" s="246"/>
      <c r="J444" s="242"/>
      <c r="K444" s="242"/>
      <c r="L444" s="247"/>
      <c r="M444" s="248"/>
      <c r="N444" s="249"/>
      <c r="O444" s="249"/>
      <c r="P444" s="249"/>
      <c r="Q444" s="249"/>
      <c r="R444" s="249"/>
      <c r="S444" s="249"/>
      <c r="T444" s="250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1" t="s">
        <v>133</v>
      </c>
      <c r="AU444" s="251" t="s">
        <v>80</v>
      </c>
      <c r="AV444" s="14" t="s">
        <v>80</v>
      </c>
      <c r="AW444" s="14" t="s">
        <v>30</v>
      </c>
      <c r="AX444" s="14" t="s">
        <v>73</v>
      </c>
      <c r="AY444" s="251" t="s">
        <v>120</v>
      </c>
    </row>
    <row r="445" s="15" customFormat="1">
      <c r="A445" s="15"/>
      <c r="B445" s="252"/>
      <c r="C445" s="253"/>
      <c r="D445" s="224" t="s">
        <v>133</v>
      </c>
      <c r="E445" s="254" t="s">
        <v>1</v>
      </c>
      <c r="F445" s="255" t="s">
        <v>136</v>
      </c>
      <c r="G445" s="253"/>
      <c r="H445" s="256">
        <v>6</v>
      </c>
      <c r="I445" s="257"/>
      <c r="J445" s="253"/>
      <c r="K445" s="253"/>
      <c r="L445" s="258"/>
      <c r="M445" s="259"/>
      <c r="N445" s="260"/>
      <c r="O445" s="260"/>
      <c r="P445" s="260"/>
      <c r="Q445" s="260"/>
      <c r="R445" s="260"/>
      <c r="S445" s="260"/>
      <c r="T445" s="261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62" t="s">
        <v>133</v>
      </c>
      <c r="AU445" s="262" t="s">
        <v>80</v>
      </c>
      <c r="AV445" s="15" t="s">
        <v>127</v>
      </c>
      <c r="AW445" s="15" t="s">
        <v>30</v>
      </c>
      <c r="AX445" s="15" t="s">
        <v>78</v>
      </c>
      <c r="AY445" s="262" t="s">
        <v>120</v>
      </c>
    </row>
    <row r="446" s="2" customFormat="1" ht="21.75" customHeight="1">
      <c r="A446" s="38"/>
      <c r="B446" s="39"/>
      <c r="C446" s="263" t="s">
        <v>489</v>
      </c>
      <c r="D446" s="263" t="s">
        <v>220</v>
      </c>
      <c r="E446" s="264" t="s">
        <v>490</v>
      </c>
      <c r="F446" s="265" t="s">
        <v>491</v>
      </c>
      <c r="G446" s="266" t="s">
        <v>270</v>
      </c>
      <c r="H446" s="267">
        <v>6</v>
      </c>
      <c r="I446" s="268"/>
      <c r="J446" s="269">
        <f>ROUND(I446*H446,2)</f>
        <v>0</v>
      </c>
      <c r="K446" s="265" t="s">
        <v>178</v>
      </c>
      <c r="L446" s="270"/>
      <c r="M446" s="271" t="s">
        <v>1</v>
      </c>
      <c r="N446" s="272" t="s">
        <v>38</v>
      </c>
      <c r="O446" s="91"/>
      <c r="P446" s="220">
        <f>O446*H446</f>
        <v>0</v>
      </c>
      <c r="Q446" s="220">
        <v>0.0064999999999999997</v>
      </c>
      <c r="R446" s="220">
        <f>Q446*H446</f>
        <v>0.039</v>
      </c>
      <c r="S446" s="220">
        <v>0</v>
      </c>
      <c r="T446" s="221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22" t="s">
        <v>194</v>
      </c>
      <c r="AT446" s="222" t="s">
        <v>220</v>
      </c>
      <c r="AU446" s="222" t="s">
        <v>80</v>
      </c>
      <c r="AY446" s="17" t="s">
        <v>120</v>
      </c>
      <c r="BE446" s="223">
        <f>IF(N446="základní",J446,0)</f>
        <v>0</v>
      </c>
      <c r="BF446" s="223">
        <f>IF(N446="snížená",J446,0)</f>
        <v>0</v>
      </c>
      <c r="BG446" s="223">
        <f>IF(N446="zákl. přenesená",J446,0)</f>
        <v>0</v>
      </c>
      <c r="BH446" s="223">
        <f>IF(N446="sníž. přenesená",J446,0)</f>
        <v>0</v>
      </c>
      <c r="BI446" s="223">
        <f>IF(N446="nulová",J446,0)</f>
        <v>0</v>
      </c>
      <c r="BJ446" s="17" t="s">
        <v>78</v>
      </c>
      <c r="BK446" s="223">
        <f>ROUND(I446*H446,2)</f>
        <v>0</v>
      </c>
      <c r="BL446" s="17" t="s">
        <v>127</v>
      </c>
      <c r="BM446" s="222" t="s">
        <v>492</v>
      </c>
    </row>
    <row r="447" s="2" customFormat="1">
      <c r="A447" s="38"/>
      <c r="B447" s="39"/>
      <c r="C447" s="40"/>
      <c r="D447" s="224" t="s">
        <v>129</v>
      </c>
      <c r="E447" s="40"/>
      <c r="F447" s="225" t="s">
        <v>491</v>
      </c>
      <c r="G447" s="40"/>
      <c r="H447" s="40"/>
      <c r="I447" s="226"/>
      <c r="J447" s="40"/>
      <c r="K447" s="40"/>
      <c r="L447" s="44"/>
      <c r="M447" s="227"/>
      <c r="N447" s="228"/>
      <c r="O447" s="91"/>
      <c r="P447" s="91"/>
      <c r="Q447" s="91"/>
      <c r="R447" s="91"/>
      <c r="S447" s="91"/>
      <c r="T447" s="92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T447" s="17" t="s">
        <v>129</v>
      </c>
      <c r="AU447" s="17" t="s">
        <v>80</v>
      </c>
    </row>
    <row r="448" s="2" customFormat="1" ht="16.5" customHeight="1">
      <c r="A448" s="38"/>
      <c r="B448" s="39"/>
      <c r="C448" s="263" t="s">
        <v>493</v>
      </c>
      <c r="D448" s="263" t="s">
        <v>220</v>
      </c>
      <c r="E448" s="264" t="s">
        <v>494</v>
      </c>
      <c r="F448" s="265" t="s">
        <v>495</v>
      </c>
      <c r="G448" s="266" t="s">
        <v>270</v>
      </c>
      <c r="H448" s="267">
        <v>6</v>
      </c>
      <c r="I448" s="268"/>
      <c r="J448" s="269">
        <f>ROUND(I448*H448,2)</f>
        <v>0</v>
      </c>
      <c r="K448" s="265" t="s">
        <v>178</v>
      </c>
      <c r="L448" s="270"/>
      <c r="M448" s="271" t="s">
        <v>1</v>
      </c>
      <c r="N448" s="272" t="s">
        <v>38</v>
      </c>
      <c r="O448" s="91"/>
      <c r="P448" s="220">
        <f>O448*H448</f>
        <v>0</v>
      </c>
      <c r="Q448" s="220">
        <v>0.0033</v>
      </c>
      <c r="R448" s="220">
        <f>Q448*H448</f>
        <v>0.019799999999999998</v>
      </c>
      <c r="S448" s="220">
        <v>0</v>
      </c>
      <c r="T448" s="221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22" t="s">
        <v>194</v>
      </c>
      <c r="AT448" s="222" t="s">
        <v>220</v>
      </c>
      <c r="AU448" s="222" t="s">
        <v>80</v>
      </c>
      <c r="AY448" s="17" t="s">
        <v>120</v>
      </c>
      <c r="BE448" s="223">
        <f>IF(N448="základní",J448,0)</f>
        <v>0</v>
      </c>
      <c r="BF448" s="223">
        <f>IF(N448="snížená",J448,0)</f>
        <v>0</v>
      </c>
      <c r="BG448" s="223">
        <f>IF(N448="zákl. přenesená",J448,0)</f>
        <v>0</v>
      </c>
      <c r="BH448" s="223">
        <f>IF(N448="sníž. přenesená",J448,0)</f>
        <v>0</v>
      </c>
      <c r="BI448" s="223">
        <f>IF(N448="nulová",J448,0)</f>
        <v>0</v>
      </c>
      <c r="BJ448" s="17" t="s">
        <v>78</v>
      </c>
      <c r="BK448" s="223">
        <f>ROUND(I448*H448,2)</f>
        <v>0</v>
      </c>
      <c r="BL448" s="17" t="s">
        <v>127</v>
      </c>
      <c r="BM448" s="222" t="s">
        <v>496</v>
      </c>
    </row>
    <row r="449" s="2" customFormat="1">
      <c r="A449" s="38"/>
      <c r="B449" s="39"/>
      <c r="C449" s="40"/>
      <c r="D449" s="224" t="s">
        <v>129</v>
      </c>
      <c r="E449" s="40"/>
      <c r="F449" s="225" t="s">
        <v>495</v>
      </c>
      <c r="G449" s="40"/>
      <c r="H449" s="40"/>
      <c r="I449" s="226"/>
      <c r="J449" s="40"/>
      <c r="K449" s="40"/>
      <c r="L449" s="44"/>
      <c r="M449" s="227"/>
      <c r="N449" s="228"/>
      <c r="O449" s="91"/>
      <c r="P449" s="91"/>
      <c r="Q449" s="91"/>
      <c r="R449" s="91"/>
      <c r="S449" s="91"/>
      <c r="T449" s="92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7" t="s">
        <v>129</v>
      </c>
      <c r="AU449" s="17" t="s">
        <v>80</v>
      </c>
    </row>
    <row r="450" s="2" customFormat="1" ht="16.5" customHeight="1">
      <c r="A450" s="38"/>
      <c r="B450" s="39"/>
      <c r="C450" s="263" t="s">
        <v>497</v>
      </c>
      <c r="D450" s="263" t="s">
        <v>220</v>
      </c>
      <c r="E450" s="264" t="s">
        <v>498</v>
      </c>
      <c r="F450" s="265" t="s">
        <v>499</v>
      </c>
      <c r="G450" s="266" t="s">
        <v>270</v>
      </c>
      <c r="H450" s="267">
        <v>6</v>
      </c>
      <c r="I450" s="268"/>
      <c r="J450" s="269">
        <f>ROUND(I450*H450,2)</f>
        <v>0</v>
      </c>
      <c r="K450" s="265" t="s">
        <v>178</v>
      </c>
      <c r="L450" s="270"/>
      <c r="M450" s="271" t="s">
        <v>1</v>
      </c>
      <c r="N450" s="272" t="s">
        <v>38</v>
      </c>
      <c r="O450" s="91"/>
      <c r="P450" s="220">
        <f>O450*H450</f>
        <v>0</v>
      </c>
      <c r="Q450" s="220">
        <v>0.00014999999999999999</v>
      </c>
      <c r="R450" s="220">
        <f>Q450*H450</f>
        <v>0.00089999999999999998</v>
      </c>
      <c r="S450" s="220">
        <v>0</v>
      </c>
      <c r="T450" s="221">
        <f>S450*H450</f>
        <v>0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22" t="s">
        <v>194</v>
      </c>
      <c r="AT450" s="222" t="s">
        <v>220</v>
      </c>
      <c r="AU450" s="222" t="s">
        <v>80</v>
      </c>
      <c r="AY450" s="17" t="s">
        <v>120</v>
      </c>
      <c r="BE450" s="223">
        <f>IF(N450="základní",J450,0)</f>
        <v>0</v>
      </c>
      <c r="BF450" s="223">
        <f>IF(N450="snížená",J450,0)</f>
        <v>0</v>
      </c>
      <c r="BG450" s="223">
        <f>IF(N450="zákl. přenesená",J450,0)</f>
        <v>0</v>
      </c>
      <c r="BH450" s="223">
        <f>IF(N450="sníž. přenesená",J450,0)</f>
        <v>0</v>
      </c>
      <c r="BI450" s="223">
        <f>IF(N450="nulová",J450,0)</f>
        <v>0</v>
      </c>
      <c r="BJ450" s="17" t="s">
        <v>78</v>
      </c>
      <c r="BK450" s="223">
        <f>ROUND(I450*H450,2)</f>
        <v>0</v>
      </c>
      <c r="BL450" s="17" t="s">
        <v>127</v>
      </c>
      <c r="BM450" s="222" t="s">
        <v>500</v>
      </c>
    </row>
    <row r="451" s="2" customFormat="1">
      <c r="A451" s="38"/>
      <c r="B451" s="39"/>
      <c r="C451" s="40"/>
      <c r="D451" s="224" t="s">
        <v>129</v>
      </c>
      <c r="E451" s="40"/>
      <c r="F451" s="225" t="s">
        <v>499</v>
      </c>
      <c r="G451" s="40"/>
      <c r="H451" s="40"/>
      <c r="I451" s="226"/>
      <c r="J451" s="40"/>
      <c r="K451" s="40"/>
      <c r="L451" s="44"/>
      <c r="M451" s="227"/>
      <c r="N451" s="228"/>
      <c r="O451" s="91"/>
      <c r="P451" s="91"/>
      <c r="Q451" s="91"/>
      <c r="R451" s="91"/>
      <c r="S451" s="91"/>
      <c r="T451" s="92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T451" s="17" t="s">
        <v>129</v>
      </c>
      <c r="AU451" s="17" t="s">
        <v>80</v>
      </c>
    </row>
    <row r="452" s="2" customFormat="1" ht="16.5" customHeight="1">
      <c r="A452" s="38"/>
      <c r="B452" s="39"/>
      <c r="C452" s="263" t="s">
        <v>501</v>
      </c>
      <c r="D452" s="263" t="s">
        <v>220</v>
      </c>
      <c r="E452" s="264" t="s">
        <v>502</v>
      </c>
      <c r="F452" s="265" t="s">
        <v>503</v>
      </c>
      <c r="G452" s="266" t="s">
        <v>270</v>
      </c>
      <c r="H452" s="267">
        <v>8</v>
      </c>
      <c r="I452" s="268"/>
      <c r="J452" s="269">
        <f>ROUND(I452*H452,2)</f>
        <v>0</v>
      </c>
      <c r="K452" s="265" t="s">
        <v>178</v>
      </c>
      <c r="L452" s="270"/>
      <c r="M452" s="271" t="s">
        <v>1</v>
      </c>
      <c r="N452" s="272" t="s">
        <v>38</v>
      </c>
      <c r="O452" s="91"/>
      <c r="P452" s="220">
        <f>O452*H452</f>
        <v>0</v>
      </c>
      <c r="Q452" s="220">
        <v>0.00040000000000000002</v>
      </c>
      <c r="R452" s="220">
        <f>Q452*H452</f>
        <v>0.0032000000000000002</v>
      </c>
      <c r="S452" s="220">
        <v>0</v>
      </c>
      <c r="T452" s="221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222" t="s">
        <v>194</v>
      </c>
      <c r="AT452" s="222" t="s">
        <v>220</v>
      </c>
      <c r="AU452" s="222" t="s">
        <v>80</v>
      </c>
      <c r="AY452" s="17" t="s">
        <v>120</v>
      </c>
      <c r="BE452" s="223">
        <f>IF(N452="základní",J452,0)</f>
        <v>0</v>
      </c>
      <c r="BF452" s="223">
        <f>IF(N452="snížená",J452,0)</f>
        <v>0</v>
      </c>
      <c r="BG452" s="223">
        <f>IF(N452="zákl. přenesená",J452,0)</f>
        <v>0</v>
      </c>
      <c r="BH452" s="223">
        <f>IF(N452="sníž. přenesená",J452,0)</f>
        <v>0</v>
      </c>
      <c r="BI452" s="223">
        <f>IF(N452="nulová",J452,0)</f>
        <v>0</v>
      </c>
      <c r="BJ452" s="17" t="s">
        <v>78</v>
      </c>
      <c r="BK452" s="223">
        <f>ROUND(I452*H452,2)</f>
        <v>0</v>
      </c>
      <c r="BL452" s="17" t="s">
        <v>127</v>
      </c>
      <c r="BM452" s="222" t="s">
        <v>504</v>
      </c>
    </row>
    <row r="453" s="2" customFormat="1">
      <c r="A453" s="38"/>
      <c r="B453" s="39"/>
      <c r="C453" s="40"/>
      <c r="D453" s="224" t="s">
        <v>129</v>
      </c>
      <c r="E453" s="40"/>
      <c r="F453" s="225" t="s">
        <v>503</v>
      </c>
      <c r="G453" s="40"/>
      <c r="H453" s="40"/>
      <c r="I453" s="226"/>
      <c r="J453" s="40"/>
      <c r="K453" s="40"/>
      <c r="L453" s="44"/>
      <c r="M453" s="227"/>
      <c r="N453" s="228"/>
      <c r="O453" s="91"/>
      <c r="P453" s="91"/>
      <c r="Q453" s="91"/>
      <c r="R453" s="91"/>
      <c r="S453" s="91"/>
      <c r="T453" s="92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T453" s="17" t="s">
        <v>129</v>
      </c>
      <c r="AU453" s="17" t="s">
        <v>80</v>
      </c>
    </row>
    <row r="454" s="14" customFormat="1">
      <c r="A454" s="14"/>
      <c r="B454" s="241"/>
      <c r="C454" s="242"/>
      <c r="D454" s="224" t="s">
        <v>133</v>
      </c>
      <c r="E454" s="243" t="s">
        <v>1</v>
      </c>
      <c r="F454" s="244" t="s">
        <v>194</v>
      </c>
      <c r="G454" s="242"/>
      <c r="H454" s="245">
        <v>8</v>
      </c>
      <c r="I454" s="246"/>
      <c r="J454" s="242"/>
      <c r="K454" s="242"/>
      <c r="L454" s="247"/>
      <c r="M454" s="248"/>
      <c r="N454" s="249"/>
      <c r="O454" s="249"/>
      <c r="P454" s="249"/>
      <c r="Q454" s="249"/>
      <c r="R454" s="249"/>
      <c r="S454" s="249"/>
      <c r="T454" s="250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1" t="s">
        <v>133</v>
      </c>
      <c r="AU454" s="251" t="s">
        <v>80</v>
      </c>
      <c r="AV454" s="14" t="s">
        <v>80</v>
      </c>
      <c r="AW454" s="14" t="s">
        <v>30</v>
      </c>
      <c r="AX454" s="14" t="s">
        <v>73</v>
      </c>
      <c r="AY454" s="251" t="s">
        <v>120</v>
      </c>
    </row>
    <row r="455" s="15" customFormat="1">
      <c r="A455" s="15"/>
      <c r="B455" s="252"/>
      <c r="C455" s="253"/>
      <c r="D455" s="224" t="s">
        <v>133</v>
      </c>
      <c r="E455" s="254" t="s">
        <v>1</v>
      </c>
      <c r="F455" s="255" t="s">
        <v>136</v>
      </c>
      <c r="G455" s="253"/>
      <c r="H455" s="256">
        <v>8</v>
      </c>
      <c r="I455" s="257"/>
      <c r="J455" s="253"/>
      <c r="K455" s="253"/>
      <c r="L455" s="258"/>
      <c r="M455" s="259"/>
      <c r="N455" s="260"/>
      <c r="O455" s="260"/>
      <c r="P455" s="260"/>
      <c r="Q455" s="260"/>
      <c r="R455" s="260"/>
      <c r="S455" s="260"/>
      <c r="T455" s="261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62" t="s">
        <v>133</v>
      </c>
      <c r="AU455" s="262" t="s">
        <v>80</v>
      </c>
      <c r="AV455" s="15" t="s">
        <v>127</v>
      </c>
      <c r="AW455" s="15" t="s">
        <v>30</v>
      </c>
      <c r="AX455" s="15" t="s">
        <v>78</v>
      </c>
      <c r="AY455" s="262" t="s">
        <v>120</v>
      </c>
    </row>
    <row r="456" s="2" customFormat="1" ht="24.15" customHeight="1">
      <c r="A456" s="38"/>
      <c r="B456" s="39"/>
      <c r="C456" s="211" t="s">
        <v>505</v>
      </c>
      <c r="D456" s="211" t="s">
        <v>122</v>
      </c>
      <c r="E456" s="212" t="s">
        <v>506</v>
      </c>
      <c r="F456" s="213" t="s">
        <v>507</v>
      </c>
      <c r="G456" s="214" t="s">
        <v>147</v>
      </c>
      <c r="H456" s="215">
        <v>13.5</v>
      </c>
      <c r="I456" s="216"/>
      <c r="J456" s="217">
        <f>ROUND(I456*H456,2)</f>
        <v>0</v>
      </c>
      <c r="K456" s="213" t="s">
        <v>178</v>
      </c>
      <c r="L456" s="44"/>
      <c r="M456" s="218" t="s">
        <v>1</v>
      </c>
      <c r="N456" s="219" t="s">
        <v>38</v>
      </c>
      <c r="O456" s="91"/>
      <c r="P456" s="220">
        <f>O456*H456</f>
        <v>0</v>
      </c>
      <c r="Q456" s="220">
        <v>0.00033</v>
      </c>
      <c r="R456" s="220">
        <f>Q456*H456</f>
        <v>0.0044549999999999998</v>
      </c>
      <c r="S456" s="220">
        <v>0</v>
      </c>
      <c r="T456" s="221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22" t="s">
        <v>127</v>
      </c>
      <c r="AT456" s="222" t="s">
        <v>122</v>
      </c>
      <c r="AU456" s="222" t="s">
        <v>80</v>
      </c>
      <c r="AY456" s="17" t="s">
        <v>120</v>
      </c>
      <c r="BE456" s="223">
        <f>IF(N456="základní",J456,0)</f>
        <v>0</v>
      </c>
      <c r="BF456" s="223">
        <f>IF(N456="snížená",J456,0)</f>
        <v>0</v>
      </c>
      <c r="BG456" s="223">
        <f>IF(N456="zákl. přenesená",J456,0)</f>
        <v>0</v>
      </c>
      <c r="BH456" s="223">
        <f>IF(N456="sníž. přenesená",J456,0)</f>
        <v>0</v>
      </c>
      <c r="BI456" s="223">
        <f>IF(N456="nulová",J456,0)</f>
        <v>0</v>
      </c>
      <c r="BJ456" s="17" t="s">
        <v>78</v>
      </c>
      <c r="BK456" s="223">
        <f>ROUND(I456*H456,2)</f>
        <v>0</v>
      </c>
      <c r="BL456" s="17" t="s">
        <v>127</v>
      </c>
      <c r="BM456" s="222" t="s">
        <v>508</v>
      </c>
    </row>
    <row r="457" s="2" customFormat="1">
      <c r="A457" s="38"/>
      <c r="B457" s="39"/>
      <c r="C457" s="40"/>
      <c r="D457" s="224" t="s">
        <v>129</v>
      </c>
      <c r="E457" s="40"/>
      <c r="F457" s="225" t="s">
        <v>509</v>
      </c>
      <c r="G457" s="40"/>
      <c r="H457" s="40"/>
      <c r="I457" s="226"/>
      <c r="J457" s="40"/>
      <c r="K457" s="40"/>
      <c r="L457" s="44"/>
      <c r="M457" s="227"/>
      <c r="N457" s="228"/>
      <c r="O457" s="91"/>
      <c r="P457" s="91"/>
      <c r="Q457" s="91"/>
      <c r="R457" s="91"/>
      <c r="S457" s="91"/>
      <c r="T457" s="92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17" t="s">
        <v>129</v>
      </c>
      <c r="AU457" s="17" t="s">
        <v>80</v>
      </c>
    </row>
    <row r="458" s="2" customFormat="1">
      <c r="A458" s="38"/>
      <c r="B458" s="39"/>
      <c r="C458" s="40"/>
      <c r="D458" s="229" t="s">
        <v>131</v>
      </c>
      <c r="E458" s="40"/>
      <c r="F458" s="230" t="s">
        <v>510</v>
      </c>
      <c r="G458" s="40"/>
      <c r="H458" s="40"/>
      <c r="I458" s="226"/>
      <c r="J458" s="40"/>
      <c r="K458" s="40"/>
      <c r="L458" s="44"/>
      <c r="M458" s="227"/>
      <c r="N458" s="228"/>
      <c r="O458" s="91"/>
      <c r="P458" s="91"/>
      <c r="Q458" s="91"/>
      <c r="R458" s="91"/>
      <c r="S458" s="91"/>
      <c r="T458" s="92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T458" s="17" t="s">
        <v>131</v>
      </c>
      <c r="AU458" s="17" t="s">
        <v>80</v>
      </c>
    </row>
    <row r="459" s="13" customFormat="1">
      <c r="A459" s="13"/>
      <c r="B459" s="231"/>
      <c r="C459" s="232"/>
      <c r="D459" s="224" t="s">
        <v>133</v>
      </c>
      <c r="E459" s="233" t="s">
        <v>1</v>
      </c>
      <c r="F459" s="234" t="s">
        <v>265</v>
      </c>
      <c r="G459" s="232"/>
      <c r="H459" s="233" t="s">
        <v>1</v>
      </c>
      <c r="I459" s="235"/>
      <c r="J459" s="232"/>
      <c r="K459" s="232"/>
      <c r="L459" s="236"/>
      <c r="M459" s="237"/>
      <c r="N459" s="238"/>
      <c r="O459" s="238"/>
      <c r="P459" s="238"/>
      <c r="Q459" s="238"/>
      <c r="R459" s="238"/>
      <c r="S459" s="238"/>
      <c r="T459" s="239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0" t="s">
        <v>133</v>
      </c>
      <c r="AU459" s="240" t="s">
        <v>80</v>
      </c>
      <c r="AV459" s="13" t="s">
        <v>78</v>
      </c>
      <c r="AW459" s="13" t="s">
        <v>30</v>
      </c>
      <c r="AX459" s="13" t="s">
        <v>73</v>
      </c>
      <c r="AY459" s="240" t="s">
        <v>120</v>
      </c>
    </row>
    <row r="460" s="14" customFormat="1">
      <c r="A460" s="14"/>
      <c r="B460" s="241"/>
      <c r="C460" s="242"/>
      <c r="D460" s="224" t="s">
        <v>133</v>
      </c>
      <c r="E460" s="243" t="s">
        <v>1</v>
      </c>
      <c r="F460" s="244" t="s">
        <v>511</v>
      </c>
      <c r="G460" s="242"/>
      <c r="H460" s="245">
        <v>13.5</v>
      </c>
      <c r="I460" s="246"/>
      <c r="J460" s="242"/>
      <c r="K460" s="242"/>
      <c r="L460" s="247"/>
      <c r="M460" s="248"/>
      <c r="N460" s="249"/>
      <c r="O460" s="249"/>
      <c r="P460" s="249"/>
      <c r="Q460" s="249"/>
      <c r="R460" s="249"/>
      <c r="S460" s="249"/>
      <c r="T460" s="250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1" t="s">
        <v>133</v>
      </c>
      <c r="AU460" s="251" t="s">
        <v>80</v>
      </c>
      <c r="AV460" s="14" t="s">
        <v>80</v>
      </c>
      <c r="AW460" s="14" t="s">
        <v>30</v>
      </c>
      <c r="AX460" s="14" t="s">
        <v>73</v>
      </c>
      <c r="AY460" s="251" t="s">
        <v>120</v>
      </c>
    </row>
    <row r="461" s="15" customFormat="1">
      <c r="A461" s="15"/>
      <c r="B461" s="252"/>
      <c r="C461" s="253"/>
      <c r="D461" s="224" t="s">
        <v>133</v>
      </c>
      <c r="E461" s="254" t="s">
        <v>1</v>
      </c>
      <c r="F461" s="255" t="s">
        <v>136</v>
      </c>
      <c r="G461" s="253"/>
      <c r="H461" s="256">
        <v>13.5</v>
      </c>
      <c r="I461" s="257"/>
      <c r="J461" s="253"/>
      <c r="K461" s="253"/>
      <c r="L461" s="258"/>
      <c r="M461" s="259"/>
      <c r="N461" s="260"/>
      <c r="O461" s="260"/>
      <c r="P461" s="260"/>
      <c r="Q461" s="260"/>
      <c r="R461" s="260"/>
      <c r="S461" s="260"/>
      <c r="T461" s="261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62" t="s">
        <v>133</v>
      </c>
      <c r="AU461" s="262" t="s">
        <v>80</v>
      </c>
      <c r="AV461" s="15" t="s">
        <v>127</v>
      </c>
      <c r="AW461" s="15" t="s">
        <v>30</v>
      </c>
      <c r="AX461" s="15" t="s">
        <v>78</v>
      </c>
      <c r="AY461" s="262" t="s">
        <v>120</v>
      </c>
    </row>
    <row r="462" s="2" customFormat="1" ht="24.15" customHeight="1">
      <c r="A462" s="38"/>
      <c r="B462" s="39"/>
      <c r="C462" s="211" t="s">
        <v>512</v>
      </c>
      <c r="D462" s="211" t="s">
        <v>122</v>
      </c>
      <c r="E462" s="212" t="s">
        <v>513</v>
      </c>
      <c r="F462" s="213" t="s">
        <v>514</v>
      </c>
      <c r="G462" s="214" t="s">
        <v>125</v>
      </c>
      <c r="H462" s="215">
        <v>3</v>
      </c>
      <c r="I462" s="216"/>
      <c r="J462" s="217">
        <f>ROUND(I462*H462,2)</f>
        <v>0</v>
      </c>
      <c r="K462" s="213" t="s">
        <v>178</v>
      </c>
      <c r="L462" s="44"/>
      <c r="M462" s="218" t="s">
        <v>1</v>
      </c>
      <c r="N462" s="219" t="s">
        <v>38</v>
      </c>
      <c r="O462" s="91"/>
      <c r="P462" s="220">
        <f>O462*H462</f>
        <v>0</v>
      </c>
      <c r="Q462" s="220">
        <v>0.0025999999999999999</v>
      </c>
      <c r="R462" s="220">
        <f>Q462*H462</f>
        <v>0.0077999999999999996</v>
      </c>
      <c r="S462" s="220">
        <v>0</v>
      </c>
      <c r="T462" s="221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22" t="s">
        <v>127</v>
      </c>
      <c r="AT462" s="222" t="s">
        <v>122</v>
      </c>
      <c r="AU462" s="222" t="s">
        <v>80</v>
      </c>
      <c r="AY462" s="17" t="s">
        <v>120</v>
      </c>
      <c r="BE462" s="223">
        <f>IF(N462="základní",J462,0)</f>
        <v>0</v>
      </c>
      <c r="BF462" s="223">
        <f>IF(N462="snížená",J462,0)</f>
        <v>0</v>
      </c>
      <c r="BG462" s="223">
        <f>IF(N462="zákl. přenesená",J462,0)</f>
        <v>0</v>
      </c>
      <c r="BH462" s="223">
        <f>IF(N462="sníž. přenesená",J462,0)</f>
        <v>0</v>
      </c>
      <c r="BI462" s="223">
        <f>IF(N462="nulová",J462,0)</f>
        <v>0</v>
      </c>
      <c r="BJ462" s="17" t="s">
        <v>78</v>
      </c>
      <c r="BK462" s="223">
        <f>ROUND(I462*H462,2)</f>
        <v>0</v>
      </c>
      <c r="BL462" s="17" t="s">
        <v>127</v>
      </c>
      <c r="BM462" s="222" t="s">
        <v>515</v>
      </c>
    </row>
    <row r="463" s="2" customFormat="1">
      <c r="A463" s="38"/>
      <c r="B463" s="39"/>
      <c r="C463" s="40"/>
      <c r="D463" s="224" t="s">
        <v>129</v>
      </c>
      <c r="E463" s="40"/>
      <c r="F463" s="225" t="s">
        <v>516</v>
      </c>
      <c r="G463" s="40"/>
      <c r="H463" s="40"/>
      <c r="I463" s="226"/>
      <c r="J463" s="40"/>
      <c r="K463" s="40"/>
      <c r="L463" s="44"/>
      <c r="M463" s="227"/>
      <c r="N463" s="228"/>
      <c r="O463" s="91"/>
      <c r="P463" s="91"/>
      <c r="Q463" s="91"/>
      <c r="R463" s="91"/>
      <c r="S463" s="91"/>
      <c r="T463" s="92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7" t="s">
        <v>129</v>
      </c>
      <c r="AU463" s="17" t="s">
        <v>80</v>
      </c>
    </row>
    <row r="464" s="2" customFormat="1">
      <c r="A464" s="38"/>
      <c r="B464" s="39"/>
      <c r="C464" s="40"/>
      <c r="D464" s="229" t="s">
        <v>131</v>
      </c>
      <c r="E464" s="40"/>
      <c r="F464" s="230" t="s">
        <v>517</v>
      </c>
      <c r="G464" s="40"/>
      <c r="H464" s="40"/>
      <c r="I464" s="226"/>
      <c r="J464" s="40"/>
      <c r="K464" s="40"/>
      <c r="L464" s="44"/>
      <c r="M464" s="227"/>
      <c r="N464" s="228"/>
      <c r="O464" s="91"/>
      <c r="P464" s="91"/>
      <c r="Q464" s="91"/>
      <c r="R464" s="91"/>
      <c r="S464" s="91"/>
      <c r="T464" s="92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T464" s="17" t="s">
        <v>131</v>
      </c>
      <c r="AU464" s="17" t="s">
        <v>80</v>
      </c>
    </row>
    <row r="465" s="13" customFormat="1">
      <c r="A465" s="13"/>
      <c r="B465" s="231"/>
      <c r="C465" s="232"/>
      <c r="D465" s="224" t="s">
        <v>133</v>
      </c>
      <c r="E465" s="233" t="s">
        <v>1</v>
      </c>
      <c r="F465" s="234" t="s">
        <v>518</v>
      </c>
      <c r="G465" s="232"/>
      <c r="H465" s="233" t="s">
        <v>1</v>
      </c>
      <c r="I465" s="235"/>
      <c r="J465" s="232"/>
      <c r="K465" s="232"/>
      <c r="L465" s="236"/>
      <c r="M465" s="237"/>
      <c r="N465" s="238"/>
      <c r="O465" s="238"/>
      <c r="P465" s="238"/>
      <c r="Q465" s="238"/>
      <c r="R465" s="238"/>
      <c r="S465" s="238"/>
      <c r="T465" s="239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0" t="s">
        <v>133</v>
      </c>
      <c r="AU465" s="240" t="s">
        <v>80</v>
      </c>
      <c r="AV465" s="13" t="s">
        <v>78</v>
      </c>
      <c r="AW465" s="13" t="s">
        <v>30</v>
      </c>
      <c r="AX465" s="13" t="s">
        <v>73</v>
      </c>
      <c r="AY465" s="240" t="s">
        <v>120</v>
      </c>
    </row>
    <row r="466" s="14" customFormat="1">
      <c r="A466" s="14"/>
      <c r="B466" s="241"/>
      <c r="C466" s="242"/>
      <c r="D466" s="224" t="s">
        <v>133</v>
      </c>
      <c r="E466" s="243" t="s">
        <v>1</v>
      </c>
      <c r="F466" s="244" t="s">
        <v>519</v>
      </c>
      <c r="G466" s="242"/>
      <c r="H466" s="245">
        <v>3</v>
      </c>
      <c r="I466" s="246"/>
      <c r="J466" s="242"/>
      <c r="K466" s="242"/>
      <c r="L466" s="247"/>
      <c r="M466" s="248"/>
      <c r="N466" s="249"/>
      <c r="O466" s="249"/>
      <c r="P466" s="249"/>
      <c r="Q466" s="249"/>
      <c r="R466" s="249"/>
      <c r="S466" s="249"/>
      <c r="T466" s="250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1" t="s">
        <v>133</v>
      </c>
      <c r="AU466" s="251" t="s">
        <v>80</v>
      </c>
      <c r="AV466" s="14" t="s">
        <v>80</v>
      </c>
      <c r="AW466" s="14" t="s">
        <v>30</v>
      </c>
      <c r="AX466" s="14" t="s">
        <v>73</v>
      </c>
      <c r="AY466" s="251" t="s">
        <v>120</v>
      </c>
    </row>
    <row r="467" s="15" customFormat="1">
      <c r="A467" s="15"/>
      <c r="B467" s="252"/>
      <c r="C467" s="253"/>
      <c r="D467" s="224" t="s">
        <v>133</v>
      </c>
      <c r="E467" s="254" t="s">
        <v>1</v>
      </c>
      <c r="F467" s="255" t="s">
        <v>136</v>
      </c>
      <c r="G467" s="253"/>
      <c r="H467" s="256">
        <v>3</v>
      </c>
      <c r="I467" s="257"/>
      <c r="J467" s="253"/>
      <c r="K467" s="253"/>
      <c r="L467" s="258"/>
      <c r="M467" s="259"/>
      <c r="N467" s="260"/>
      <c r="O467" s="260"/>
      <c r="P467" s="260"/>
      <c r="Q467" s="260"/>
      <c r="R467" s="260"/>
      <c r="S467" s="260"/>
      <c r="T467" s="261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62" t="s">
        <v>133</v>
      </c>
      <c r="AU467" s="262" t="s">
        <v>80</v>
      </c>
      <c r="AV467" s="15" t="s">
        <v>127</v>
      </c>
      <c r="AW467" s="15" t="s">
        <v>30</v>
      </c>
      <c r="AX467" s="15" t="s">
        <v>78</v>
      </c>
      <c r="AY467" s="262" t="s">
        <v>120</v>
      </c>
    </row>
    <row r="468" s="2" customFormat="1" ht="24.15" customHeight="1">
      <c r="A468" s="38"/>
      <c r="B468" s="39"/>
      <c r="C468" s="211" t="s">
        <v>520</v>
      </c>
      <c r="D468" s="211" t="s">
        <v>122</v>
      </c>
      <c r="E468" s="212" t="s">
        <v>521</v>
      </c>
      <c r="F468" s="213" t="s">
        <v>522</v>
      </c>
      <c r="G468" s="214" t="s">
        <v>147</v>
      </c>
      <c r="H468" s="215">
        <v>159.30000000000001</v>
      </c>
      <c r="I468" s="216"/>
      <c r="J468" s="217">
        <f>ROUND(I468*H468,2)</f>
        <v>0</v>
      </c>
      <c r="K468" s="213" t="s">
        <v>126</v>
      </c>
      <c r="L468" s="44"/>
      <c r="M468" s="218" t="s">
        <v>1</v>
      </c>
      <c r="N468" s="219" t="s">
        <v>38</v>
      </c>
      <c r="O468" s="91"/>
      <c r="P468" s="220">
        <f>O468*H468</f>
        <v>0</v>
      </c>
      <c r="Q468" s="220">
        <v>0.2195</v>
      </c>
      <c r="R468" s="220">
        <f>Q468*H468</f>
        <v>34.966350000000006</v>
      </c>
      <c r="S468" s="220">
        <v>0</v>
      </c>
      <c r="T468" s="221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22" t="s">
        <v>127</v>
      </c>
      <c r="AT468" s="222" t="s">
        <v>122</v>
      </c>
      <c r="AU468" s="222" t="s">
        <v>80</v>
      </c>
      <c r="AY468" s="17" t="s">
        <v>120</v>
      </c>
      <c r="BE468" s="223">
        <f>IF(N468="základní",J468,0)</f>
        <v>0</v>
      </c>
      <c r="BF468" s="223">
        <f>IF(N468="snížená",J468,0)</f>
        <v>0</v>
      </c>
      <c r="BG468" s="223">
        <f>IF(N468="zákl. přenesená",J468,0)</f>
        <v>0</v>
      </c>
      <c r="BH468" s="223">
        <f>IF(N468="sníž. přenesená",J468,0)</f>
        <v>0</v>
      </c>
      <c r="BI468" s="223">
        <f>IF(N468="nulová",J468,0)</f>
        <v>0</v>
      </c>
      <c r="BJ468" s="17" t="s">
        <v>78</v>
      </c>
      <c r="BK468" s="223">
        <f>ROUND(I468*H468,2)</f>
        <v>0</v>
      </c>
      <c r="BL468" s="17" t="s">
        <v>127</v>
      </c>
      <c r="BM468" s="222" t="s">
        <v>523</v>
      </c>
    </row>
    <row r="469" s="2" customFormat="1">
      <c r="A469" s="38"/>
      <c r="B469" s="39"/>
      <c r="C469" s="40"/>
      <c r="D469" s="224" t="s">
        <v>129</v>
      </c>
      <c r="E469" s="40"/>
      <c r="F469" s="225" t="s">
        <v>524</v>
      </c>
      <c r="G469" s="40"/>
      <c r="H469" s="40"/>
      <c r="I469" s="226"/>
      <c r="J469" s="40"/>
      <c r="K469" s="40"/>
      <c r="L469" s="44"/>
      <c r="M469" s="227"/>
      <c r="N469" s="228"/>
      <c r="O469" s="91"/>
      <c r="P469" s="91"/>
      <c r="Q469" s="91"/>
      <c r="R469" s="91"/>
      <c r="S469" s="91"/>
      <c r="T469" s="92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T469" s="17" t="s">
        <v>129</v>
      </c>
      <c r="AU469" s="17" t="s">
        <v>80</v>
      </c>
    </row>
    <row r="470" s="2" customFormat="1">
      <c r="A470" s="38"/>
      <c r="B470" s="39"/>
      <c r="C470" s="40"/>
      <c r="D470" s="229" t="s">
        <v>131</v>
      </c>
      <c r="E470" s="40"/>
      <c r="F470" s="230" t="s">
        <v>525</v>
      </c>
      <c r="G470" s="40"/>
      <c r="H470" s="40"/>
      <c r="I470" s="226"/>
      <c r="J470" s="40"/>
      <c r="K470" s="40"/>
      <c r="L470" s="44"/>
      <c r="M470" s="227"/>
      <c r="N470" s="228"/>
      <c r="O470" s="91"/>
      <c r="P470" s="91"/>
      <c r="Q470" s="91"/>
      <c r="R470" s="91"/>
      <c r="S470" s="91"/>
      <c r="T470" s="92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T470" s="17" t="s">
        <v>131</v>
      </c>
      <c r="AU470" s="17" t="s">
        <v>80</v>
      </c>
    </row>
    <row r="471" s="13" customFormat="1">
      <c r="A471" s="13"/>
      <c r="B471" s="231"/>
      <c r="C471" s="232"/>
      <c r="D471" s="224" t="s">
        <v>133</v>
      </c>
      <c r="E471" s="233" t="s">
        <v>1</v>
      </c>
      <c r="F471" s="234" t="s">
        <v>526</v>
      </c>
      <c r="G471" s="232"/>
      <c r="H471" s="233" t="s">
        <v>1</v>
      </c>
      <c r="I471" s="235"/>
      <c r="J471" s="232"/>
      <c r="K471" s="232"/>
      <c r="L471" s="236"/>
      <c r="M471" s="237"/>
      <c r="N471" s="238"/>
      <c r="O471" s="238"/>
      <c r="P471" s="238"/>
      <c r="Q471" s="238"/>
      <c r="R471" s="238"/>
      <c r="S471" s="238"/>
      <c r="T471" s="239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0" t="s">
        <v>133</v>
      </c>
      <c r="AU471" s="240" t="s">
        <v>80</v>
      </c>
      <c r="AV471" s="13" t="s">
        <v>78</v>
      </c>
      <c r="AW471" s="13" t="s">
        <v>30</v>
      </c>
      <c r="AX471" s="13" t="s">
        <v>73</v>
      </c>
      <c r="AY471" s="240" t="s">
        <v>120</v>
      </c>
    </row>
    <row r="472" s="14" customFormat="1">
      <c r="A472" s="14"/>
      <c r="B472" s="241"/>
      <c r="C472" s="242"/>
      <c r="D472" s="224" t="s">
        <v>133</v>
      </c>
      <c r="E472" s="243" t="s">
        <v>1</v>
      </c>
      <c r="F472" s="244" t="s">
        <v>527</v>
      </c>
      <c r="G472" s="242"/>
      <c r="H472" s="245">
        <v>159.30000000000001</v>
      </c>
      <c r="I472" s="246"/>
      <c r="J472" s="242"/>
      <c r="K472" s="242"/>
      <c r="L472" s="247"/>
      <c r="M472" s="248"/>
      <c r="N472" s="249"/>
      <c r="O472" s="249"/>
      <c r="P472" s="249"/>
      <c r="Q472" s="249"/>
      <c r="R472" s="249"/>
      <c r="S472" s="249"/>
      <c r="T472" s="250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1" t="s">
        <v>133</v>
      </c>
      <c r="AU472" s="251" t="s">
        <v>80</v>
      </c>
      <c r="AV472" s="14" t="s">
        <v>80</v>
      </c>
      <c r="AW472" s="14" t="s">
        <v>30</v>
      </c>
      <c r="AX472" s="14" t="s">
        <v>73</v>
      </c>
      <c r="AY472" s="251" t="s">
        <v>120</v>
      </c>
    </row>
    <row r="473" s="15" customFormat="1">
      <c r="A473" s="15"/>
      <c r="B473" s="252"/>
      <c r="C473" s="253"/>
      <c r="D473" s="224" t="s">
        <v>133</v>
      </c>
      <c r="E473" s="254" t="s">
        <v>1</v>
      </c>
      <c r="F473" s="255" t="s">
        <v>136</v>
      </c>
      <c r="G473" s="253"/>
      <c r="H473" s="256">
        <v>159.30000000000001</v>
      </c>
      <c r="I473" s="257"/>
      <c r="J473" s="253"/>
      <c r="K473" s="253"/>
      <c r="L473" s="258"/>
      <c r="M473" s="259"/>
      <c r="N473" s="260"/>
      <c r="O473" s="260"/>
      <c r="P473" s="260"/>
      <c r="Q473" s="260"/>
      <c r="R473" s="260"/>
      <c r="S473" s="260"/>
      <c r="T473" s="261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62" t="s">
        <v>133</v>
      </c>
      <c r="AU473" s="262" t="s">
        <v>80</v>
      </c>
      <c r="AV473" s="15" t="s">
        <v>127</v>
      </c>
      <c r="AW473" s="15" t="s">
        <v>30</v>
      </c>
      <c r="AX473" s="15" t="s">
        <v>78</v>
      </c>
      <c r="AY473" s="262" t="s">
        <v>120</v>
      </c>
    </row>
    <row r="474" s="2" customFormat="1" ht="24.15" customHeight="1">
      <c r="A474" s="38"/>
      <c r="B474" s="39"/>
      <c r="C474" s="263" t="s">
        <v>528</v>
      </c>
      <c r="D474" s="263" t="s">
        <v>220</v>
      </c>
      <c r="E474" s="264" t="s">
        <v>529</v>
      </c>
      <c r="F474" s="265" t="s">
        <v>530</v>
      </c>
      <c r="G474" s="266" t="s">
        <v>147</v>
      </c>
      <c r="H474" s="267">
        <v>164.22999999999999</v>
      </c>
      <c r="I474" s="268"/>
      <c r="J474" s="269">
        <f>ROUND(I474*H474,2)</f>
        <v>0</v>
      </c>
      <c r="K474" s="265" t="s">
        <v>126</v>
      </c>
      <c r="L474" s="270"/>
      <c r="M474" s="271" t="s">
        <v>1</v>
      </c>
      <c r="N474" s="272" t="s">
        <v>38</v>
      </c>
      <c r="O474" s="91"/>
      <c r="P474" s="220">
        <f>O474*H474</f>
        <v>0</v>
      </c>
      <c r="Q474" s="220">
        <v>0.048300000000000003</v>
      </c>
      <c r="R474" s="220">
        <f>Q474*H474</f>
        <v>7.9323090000000001</v>
      </c>
      <c r="S474" s="220">
        <v>0</v>
      </c>
      <c r="T474" s="221">
        <f>S474*H474</f>
        <v>0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22" t="s">
        <v>194</v>
      </c>
      <c r="AT474" s="222" t="s">
        <v>220</v>
      </c>
      <c r="AU474" s="222" t="s">
        <v>80</v>
      </c>
      <c r="AY474" s="17" t="s">
        <v>120</v>
      </c>
      <c r="BE474" s="223">
        <f>IF(N474="základní",J474,0)</f>
        <v>0</v>
      </c>
      <c r="BF474" s="223">
        <f>IF(N474="snížená",J474,0)</f>
        <v>0</v>
      </c>
      <c r="BG474" s="223">
        <f>IF(N474="zákl. přenesená",J474,0)</f>
        <v>0</v>
      </c>
      <c r="BH474" s="223">
        <f>IF(N474="sníž. přenesená",J474,0)</f>
        <v>0</v>
      </c>
      <c r="BI474" s="223">
        <f>IF(N474="nulová",J474,0)</f>
        <v>0</v>
      </c>
      <c r="BJ474" s="17" t="s">
        <v>78</v>
      </c>
      <c r="BK474" s="223">
        <f>ROUND(I474*H474,2)</f>
        <v>0</v>
      </c>
      <c r="BL474" s="17" t="s">
        <v>127</v>
      </c>
      <c r="BM474" s="222" t="s">
        <v>531</v>
      </c>
    </row>
    <row r="475" s="2" customFormat="1">
      <c r="A475" s="38"/>
      <c r="B475" s="39"/>
      <c r="C475" s="40"/>
      <c r="D475" s="224" t="s">
        <v>129</v>
      </c>
      <c r="E475" s="40"/>
      <c r="F475" s="225" t="s">
        <v>530</v>
      </c>
      <c r="G475" s="40"/>
      <c r="H475" s="40"/>
      <c r="I475" s="226"/>
      <c r="J475" s="40"/>
      <c r="K475" s="40"/>
      <c r="L475" s="44"/>
      <c r="M475" s="227"/>
      <c r="N475" s="228"/>
      <c r="O475" s="91"/>
      <c r="P475" s="91"/>
      <c r="Q475" s="91"/>
      <c r="R475" s="91"/>
      <c r="S475" s="91"/>
      <c r="T475" s="92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7" t="s">
        <v>129</v>
      </c>
      <c r="AU475" s="17" t="s">
        <v>80</v>
      </c>
    </row>
    <row r="476" s="14" customFormat="1">
      <c r="A476" s="14"/>
      <c r="B476" s="241"/>
      <c r="C476" s="242"/>
      <c r="D476" s="224" t="s">
        <v>133</v>
      </c>
      <c r="E476" s="242"/>
      <c r="F476" s="244" t="s">
        <v>532</v>
      </c>
      <c r="G476" s="242"/>
      <c r="H476" s="245">
        <v>164.22999999999999</v>
      </c>
      <c r="I476" s="246"/>
      <c r="J476" s="242"/>
      <c r="K476" s="242"/>
      <c r="L476" s="247"/>
      <c r="M476" s="248"/>
      <c r="N476" s="249"/>
      <c r="O476" s="249"/>
      <c r="P476" s="249"/>
      <c r="Q476" s="249"/>
      <c r="R476" s="249"/>
      <c r="S476" s="249"/>
      <c r="T476" s="250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1" t="s">
        <v>133</v>
      </c>
      <c r="AU476" s="251" t="s">
        <v>80</v>
      </c>
      <c r="AV476" s="14" t="s">
        <v>80</v>
      </c>
      <c r="AW476" s="14" t="s">
        <v>4</v>
      </c>
      <c r="AX476" s="14" t="s">
        <v>78</v>
      </c>
      <c r="AY476" s="251" t="s">
        <v>120</v>
      </c>
    </row>
    <row r="477" s="2" customFormat="1" ht="24.15" customHeight="1">
      <c r="A477" s="38"/>
      <c r="B477" s="39"/>
      <c r="C477" s="263" t="s">
        <v>533</v>
      </c>
      <c r="D477" s="263" t="s">
        <v>220</v>
      </c>
      <c r="E477" s="264" t="s">
        <v>534</v>
      </c>
      <c r="F477" s="265" t="s">
        <v>535</v>
      </c>
      <c r="G477" s="266" t="s">
        <v>147</v>
      </c>
      <c r="H477" s="267">
        <v>11</v>
      </c>
      <c r="I477" s="268"/>
      <c r="J477" s="269">
        <f>ROUND(I477*H477,2)</f>
        <v>0</v>
      </c>
      <c r="K477" s="265" t="s">
        <v>126</v>
      </c>
      <c r="L477" s="270"/>
      <c r="M477" s="271" t="s">
        <v>1</v>
      </c>
      <c r="N477" s="272" t="s">
        <v>38</v>
      </c>
      <c r="O477" s="91"/>
      <c r="P477" s="220">
        <f>O477*H477</f>
        <v>0</v>
      </c>
      <c r="Q477" s="220">
        <v>0.085999999999999993</v>
      </c>
      <c r="R477" s="220">
        <f>Q477*H477</f>
        <v>0.94599999999999995</v>
      </c>
      <c r="S477" s="220">
        <v>0</v>
      </c>
      <c r="T477" s="221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222" t="s">
        <v>194</v>
      </c>
      <c r="AT477" s="222" t="s">
        <v>220</v>
      </c>
      <c r="AU477" s="222" t="s">
        <v>80</v>
      </c>
      <c r="AY477" s="17" t="s">
        <v>120</v>
      </c>
      <c r="BE477" s="223">
        <f>IF(N477="základní",J477,0)</f>
        <v>0</v>
      </c>
      <c r="BF477" s="223">
        <f>IF(N477="snížená",J477,0)</f>
        <v>0</v>
      </c>
      <c r="BG477" s="223">
        <f>IF(N477="zákl. přenesená",J477,0)</f>
        <v>0</v>
      </c>
      <c r="BH477" s="223">
        <f>IF(N477="sníž. přenesená",J477,0)</f>
        <v>0</v>
      </c>
      <c r="BI477" s="223">
        <f>IF(N477="nulová",J477,0)</f>
        <v>0</v>
      </c>
      <c r="BJ477" s="17" t="s">
        <v>78</v>
      </c>
      <c r="BK477" s="223">
        <f>ROUND(I477*H477,2)</f>
        <v>0</v>
      </c>
      <c r="BL477" s="17" t="s">
        <v>127</v>
      </c>
      <c r="BM477" s="222" t="s">
        <v>536</v>
      </c>
    </row>
    <row r="478" s="2" customFormat="1">
      <c r="A478" s="38"/>
      <c r="B478" s="39"/>
      <c r="C478" s="40"/>
      <c r="D478" s="224" t="s">
        <v>129</v>
      </c>
      <c r="E478" s="40"/>
      <c r="F478" s="225" t="s">
        <v>535</v>
      </c>
      <c r="G478" s="40"/>
      <c r="H478" s="40"/>
      <c r="I478" s="226"/>
      <c r="J478" s="40"/>
      <c r="K478" s="40"/>
      <c r="L478" s="44"/>
      <c r="M478" s="227"/>
      <c r="N478" s="228"/>
      <c r="O478" s="91"/>
      <c r="P478" s="91"/>
      <c r="Q478" s="91"/>
      <c r="R478" s="91"/>
      <c r="S478" s="91"/>
      <c r="T478" s="92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T478" s="17" t="s">
        <v>129</v>
      </c>
      <c r="AU478" s="17" t="s">
        <v>80</v>
      </c>
    </row>
    <row r="479" s="14" customFormat="1">
      <c r="A479" s="14"/>
      <c r="B479" s="241"/>
      <c r="C479" s="242"/>
      <c r="D479" s="224" t="s">
        <v>133</v>
      </c>
      <c r="E479" s="242"/>
      <c r="F479" s="244" t="s">
        <v>537</v>
      </c>
      <c r="G479" s="242"/>
      <c r="H479" s="245">
        <v>11</v>
      </c>
      <c r="I479" s="246"/>
      <c r="J479" s="242"/>
      <c r="K479" s="242"/>
      <c r="L479" s="247"/>
      <c r="M479" s="248"/>
      <c r="N479" s="249"/>
      <c r="O479" s="249"/>
      <c r="P479" s="249"/>
      <c r="Q479" s="249"/>
      <c r="R479" s="249"/>
      <c r="S479" s="249"/>
      <c r="T479" s="250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1" t="s">
        <v>133</v>
      </c>
      <c r="AU479" s="251" t="s">
        <v>80</v>
      </c>
      <c r="AV479" s="14" t="s">
        <v>80</v>
      </c>
      <c r="AW479" s="14" t="s">
        <v>4</v>
      </c>
      <c r="AX479" s="14" t="s">
        <v>78</v>
      </c>
      <c r="AY479" s="251" t="s">
        <v>120</v>
      </c>
    </row>
    <row r="480" s="2" customFormat="1" ht="33" customHeight="1">
      <c r="A480" s="38"/>
      <c r="B480" s="39"/>
      <c r="C480" s="211" t="s">
        <v>538</v>
      </c>
      <c r="D480" s="211" t="s">
        <v>122</v>
      </c>
      <c r="E480" s="212" t="s">
        <v>539</v>
      </c>
      <c r="F480" s="213" t="s">
        <v>540</v>
      </c>
      <c r="G480" s="214" t="s">
        <v>147</v>
      </c>
      <c r="H480" s="215">
        <v>154</v>
      </c>
      <c r="I480" s="216"/>
      <c r="J480" s="217">
        <f>ROUND(I480*H480,2)</f>
        <v>0</v>
      </c>
      <c r="K480" s="213" t="s">
        <v>126</v>
      </c>
      <c r="L480" s="44"/>
      <c r="M480" s="218" t="s">
        <v>1</v>
      </c>
      <c r="N480" s="219" t="s">
        <v>38</v>
      </c>
      <c r="O480" s="91"/>
      <c r="P480" s="220">
        <f>O480*H480</f>
        <v>0</v>
      </c>
      <c r="Q480" s="220">
        <v>0.16850000000000001</v>
      </c>
      <c r="R480" s="220">
        <f>Q480*H480</f>
        <v>25.949000000000002</v>
      </c>
      <c r="S480" s="220">
        <v>0</v>
      </c>
      <c r="T480" s="221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22" t="s">
        <v>127</v>
      </c>
      <c r="AT480" s="222" t="s">
        <v>122</v>
      </c>
      <c r="AU480" s="222" t="s">
        <v>80</v>
      </c>
      <c r="AY480" s="17" t="s">
        <v>120</v>
      </c>
      <c r="BE480" s="223">
        <f>IF(N480="základní",J480,0)</f>
        <v>0</v>
      </c>
      <c r="BF480" s="223">
        <f>IF(N480="snížená",J480,0)</f>
        <v>0</v>
      </c>
      <c r="BG480" s="223">
        <f>IF(N480="zákl. přenesená",J480,0)</f>
        <v>0</v>
      </c>
      <c r="BH480" s="223">
        <f>IF(N480="sníž. přenesená",J480,0)</f>
        <v>0</v>
      </c>
      <c r="BI480" s="223">
        <f>IF(N480="nulová",J480,0)</f>
        <v>0</v>
      </c>
      <c r="BJ480" s="17" t="s">
        <v>78</v>
      </c>
      <c r="BK480" s="223">
        <f>ROUND(I480*H480,2)</f>
        <v>0</v>
      </c>
      <c r="BL480" s="17" t="s">
        <v>127</v>
      </c>
      <c r="BM480" s="222" t="s">
        <v>541</v>
      </c>
    </row>
    <row r="481" s="2" customFormat="1">
      <c r="A481" s="38"/>
      <c r="B481" s="39"/>
      <c r="C481" s="40"/>
      <c r="D481" s="224" t="s">
        <v>129</v>
      </c>
      <c r="E481" s="40"/>
      <c r="F481" s="225" t="s">
        <v>542</v>
      </c>
      <c r="G481" s="40"/>
      <c r="H481" s="40"/>
      <c r="I481" s="226"/>
      <c r="J481" s="40"/>
      <c r="K481" s="40"/>
      <c r="L481" s="44"/>
      <c r="M481" s="227"/>
      <c r="N481" s="228"/>
      <c r="O481" s="91"/>
      <c r="P481" s="91"/>
      <c r="Q481" s="91"/>
      <c r="R481" s="91"/>
      <c r="S481" s="91"/>
      <c r="T481" s="92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T481" s="17" t="s">
        <v>129</v>
      </c>
      <c r="AU481" s="17" t="s">
        <v>80</v>
      </c>
    </row>
    <row r="482" s="2" customFormat="1">
      <c r="A482" s="38"/>
      <c r="B482" s="39"/>
      <c r="C482" s="40"/>
      <c r="D482" s="229" t="s">
        <v>131</v>
      </c>
      <c r="E482" s="40"/>
      <c r="F482" s="230" t="s">
        <v>543</v>
      </c>
      <c r="G482" s="40"/>
      <c r="H482" s="40"/>
      <c r="I482" s="226"/>
      <c r="J482" s="40"/>
      <c r="K482" s="40"/>
      <c r="L482" s="44"/>
      <c r="M482" s="227"/>
      <c r="N482" s="228"/>
      <c r="O482" s="91"/>
      <c r="P482" s="91"/>
      <c r="Q482" s="91"/>
      <c r="R482" s="91"/>
      <c r="S482" s="91"/>
      <c r="T482" s="92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T482" s="17" t="s">
        <v>131</v>
      </c>
      <c r="AU482" s="17" t="s">
        <v>80</v>
      </c>
    </row>
    <row r="483" s="13" customFormat="1">
      <c r="A483" s="13"/>
      <c r="B483" s="231"/>
      <c r="C483" s="232"/>
      <c r="D483" s="224" t="s">
        <v>133</v>
      </c>
      <c r="E483" s="233" t="s">
        <v>1</v>
      </c>
      <c r="F483" s="234" t="s">
        <v>544</v>
      </c>
      <c r="G483" s="232"/>
      <c r="H483" s="233" t="s">
        <v>1</v>
      </c>
      <c r="I483" s="235"/>
      <c r="J483" s="232"/>
      <c r="K483" s="232"/>
      <c r="L483" s="236"/>
      <c r="M483" s="237"/>
      <c r="N483" s="238"/>
      <c r="O483" s="238"/>
      <c r="P483" s="238"/>
      <c r="Q483" s="238"/>
      <c r="R483" s="238"/>
      <c r="S483" s="238"/>
      <c r="T483" s="239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0" t="s">
        <v>133</v>
      </c>
      <c r="AU483" s="240" t="s">
        <v>80</v>
      </c>
      <c r="AV483" s="13" t="s">
        <v>78</v>
      </c>
      <c r="AW483" s="13" t="s">
        <v>30</v>
      </c>
      <c r="AX483" s="13" t="s">
        <v>73</v>
      </c>
      <c r="AY483" s="240" t="s">
        <v>120</v>
      </c>
    </row>
    <row r="484" s="14" customFormat="1">
      <c r="A484" s="14"/>
      <c r="B484" s="241"/>
      <c r="C484" s="242"/>
      <c r="D484" s="224" t="s">
        <v>133</v>
      </c>
      <c r="E484" s="243" t="s">
        <v>1</v>
      </c>
      <c r="F484" s="244" t="s">
        <v>545</v>
      </c>
      <c r="G484" s="242"/>
      <c r="H484" s="245">
        <v>154</v>
      </c>
      <c r="I484" s="246"/>
      <c r="J484" s="242"/>
      <c r="K484" s="242"/>
      <c r="L484" s="247"/>
      <c r="M484" s="248"/>
      <c r="N484" s="249"/>
      <c r="O484" s="249"/>
      <c r="P484" s="249"/>
      <c r="Q484" s="249"/>
      <c r="R484" s="249"/>
      <c r="S484" s="249"/>
      <c r="T484" s="250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1" t="s">
        <v>133</v>
      </c>
      <c r="AU484" s="251" t="s">
        <v>80</v>
      </c>
      <c r="AV484" s="14" t="s">
        <v>80</v>
      </c>
      <c r="AW484" s="14" t="s">
        <v>30</v>
      </c>
      <c r="AX484" s="14" t="s">
        <v>73</v>
      </c>
      <c r="AY484" s="251" t="s">
        <v>120</v>
      </c>
    </row>
    <row r="485" s="15" customFormat="1">
      <c r="A485" s="15"/>
      <c r="B485" s="252"/>
      <c r="C485" s="253"/>
      <c r="D485" s="224" t="s">
        <v>133</v>
      </c>
      <c r="E485" s="254" t="s">
        <v>1</v>
      </c>
      <c r="F485" s="255" t="s">
        <v>136</v>
      </c>
      <c r="G485" s="253"/>
      <c r="H485" s="256">
        <v>154</v>
      </c>
      <c r="I485" s="257"/>
      <c r="J485" s="253"/>
      <c r="K485" s="253"/>
      <c r="L485" s="258"/>
      <c r="M485" s="259"/>
      <c r="N485" s="260"/>
      <c r="O485" s="260"/>
      <c r="P485" s="260"/>
      <c r="Q485" s="260"/>
      <c r="R485" s="260"/>
      <c r="S485" s="260"/>
      <c r="T485" s="261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62" t="s">
        <v>133</v>
      </c>
      <c r="AU485" s="262" t="s">
        <v>80</v>
      </c>
      <c r="AV485" s="15" t="s">
        <v>127</v>
      </c>
      <c r="AW485" s="15" t="s">
        <v>30</v>
      </c>
      <c r="AX485" s="15" t="s">
        <v>78</v>
      </c>
      <c r="AY485" s="262" t="s">
        <v>120</v>
      </c>
    </row>
    <row r="486" s="2" customFormat="1" ht="16.5" customHeight="1">
      <c r="A486" s="38"/>
      <c r="B486" s="39"/>
      <c r="C486" s="263" t="s">
        <v>546</v>
      </c>
      <c r="D486" s="263" t="s">
        <v>220</v>
      </c>
      <c r="E486" s="264" t="s">
        <v>547</v>
      </c>
      <c r="F486" s="265" t="s">
        <v>548</v>
      </c>
      <c r="G486" s="266" t="s">
        <v>147</v>
      </c>
      <c r="H486" s="267">
        <v>169.40000000000001</v>
      </c>
      <c r="I486" s="268"/>
      <c r="J486" s="269">
        <f>ROUND(I486*H486,2)</f>
        <v>0</v>
      </c>
      <c r="K486" s="265" t="s">
        <v>126</v>
      </c>
      <c r="L486" s="270"/>
      <c r="M486" s="271" t="s">
        <v>1</v>
      </c>
      <c r="N486" s="272" t="s">
        <v>38</v>
      </c>
      <c r="O486" s="91"/>
      <c r="P486" s="220">
        <f>O486*H486</f>
        <v>0</v>
      </c>
      <c r="Q486" s="220">
        <v>0.080000000000000002</v>
      </c>
      <c r="R486" s="220">
        <f>Q486*H486</f>
        <v>13.552000000000001</v>
      </c>
      <c r="S486" s="220">
        <v>0</v>
      </c>
      <c r="T486" s="221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222" t="s">
        <v>194</v>
      </c>
      <c r="AT486" s="222" t="s">
        <v>220</v>
      </c>
      <c r="AU486" s="222" t="s">
        <v>80</v>
      </c>
      <c r="AY486" s="17" t="s">
        <v>120</v>
      </c>
      <c r="BE486" s="223">
        <f>IF(N486="základní",J486,0)</f>
        <v>0</v>
      </c>
      <c r="BF486" s="223">
        <f>IF(N486="snížená",J486,0)</f>
        <v>0</v>
      </c>
      <c r="BG486" s="223">
        <f>IF(N486="zákl. přenesená",J486,0)</f>
        <v>0</v>
      </c>
      <c r="BH486" s="223">
        <f>IF(N486="sníž. přenesená",J486,0)</f>
        <v>0</v>
      </c>
      <c r="BI486" s="223">
        <f>IF(N486="nulová",J486,0)</f>
        <v>0</v>
      </c>
      <c r="BJ486" s="17" t="s">
        <v>78</v>
      </c>
      <c r="BK486" s="223">
        <f>ROUND(I486*H486,2)</f>
        <v>0</v>
      </c>
      <c r="BL486" s="17" t="s">
        <v>127</v>
      </c>
      <c r="BM486" s="222" t="s">
        <v>549</v>
      </c>
    </row>
    <row r="487" s="2" customFormat="1">
      <c r="A487" s="38"/>
      <c r="B487" s="39"/>
      <c r="C487" s="40"/>
      <c r="D487" s="224" t="s">
        <v>129</v>
      </c>
      <c r="E487" s="40"/>
      <c r="F487" s="225" t="s">
        <v>548</v>
      </c>
      <c r="G487" s="40"/>
      <c r="H487" s="40"/>
      <c r="I487" s="226"/>
      <c r="J487" s="40"/>
      <c r="K487" s="40"/>
      <c r="L487" s="44"/>
      <c r="M487" s="227"/>
      <c r="N487" s="228"/>
      <c r="O487" s="91"/>
      <c r="P487" s="91"/>
      <c r="Q487" s="91"/>
      <c r="R487" s="91"/>
      <c r="S487" s="91"/>
      <c r="T487" s="92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T487" s="17" t="s">
        <v>129</v>
      </c>
      <c r="AU487" s="17" t="s">
        <v>80</v>
      </c>
    </row>
    <row r="488" s="14" customFormat="1">
      <c r="A488" s="14"/>
      <c r="B488" s="241"/>
      <c r="C488" s="242"/>
      <c r="D488" s="224" t="s">
        <v>133</v>
      </c>
      <c r="E488" s="242"/>
      <c r="F488" s="244" t="s">
        <v>550</v>
      </c>
      <c r="G488" s="242"/>
      <c r="H488" s="245">
        <v>169.40000000000001</v>
      </c>
      <c r="I488" s="246"/>
      <c r="J488" s="242"/>
      <c r="K488" s="242"/>
      <c r="L488" s="247"/>
      <c r="M488" s="248"/>
      <c r="N488" s="249"/>
      <c r="O488" s="249"/>
      <c r="P488" s="249"/>
      <c r="Q488" s="249"/>
      <c r="R488" s="249"/>
      <c r="S488" s="249"/>
      <c r="T488" s="250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51" t="s">
        <v>133</v>
      </c>
      <c r="AU488" s="251" t="s">
        <v>80</v>
      </c>
      <c r="AV488" s="14" t="s">
        <v>80</v>
      </c>
      <c r="AW488" s="14" t="s">
        <v>4</v>
      </c>
      <c r="AX488" s="14" t="s">
        <v>78</v>
      </c>
      <c r="AY488" s="251" t="s">
        <v>120</v>
      </c>
    </row>
    <row r="489" s="2" customFormat="1" ht="33" customHeight="1">
      <c r="A489" s="38"/>
      <c r="B489" s="39"/>
      <c r="C489" s="211" t="s">
        <v>551</v>
      </c>
      <c r="D489" s="211" t="s">
        <v>122</v>
      </c>
      <c r="E489" s="212" t="s">
        <v>552</v>
      </c>
      <c r="F489" s="213" t="s">
        <v>553</v>
      </c>
      <c r="G489" s="214" t="s">
        <v>147</v>
      </c>
      <c r="H489" s="215">
        <v>189</v>
      </c>
      <c r="I489" s="216"/>
      <c r="J489" s="217">
        <f>ROUND(I489*H489,2)</f>
        <v>0</v>
      </c>
      <c r="K489" s="213" t="s">
        <v>126</v>
      </c>
      <c r="L489" s="44"/>
      <c r="M489" s="218" t="s">
        <v>1</v>
      </c>
      <c r="N489" s="219" t="s">
        <v>38</v>
      </c>
      <c r="O489" s="91"/>
      <c r="P489" s="220">
        <f>O489*H489</f>
        <v>0</v>
      </c>
      <c r="Q489" s="220">
        <v>0.14041999999999999</v>
      </c>
      <c r="R489" s="220">
        <f>Q489*H489</f>
        <v>26.539379999999998</v>
      </c>
      <c r="S489" s="220">
        <v>0</v>
      </c>
      <c r="T489" s="221">
        <f>S489*H489</f>
        <v>0</v>
      </c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222" t="s">
        <v>127</v>
      </c>
      <c r="AT489" s="222" t="s">
        <v>122</v>
      </c>
      <c r="AU489" s="222" t="s">
        <v>80</v>
      </c>
      <c r="AY489" s="17" t="s">
        <v>120</v>
      </c>
      <c r="BE489" s="223">
        <f>IF(N489="základní",J489,0)</f>
        <v>0</v>
      </c>
      <c r="BF489" s="223">
        <f>IF(N489="snížená",J489,0)</f>
        <v>0</v>
      </c>
      <c r="BG489" s="223">
        <f>IF(N489="zákl. přenesená",J489,0)</f>
        <v>0</v>
      </c>
      <c r="BH489" s="223">
        <f>IF(N489="sníž. přenesená",J489,0)</f>
        <v>0</v>
      </c>
      <c r="BI489" s="223">
        <f>IF(N489="nulová",J489,0)</f>
        <v>0</v>
      </c>
      <c r="BJ489" s="17" t="s">
        <v>78</v>
      </c>
      <c r="BK489" s="223">
        <f>ROUND(I489*H489,2)</f>
        <v>0</v>
      </c>
      <c r="BL489" s="17" t="s">
        <v>127</v>
      </c>
      <c r="BM489" s="222" t="s">
        <v>554</v>
      </c>
    </row>
    <row r="490" s="2" customFormat="1">
      <c r="A490" s="38"/>
      <c r="B490" s="39"/>
      <c r="C490" s="40"/>
      <c r="D490" s="224" t="s">
        <v>129</v>
      </c>
      <c r="E490" s="40"/>
      <c r="F490" s="225" t="s">
        <v>555</v>
      </c>
      <c r="G490" s="40"/>
      <c r="H490" s="40"/>
      <c r="I490" s="226"/>
      <c r="J490" s="40"/>
      <c r="K490" s="40"/>
      <c r="L490" s="44"/>
      <c r="M490" s="227"/>
      <c r="N490" s="228"/>
      <c r="O490" s="91"/>
      <c r="P490" s="91"/>
      <c r="Q490" s="91"/>
      <c r="R490" s="91"/>
      <c r="S490" s="91"/>
      <c r="T490" s="92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T490" s="17" t="s">
        <v>129</v>
      </c>
      <c r="AU490" s="17" t="s">
        <v>80</v>
      </c>
    </row>
    <row r="491" s="2" customFormat="1">
      <c r="A491" s="38"/>
      <c r="B491" s="39"/>
      <c r="C491" s="40"/>
      <c r="D491" s="229" t="s">
        <v>131</v>
      </c>
      <c r="E491" s="40"/>
      <c r="F491" s="230" t="s">
        <v>556</v>
      </c>
      <c r="G491" s="40"/>
      <c r="H491" s="40"/>
      <c r="I491" s="226"/>
      <c r="J491" s="40"/>
      <c r="K491" s="40"/>
      <c r="L491" s="44"/>
      <c r="M491" s="227"/>
      <c r="N491" s="228"/>
      <c r="O491" s="91"/>
      <c r="P491" s="91"/>
      <c r="Q491" s="91"/>
      <c r="R491" s="91"/>
      <c r="S491" s="91"/>
      <c r="T491" s="92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7" t="s">
        <v>131</v>
      </c>
      <c r="AU491" s="17" t="s">
        <v>80</v>
      </c>
    </row>
    <row r="492" s="13" customFormat="1">
      <c r="A492" s="13"/>
      <c r="B492" s="231"/>
      <c r="C492" s="232"/>
      <c r="D492" s="224" t="s">
        <v>133</v>
      </c>
      <c r="E492" s="233" t="s">
        <v>1</v>
      </c>
      <c r="F492" s="234" t="s">
        <v>557</v>
      </c>
      <c r="G492" s="232"/>
      <c r="H492" s="233" t="s">
        <v>1</v>
      </c>
      <c r="I492" s="235"/>
      <c r="J492" s="232"/>
      <c r="K492" s="232"/>
      <c r="L492" s="236"/>
      <c r="M492" s="237"/>
      <c r="N492" s="238"/>
      <c r="O492" s="238"/>
      <c r="P492" s="238"/>
      <c r="Q492" s="238"/>
      <c r="R492" s="238"/>
      <c r="S492" s="238"/>
      <c r="T492" s="239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0" t="s">
        <v>133</v>
      </c>
      <c r="AU492" s="240" t="s">
        <v>80</v>
      </c>
      <c r="AV492" s="13" t="s">
        <v>78</v>
      </c>
      <c r="AW492" s="13" t="s">
        <v>30</v>
      </c>
      <c r="AX492" s="13" t="s">
        <v>73</v>
      </c>
      <c r="AY492" s="240" t="s">
        <v>120</v>
      </c>
    </row>
    <row r="493" s="14" customFormat="1">
      <c r="A493" s="14"/>
      <c r="B493" s="241"/>
      <c r="C493" s="242"/>
      <c r="D493" s="224" t="s">
        <v>133</v>
      </c>
      <c r="E493" s="243" t="s">
        <v>1</v>
      </c>
      <c r="F493" s="244" t="s">
        <v>558</v>
      </c>
      <c r="G493" s="242"/>
      <c r="H493" s="245">
        <v>189</v>
      </c>
      <c r="I493" s="246"/>
      <c r="J493" s="242"/>
      <c r="K493" s="242"/>
      <c r="L493" s="247"/>
      <c r="M493" s="248"/>
      <c r="N493" s="249"/>
      <c r="O493" s="249"/>
      <c r="P493" s="249"/>
      <c r="Q493" s="249"/>
      <c r="R493" s="249"/>
      <c r="S493" s="249"/>
      <c r="T493" s="250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1" t="s">
        <v>133</v>
      </c>
      <c r="AU493" s="251" t="s">
        <v>80</v>
      </c>
      <c r="AV493" s="14" t="s">
        <v>80</v>
      </c>
      <c r="AW493" s="14" t="s">
        <v>30</v>
      </c>
      <c r="AX493" s="14" t="s">
        <v>73</v>
      </c>
      <c r="AY493" s="251" t="s">
        <v>120</v>
      </c>
    </row>
    <row r="494" s="15" customFormat="1">
      <c r="A494" s="15"/>
      <c r="B494" s="252"/>
      <c r="C494" s="253"/>
      <c r="D494" s="224" t="s">
        <v>133</v>
      </c>
      <c r="E494" s="254" t="s">
        <v>1</v>
      </c>
      <c r="F494" s="255" t="s">
        <v>136</v>
      </c>
      <c r="G494" s="253"/>
      <c r="H494" s="256">
        <v>189</v>
      </c>
      <c r="I494" s="257"/>
      <c r="J494" s="253"/>
      <c r="K494" s="253"/>
      <c r="L494" s="258"/>
      <c r="M494" s="259"/>
      <c r="N494" s="260"/>
      <c r="O494" s="260"/>
      <c r="P494" s="260"/>
      <c r="Q494" s="260"/>
      <c r="R494" s="260"/>
      <c r="S494" s="260"/>
      <c r="T494" s="261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62" t="s">
        <v>133</v>
      </c>
      <c r="AU494" s="262" t="s">
        <v>80</v>
      </c>
      <c r="AV494" s="15" t="s">
        <v>127</v>
      </c>
      <c r="AW494" s="15" t="s">
        <v>30</v>
      </c>
      <c r="AX494" s="15" t="s">
        <v>78</v>
      </c>
      <c r="AY494" s="262" t="s">
        <v>120</v>
      </c>
    </row>
    <row r="495" s="2" customFormat="1" ht="16.5" customHeight="1">
      <c r="A495" s="38"/>
      <c r="B495" s="39"/>
      <c r="C495" s="263" t="s">
        <v>559</v>
      </c>
      <c r="D495" s="263" t="s">
        <v>220</v>
      </c>
      <c r="E495" s="264" t="s">
        <v>560</v>
      </c>
      <c r="F495" s="265" t="s">
        <v>561</v>
      </c>
      <c r="G495" s="266" t="s">
        <v>147</v>
      </c>
      <c r="H495" s="267">
        <v>207.90000000000001</v>
      </c>
      <c r="I495" s="268"/>
      <c r="J495" s="269">
        <f>ROUND(I495*H495,2)</f>
        <v>0</v>
      </c>
      <c r="K495" s="265" t="s">
        <v>126</v>
      </c>
      <c r="L495" s="270"/>
      <c r="M495" s="271" t="s">
        <v>1</v>
      </c>
      <c r="N495" s="272" t="s">
        <v>38</v>
      </c>
      <c r="O495" s="91"/>
      <c r="P495" s="220">
        <f>O495*H495</f>
        <v>0</v>
      </c>
      <c r="Q495" s="220">
        <v>0.044999999999999998</v>
      </c>
      <c r="R495" s="220">
        <f>Q495*H495</f>
        <v>9.3554999999999993</v>
      </c>
      <c r="S495" s="220">
        <v>0</v>
      </c>
      <c r="T495" s="221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222" t="s">
        <v>194</v>
      </c>
      <c r="AT495" s="222" t="s">
        <v>220</v>
      </c>
      <c r="AU495" s="222" t="s">
        <v>80</v>
      </c>
      <c r="AY495" s="17" t="s">
        <v>120</v>
      </c>
      <c r="BE495" s="223">
        <f>IF(N495="základní",J495,0)</f>
        <v>0</v>
      </c>
      <c r="BF495" s="223">
        <f>IF(N495="snížená",J495,0)</f>
        <v>0</v>
      </c>
      <c r="BG495" s="223">
        <f>IF(N495="zákl. přenesená",J495,0)</f>
        <v>0</v>
      </c>
      <c r="BH495" s="223">
        <f>IF(N495="sníž. přenesená",J495,0)</f>
        <v>0</v>
      </c>
      <c r="BI495" s="223">
        <f>IF(N495="nulová",J495,0)</f>
        <v>0</v>
      </c>
      <c r="BJ495" s="17" t="s">
        <v>78</v>
      </c>
      <c r="BK495" s="223">
        <f>ROUND(I495*H495,2)</f>
        <v>0</v>
      </c>
      <c r="BL495" s="17" t="s">
        <v>127</v>
      </c>
      <c r="BM495" s="222" t="s">
        <v>562</v>
      </c>
    </row>
    <row r="496" s="2" customFormat="1">
      <c r="A496" s="38"/>
      <c r="B496" s="39"/>
      <c r="C496" s="40"/>
      <c r="D496" s="224" t="s">
        <v>129</v>
      </c>
      <c r="E496" s="40"/>
      <c r="F496" s="225" t="s">
        <v>561</v>
      </c>
      <c r="G496" s="40"/>
      <c r="H496" s="40"/>
      <c r="I496" s="226"/>
      <c r="J496" s="40"/>
      <c r="K496" s="40"/>
      <c r="L496" s="44"/>
      <c r="M496" s="227"/>
      <c r="N496" s="228"/>
      <c r="O496" s="91"/>
      <c r="P496" s="91"/>
      <c r="Q496" s="91"/>
      <c r="R496" s="91"/>
      <c r="S496" s="91"/>
      <c r="T496" s="92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T496" s="17" t="s">
        <v>129</v>
      </c>
      <c r="AU496" s="17" t="s">
        <v>80</v>
      </c>
    </row>
    <row r="497" s="14" customFormat="1">
      <c r="A497" s="14"/>
      <c r="B497" s="241"/>
      <c r="C497" s="242"/>
      <c r="D497" s="224" t="s">
        <v>133</v>
      </c>
      <c r="E497" s="242"/>
      <c r="F497" s="244" t="s">
        <v>563</v>
      </c>
      <c r="G497" s="242"/>
      <c r="H497" s="245">
        <v>207.90000000000001</v>
      </c>
      <c r="I497" s="246"/>
      <c r="J497" s="242"/>
      <c r="K497" s="242"/>
      <c r="L497" s="247"/>
      <c r="M497" s="248"/>
      <c r="N497" s="249"/>
      <c r="O497" s="249"/>
      <c r="P497" s="249"/>
      <c r="Q497" s="249"/>
      <c r="R497" s="249"/>
      <c r="S497" s="249"/>
      <c r="T497" s="250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1" t="s">
        <v>133</v>
      </c>
      <c r="AU497" s="251" t="s">
        <v>80</v>
      </c>
      <c r="AV497" s="14" t="s">
        <v>80</v>
      </c>
      <c r="AW497" s="14" t="s">
        <v>4</v>
      </c>
      <c r="AX497" s="14" t="s">
        <v>78</v>
      </c>
      <c r="AY497" s="251" t="s">
        <v>120</v>
      </c>
    </row>
    <row r="498" s="2" customFormat="1" ht="16.5" customHeight="1">
      <c r="A498" s="38"/>
      <c r="B498" s="39"/>
      <c r="C498" s="211" t="s">
        <v>564</v>
      </c>
      <c r="D498" s="211" t="s">
        <v>122</v>
      </c>
      <c r="E498" s="212" t="s">
        <v>565</v>
      </c>
      <c r="F498" s="213" t="s">
        <v>566</v>
      </c>
      <c r="G498" s="214" t="s">
        <v>294</v>
      </c>
      <c r="H498" s="215">
        <v>1</v>
      </c>
      <c r="I498" s="216"/>
      <c r="J498" s="217">
        <f>ROUND(I498*H498,2)</f>
        <v>0</v>
      </c>
      <c r="K498" s="213" t="s">
        <v>1</v>
      </c>
      <c r="L498" s="44"/>
      <c r="M498" s="218" t="s">
        <v>1</v>
      </c>
      <c r="N498" s="219" t="s">
        <v>38</v>
      </c>
      <c r="O498" s="91"/>
      <c r="P498" s="220">
        <f>O498*H498</f>
        <v>0</v>
      </c>
      <c r="Q498" s="220">
        <v>0</v>
      </c>
      <c r="R498" s="220">
        <f>Q498*H498</f>
        <v>0</v>
      </c>
      <c r="S498" s="220">
        <v>0</v>
      </c>
      <c r="T498" s="221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222" t="s">
        <v>127</v>
      </c>
      <c r="AT498" s="222" t="s">
        <v>122</v>
      </c>
      <c r="AU498" s="222" t="s">
        <v>80</v>
      </c>
      <c r="AY498" s="17" t="s">
        <v>120</v>
      </c>
      <c r="BE498" s="223">
        <f>IF(N498="základní",J498,0)</f>
        <v>0</v>
      </c>
      <c r="BF498" s="223">
        <f>IF(N498="snížená",J498,0)</f>
        <v>0</v>
      </c>
      <c r="BG498" s="223">
        <f>IF(N498="zákl. přenesená",J498,0)</f>
        <v>0</v>
      </c>
      <c r="BH498" s="223">
        <f>IF(N498="sníž. přenesená",J498,0)</f>
        <v>0</v>
      </c>
      <c r="BI498" s="223">
        <f>IF(N498="nulová",J498,0)</f>
        <v>0</v>
      </c>
      <c r="BJ498" s="17" t="s">
        <v>78</v>
      </c>
      <c r="BK498" s="223">
        <f>ROUND(I498*H498,2)</f>
        <v>0</v>
      </c>
      <c r="BL498" s="17" t="s">
        <v>127</v>
      </c>
      <c r="BM498" s="222" t="s">
        <v>567</v>
      </c>
    </row>
    <row r="499" s="2" customFormat="1">
      <c r="A499" s="38"/>
      <c r="B499" s="39"/>
      <c r="C499" s="40"/>
      <c r="D499" s="224" t="s">
        <v>129</v>
      </c>
      <c r="E499" s="40"/>
      <c r="F499" s="225" t="s">
        <v>566</v>
      </c>
      <c r="G499" s="40"/>
      <c r="H499" s="40"/>
      <c r="I499" s="226"/>
      <c r="J499" s="40"/>
      <c r="K499" s="40"/>
      <c r="L499" s="44"/>
      <c r="M499" s="227"/>
      <c r="N499" s="228"/>
      <c r="O499" s="91"/>
      <c r="P499" s="91"/>
      <c r="Q499" s="91"/>
      <c r="R499" s="91"/>
      <c r="S499" s="91"/>
      <c r="T499" s="92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T499" s="17" t="s">
        <v>129</v>
      </c>
      <c r="AU499" s="17" t="s">
        <v>80</v>
      </c>
    </row>
    <row r="500" s="2" customFormat="1" ht="24.15" customHeight="1">
      <c r="A500" s="38"/>
      <c r="B500" s="39"/>
      <c r="C500" s="211" t="s">
        <v>568</v>
      </c>
      <c r="D500" s="211" t="s">
        <v>122</v>
      </c>
      <c r="E500" s="212" t="s">
        <v>569</v>
      </c>
      <c r="F500" s="213" t="s">
        <v>570</v>
      </c>
      <c r="G500" s="214" t="s">
        <v>125</v>
      </c>
      <c r="H500" s="215">
        <v>100.59999999999999</v>
      </c>
      <c r="I500" s="216"/>
      <c r="J500" s="217">
        <f>ROUND(I500*H500,2)</f>
        <v>0</v>
      </c>
      <c r="K500" s="213" t="s">
        <v>1</v>
      </c>
      <c r="L500" s="44"/>
      <c r="M500" s="218" t="s">
        <v>1</v>
      </c>
      <c r="N500" s="219" t="s">
        <v>38</v>
      </c>
      <c r="O500" s="91"/>
      <c r="P500" s="220">
        <f>O500*H500</f>
        <v>0</v>
      </c>
      <c r="Q500" s="220">
        <v>0.00124</v>
      </c>
      <c r="R500" s="220">
        <f>Q500*H500</f>
        <v>0.12474399999999999</v>
      </c>
      <c r="S500" s="220">
        <v>0</v>
      </c>
      <c r="T500" s="221">
        <f>S500*H500</f>
        <v>0</v>
      </c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R500" s="222" t="s">
        <v>127</v>
      </c>
      <c r="AT500" s="222" t="s">
        <v>122</v>
      </c>
      <c r="AU500" s="222" t="s">
        <v>80</v>
      </c>
      <c r="AY500" s="17" t="s">
        <v>120</v>
      </c>
      <c r="BE500" s="223">
        <f>IF(N500="základní",J500,0)</f>
        <v>0</v>
      </c>
      <c r="BF500" s="223">
        <f>IF(N500="snížená",J500,0)</f>
        <v>0</v>
      </c>
      <c r="BG500" s="223">
        <f>IF(N500="zákl. přenesená",J500,0)</f>
        <v>0</v>
      </c>
      <c r="BH500" s="223">
        <f>IF(N500="sníž. přenesená",J500,0)</f>
        <v>0</v>
      </c>
      <c r="BI500" s="223">
        <f>IF(N500="nulová",J500,0)</f>
        <v>0</v>
      </c>
      <c r="BJ500" s="17" t="s">
        <v>78</v>
      </c>
      <c r="BK500" s="223">
        <f>ROUND(I500*H500,2)</f>
        <v>0</v>
      </c>
      <c r="BL500" s="17" t="s">
        <v>127</v>
      </c>
      <c r="BM500" s="222" t="s">
        <v>571</v>
      </c>
    </row>
    <row r="501" s="2" customFormat="1">
      <c r="A501" s="38"/>
      <c r="B501" s="39"/>
      <c r="C501" s="40"/>
      <c r="D501" s="224" t="s">
        <v>129</v>
      </c>
      <c r="E501" s="40"/>
      <c r="F501" s="225" t="s">
        <v>570</v>
      </c>
      <c r="G501" s="40"/>
      <c r="H501" s="40"/>
      <c r="I501" s="226"/>
      <c r="J501" s="40"/>
      <c r="K501" s="40"/>
      <c r="L501" s="44"/>
      <c r="M501" s="227"/>
      <c r="N501" s="228"/>
      <c r="O501" s="91"/>
      <c r="P501" s="91"/>
      <c r="Q501" s="91"/>
      <c r="R501" s="91"/>
      <c r="S501" s="91"/>
      <c r="T501" s="92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T501" s="17" t="s">
        <v>129</v>
      </c>
      <c r="AU501" s="17" t="s">
        <v>80</v>
      </c>
    </row>
    <row r="502" s="13" customFormat="1">
      <c r="A502" s="13"/>
      <c r="B502" s="231"/>
      <c r="C502" s="232"/>
      <c r="D502" s="224" t="s">
        <v>133</v>
      </c>
      <c r="E502" s="233" t="s">
        <v>1</v>
      </c>
      <c r="F502" s="234" t="s">
        <v>572</v>
      </c>
      <c r="G502" s="232"/>
      <c r="H502" s="233" t="s">
        <v>1</v>
      </c>
      <c r="I502" s="235"/>
      <c r="J502" s="232"/>
      <c r="K502" s="232"/>
      <c r="L502" s="236"/>
      <c r="M502" s="237"/>
      <c r="N502" s="238"/>
      <c r="O502" s="238"/>
      <c r="P502" s="238"/>
      <c r="Q502" s="238"/>
      <c r="R502" s="238"/>
      <c r="S502" s="238"/>
      <c r="T502" s="239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0" t="s">
        <v>133</v>
      </c>
      <c r="AU502" s="240" t="s">
        <v>80</v>
      </c>
      <c r="AV502" s="13" t="s">
        <v>78</v>
      </c>
      <c r="AW502" s="13" t="s">
        <v>30</v>
      </c>
      <c r="AX502" s="13" t="s">
        <v>73</v>
      </c>
      <c r="AY502" s="240" t="s">
        <v>120</v>
      </c>
    </row>
    <row r="503" s="14" customFormat="1">
      <c r="A503" s="14"/>
      <c r="B503" s="241"/>
      <c r="C503" s="242"/>
      <c r="D503" s="224" t="s">
        <v>133</v>
      </c>
      <c r="E503" s="243" t="s">
        <v>1</v>
      </c>
      <c r="F503" s="244" t="s">
        <v>266</v>
      </c>
      <c r="G503" s="242"/>
      <c r="H503" s="245">
        <v>100.59999999999999</v>
      </c>
      <c r="I503" s="246"/>
      <c r="J503" s="242"/>
      <c r="K503" s="242"/>
      <c r="L503" s="247"/>
      <c r="M503" s="248"/>
      <c r="N503" s="249"/>
      <c r="O503" s="249"/>
      <c r="P503" s="249"/>
      <c r="Q503" s="249"/>
      <c r="R503" s="249"/>
      <c r="S503" s="249"/>
      <c r="T503" s="250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51" t="s">
        <v>133</v>
      </c>
      <c r="AU503" s="251" t="s">
        <v>80</v>
      </c>
      <c r="AV503" s="14" t="s">
        <v>80</v>
      </c>
      <c r="AW503" s="14" t="s">
        <v>30</v>
      </c>
      <c r="AX503" s="14" t="s">
        <v>73</v>
      </c>
      <c r="AY503" s="251" t="s">
        <v>120</v>
      </c>
    </row>
    <row r="504" s="15" customFormat="1">
      <c r="A504" s="15"/>
      <c r="B504" s="252"/>
      <c r="C504" s="253"/>
      <c r="D504" s="224" t="s">
        <v>133</v>
      </c>
      <c r="E504" s="254" t="s">
        <v>1</v>
      </c>
      <c r="F504" s="255" t="s">
        <v>136</v>
      </c>
      <c r="G504" s="253"/>
      <c r="H504" s="256">
        <v>100.59999999999999</v>
      </c>
      <c r="I504" s="257"/>
      <c r="J504" s="253"/>
      <c r="K504" s="253"/>
      <c r="L504" s="258"/>
      <c r="M504" s="259"/>
      <c r="N504" s="260"/>
      <c r="O504" s="260"/>
      <c r="P504" s="260"/>
      <c r="Q504" s="260"/>
      <c r="R504" s="260"/>
      <c r="S504" s="260"/>
      <c r="T504" s="261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T504" s="262" t="s">
        <v>133</v>
      </c>
      <c r="AU504" s="262" t="s">
        <v>80</v>
      </c>
      <c r="AV504" s="15" t="s">
        <v>127</v>
      </c>
      <c r="AW504" s="15" t="s">
        <v>30</v>
      </c>
      <c r="AX504" s="15" t="s">
        <v>78</v>
      </c>
      <c r="AY504" s="262" t="s">
        <v>120</v>
      </c>
    </row>
    <row r="505" s="2" customFormat="1" ht="24.15" customHeight="1">
      <c r="A505" s="38"/>
      <c r="B505" s="39"/>
      <c r="C505" s="211" t="s">
        <v>573</v>
      </c>
      <c r="D505" s="211" t="s">
        <v>122</v>
      </c>
      <c r="E505" s="212" t="s">
        <v>574</v>
      </c>
      <c r="F505" s="213" t="s">
        <v>575</v>
      </c>
      <c r="G505" s="214" t="s">
        <v>147</v>
      </c>
      <c r="H505" s="215">
        <v>140</v>
      </c>
      <c r="I505" s="216"/>
      <c r="J505" s="217">
        <f>ROUND(I505*H505,2)</f>
        <v>0</v>
      </c>
      <c r="K505" s="213" t="s">
        <v>178</v>
      </c>
      <c r="L505" s="44"/>
      <c r="M505" s="218" t="s">
        <v>1</v>
      </c>
      <c r="N505" s="219" t="s">
        <v>38</v>
      </c>
      <c r="O505" s="91"/>
      <c r="P505" s="220">
        <f>O505*H505</f>
        <v>0</v>
      </c>
      <c r="Q505" s="220">
        <v>0</v>
      </c>
      <c r="R505" s="220">
        <f>Q505*H505</f>
        <v>0</v>
      </c>
      <c r="S505" s="220">
        <v>0</v>
      </c>
      <c r="T505" s="221">
        <f>S505*H505</f>
        <v>0</v>
      </c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R505" s="222" t="s">
        <v>127</v>
      </c>
      <c r="AT505" s="222" t="s">
        <v>122</v>
      </c>
      <c r="AU505" s="222" t="s">
        <v>80</v>
      </c>
      <c r="AY505" s="17" t="s">
        <v>120</v>
      </c>
      <c r="BE505" s="223">
        <f>IF(N505="základní",J505,0)</f>
        <v>0</v>
      </c>
      <c r="BF505" s="223">
        <f>IF(N505="snížená",J505,0)</f>
        <v>0</v>
      </c>
      <c r="BG505" s="223">
        <f>IF(N505="zákl. přenesená",J505,0)</f>
        <v>0</v>
      </c>
      <c r="BH505" s="223">
        <f>IF(N505="sníž. přenesená",J505,0)</f>
        <v>0</v>
      </c>
      <c r="BI505" s="223">
        <f>IF(N505="nulová",J505,0)</f>
        <v>0</v>
      </c>
      <c r="BJ505" s="17" t="s">
        <v>78</v>
      </c>
      <c r="BK505" s="223">
        <f>ROUND(I505*H505,2)</f>
        <v>0</v>
      </c>
      <c r="BL505" s="17" t="s">
        <v>127</v>
      </c>
      <c r="BM505" s="222" t="s">
        <v>576</v>
      </c>
    </row>
    <row r="506" s="2" customFormat="1">
      <c r="A506" s="38"/>
      <c r="B506" s="39"/>
      <c r="C506" s="40"/>
      <c r="D506" s="224" t="s">
        <v>129</v>
      </c>
      <c r="E506" s="40"/>
      <c r="F506" s="225" t="s">
        <v>577</v>
      </c>
      <c r="G506" s="40"/>
      <c r="H506" s="40"/>
      <c r="I506" s="226"/>
      <c r="J506" s="40"/>
      <c r="K506" s="40"/>
      <c r="L506" s="44"/>
      <c r="M506" s="227"/>
      <c r="N506" s="228"/>
      <c r="O506" s="91"/>
      <c r="P506" s="91"/>
      <c r="Q506" s="91"/>
      <c r="R506" s="91"/>
      <c r="S506" s="91"/>
      <c r="T506" s="92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T506" s="17" t="s">
        <v>129</v>
      </c>
      <c r="AU506" s="17" t="s">
        <v>80</v>
      </c>
    </row>
    <row r="507" s="2" customFormat="1">
      <c r="A507" s="38"/>
      <c r="B507" s="39"/>
      <c r="C507" s="40"/>
      <c r="D507" s="229" t="s">
        <v>131</v>
      </c>
      <c r="E507" s="40"/>
      <c r="F507" s="230" t="s">
        <v>578</v>
      </c>
      <c r="G507" s="40"/>
      <c r="H507" s="40"/>
      <c r="I507" s="226"/>
      <c r="J507" s="40"/>
      <c r="K507" s="40"/>
      <c r="L507" s="44"/>
      <c r="M507" s="227"/>
      <c r="N507" s="228"/>
      <c r="O507" s="91"/>
      <c r="P507" s="91"/>
      <c r="Q507" s="91"/>
      <c r="R507" s="91"/>
      <c r="S507" s="91"/>
      <c r="T507" s="92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T507" s="17" t="s">
        <v>131</v>
      </c>
      <c r="AU507" s="17" t="s">
        <v>80</v>
      </c>
    </row>
    <row r="508" s="13" customFormat="1">
      <c r="A508" s="13"/>
      <c r="B508" s="231"/>
      <c r="C508" s="232"/>
      <c r="D508" s="224" t="s">
        <v>133</v>
      </c>
      <c r="E508" s="233" t="s">
        <v>1</v>
      </c>
      <c r="F508" s="234" t="s">
        <v>579</v>
      </c>
      <c r="G508" s="232"/>
      <c r="H508" s="233" t="s">
        <v>1</v>
      </c>
      <c r="I508" s="235"/>
      <c r="J508" s="232"/>
      <c r="K508" s="232"/>
      <c r="L508" s="236"/>
      <c r="M508" s="237"/>
      <c r="N508" s="238"/>
      <c r="O508" s="238"/>
      <c r="P508" s="238"/>
      <c r="Q508" s="238"/>
      <c r="R508" s="238"/>
      <c r="S508" s="238"/>
      <c r="T508" s="239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0" t="s">
        <v>133</v>
      </c>
      <c r="AU508" s="240" t="s">
        <v>80</v>
      </c>
      <c r="AV508" s="13" t="s">
        <v>78</v>
      </c>
      <c r="AW508" s="13" t="s">
        <v>30</v>
      </c>
      <c r="AX508" s="13" t="s">
        <v>73</v>
      </c>
      <c r="AY508" s="240" t="s">
        <v>120</v>
      </c>
    </row>
    <row r="509" s="14" customFormat="1">
      <c r="A509" s="14"/>
      <c r="B509" s="241"/>
      <c r="C509" s="242"/>
      <c r="D509" s="224" t="s">
        <v>133</v>
      </c>
      <c r="E509" s="243" t="s">
        <v>1</v>
      </c>
      <c r="F509" s="244" t="s">
        <v>438</v>
      </c>
      <c r="G509" s="242"/>
      <c r="H509" s="245">
        <v>140</v>
      </c>
      <c r="I509" s="246"/>
      <c r="J509" s="242"/>
      <c r="K509" s="242"/>
      <c r="L509" s="247"/>
      <c r="M509" s="248"/>
      <c r="N509" s="249"/>
      <c r="O509" s="249"/>
      <c r="P509" s="249"/>
      <c r="Q509" s="249"/>
      <c r="R509" s="249"/>
      <c r="S509" s="249"/>
      <c r="T509" s="250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1" t="s">
        <v>133</v>
      </c>
      <c r="AU509" s="251" t="s">
        <v>80</v>
      </c>
      <c r="AV509" s="14" t="s">
        <v>80</v>
      </c>
      <c r="AW509" s="14" t="s">
        <v>30</v>
      </c>
      <c r="AX509" s="14" t="s">
        <v>73</v>
      </c>
      <c r="AY509" s="251" t="s">
        <v>120</v>
      </c>
    </row>
    <row r="510" s="15" customFormat="1">
      <c r="A510" s="15"/>
      <c r="B510" s="252"/>
      <c r="C510" s="253"/>
      <c r="D510" s="224" t="s">
        <v>133</v>
      </c>
      <c r="E510" s="254" t="s">
        <v>1</v>
      </c>
      <c r="F510" s="255" t="s">
        <v>136</v>
      </c>
      <c r="G510" s="253"/>
      <c r="H510" s="256">
        <v>140</v>
      </c>
      <c r="I510" s="257"/>
      <c r="J510" s="253"/>
      <c r="K510" s="253"/>
      <c r="L510" s="258"/>
      <c r="M510" s="259"/>
      <c r="N510" s="260"/>
      <c r="O510" s="260"/>
      <c r="P510" s="260"/>
      <c r="Q510" s="260"/>
      <c r="R510" s="260"/>
      <c r="S510" s="260"/>
      <c r="T510" s="261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T510" s="262" t="s">
        <v>133</v>
      </c>
      <c r="AU510" s="262" t="s">
        <v>80</v>
      </c>
      <c r="AV510" s="15" t="s">
        <v>127</v>
      </c>
      <c r="AW510" s="15" t="s">
        <v>30</v>
      </c>
      <c r="AX510" s="15" t="s">
        <v>78</v>
      </c>
      <c r="AY510" s="262" t="s">
        <v>120</v>
      </c>
    </row>
    <row r="511" s="2" customFormat="1" ht="24.15" customHeight="1">
      <c r="A511" s="38"/>
      <c r="B511" s="39"/>
      <c r="C511" s="211" t="s">
        <v>580</v>
      </c>
      <c r="D511" s="211" t="s">
        <v>122</v>
      </c>
      <c r="E511" s="212" t="s">
        <v>581</v>
      </c>
      <c r="F511" s="213" t="s">
        <v>582</v>
      </c>
      <c r="G511" s="214" t="s">
        <v>147</v>
      </c>
      <c r="H511" s="215">
        <v>60</v>
      </c>
      <c r="I511" s="216"/>
      <c r="J511" s="217">
        <f>ROUND(I511*H511,2)</f>
        <v>0</v>
      </c>
      <c r="K511" s="213" t="s">
        <v>126</v>
      </c>
      <c r="L511" s="44"/>
      <c r="M511" s="218" t="s">
        <v>1</v>
      </c>
      <c r="N511" s="219" t="s">
        <v>38</v>
      </c>
      <c r="O511" s="91"/>
      <c r="P511" s="220">
        <f>O511*H511</f>
        <v>0</v>
      </c>
      <c r="Q511" s="220">
        <v>0</v>
      </c>
      <c r="R511" s="220">
        <f>Q511*H511</f>
        <v>0</v>
      </c>
      <c r="S511" s="220">
        <v>0.035000000000000003</v>
      </c>
      <c r="T511" s="221">
        <f>S511*H511</f>
        <v>2.1000000000000001</v>
      </c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R511" s="222" t="s">
        <v>127</v>
      </c>
      <c r="AT511" s="222" t="s">
        <v>122</v>
      </c>
      <c r="AU511" s="222" t="s">
        <v>80</v>
      </c>
      <c r="AY511" s="17" t="s">
        <v>120</v>
      </c>
      <c r="BE511" s="223">
        <f>IF(N511="základní",J511,0)</f>
        <v>0</v>
      </c>
      <c r="BF511" s="223">
        <f>IF(N511="snížená",J511,0)</f>
        <v>0</v>
      </c>
      <c r="BG511" s="223">
        <f>IF(N511="zákl. přenesená",J511,0)</f>
        <v>0</v>
      </c>
      <c r="BH511" s="223">
        <f>IF(N511="sníž. přenesená",J511,0)</f>
        <v>0</v>
      </c>
      <c r="BI511" s="223">
        <f>IF(N511="nulová",J511,0)</f>
        <v>0</v>
      </c>
      <c r="BJ511" s="17" t="s">
        <v>78</v>
      </c>
      <c r="BK511" s="223">
        <f>ROUND(I511*H511,2)</f>
        <v>0</v>
      </c>
      <c r="BL511" s="17" t="s">
        <v>127</v>
      </c>
      <c r="BM511" s="222" t="s">
        <v>583</v>
      </c>
    </row>
    <row r="512" s="2" customFormat="1">
      <c r="A512" s="38"/>
      <c r="B512" s="39"/>
      <c r="C512" s="40"/>
      <c r="D512" s="224" t="s">
        <v>129</v>
      </c>
      <c r="E512" s="40"/>
      <c r="F512" s="225" t="s">
        <v>584</v>
      </c>
      <c r="G512" s="40"/>
      <c r="H512" s="40"/>
      <c r="I512" s="226"/>
      <c r="J512" s="40"/>
      <c r="K512" s="40"/>
      <c r="L512" s="44"/>
      <c r="M512" s="227"/>
      <c r="N512" s="228"/>
      <c r="O512" s="91"/>
      <c r="P512" s="91"/>
      <c r="Q512" s="91"/>
      <c r="R512" s="91"/>
      <c r="S512" s="91"/>
      <c r="T512" s="92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T512" s="17" t="s">
        <v>129</v>
      </c>
      <c r="AU512" s="17" t="s">
        <v>80</v>
      </c>
    </row>
    <row r="513" s="2" customFormat="1">
      <c r="A513" s="38"/>
      <c r="B513" s="39"/>
      <c r="C513" s="40"/>
      <c r="D513" s="229" t="s">
        <v>131</v>
      </c>
      <c r="E513" s="40"/>
      <c r="F513" s="230" t="s">
        <v>585</v>
      </c>
      <c r="G513" s="40"/>
      <c r="H513" s="40"/>
      <c r="I513" s="226"/>
      <c r="J513" s="40"/>
      <c r="K513" s="40"/>
      <c r="L513" s="44"/>
      <c r="M513" s="227"/>
      <c r="N513" s="228"/>
      <c r="O513" s="91"/>
      <c r="P513" s="91"/>
      <c r="Q513" s="91"/>
      <c r="R513" s="91"/>
      <c r="S513" s="91"/>
      <c r="T513" s="92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T513" s="17" t="s">
        <v>131</v>
      </c>
      <c r="AU513" s="17" t="s">
        <v>80</v>
      </c>
    </row>
    <row r="514" s="13" customFormat="1">
      <c r="A514" s="13"/>
      <c r="B514" s="231"/>
      <c r="C514" s="232"/>
      <c r="D514" s="224" t="s">
        <v>133</v>
      </c>
      <c r="E514" s="233" t="s">
        <v>1</v>
      </c>
      <c r="F514" s="234" t="s">
        <v>586</v>
      </c>
      <c r="G514" s="232"/>
      <c r="H514" s="233" t="s">
        <v>1</v>
      </c>
      <c r="I514" s="235"/>
      <c r="J514" s="232"/>
      <c r="K514" s="232"/>
      <c r="L514" s="236"/>
      <c r="M514" s="237"/>
      <c r="N514" s="238"/>
      <c r="O514" s="238"/>
      <c r="P514" s="238"/>
      <c r="Q514" s="238"/>
      <c r="R514" s="238"/>
      <c r="S514" s="238"/>
      <c r="T514" s="239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0" t="s">
        <v>133</v>
      </c>
      <c r="AU514" s="240" t="s">
        <v>80</v>
      </c>
      <c r="AV514" s="13" t="s">
        <v>78</v>
      </c>
      <c r="AW514" s="13" t="s">
        <v>30</v>
      </c>
      <c r="AX514" s="13" t="s">
        <v>73</v>
      </c>
      <c r="AY514" s="240" t="s">
        <v>120</v>
      </c>
    </row>
    <row r="515" s="14" customFormat="1">
      <c r="A515" s="14"/>
      <c r="B515" s="241"/>
      <c r="C515" s="242"/>
      <c r="D515" s="224" t="s">
        <v>133</v>
      </c>
      <c r="E515" s="243" t="s">
        <v>1</v>
      </c>
      <c r="F515" s="244" t="s">
        <v>446</v>
      </c>
      <c r="G515" s="242"/>
      <c r="H515" s="245">
        <v>60</v>
      </c>
      <c r="I515" s="246"/>
      <c r="J515" s="242"/>
      <c r="K515" s="242"/>
      <c r="L515" s="247"/>
      <c r="M515" s="248"/>
      <c r="N515" s="249"/>
      <c r="O515" s="249"/>
      <c r="P515" s="249"/>
      <c r="Q515" s="249"/>
      <c r="R515" s="249"/>
      <c r="S515" s="249"/>
      <c r="T515" s="250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1" t="s">
        <v>133</v>
      </c>
      <c r="AU515" s="251" t="s">
        <v>80</v>
      </c>
      <c r="AV515" s="14" t="s">
        <v>80</v>
      </c>
      <c r="AW515" s="14" t="s">
        <v>30</v>
      </c>
      <c r="AX515" s="14" t="s">
        <v>73</v>
      </c>
      <c r="AY515" s="251" t="s">
        <v>120</v>
      </c>
    </row>
    <row r="516" s="15" customFormat="1">
      <c r="A516" s="15"/>
      <c r="B516" s="252"/>
      <c r="C516" s="253"/>
      <c r="D516" s="224" t="s">
        <v>133</v>
      </c>
      <c r="E516" s="254" t="s">
        <v>1</v>
      </c>
      <c r="F516" s="255" t="s">
        <v>136</v>
      </c>
      <c r="G516" s="253"/>
      <c r="H516" s="256">
        <v>60</v>
      </c>
      <c r="I516" s="257"/>
      <c r="J516" s="253"/>
      <c r="K516" s="253"/>
      <c r="L516" s="258"/>
      <c r="M516" s="259"/>
      <c r="N516" s="260"/>
      <c r="O516" s="260"/>
      <c r="P516" s="260"/>
      <c r="Q516" s="260"/>
      <c r="R516" s="260"/>
      <c r="S516" s="260"/>
      <c r="T516" s="261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62" t="s">
        <v>133</v>
      </c>
      <c r="AU516" s="262" t="s">
        <v>80</v>
      </c>
      <c r="AV516" s="15" t="s">
        <v>127</v>
      </c>
      <c r="AW516" s="15" t="s">
        <v>30</v>
      </c>
      <c r="AX516" s="15" t="s">
        <v>78</v>
      </c>
      <c r="AY516" s="262" t="s">
        <v>120</v>
      </c>
    </row>
    <row r="517" s="12" customFormat="1" ht="22.8" customHeight="1">
      <c r="A517" s="12"/>
      <c r="B517" s="195"/>
      <c r="C517" s="196"/>
      <c r="D517" s="197" t="s">
        <v>72</v>
      </c>
      <c r="E517" s="209" t="s">
        <v>587</v>
      </c>
      <c r="F517" s="209" t="s">
        <v>588</v>
      </c>
      <c r="G517" s="196"/>
      <c r="H517" s="196"/>
      <c r="I517" s="199"/>
      <c r="J517" s="210">
        <f>BK517</f>
        <v>0</v>
      </c>
      <c r="K517" s="196"/>
      <c r="L517" s="201"/>
      <c r="M517" s="202"/>
      <c r="N517" s="203"/>
      <c r="O517" s="203"/>
      <c r="P517" s="204">
        <f>SUM(P518:P547)</f>
        <v>0</v>
      </c>
      <c r="Q517" s="203"/>
      <c r="R517" s="204">
        <f>SUM(R518:R547)</f>
        <v>0</v>
      </c>
      <c r="S517" s="203"/>
      <c r="T517" s="205">
        <f>SUM(T518:T547)</f>
        <v>0</v>
      </c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R517" s="206" t="s">
        <v>78</v>
      </c>
      <c r="AT517" s="207" t="s">
        <v>72</v>
      </c>
      <c r="AU517" s="207" t="s">
        <v>78</v>
      </c>
      <c r="AY517" s="206" t="s">
        <v>120</v>
      </c>
      <c r="BK517" s="208">
        <f>SUM(BK518:BK547)</f>
        <v>0</v>
      </c>
    </row>
    <row r="518" s="2" customFormat="1" ht="21.75" customHeight="1">
      <c r="A518" s="38"/>
      <c r="B518" s="39"/>
      <c r="C518" s="211" t="s">
        <v>589</v>
      </c>
      <c r="D518" s="211" t="s">
        <v>122</v>
      </c>
      <c r="E518" s="212" t="s">
        <v>590</v>
      </c>
      <c r="F518" s="213" t="s">
        <v>591</v>
      </c>
      <c r="G518" s="214" t="s">
        <v>223</v>
      </c>
      <c r="H518" s="215">
        <v>171.15799999999999</v>
      </c>
      <c r="I518" s="216"/>
      <c r="J518" s="217">
        <f>ROUND(I518*H518,2)</f>
        <v>0</v>
      </c>
      <c r="K518" s="213" t="s">
        <v>126</v>
      </c>
      <c r="L518" s="44"/>
      <c r="M518" s="218" t="s">
        <v>1</v>
      </c>
      <c r="N518" s="219" t="s">
        <v>38</v>
      </c>
      <c r="O518" s="91"/>
      <c r="P518" s="220">
        <f>O518*H518</f>
        <v>0</v>
      </c>
      <c r="Q518" s="220">
        <v>0</v>
      </c>
      <c r="R518" s="220">
        <f>Q518*H518</f>
        <v>0</v>
      </c>
      <c r="S518" s="220">
        <v>0</v>
      </c>
      <c r="T518" s="221">
        <f>S518*H518</f>
        <v>0</v>
      </c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R518" s="222" t="s">
        <v>127</v>
      </c>
      <c r="AT518" s="222" t="s">
        <v>122</v>
      </c>
      <c r="AU518" s="222" t="s">
        <v>80</v>
      </c>
      <c r="AY518" s="17" t="s">
        <v>120</v>
      </c>
      <c r="BE518" s="223">
        <f>IF(N518="základní",J518,0)</f>
        <v>0</v>
      </c>
      <c r="BF518" s="223">
        <f>IF(N518="snížená",J518,0)</f>
        <v>0</v>
      </c>
      <c r="BG518" s="223">
        <f>IF(N518="zákl. přenesená",J518,0)</f>
        <v>0</v>
      </c>
      <c r="BH518" s="223">
        <f>IF(N518="sníž. přenesená",J518,0)</f>
        <v>0</v>
      </c>
      <c r="BI518" s="223">
        <f>IF(N518="nulová",J518,0)</f>
        <v>0</v>
      </c>
      <c r="BJ518" s="17" t="s">
        <v>78</v>
      </c>
      <c r="BK518" s="223">
        <f>ROUND(I518*H518,2)</f>
        <v>0</v>
      </c>
      <c r="BL518" s="17" t="s">
        <v>127</v>
      </c>
      <c r="BM518" s="222" t="s">
        <v>592</v>
      </c>
    </row>
    <row r="519" s="2" customFormat="1">
      <c r="A519" s="38"/>
      <c r="B519" s="39"/>
      <c r="C519" s="40"/>
      <c r="D519" s="224" t="s">
        <v>129</v>
      </c>
      <c r="E519" s="40"/>
      <c r="F519" s="225" t="s">
        <v>593</v>
      </c>
      <c r="G519" s="40"/>
      <c r="H519" s="40"/>
      <c r="I519" s="226"/>
      <c r="J519" s="40"/>
      <c r="K519" s="40"/>
      <c r="L519" s="44"/>
      <c r="M519" s="227"/>
      <c r="N519" s="228"/>
      <c r="O519" s="91"/>
      <c r="P519" s="91"/>
      <c r="Q519" s="91"/>
      <c r="R519" s="91"/>
      <c r="S519" s="91"/>
      <c r="T519" s="92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T519" s="17" t="s">
        <v>129</v>
      </c>
      <c r="AU519" s="17" t="s">
        <v>80</v>
      </c>
    </row>
    <row r="520" s="2" customFormat="1">
      <c r="A520" s="38"/>
      <c r="B520" s="39"/>
      <c r="C520" s="40"/>
      <c r="D520" s="229" t="s">
        <v>131</v>
      </c>
      <c r="E520" s="40"/>
      <c r="F520" s="230" t="s">
        <v>594</v>
      </c>
      <c r="G520" s="40"/>
      <c r="H520" s="40"/>
      <c r="I520" s="226"/>
      <c r="J520" s="40"/>
      <c r="K520" s="40"/>
      <c r="L520" s="44"/>
      <c r="M520" s="227"/>
      <c r="N520" s="228"/>
      <c r="O520" s="91"/>
      <c r="P520" s="91"/>
      <c r="Q520" s="91"/>
      <c r="R520" s="91"/>
      <c r="S520" s="91"/>
      <c r="T520" s="92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T520" s="17" t="s">
        <v>131</v>
      </c>
      <c r="AU520" s="17" t="s">
        <v>80</v>
      </c>
    </row>
    <row r="521" s="13" customFormat="1">
      <c r="A521" s="13"/>
      <c r="B521" s="231"/>
      <c r="C521" s="232"/>
      <c r="D521" s="224" t="s">
        <v>133</v>
      </c>
      <c r="E521" s="233" t="s">
        <v>1</v>
      </c>
      <c r="F521" s="234" t="s">
        <v>595</v>
      </c>
      <c r="G521" s="232"/>
      <c r="H521" s="233" t="s">
        <v>1</v>
      </c>
      <c r="I521" s="235"/>
      <c r="J521" s="232"/>
      <c r="K521" s="232"/>
      <c r="L521" s="236"/>
      <c r="M521" s="237"/>
      <c r="N521" s="238"/>
      <c r="O521" s="238"/>
      <c r="P521" s="238"/>
      <c r="Q521" s="238"/>
      <c r="R521" s="238"/>
      <c r="S521" s="238"/>
      <c r="T521" s="239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0" t="s">
        <v>133</v>
      </c>
      <c r="AU521" s="240" t="s">
        <v>80</v>
      </c>
      <c r="AV521" s="13" t="s">
        <v>78</v>
      </c>
      <c r="AW521" s="13" t="s">
        <v>30</v>
      </c>
      <c r="AX521" s="13" t="s">
        <v>73</v>
      </c>
      <c r="AY521" s="240" t="s">
        <v>120</v>
      </c>
    </row>
    <row r="522" s="14" customFormat="1">
      <c r="A522" s="14"/>
      <c r="B522" s="241"/>
      <c r="C522" s="242"/>
      <c r="D522" s="224" t="s">
        <v>133</v>
      </c>
      <c r="E522" s="243" t="s">
        <v>1</v>
      </c>
      <c r="F522" s="244" t="s">
        <v>596</v>
      </c>
      <c r="G522" s="242"/>
      <c r="H522" s="245">
        <v>85.799999999999997</v>
      </c>
      <c r="I522" s="246"/>
      <c r="J522" s="242"/>
      <c r="K522" s="242"/>
      <c r="L522" s="247"/>
      <c r="M522" s="248"/>
      <c r="N522" s="249"/>
      <c r="O522" s="249"/>
      <c r="P522" s="249"/>
      <c r="Q522" s="249"/>
      <c r="R522" s="249"/>
      <c r="S522" s="249"/>
      <c r="T522" s="250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1" t="s">
        <v>133</v>
      </c>
      <c r="AU522" s="251" t="s">
        <v>80</v>
      </c>
      <c r="AV522" s="14" t="s">
        <v>80</v>
      </c>
      <c r="AW522" s="14" t="s">
        <v>30</v>
      </c>
      <c r="AX522" s="14" t="s">
        <v>73</v>
      </c>
      <c r="AY522" s="251" t="s">
        <v>120</v>
      </c>
    </row>
    <row r="523" s="13" customFormat="1">
      <c r="A523" s="13"/>
      <c r="B523" s="231"/>
      <c r="C523" s="232"/>
      <c r="D523" s="224" t="s">
        <v>133</v>
      </c>
      <c r="E523" s="233" t="s">
        <v>1</v>
      </c>
      <c r="F523" s="234" t="s">
        <v>597</v>
      </c>
      <c r="G523" s="232"/>
      <c r="H523" s="233" t="s">
        <v>1</v>
      </c>
      <c r="I523" s="235"/>
      <c r="J523" s="232"/>
      <c r="K523" s="232"/>
      <c r="L523" s="236"/>
      <c r="M523" s="237"/>
      <c r="N523" s="238"/>
      <c r="O523" s="238"/>
      <c r="P523" s="238"/>
      <c r="Q523" s="238"/>
      <c r="R523" s="238"/>
      <c r="S523" s="238"/>
      <c r="T523" s="239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0" t="s">
        <v>133</v>
      </c>
      <c r="AU523" s="240" t="s">
        <v>80</v>
      </c>
      <c r="AV523" s="13" t="s">
        <v>78</v>
      </c>
      <c r="AW523" s="13" t="s">
        <v>30</v>
      </c>
      <c r="AX523" s="13" t="s">
        <v>73</v>
      </c>
      <c r="AY523" s="240" t="s">
        <v>120</v>
      </c>
    </row>
    <row r="524" s="14" customFormat="1">
      <c r="A524" s="14"/>
      <c r="B524" s="241"/>
      <c r="C524" s="242"/>
      <c r="D524" s="224" t="s">
        <v>133</v>
      </c>
      <c r="E524" s="243" t="s">
        <v>1</v>
      </c>
      <c r="F524" s="244" t="s">
        <v>598</v>
      </c>
      <c r="G524" s="242"/>
      <c r="H524" s="245">
        <v>83.257999999999996</v>
      </c>
      <c r="I524" s="246"/>
      <c r="J524" s="242"/>
      <c r="K524" s="242"/>
      <c r="L524" s="247"/>
      <c r="M524" s="248"/>
      <c r="N524" s="249"/>
      <c r="O524" s="249"/>
      <c r="P524" s="249"/>
      <c r="Q524" s="249"/>
      <c r="R524" s="249"/>
      <c r="S524" s="249"/>
      <c r="T524" s="250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1" t="s">
        <v>133</v>
      </c>
      <c r="AU524" s="251" t="s">
        <v>80</v>
      </c>
      <c r="AV524" s="14" t="s">
        <v>80</v>
      </c>
      <c r="AW524" s="14" t="s">
        <v>30</v>
      </c>
      <c r="AX524" s="14" t="s">
        <v>73</v>
      </c>
      <c r="AY524" s="251" t="s">
        <v>120</v>
      </c>
    </row>
    <row r="525" s="13" customFormat="1">
      <c r="A525" s="13"/>
      <c r="B525" s="231"/>
      <c r="C525" s="232"/>
      <c r="D525" s="224" t="s">
        <v>133</v>
      </c>
      <c r="E525" s="233" t="s">
        <v>1</v>
      </c>
      <c r="F525" s="234" t="s">
        <v>599</v>
      </c>
      <c r="G525" s="232"/>
      <c r="H525" s="233" t="s">
        <v>1</v>
      </c>
      <c r="I525" s="235"/>
      <c r="J525" s="232"/>
      <c r="K525" s="232"/>
      <c r="L525" s="236"/>
      <c r="M525" s="237"/>
      <c r="N525" s="238"/>
      <c r="O525" s="238"/>
      <c r="P525" s="238"/>
      <c r="Q525" s="238"/>
      <c r="R525" s="238"/>
      <c r="S525" s="238"/>
      <c r="T525" s="239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0" t="s">
        <v>133</v>
      </c>
      <c r="AU525" s="240" t="s">
        <v>80</v>
      </c>
      <c r="AV525" s="13" t="s">
        <v>78</v>
      </c>
      <c r="AW525" s="13" t="s">
        <v>30</v>
      </c>
      <c r="AX525" s="13" t="s">
        <v>73</v>
      </c>
      <c r="AY525" s="240" t="s">
        <v>120</v>
      </c>
    </row>
    <row r="526" s="14" customFormat="1">
      <c r="A526" s="14"/>
      <c r="B526" s="241"/>
      <c r="C526" s="242"/>
      <c r="D526" s="224" t="s">
        <v>133</v>
      </c>
      <c r="E526" s="243" t="s">
        <v>1</v>
      </c>
      <c r="F526" s="244" t="s">
        <v>600</v>
      </c>
      <c r="G526" s="242"/>
      <c r="H526" s="245">
        <v>2.1000000000000001</v>
      </c>
      <c r="I526" s="246"/>
      <c r="J526" s="242"/>
      <c r="K526" s="242"/>
      <c r="L526" s="247"/>
      <c r="M526" s="248"/>
      <c r="N526" s="249"/>
      <c r="O526" s="249"/>
      <c r="P526" s="249"/>
      <c r="Q526" s="249"/>
      <c r="R526" s="249"/>
      <c r="S526" s="249"/>
      <c r="T526" s="250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1" t="s">
        <v>133</v>
      </c>
      <c r="AU526" s="251" t="s">
        <v>80</v>
      </c>
      <c r="AV526" s="14" t="s">
        <v>80</v>
      </c>
      <c r="AW526" s="14" t="s">
        <v>30</v>
      </c>
      <c r="AX526" s="14" t="s">
        <v>73</v>
      </c>
      <c r="AY526" s="251" t="s">
        <v>120</v>
      </c>
    </row>
    <row r="527" s="15" customFormat="1">
      <c r="A527" s="15"/>
      <c r="B527" s="252"/>
      <c r="C527" s="253"/>
      <c r="D527" s="224" t="s">
        <v>133</v>
      </c>
      <c r="E527" s="254" t="s">
        <v>1</v>
      </c>
      <c r="F527" s="255" t="s">
        <v>136</v>
      </c>
      <c r="G527" s="253"/>
      <c r="H527" s="256">
        <v>171.15799999999999</v>
      </c>
      <c r="I527" s="257"/>
      <c r="J527" s="253"/>
      <c r="K527" s="253"/>
      <c r="L527" s="258"/>
      <c r="M527" s="259"/>
      <c r="N527" s="260"/>
      <c r="O527" s="260"/>
      <c r="P527" s="260"/>
      <c r="Q527" s="260"/>
      <c r="R527" s="260"/>
      <c r="S527" s="260"/>
      <c r="T527" s="261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62" t="s">
        <v>133</v>
      </c>
      <c r="AU527" s="262" t="s">
        <v>80</v>
      </c>
      <c r="AV527" s="15" t="s">
        <v>127</v>
      </c>
      <c r="AW527" s="15" t="s">
        <v>30</v>
      </c>
      <c r="AX527" s="15" t="s">
        <v>78</v>
      </c>
      <c r="AY527" s="262" t="s">
        <v>120</v>
      </c>
    </row>
    <row r="528" s="2" customFormat="1" ht="24.15" customHeight="1">
      <c r="A528" s="38"/>
      <c r="B528" s="39"/>
      <c r="C528" s="211" t="s">
        <v>601</v>
      </c>
      <c r="D528" s="211" t="s">
        <v>122</v>
      </c>
      <c r="E528" s="212" t="s">
        <v>602</v>
      </c>
      <c r="F528" s="213" t="s">
        <v>603</v>
      </c>
      <c r="G528" s="214" t="s">
        <v>223</v>
      </c>
      <c r="H528" s="215">
        <v>19305</v>
      </c>
      <c r="I528" s="216"/>
      <c r="J528" s="217">
        <f>ROUND(I528*H528,2)</f>
        <v>0</v>
      </c>
      <c r="K528" s="213" t="s">
        <v>126</v>
      </c>
      <c r="L528" s="44"/>
      <c r="M528" s="218" t="s">
        <v>1</v>
      </c>
      <c r="N528" s="219" t="s">
        <v>38</v>
      </c>
      <c r="O528" s="91"/>
      <c r="P528" s="220">
        <f>O528*H528</f>
        <v>0</v>
      </c>
      <c r="Q528" s="220">
        <v>0</v>
      </c>
      <c r="R528" s="220">
        <f>Q528*H528</f>
        <v>0</v>
      </c>
      <c r="S528" s="220">
        <v>0</v>
      </c>
      <c r="T528" s="221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22" t="s">
        <v>127</v>
      </c>
      <c r="AT528" s="222" t="s">
        <v>122</v>
      </c>
      <c r="AU528" s="222" t="s">
        <v>80</v>
      </c>
      <c r="AY528" s="17" t="s">
        <v>120</v>
      </c>
      <c r="BE528" s="223">
        <f>IF(N528="základní",J528,0)</f>
        <v>0</v>
      </c>
      <c r="BF528" s="223">
        <f>IF(N528="snížená",J528,0)</f>
        <v>0</v>
      </c>
      <c r="BG528" s="223">
        <f>IF(N528="zákl. přenesená",J528,0)</f>
        <v>0</v>
      </c>
      <c r="BH528" s="223">
        <f>IF(N528="sníž. přenesená",J528,0)</f>
        <v>0</v>
      </c>
      <c r="BI528" s="223">
        <f>IF(N528="nulová",J528,0)</f>
        <v>0</v>
      </c>
      <c r="BJ528" s="17" t="s">
        <v>78</v>
      </c>
      <c r="BK528" s="223">
        <f>ROUND(I528*H528,2)</f>
        <v>0</v>
      </c>
      <c r="BL528" s="17" t="s">
        <v>127</v>
      </c>
      <c r="BM528" s="222" t="s">
        <v>604</v>
      </c>
    </row>
    <row r="529" s="2" customFormat="1">
      <c r="A529" s="38"/>
      <c r="B529" s="39"/>
      <c r="C529" s="40"/>
      <c r="D529" s="224" t="s">
        <v>129</v>
      </c>
      <c r="E529" s="40"/>
      <c r="F529" s="225" t="s">
        <v>605</v>
      </c>
      <c r="G529" s="40"/>
      <c r="H529" s="40"/>
      <c r="I529" s="226"/>
      <c r="J529" s="40"/>
      <c r="K529" s="40"/>
      <c r="L529" s="44"/>
      <c r="M529" s="227"/>
      <c r="N529" s="228"/>
      <c r="O529" s="91"/>
      <c r="P529" s="91"/>
      <c r="Q529" s="91"/>
      <c r="R529" s="91"/>
      <c r="S529" s="91"/>
      <c r="T529" s="92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T529" s="17" t="s">
        <v>129</v>
      </c>
      <c r="AU529" s="17" t="s">
        <v>80</v>
      </c>
    </row>
    <row r="530" s="2" customFormat="1">
      <c r="A530" s="38"/>
      <c r="B530" s="39"/>
      <c r="C530" s="40"/>
      <c r="D530" s="229" t="s">
        <v>131</v>
      </c>
      <c r="E530" s="40"/>
      <c r="F530" s="230" t="s">
        <v>606</v>
      </c>
      <c r="G530" s="40"/>
      <c r="H530" s="40"/>
      <c r="I530" s="226"/>
      <c r="J530" s="40"/>
      <c r="K530" s="40"/>
      <c r="L530" s="44"/>
      <c r="M530" s="227"/>
      <c r="N530" s="228"/>
      <c r="O530" s="91"/>
      <c r="P530" s="91"/>
      <c r="Q530" s="91"/>
      <c r="R530" s="91"/>
      <c r="S530" s="91"/>
      <c r="T530" s="92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T530" s="17" t="s">
        <v>131</v>
      </c>
      <c r="AU530" s="17" t="s">
        <v>80</v>
      </c>
    </row>
    <row r="531" s="13" customFormat="1">
      <c r="A531" s="13"/>
      <c r="B531" s="231"/>
      <c r="C531" s="232"/>
      <c r="D531" s="224" t="s">
        <v>133</v>
      </c>
      <c r="E531" s="233" t="s">
        <v>1</v>
      </c>
      <c r="F531" s="234" t="s">
        <v>595</v>
      </c>
      <c r="G531" s="232"/>
      <c r="H531" s="233" t="s">
        <v>1</v>
      </c>
      <c r="I531" s="235"/>
      <c r="J531" s="232"/>
      <c r="K531" s="232"/>
      <c r="L531" s="236"/>
      <c r="M531" s="237"/>
      <c r="N531" s="238"/>
      <c r="O531" s="238"/>
      <c r="P531" s="238"/>
      <c r="Q531" s="238"/>
      <c r="R531" s="238"/>
      <c r="S531" s="238"/>
      <c r="T531" s="239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0" t="s">
        <v>133</v>
      </c>
      <c r="AU531" s="240" t="s">
        <v>80</v>
      </c>
      <c r="AV531" s="13" t="s">
        <v>78</v>
      </c>
      <c r="AW531" s="13" t="s">
        <v>30</v>
      </c>
      <c r="AX531" s="13" t="s">
        <v>73</v>
      </c>
      <c r="AY531" s="240" t="s">
        <v>120</v>
      </c>
    </row>
    <row r="532" s="14" customFormat="1">
      <c r="A532" s="14"/>
      <c r="B532" s="241"/>
      <c r="C532" s="242"/>
      <c r="D532" s="224" t="s">
        <v>133</v>
      </c>
      <c r="E532" s="243" t="s">
        <v>1</v>
      </c>
      <c r="F532" s="244" t="s">
        <v>607</v>
      </c>
      <c r="G532" s="242"/>
      <c r="H532" s="245">
        <v>1287</v>
      </c>
      <c r="I532" s="246"/>
      <c r="J532" s="242"/>
      <c r="K532" s="242"/>
      <c r="L532" s="247"/>
      <c r="M532" s="248"/>
      <c r="N532" s="249"/>
      <c r="O532" s="249"/>
      <c r="P532" s="249"/>
      <c r="Q532" s="249"/>
      <c r="R532" s="249"/>
      <c r="S532" s="249"/>
      <c r="T532" s="250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1" t="s">
        <v>133</v>
      </c>
      <c r="AU532" s="251" t="s">
        <v>80</v>
      </c>
      <c r="AV532" s="14" t="s">
        <v>80</v>
      </c>
      <c r="AW532" s="14" t="s">
        <v>30</v>
      </c>
      <c r="AX532" s="14" t="s">
        <v>73</v>
      </c>
      <c r="AY532" s="251" t="s">
        <v>120</v>
      </c>
    </row>
    <row r="533" s="15" customFormat="1">
      <c r="A533" s="15"/>
      <c r="B533" s="252"/>
      <c r="C533" s="253"/>
      <c r="D533" s="224" t="s">
        <v>133</v>
      </c>
      <c r="E533" s="254" t="s">
        <v>1</v>
      </c>
      <c r="F533" s="255" t="s">
        <v>136</v>
      </c>
      <c r="G533" s="253"/>
      <c r="H533" s="256">
        <v>1287</v>
      </c>
      <c r="I533" s="257"/>
      <c r="J533" s="253"/>
      <c r="K533" s="253"/>
      <c r="L533" s="258"/>
      <c r="M533" s="259"/>
      <c r="N533" s="260"/>
      <c r="O533" s="260"/>
      <c r="P533" s="260"/>
      <c r="Q533" s="260"/>
      <c r="R533" s="260"/>
      <c r="S533" s="260"/>
      <c r="T533" s="261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T533" s="262" t="s">
        <v>133</v>
      </c>
      <c r="AU533" s="262" t="s">
        <v>80</v>
      </c>
      <c r="AV533" s="15" t="s">
        <v>127</v>
      </c>
      <c r="AW533" s="15" t="s">
        <v>30</v>
      </c>
      <c r="AX533" s="15" t="s">
        <v>78</v>
      </c>
      <c r="AY533" s="262" t="s">
        <v>120</v>
      </c>
    </row>
    <row r="534" s="14" customFormat="1">
      <c r="A534" s="14"/>
      <c r="B534" s="241"/>
      <c r="C534" s="242"/>
      <c r="D534" s="224" t="s">
        <v>133</v>
      </c>
      <c r="E534" s="242"/>
      <c r="F534" s="244" t="s">
        <v>608</v>
      </c>
      <c r="G534" s="242"/>
      <c r="H534" s="245">
        <v>19305</v>
      </c>
      <c r="I534" s="246"/>
      <c r="J534" s="242"/>
      <c r="K534" s="242"/>
      <c r="L534" s="247"/>
      <c r="M534" s="248"/>
      <c r="N534" s="249"/>
      <c r="O534" s="249"/>
      <c r="P534" s="249"/>
      <c r="Q534" s="249"/>
      <c r="R534" s="249"/>
      <c r="S534" s="249"/>
      <c r="T534" s="250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1" t="s">
        <v>133</v>
      </c>
      <c r="AU534" s="251" t="s">
        <v>80</v>
      </c>
      <c r="AV534" s="14" t="s">
        <v>80</v>
      </c>
      <c r="AW534" s="14" t="s">
        <v>4</v>
      </c>
      <c r="AX534" s="14" t="s">
        <v>78</v>
      </c>
      <c r="AY534" s="251" t="s">
        <v>120</v>
      </c>
    </row>
    <row r="535" s="2" customFormat="1" ht="24.15" customHeight="1">
      <c r="A535" s="38"/>
      <c r="B535" s="39"/>
      <c r="C535" s="211" t="s">
        <v>609</v>
      </c>
      <c r="D535" s="211" t="s">
        <v>122</v>
      </c>
      <c r="E535" s="212" t="s">
        <v>610</v>
      </c>
      <c r="F535" s="213" t="s">
        <v>611</v>
      </c>
      <c r="G535" s="214" t="s">
        <v>223</v>
      </c>
      <c r="H535" s="215">
        <v>171.15799999999999</v>
      </c>
      <c r="I535" s="216"/>
      <c r="J535" s="217">
        <f>ROUND(I535*H535,2)</f>
        <v>0</v>
      </c>
      <c r="K535" s="213" t="s">
        <v>126</v>
      </c>
      <c r="L535" s="44"/>
      <c r="M535" s="218" t="s">
        <v>1</v>
      </c>
      <c r="N535" s="219" t="s">
        <v>38</v>
      </c>
      <c r="O535" s="91"/>
      <c r="P535" s="220">
        <f>O535*H535</f>
        <v>0</v>
      </c>
      <c r="Q535" s="220">
        <v>0</v>
      </c>
      <c r="R535" s="220">
        <f>Q535*H535</f>
        <v>0</v>
      </c>
      <c r="S535" s="220">
        <v>0</v>
      </c>
      <c r="T535" s="221">
        <f>S535*H535</f>
        <v>0</v>
      </c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R535" s="222" t="s">
        <v>127</v>
      </c>
      <c r="AT535" s="222" t="s">
        <v>122</v>
      </c>
      <c r="AU535" s="222" t="s">
        <v>80</v>
      </c>
      <c r="AY535" s="17" t="s">
        <v>120</v>
      </c>
      <c r="BE535" s="223">
        <f>IF(N535="základní",J535,0)</f>
        <v>0</v>
      </c>
      <c r="BF535" s="223">
        <f>IF(N535="snížená",J535,0)</f>
        <v>0</v>
      </c>
      <c r="BG535" s="223">
        <f>IF(N535="zákl. přenesená",J535,0)</f>
        <v>0</v>
      </c>
      <c r="BH535" s="223">
        <f>IF(N535="sníž. přenesená",J535,0)</f>
        <v>0</v>
      </c>
      <c r="BI535" s="223">
        <f>IF(N535="nulová",J535,0)</f>
        <v>0</v>
      </c>
      <c r="BJ535" s="17" t="s">
        <v>78</v>
      </c>
      <c r="BK535" s="223">
        <f>ROUND(I535*H535,2)</f>
        <v>0</v>
      </c>
      <c r="BL535" s="17" t="s">
        <v>127</v>
      </c>
      <c r="BM535" s="222" t="s">
        <v>612</v>
      </c>
    </row>
    <row r="536" s="2" customFormat="1">
      <c r="A536" s="38"/>
      <c r="B536" s="39"/>
      <c r="C536" s="40"/>
      <c r="D536" s="224" t="s">
        <v>129</v>
      </c>
      <c r="E536" s="40"/>
      <c r="F536" s="225" t="s">
        <v>613</v>
      </c>
      <c r="G536" s="40"/>
      <c r="H536" s="40"/>
      <c r="I536" s="226"/>
      <c r="J536" s="40"/>
      <c r="K536" s="40"/>
      <c r="L536" s="44"/>
      <c r="M536" s="227"/>
      <c r="N536" s="228"/>
      <c r="O536" s="91"/>
      <c r="P536" s="91"/>
      <c r="Q536" s="91"/>
      <c r="R536" s="91"/>
      <c r="S536" s="91"/>
      <c r="T536" s="92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T536" s="17" t="s">
        <v>129</v>
      </c>
      <c r="AU536" s="17" t="s">
        <v>80</v>
      </c>
    </row>
    <row r="537" s="2" customFormat="1">
      <c r="A537" s="38"/>
      <c r="B537" s="39"/>
      <c r="C537" s="40"/>
      <c r="D537" s="229" t="s">
        <v>131</v>
      </c>
      <c r="E537" s="40"/>
      <c r="F537" s="230" t="s">
        <v>614</v>
      </c>
      <c r="G537" s="40"/>
      <c r="H537" s="40"/>
      <c r="I537" s="226"/>
      <c r="J537" s="40"/>
      <c r="K537" s="40"/>
      <c r="L537" s="44"/>
      <c r="M537" s="227"/>
      <c r="N537" s="228"/>
      <c r="O537" s="91"/>
      <c r="P537" s="91"/>
      <c r="Q537" s="91"/>
      <c r="R537" s="91"/>
      <c r="S537" s="91"/>
      <c r="T537" s="92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T537" s="17" t="s">
        <v>131</v>
      </c>
      <c r="AU537" s="17" t="s">
        <v>80</v>
      </c>
    </row>
    <row r="538" s="2" customFormat="1" ht="37.8" customHeight="1">
      <c r="A538" s="38"/>
      <c r="B538" s="39"/>
      <c r="C538" s="211" t="s">
        <v>615</v>
      </c>
      <c r="D538" s="211" t="s">
        <v>122</v>
      </c>
      <c r="E538" s="212" t="s">
        <v>616</v>
      </c>
      <c r="F538" s="213" t="s">
        <v>617</v>
      </c>
      <c r="G538" s="214" t="s">
        <v>223</v>
      </c>
      <c r="H538" s="215">
        <v>96.917000000000002</v>
      </c>
      <c r="I538" s="216"/>
      <c r="J538" s="217">
        <f>ROUND(I538*H538,2)</f>
        <v>0</v>
      </c>
      <c r="K538" s="213" t="s">
        <v>126</v>
      </c>
      <c r="L538" s="44"/>
      <c r="M538" s="218" t="s">
        <v>1</v>
      </c>
      <c r="N538" s="219" t="s">
        <v>38</v>
      </c>
      <c r="O538" s="91"/>
      <c r="P538" s="220">
        <f>O538*H538</f>
        <v>0</v>
      </c>
      <c r="Q538" s="220">
        <v>0</v>
      </c>
      <c r="R538" s="220">
        <f>Q538*H538</f>
        <v>0</v>
      </c>
      <c r="S538" s="220">
        <v>0</v>
      </c>
      <c r="T538" s="221">
        <f>S538*H538</f>
        <v>0</v>
      </c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R538" s="222" t="s">
        <v>127</v>
      </c>
      <c r="AT538" s="222" t="s">
        <v>122</v>
      </c>
      <c r="AU538" s="222" t="s">
        <v>80</v>
      </c>
      <c r="AY538" s="17" t="s">
        <v>120</v>
      </c>
      <c r="BE538" s="223">
        <f>IF(N538="základní",J538,0)</f>
        <v>0</v>
      </c>
      <c r="BF538" s="223">
        <f>IF(N538="snížená",J538,0)</f>
        <v>0</v>
      </c>
      <c r="BG538" s="223">
        <f>IF(N538="zákl. přenesená",J538,0)</f>
        <v>0</v>
      </c>
      <c r="BH538" s="223">
        <f>IF(N538="sníž. přenesená",J538,0)</f>
        <v>0</v>
      </c>
      <c r="BI538" s="223">
        <f>IF(N538="nulová",J538,0)</f>
        <v>0</v>
      </c>
      <c r="BJ538" s="17" t="s">
        <v>78</v>
      </c>
      <c r="BK538" s="223">
        <f>ROUND(I538*H538,2)</f>
        <v>0</v>
      </c>
      <c r="BL538" s="17" t="s">
        <v>127</v>
      </c>
      <c r="BM538" s="222" t="s">
        <v>618</v>
      </c>
    </row>
    <row r="539" s="2" customFormat="1">
      <c r="A539" s="38"/>
      <c r="B539" s="39"/>
      <c r="C539" s="40"/>
      <c r="D539" s="224" t="s">
        <v>129</v>
      </c>
      <c r="E539" s="40"/>
      <c r="F539" s="225" t="s">
        <v>619</v>
      </c>
      <c r="G539" s="40"/>
      <c r="H539" s="40"/>
      <c r="I539" s="226"/>
      <c r="J539" s="40"/>
      <c r="K539" s="40"/>
      <c r="L539" s="44"/>
      <c r="M539" s="227"/>
      <c r="N539" s="228"/>
      <c r="O539" s="91"/>
      <c r="P539" s="91"/>
      <c r="Q539" s="91"/>
      <c r="R539" s="91"/>
      <c r="S539" s="91"/>
      <c r="T539" s="92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T539" s="17" t="s">
        <v>129</v>
      </c>
      <c r="AU539" s="17" t="s">
        <v>80</v>
      </c>
    </row>
    <row r="540" s="2" customFormat="1">
      <c r="A540" s="38"/>
      <c r="B540" s="39"/>
      <c r="C540" s="40"/>
      <c r="D540" s="229" t="s">
        <v>131</v>
      </c>
      <c r="E540" s="40"/>
      <c r="F540" s="230" t="s">
        <v>620</v>
      </c>
      <c r="G540" s="40"/>
      <c r="H540" s="40"/>
      <c r="I540" s="226"/>
      <c r="J540" s="40"/>
      <c r="K540" s="40"/>
      <c r="L540" s="44"/>
      <c r="M540" s="227"/>
      <c r="N540" s="228"/>
      <c r="O540" s="91"/>
      <c r="P540" s="91"/>
      <c r="Q540" s="91"/>
      <c r="R540" s="91"/>
      <c r="S540" s="91"/>
      <c r="T540" s="92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T540" s="17" t="s">
        <v>131</v>
      </c>
      <c r="AU540" s="17" t="s">
        <v>80</v>
      </c>
    </row>
    <row r="541" s="14" customFormat="1">
      <c r="A541" s="14"/>
      <c r="B541" s="241"/>
      <c r="C541" s="242"/>
      <c r="D541" s="224" t="s">
        <v>133</v>
      </c>
      <c r="E541" s="243" t="s">
        <v>1</v>
      </c>
      <c r="F541" s="244" t="s">
        <v>621</v>
      </c>
      <c r="G541" s="242"/>
      <c r="H541" s="245">
        <v>96.917000000000002</v>
      </c>
      <c r="I541" s="246"/>
      <c r="J541" s="242"/>
      <c r="K541" s="242"/>
      <c r="L541" s="247"/>
      <c r="M541" s="248"/>
      <c r="N541" s="249"/>
      <c r="O541" s="249"/>
      <c r="P541" s="249"/>
      <c r="Q541" s="249"/>
      <c r="R541" s="249"/>
      <c r="S541" s="249"/>
      <c r="T541" s="250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1" t="s">
        <v>133</v>
      </c>
      <c r="AU541" s="251" t="s">
        <v>80</v>
      </c>
      <c r="AV541" s="14" t="s">
        <v>80</v>
      </c>
      <c r="AW541" s="14" t="s">
        <v>30</v>
      </c>
      <c r="AX541" s="14" t="s">
        <v>73</v>
      </c>
      <c r="AY541" s="251" t="s">
        <v>120</v>
      </c>
    </row>
    <row r="542" s="15" customFormat="1">
      <c r="A542" s="15"/>
      <c r="B542" s="252"/>
      <c r="C542" s="253"/>
      <c r="D542" s="224" t="s">
        <v>133</v>
      </c>
      <c r="E542" s="254" t="s">
        <v>1</v>
      </c>
      <c r="F542" s="255" t="s">
        <v>136</v>
      </c>
      <c r="G542" s="253"/>
      <c r="H542" s="256">
        <v>96.917000000000002</v>
      </c>
      <c r="I542" s="257"/>
      <c r="J542" s="253"/>
      <c r="K542" s="253"/>
      <c r="L542" s="258"/>
      <c r="M542" s="259"/>
      <c r="N542" s="260"/>
      <c r="O542" s="260"/>
      <c r="P542" s="260"/>
      <c r="Q542" s="260"/>
      <c r="R542" s="260"/>
      <c r="S542" s="260"/>
      <c r="T542" s="261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T542" s="262" t="s">
        <v>133</v>
      </c>
      <c r="AU542" s="262" t="s">
        <v>80</v>
      </c>
      <c r="AV542" s="15" t="s">
        <v>127</v>
      </c>
      <c r="AW542" s="15" t="s">
        <v>30</v>
      </c>
      <c r="AX542" s="15" t="s">
        <v>78</v>
      </c>
      <c r="AY542" s="262" t="s">
        <v>120</v>
      </c>
    </row>
    <row r="543" s="2" customFormat="1" ht="16.5" customHeight="1">
      <c r="A543" s="38"/>
      <c r="B543" s="39"/>
      <c r="C543" s="211" t="s">
        <v>622</v>
      </c>
      <c r="D543" s="211" t="s">
        <v>122</v>
      </c>
      <c r="E543" s="212" t="s">
        <v>623</v>
      </c>
      <c r="F543" s="213" t="s">
        <v>624</v>
      </c>
      <c r="G543" s="214" t="s">
        <v>223</v>
      </c>
      <c r="H543" s="215">
        <v>2.1000000000000001</v>
      </c>
      <c r="I543" s="216"/>
      <c r="J543" s="217">
        <f>ROUND(I543*H543,2)</f>
        <v>0</v>
      </c>
      <c r="K543" s="213" t="s">
        <v>1</v>
      </c>
      <c r="L543" s="44"/>
      <c r="M543" s="218" t="s">
        <v>1</v>
      </c>
      <c r="N543" s="219" t="s">
        <v>38</v>
      </c>
      <c r="O543" s="91"/>
      <c r="P543" s="220">
        <f>O543*H543</f>
        <v>0</v>
      </c>
      <c r="Q543" s="220">
        <v>0</v>
      </c>
      <c r="R543" s="220">
        <f>Q543*H543</f>
        <v>0</v>
      </c>
      <c r="S543" s="220">
        <v>0</v>
      </c>
      <c r="T543" s="221">
        <f>S543*H543</f>
        <v>0</v>
      </c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R543" s="222" t="s">
        <v>127</v>
      </c>
      <c r="AT543" s="222" t="s">
        <v>122</v>
      </c>
      <c r="AU543" s="222" t="s">
        <v>80</v>
      </c>
      <c r="AY543" s="17" t="s">
        <v>120</v>
      </c>
      <c r="BE543" s="223">
        <f>IF(N543="základní",J543,0)</f>
        <v>0</v>
      </c>
      <c r="BF543" s="223">
        <f>IF(N543="snížená",J543,0)</f>
        <v>0</v>
      </c>
      <c r="BG543" s="223">
        <f>IF(N543="zákl. přenesená",J543,0)</f>
        <v>0</v>
      </c>
      <c r="BH543" s="223">
        <f>IF(N543="sníž. přenesená",J543,0)</f>
        <v>0</v>
      </c>
      <c r="BI543" s="223">
        <f>IF(N543="nulová",J543,0)</f>
        <v>0</v>
      </c>
      <c r="BJ543" s="17" t="s">
        <v>78</v>
      </c>
      <c r="BK543" s="223">
        <f>ROUND(I543*H543,2)</f>
        <v>0</v>
      </c>
      <c r="BL543" s="17" t="s">
        <v>127</v>
      </c>
      <c r="BM543" s="222" t="s">
        <v>625</v>
      </c>
    </row>
    <row r="544" s="2" customFormat="1">
      <c r="A544" s="38"/>
      <c r="B544" s="39"/>
      <c r="C544" s="40"/>
      <c r="D544" s="224" t="s">
        <v>129</v>
      </c>
      <c r="E544" s="40"/>
      <c r="F544" s="225" t="s">
        <v>626</v>
      </c>
      <c r="G544" s="40"/>
      <c r="H544" s="40"/>
      <c r="I544" s="226"/>
      <c r="J544" s="40"/>
      <c r="K544" s="40"/>
      <c r="L544" s="44"/>
      <c r="M544" s="227"/>
      <c r="N544" s="228"/>
      <c r="O544" s="91"/>
      <c r="P544" s="91"/>
      <c r="Q544" s="91"/>
      <c r="R544" s="91"/>
      <c r="S544" s="91"/>
      <c r="T544" s="92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T544" s="17" t="s">
        <v>129</v>
      </c>
      <c r="AU544" s="17" t="s">
        <v>80</v>
      </c>
    </row>
    <row r="545" s="13" customFormat="1">
      <c r="A545" s="13"/>
      <c r="B545" s="231"/>
      <c r="C545" s="232"/>
      <c r="D545" s="224" t="s">
        <v>133</v>
      </c>
      <c r="E545" s="233" t="s">
        <v>1</v>
      </c>
      <c r="F545" s="234" t="s">
        <v>627</v>
      </c>
      <c r="G545" s="232"/>
      <c r="H545" s="233" t="s">
        <v>1</v>
      </c>
      <c r="I545" s="235"/>
      <c r="J545" s="232"/>
      <c r="K545" s="232"/>
      <c r="L545" s="236"/>
      <c r="M545" s="237"/>
      <c r="N545" s="238"/>
      <c r="O545" s="238"/>
      <c r="P545" s="238"/>
      <c r="Q545" s="238"/>
      <c r="R545" s="238"/>
      <c r="S545" s="238"/>
      <c r="T545" s="239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0" t="s">
        <v>133</v>
      </c>
      <c r="AU545" s="240" t="s">
        <v>80</v>
      </c>
      <c r="AV545" s="13" t="s">
        <v>78</v>
      </c>
      <c r="AW545" s="13" t="s">
        <v>30</v>
      </c>
      <c r="AX545" s="13" t="s">
        <v>73</v>
      </c>
      <c r="AY545" s="240" t="s">
        <v>120</v>
      </c>
    </row>
    <row r="546" s="14" customFormat="1">
      <c r="A546" s="14"/>
      <c r="B546" s="241"/>
      <c r="C546" s="242"/>
      <c r="D546" s="224" t="s">
        <v>133</v>
      </c>
      <c r="E546" s="243" t="s">
        <v>1</v>
      </c>
      <c r="F546" s="244" t="s">
        <v>600</v>
      </c>
      <c r="G546" s="242"/>
      <c r="H546" s="245">
        <v>2.1000000000000001</v>
      </c>
      <c r="I546" s="246"/>
      <c r="J546" s="242"/>
      <c r="K546" s="242"/>
      <c r="L546" s="247"/>
      <c r="M546" s="248"/>
      <c r="N546" s="249"/>
      <c r="O546" s="249"/>
      <c r="P546" s="249"/>
      <c r="Q546" s="249"/>
      <c r="R546" s="249"/>
      <c r="S546" s="249"/>
      <c r="T546" s="250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51" t="s">
        <v>133</v>
      </c>
      <c r="AU546" s="251" t="s">
        <v>80</v>
      </c>
      <c r="AV546" s="14" t="s">
        <v>80</v>
      </c>
      <c r="AW546" s="14" t="s">
        <v>30</v>
      </c>
      <c r="AX546" s="14" t="s">
        <v>73</v>
      </c>
      <c r="AY546" s="251" t="s">
        <v>120</v>
      </c>
    </row>
    <row r="547" s="15" customFormat="1">
      <c r="A547" s="15"/>
      <c r="B547" s="252"/>
      <c r="C547" s="253"/>
      <c r="D547" s="224" t="s">
        <v>133</v>
      </c>
      <c r="E547" s="254" t="s">
        <v>1</v>
      </c>
      <c r="F547" s="255" t="s">
        <v>136</v>
      </c>
      <c r="G547" s="253"/>
      <c r="H547" s="256">
        <v>2.1000000000000001</v>
      </c>
      <c r="I547" s="257"/>
      <c r="J547" s="253"/>
      <c r="K547" s="253"/>
      <c r="L547" s="258"/>
      <c r="M547" s="259"/>
      <c r="N547" s="260"/>
      <c r="O547" s="260"/>
      <c r="P547" s="260"/>
      <c r="Q547" s="260"/>
      <c r="R547" s="260"/>
      <c r="S547" s="260"/>
      <c r="T547" s="261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62" t="s">
        <v>133</v>
      </c>
      <c r="AU547" s="262" t="s">
        <v>80</v>
      </c>
      <c r="AV547" s="15" t="s">
        <v>127</v>
      </c>
      <c r="AW547" s="15" t="s">
        <v>30</v>
      </c>
      <c r="AX547" s="15" t="s">
        <v>78</v>
      </c>
      <c r="AY547" s="262" t="s">
        <v>120</v>
      </c>
    </row>
    <row r="548" s="12" customFormat="1" ht="22.8" customHeight="1">
      <c r="A548" s="12"/>
      <c r="B548" s="195"/>
      <c r="C548" s="196"/>
      <c r="D548" s="197" t="s">
        <v>72</v>
      </c>
      <c r="E548" s="209" t="s">
        <v>628</v>
      </c>
      <c r="F548" s="209" t="s">
        <v>629</v>
      </c>
      <c r="G548" s="196"/>
      <c r="H548" s="196"/>
      <c r="I548" s="199"/>
      <c r="J548" s="210">
        <f>BK548</f>
        <v>0</v>
      </c>
      <c r="K548" s="196"/>
      <c r="L548" s="201"/>
      <c r="M548" s="202"/>
      <c r="N548" s="203"/>
      <c r="O548" s="203"/>
      <c r="P548" s="204">
        <f>SUM(P549:P551)</f>
        <v>0</v>
      </c>
      <c r="Q548" s="203"/>
      <c r="R548" s="204">
        <f>SUM(R549:R551)</f>
        <v>0</v>
      </c>
      <c r="S548" s="203"/>
      <c r="T548" s="205">
        <f>SUM(T549:T551)</f>
        <v>0</v>
      </c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R548" s="206" t="s">
        <v>78</v>
      </c>
      <c r="AT548" s="207" t="s">
        <v>72</v>
      </c>
      <c r="AU548" s="207" t="s">
        <v>78</v>
      </c>
      <c r="AY548" s="206" t="s">
        <v>120</v>
      </c>
      <c r="BK548" s="208">
        <f>SUM(BK549:BK551)</f>
        <v>0</v>
      </c>
    </row>
    <row r="549" s="2" customFormat="1" ht="24.15" customHeight="1">
      <c r="A549" s="38"/>
      <c r="B549" s="39"/>
      <c r="C549" s="211" t="s">
        <v>630</v>
      </c>
      <c r="D549" s="211" t="s">
        <v>122</v>
      </c>
      <c r="E549" s="212" t="s">
        <v>631</v>
      </c>
      <c r="F549" s="213" t="s">
        <v>632</v>
      </c>
      <c r="G549" s="214" t="s">
        <v>223</v>
      </c>
      <c r="H549" s="215">
        <v>395.77999999999997</v>
      </c>
      <c r="I549" s="216"/>
      <c r="J549" s="217">
        <f>ROUND(I549*H549,2)</f>
        <v>0</v>
      </c>
      <c r="K549" s="213" t="s">
        <v>126</v>
      </c>
      <c r="L549" s="44"/>
      <c r="M549" s="218" t="s">
        <v>1</v>
      </c>
      <c r="N549" s="219" t="s">
        <v>38</v>
      </c>
      <c r="O549" s="91"/>
      <c r="P549" s="220">
        <f>O549*H549</f>
        <v>0</v>
      </c>
      <c r="Q549" s="220">
        <v>0</v>
      </c>
      <c r="R549" s="220">
        <f>Q549*H549</f>
        <v>0</v>
      </c>
      <c r="S549" s="220">
        <v>0</v>
      </c>
      <c r="T549" s="221">
        <f>S549*H549</f>
        <v>0</v>
      </c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222" t="s">
        <v>127</v>
      </c>
      <c r="AT549" s="222" t="s">
        <v>122</v>
      </c>
      <c r="AU549" s="222" t="s">
        <v>80</v>
      </c>
      <c r="AY549" s="17" t="s">
        <v>120</v>
      </c>
      <c r="BE549" s="223">
        <f>IF(N549="základní",J549,0)</f>
        <v>0</v>
      </c>
      <c r="BF549" s="223">
        <f>IF(N549="snížená",J549,0)</f>
        <v>0</v>
      </c>
      <c r="BG549" s="223">
        <f>IF(N549="zákl. přenesená",J549,0)</f>
        <v>0</v>
      </c>
      <c r="BH549" s="223">
        <f>IF(N549="sníž. přenesená",J549,0)</f>
        <v>0</v>
      </c>
      <c r="BI549" s="223">
        <f>IF(N549="nulová",J549,0)</f>
        <v>0</v>
      </c>
      <c r="BJ549" s="17" t="s">
        <v>78</v>
      </c>
      <c r="BK549" s="223">
        <f>ROUND(I549*H549,2)</f>
        <v>0</v>
      </c>
      <c r="BL549" s="17" t="s">
        <v>127</v>
      </c>
      <c r="BM549" s="222" t="s">
        <v>633</v>
      </c>
    </row>
    <row r="550" s="2" customFormat="1">
      <c r="A550" s="38"/>
      <c r="B550" s="39"/>
      <c r="C550" s="40"/>
      <c r="D550" s="224" t="s">
        <v>129</v>
      </c>
      <c r="E550" s="40"/>
      <c r="F550" s="225" t="s">
        <v>634</v>
      </c>
      <c r="G550" s="40"/>
      <c r="H550" s="40"/>
      <c r="I550" s="226"/>
      <c r="J550" s="40"/>
      <c r="K550" s="40"/>
      <c r="L550" s="44"/>
      <c r="M550" s="227"/>
      <c r="N550" s="228"/>
      <c r="O550" s="91"/>
      <c r="P550" s="91"/>
      <c r="Q550" s="91"/>
      <c r="R550" s="91"/>
      <c r="S550" s="91"/>
      <c r="T550" s="92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T550" s="17" t="s">
        <v>129</v>
      </c>
      <c r="AU550" s="17" t="s">
        <v>80</v>
      </c>
    </row>
    <row r="551" s="2" customFormat="1">
      <c r="A551" s="38"/>
      <c r="B551" s="39"/>
      <c r="C551" s="40"/>
      <c r="D551" s="229" t="s">
        <v>131</v>
      </c>
      <c r="E551" s="40"/>
      <c r="F551" s="230" t="s">
        <v>635</v>
      </c>
      <c r="G551" s="40"/>
      <c r="H551" s="40"/>
      <c r="I551" s="226"/>
      <c r="J551" s="40"/>
      <c r="K551" s="40"/>
      <c r="L551" s="44"/>
      <c r="M551" s="227"/>
      <c r="N551" s="228"/>
      <c r="O551" s="91"/>
      <c r="P551" s="91"/>
      <c r="Q551" s="91"/>
      <c r="R551" s="91"/>
      <c r="S551" s="91"/>
      <c r="T551" s="92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T551" s="17" t="s">
        <v>131</v>
      </c>
      <c r="AU551" s="17" t="s">
        <v>80</v>
      </c>
    </row>
    <row r="552" s="12" customFormat="1" ht="25.92" customHeight="1">
      <c r="A552" s="12"/>
      <c r="B552" s="195"/>
      <c r="C552" s="196"/>
      <c r="D552" s="197" t="s">
        <v>72</v>
      </c>
      <c r="E552" s="198" t="s">
        <v>636</v>
      </c>
      <c r="F552" s="198" t="s">
        <v>637</v>
      </c>
      <c r="G552" s="196"/>
      <c r="H552" s="196"/>
      <c r="I552" s="199"/>
      <c r="J552" s="200">
        <f>BK552</f>
        <v>0</v>
      </c>
      <c r="K552" s="196"/>
      <c r="L552" s="201"/>
      <c r="M552" s="202"/>
      <c r="N552" s="203"/>
      <c r="O552" s="203"/>
      <c r="P552" s="204">
        <f>P553+P558</f>
        <v>0</v>
      </c>
      <c r="Q552" s="203"/>
      <c r="R552" s="204">
        <f>R553+R558</f>
        <v>0</v>
      </c>
      <c r="S552" s="203"/>
      <c r="T552" s="205">
        <f>T553+T558</f>
        <v>0</v>
      </c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R552" s="206" t="s">
        <v>80</v>
      </c>
      <c r="AT552" s="207" t="s">
        <v>72</v>
      </c>
      <c r="AU552" s="207" t="s">
        <v>73</v>
      </c>
      <c r="AY552" s="206" t="s">
        <v>120</v>
      </c>
      <c r="BK552" s="208">
        <f>BK553+BK558</f>
        <v>0</v>
      </c>
    </row>
    <row r="553" s="12" customFormat="1" ht="22.8" customHeight="1">
      <c r="A553" s="12"/>
      <c r="B553" s="195"/>
      <c r="C553" s="196"/>
      <c r="D553" s="197" t="s">
        <v>72</v>
      </c>
      <c r="E553" s="209" t="s">
        <v>638</v>
      </c>
      <c r="F553" s="209" t="s">
        <v>639</v>
      </c>
      <c r="G553" s="196"/>
      <c r="H553" s="196"/>
      <c r="I553" s="199"/>
      <c r="J553" s="210">
        <f>BK553</f>
        <v>0</v>
      </c>
      <c r="K553" s="196"/>
      <c r="L553" s="201"/>
      <c r="M553" s="202"/>
      <c r="N553" s="203"/>
      <c r="O553" s="203"/>
      <c r="P553" s="204">
        <f>SUM(P554:P557)</f>
        <v>0</v>
      </c>
      <c r="Q553" s="203"/>
      <c r="R553" s="204">
        <f>SUM(R554:R557)</f>
        <v>0</v>
      </c>
      <c r="S553" s="203"/>
      <c r="T553" s="205">
        <f>SUM(T554:T557)</f>
        <v>0</v>
      </c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R553" s="206" t="s">
        <v>80</v>
      </c>
      <c r="AT553" s="207" t="s">
        <v>72</v>
      </c>
      <c r="AU553" s="207" t="s">
        <v>78</v>
      </c>
      <c r="AY553" s="206" t="s">
        <v>120</v>
      </c>
      <c r="BK553" s="208">
        <f>SUM(BK554:BK557)</f>
        <v>0</v>
      </c>
    </row>
    <row r="554" s="2" customFormat="1" ht="16.5" customHeight="1">
      <c r="A554" s="38"/>
      <c r="B554" s="39"/>
      <c r="C554" s="211" t="s">
        <v>640</v>
      </c>
      <c r="D554" s="211" t="s">
        <v>122</v>
      </c>
      <c r="E554" s="212" t="s">
        <v>641</v>
      </c>
      <c r="F554" s="213" t="s">
        <v>642</v>
      </c>
      <c r="G554" s="214" t="s">
        <v>147</v>
      </c>
      <c r="H554" s="215">
        <v>17.5</v>
      </c>
      <c r="I554" s="216"/>
      <c r="J554" s="217">
        <f>ROUND(I554*H554,2)</f>
        <v>0</v>
      </c>
      <c r="K554" s="213" t="s">
        <v>1</v>
      </c>
      <c r="L554" s="44"/>
      <c r="M554" s="218" t="s">
        <v>1</v>
      </c>
      <c r="N554" s="219" t="s">
        <v>38</v>
      </c>
      <c r="O554" s="91"/>
      <c r="P554" s="220">
        <f>O554*H554</f>
        <v>0</v>
      </c>
      <c r="Q554" s="220">
        <v>0</v>
      </c>
      <c r="R554" s="220">
        <f>Q554*H554</f>
        <v>0</v>
      </c>
      <c r="S554" s="220">
        <v>0</v>
      </c>
      <c r="T554" s="221">
        <f>S554*H554</f>
        <v>0</v>
      </c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R554" s="222" t="s">
        <v>255</v>
      </c>
      <c r="AT554" s="222" t="s">
        <v>122</v>
      </c>
      <c r="AU554" s="222" t="s">
        <v>80</v>
      </c>
      <c r="AY554" s="17" t="s">
        <v>120</v>
      </c>
      <c r="BE554" s="223">
        <f>IF(N554="základní",J554,0)</f>
        <v>0</v>
      </c>
      <c r="BF554" s="223">
        <f>IF(N554="snížená",J554,0)</f>
        <v>0</v>
      </c>
      <c r="BG554" s="223">
        <f>IF(N554="zákl. přenesená",J554,0)</f>
        <v>0</v>
      </c>
      <c r="BH554" s="223">
        <f>IF(N554="sníž. přenesená",J554,0)</f>
        <v>0</v>
      </c>
      <c r="BI554" s="223">
        <f>IF(N554="nulová",J554,0)</f>
        <v>0</v>
      </c>
      <c r="BJ554" s="17" t="s">
        <v>78</v>
      </c>
      <c r="BK554" s="223">
        <f>ROUND(I554*H554,2)</f>
        <v>0</v>
      </c>
      <c r="BL554" s="17" t="s">
        <v>255</v>
      </c>
      <c r="BM554" s="222" t="s">
        <v>643</v>
      </c>
    </row>
    <row r="555" s="2" customFormat="1">
      <c r="A555" s="38"/>
      <c r="B555" s="39"/>
      <c r="C555" s="40"/>
      <c r="D555" s="224" t="s">
        <v>129</v>
      </c>
      <c r="E555" s="40"/>
      <c r="F555" s="225" t="s">
        <v>642</v>
      </c>
      <c r="G555" s="40"/>
      <c r="H555" s="40"/>
      <c r="I555" s="226"/>
      <c r="J555" s="40"/>
      <c r="K555" s="40"/>
      <c r="L555" s="44"/>
      <c r="M555" s="227"/>
      <c r="N555" s="228"/>
      <c r="O555" s="91"/>
      <c r="P555" s="91"/>
      <c r="Q555" s="91"/>
      <c r="R555" s="91"/>
      <c r="S555" s="91"/>
      <c r="T555" s="92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T555" s="17" t="s">
        <v>129</v>
      </c>
      <c r="AU555" s="17" t="s">
        <v>80</v>
      </c>
    </row>
    <row r="556" s="2" customFormat="1" ht="16.5" customHeight="1">
      <c r="A556" s="38"/>
      <c r="B556" s="39"/>
      <c r="C556" s="211" t="s">
        <v>644</v>
      </c>
      <c r="D556" s="211" t="s">
        <v>122</v>
      </c>
      <c r="E556" s="212" t="s">
        <v>645</v>
      </c>
      <c r="F556" s="213" t="s">
        <v>646</v>
      </c>
      <c r="G556" s="214" t="s">
        <v>147</v>
      </c>
      <c r="H556" s="215">
        <v>17.5</v>
      </c>
      <c r="I556" s="216"/>
      <c r="J556" s="217">
        <f>ROUND(I556*H556,2)</f>
        <v>0</v>
      </c>
      <c r="K556" s="213" t="s">
        <v>1</v>
      </c>
      <c r="L556" s="44"/>
      <c r="M556" s="218" t="s">
        <v>1</v>
      </c>
      <c r="N556" s="219" t="s">
        <v>38</v>
      </c>
      <c r="O556" s="91"/>
      <c r="P556" s="220">
        <f>O556*H556</f>
        <v>0</v>
      </c>
      <c r="Q556" s="220">
        <v>0</v>
      </c>
      <c r="R556" s="220">
        <f>Q556*H556</f>
        <v>0</v>
      </c>
      <c r="S556" s="220">
        <v>0</v>
      </c>
      <c r="T556" s="221">
        <f>S556*H556</f>
        <v>0</v>
      </c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R556" s="222" t="s">
        <v>255</v>
      </c>
      <c r="AT556" s="222" t="s">
        <v>122</v>
      </c>
      <c r="AU556" s="222" t="s">
        <v>80</v>
      </c>
      <c r="AY556" s="17" t="s">
        <v>120</v>
      </c>
      <c r="BE556" s="223">
        <f>IF(N556="základní",J556,0)</f>
        <v>0</v>
      </c>
      <c r="BF556" s="223">
        <f>IF(N556="snížená",J556,0)</f>
        <v>0</v>
      </c>
      <c r="BG556" s="223">
        <f>IF(N556="zákl. přenesená",J556,0)</f>
        <v>0</v>
      </c>
      <c r="BH556" s="223">
        <f>IF(N556="sníž. přenesená",J556,0)</f>
        <v>0</v>
      </c>
      <c r="BI556" s="223">
        <f>IF(N556="nulová",J556,0)</f>
        <v>0</v>
      </c>
      <c r="BJ556" s="17" t="s">
        <v>78</v>
      </c>
      <c r="BK556" s="223">
        <f>ROUND(I556*H556,2)</f>
        <v>0</v>
      </c>
      <c r="BL556" s="17" t="s">
        <v>255</v>
      </c>
      <c r="BM556" s="222" t="s">
        <v>647</v>
      </c>
    </row>
    <row r="557" s="2" customFormat="1">
      <c r="A557" s="38"/>
      <c r="B557" s="39"/>
      <c r="C557" s="40"/>
      <c r="D557" s="224" t="s">
        <v>129</v>
      </c>
      <c r="E557" s="40"/>
      <c r="F557" s="225" t="s">
        <v>646</v>
      </c>
      <c r="G557" s="40"/>
      <c r="H557" s="40"/>
      <c r="I557" s="226"/>
      <c r="J557" s="40"/>
      <c r="K557" s="40"/>
      <c r="L557" s="44"/>
      <c r="M557" s="227"/>
      <c r="N557" s="228"/>
      <c r="O557" s="91"/>
      <c r="P557" s="91"/>
      <c r="Q557" s="91"/>
      <c r="R557" s="91"/>
      <c r="S557" s="91"/>
      <c r="T557" s="92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T557" s="17" t="s">
        <v>129</v>
      </c>
      <c r="AU557" s="17" t="s">
        <v>80</v>
      </c>
    </row>
    <row r="558" s="12" customFormat="1" ht="22.8" customHeight="1">
      <c r="A558" s="12"/>
      <c r="B558" s="195"/>
      <c r="C558" s="196"/>
      <c r="D558" s="197" t="s">
        <v>72</v>
      </c>
      <c r="E558" s="209" t="s">
        <v>648</v>
      </c>
      <c r="F558" s="209" t="s">
        <v>649</v>
      </c>
      <c r="G558" s="196"/>
      <c r="H558" s="196"/>
      <c r="I558" s="199"/>
      <c r="J558" s="210">
        <f>BK558</f>
        <v>0</v>
      </c>
      <c r="K558" s="196"/>
      <c r="L558" s="201"/>
      <c r="M558" s="202"/>
      <c r="N558" s="203"/>
      <c r="O558" s="203"/>
      <c r="P558" s="204">
        <f>SUM(P559:P563)</f>
        <v>0</v>
      </c>
      <c r="Q558" s="203"/>
      <c r="R558" s="204">
        <f>SUM(R559:R563)</f>
        <v>0</v>
      </c>
      <c r="S558" s="203"/>
      <c r="T558" s="205">
        <f>SUM(T559:T563)</f>
        <v>0</v>
      </c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R558" s="206" t="s">
        <v>80</v>
      </c>
      <c r="AT558" s="207" t="s">
        <v>72</v>
      </c>
      <c r="AU558" s="207" t="s">
        <v>78</v>
      </c>
      <c r="AY558" s="206" t="s">
        <v>120</v>
      </c>
      <c r="BK558" s="208">
        <f>SUM(BK559:BK563)</f>
        <v>0</v>
      </c>
    </row>
    <row r="559" s="2" customFormat="1" ht="16.5" customHeight="1">
      <c r="A559" s="38"/>
      <c r="B559" s="39"/>
      <c r="C559" s="211" t="s">
        <v>650</v>
      </c>
      <c r="D559" s="211" t="s">
        <v>122</v>
      </c>
      <c r="E559" s="212" t="s">
        <v>651</v>
      </c>
      <c r="F559" s="213" t="s">
        <v>652</v>
      </c>
      <c r="G559" s="214" t="s">
        <v>294</v>
      </c>
      <c r="H559" s="215">
        <v>3</v>
      </c>
      <c r="I559" s="216"/>
      <c r="J559" s="217">
        <f>ROUND(I559*H559,2)</f>
        <v>0</v>
      </c>
      <c r="K559" s="213" t="s">
        <v>1</v>
      </c>
      <c r="L559" s="44"/>
      <c r="M559" s="218" t="s">
        <v>1</v>
      </c>
      <c r="N559" s="219" t="s">
        <v>38</v>
      </c>
      <c r="O559" s="91"/>
      <c r="P559" s="220">
        <f>O559*H559</f>
        <v>0</v>
      </c>
      <c r="Q559" s="220">
        <v>0</v>
      </c>
      <c r="R559" s="220">
        <f>Q559*H559</f>
        <v>0</v>
      </c>
      <c r="S559" s="220">
        <v>0</v>
      </c>
      <c r="T559" s="221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222" t="s">
        <v>255</v>
      </c>
      <c r="AT559" s="222" t="s">
        <v>122</v>
      </c>
      <c r="AU559" s="222" t="s">
        <v>80</v>
      </c>
      <c r="AY559" s="17" t="s">
        <v>120</v>
      </c>
      <c r="BE559" s="223">
        <f>IF(N559="základní",J559,0)</f>
        <v>0</v>
      </c>
      <c r="BF559" s="223">
        <f>IF(N559="snížená",J559,0)</f>
        <v>0</v>
      </c>
      <c r="BG559" s="223">
        <f>IF(N559="zákl. přenesená",J559,0)</f>
        <v>0</v>
      </c>
      <c r="BH559" s="223">
        <f>IF(N559="sníž. přenesená",J559,0)</f>
        <v>0</v>
      </c>
      <c r="BI559" s="223">
        <f>IF(N559="nulová",J559,0)</f>
        <v>0</v>
      </c>
      <c r="BJ559" s="17" t="s">
        <v>78</v>
      </c>
      <c r="BK559" s="223">
        <f>ROUND(I559*H559,2)</f>
        <v>0</v>
      </c>
      <c r="BL559" s="17" t="s">
        <v>255</v>
      </c>
      <c r="BM559" s="222" t="s">
        <v>653</v>
      </c>
    </row>
    <row r="560" s="2" customFormat="1">
      <c r="A560" s="38"/>
      <c r="B560" s="39"/>
      <c r="C560" s="40"/>
      <c r="D560" s="224" t="s">
        <v>129</v>
      </c>
      <c r="E560" s="40"/>
      <c r="F560" s="225" t="s">
        <v>652</v>
      </c>
      <c r="G560" s="40"/>
      <c r="H560" s="40"/>
      <c r="I560" s="226"/>
      <c r="J560" s="40"/>
      <c r="K560" s="40"/>
      <c r="L560" s="44"/>
      <c r="M560" s="227"/>
      <c r="N560" s="228"/>
      <c r="O560" s="91"/>
      <c r="P560" s="91"/>
      <c r="Q560" s="91"/>
      <c r="R560" s="91"/>
      <c r="S560" s="91"/>
      <c r="T560" s="92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T560" s="17" t="s">
        <v>129</v>
      </c>
      <c r="AU560" s="17" t="s">
        <v>80</v>
      </c>
    </row>
    <row r="561" s="13" customFormat="1">
      <c r="A561" s="13"/>
      <c r="B561" s="231"/>
      <c r="C561" s="232"/>
      <c r="D561" s="224" t="s">
        <v>133</v>
      </c>
      <c r="E561" s="233" t="s">
        <v>1</v>
      </c>
      <c r="F561" s="234" t="s">
        <v>654</v>
      </c>
      <c r="G561" s="232"/>
      <c r="H561" s="233" t="s">
        <v>1</v>
      </c>
      <c r="I561" s="235"/>
      <c r="J561" s="232"/>
      <c r="K561" s="232"/>
      <c r="L561" s="236"/>
      <c r="M561" s="237"/>
      <c r="N561" s="238"/>
      <c r="O561" s="238"/>
      <c r="P561" s="238"/>
      <c r="Q561" s="238"/>
      <c r="R561" s="238"/>
      <c r="S561" s="238"/>
      <c r="T561" s="239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0" t="s">
        <v>133</v>
      </c>
      <c r="AU561" s="240" t="s">
        <v>80</v>
      </c>
      <c r="AV561" s="13" t="s">
        <v>78</v>
      </c>
      <c r="AW561" s="13" t="s">
        <v>30</v>
      </c>
      <c r="AX561" s="13" t="s">
        <v>73</v>
      </c>
      <c r="AY561" s="240" t="s">
        <v>120</v>
      </c>
    </row>
    <row r="562" s="14" customFormat="1">
      <c r="A562" s="14"/>
      <c r="B562" s="241"/>
      <c r="C562" s="242"/>
      <c r="D562" s="224" t="s">
        <v>133</v>
      </c>
      <c r="E562" s="243" t="s">
        <v>1</v>
      </c>
      <c r="F562" s="244" t="s">
        <v>144</v>
      </c>
      <c r="G562" s="242"/>
      <c r="H562" s="245">
        <v>3</v>
      </c>
      <c r="I562" s="246"/>
      <c r="J562" s="242"/>
      <c r="K562" s="242"/>
      <c r="L562" s="247"/>
      <c r="M562" s="248"/>
      <c r="N562" s="249"/>
      <c r="O562" s="249"/>
      <c r="P562" s="249"/>
      <c r="Q562" s="249"/>
      <c r="R562" s="249"/>
      <c r="S562" s="249"/>
      <c r="T562" s="250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1" t="s">
        <v>133</v>
      </c>
      <c r="AU562" s="251" t="s">
        <v>80</v>
      </c>
      <c r="AV562" s="14" t="s">
        <v>80</v>
      </c>
      <c r="AW562" s="14" t="s">
        <v>30</v>
      </c>
      <c r="AX562" s="14" t="s">
        <v>73</v>
      </c>
      <c r="AY562" s="251" t="s">
        <v>120</v>
      </c>
    </row>
    <row r="563" s="15" customFormat="1">
      <c r="A563" s="15"/>
      <c r="B563" s="252"/>
      <c r="C563" s="253"/>
      <c r="D563" s="224" t="s">
        <v>133</v>
      </c>
      <c r="E563" s="254" t="s">
        <v>1</v>
      </c>
      <c r="F563" s="255" t="s">
        <v>136</v>
      </c>
      <c r="G563" s="253"/>
      <c r="H563" s="256">
        <v>3</v>
      </c>
      <c r="I563" s="257"/>
      <c r="J563" s="253"/>
      <c r="K563" s="253"/>
      <c r="L563" s="258"/>
      <c r="M563" s="259"/>
      <c r="N563" s="260"/>
      <c r="O563" s="260"/>
      <c r="P563" s="260"/>
      <c r="Q563" s="260"/>
      <c r="R563" s="260"/>
      <c r="S563" s="260"/>
      <c r="T563" s="261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62" t="s">
        <v>133</v>
      </c>
      <c r="AU563" s="262" t="s">
        <v>80</v>
      </c>
      <c r="AV563" s="15" t="s">
        <v>127</v>
      </c>
      <c r="AW563" s="15" t="s">
        <v>30</v>
      </c>
      <c r="AX563" s="15" t="s">
        <v>78</v>
      </c>
      <c r="AY563" s="262" t="s">
        <v>120</v>
      </c>
    </row>
    <row r="564" s="12" customFormat="1" ht="25.92" customHeight="1">
      <c r="A564" s="12"/>
      <c r="B564" s="195"/>
      <c r="C564" s="196"/>
      <c r="D564" s="197" t="s">
        <v>72</v>
      </c>
      <c r="E564" s="198" t="s">
        <v>220</v>
      </c>
      <c r="F564" s="198" t="s">
        <v>655</v>
      </c>
      <c r="G564" s="196"/>
      <c r="H564" s="196"/>
      <c r="I564" s="199"/>
      <c r="J564" s="200">
        <f>BK564</f>
        <v>0</v>
      </c>
      <c r="K564" s="196"/>
      <c r="L564" s="201"/>
      <c r="M564" s="202"/>
      <c r="N564" s="203"/>
      <c r="O564" s="203"/>
      <c r="P564" s="204">
        <f>P565</f>
        <v>0</v>
      </c>
      <c r="Q564" s="203"/>
      <c r="R564" s="204">
        <f>R565</f>
        <v>0.33732000000000001</v>
      </c>
      <c r="S564" s="203"/>
      <c r="T564" s="205">
        <f>T565</f>
        <v>0</v>
      </c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R564" s="206" t="s">
        <v>144</v>
      </c>
      <c r="AT564" s="207" t="s">
        <v>72</v>
      </c>
      <c r="AU564" s="207" t="s">
        <v>73</v>
      </c>
      <c r="AY564" s="206" t="s">
        <v>120</v>
      </c>
      <c r="BK564" s="208">
        <f>BK565</f>
        <v>0</v>
      </c>
    </row>
    <row r="565" s="12" customFormat="1" ht="22.8" customHeight="1">
      <c r="A565" s="12"/>
      <c r="B565" s="195"/>
      <c r="C565" s="196"/>
      <c r="D565" s="197" t="s">
        <v>72</v>
      </c>
      <c r="E565" s="209" t="s">
        <v>656</v>
      </c>
      <c r="F565" s="209" t="s">
        <v>657</v>
      </c>
      <c r="G565" s="196"/>
      <c r="H565" s="196"/>
      <c r="I565" s="199"/>
      <c r="J565" s="210">
        <f>BK565</f>
        <v>0</v>
      </c>
      <c r="K565" s="196"/>
      <c r="L565" s="201"/>
      <c r="M565" s="202"/>
      <c r="N565" s="203"/>
      <c r="O565" s="203"/>
      <c r="P565" s="204">
        <f>SUM(P566:P586)</f>
        <v>0</v>
      </c>
      <c r="Q565" s="203"/>
      <c r="R565" s="204">
        <f>SUM(R566:R586)</f>
        <v>0.33732000000000001</v>
      </c>
      <c r="S565" s="203"/>
      <c r="T565" s="205">
        <f>SUM(T566:T586)</f>
        <v>0</v>
      </c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R565" s="206" t="s">
        <v>144</v>
      </c>
      <c r="AT565" s="207" t="s">
        <v>72</v>
      </c>
      <c r="AU565" s="207" t="s">
        <v>78</v>
      </c>
      <c r="AY565" s="206" t="s">
        <v>120</v>
      </c>
      <c r="BK565" s="208">
        <f>SUM(BK566:BK586)</f>
        <v>0</v>
      </c>
    </row>
    <row r="566" s="2" customFormat="1" ht="24.15" customHeight="1">
      <c r="A566" s="38"/>
      <c r="B566" s="39"/>
      <c r="C566" s="211" t="s">
        <v>658</v>
      </c>
      <c r="D566" s="211" t="s">
        <v>122</v>
      </c>
      <c r="E566" s="212" t="s">
        <v>659</v>
      </c>
      <c r="F566" s="213" t="s">
        <v>660</v>
      </c>
      <c r="G566" s="214" t="s">
        <v>661</v>
      </c>
      <c r="H566" s="215">
        <v>0.14999999999999999</v>
      </c>
      <c r="I566" s="216"/>
      <c r="J566" s="217">
        <f>ROUND(I566*H566,2)</f>
        <v>0</v>
      </c>
      <c r="K566" s="213" t="s">
        <v>178</v>
      </c>
      <c r="L566" s="44"/>
      <c r="M566" s="218" t="s">
        <v>1</v>
      </c>
      <c r="N566" s="219" t="s">
        <v>38</v>
      </c>
      <c r="O566" s="91"/>
      <c r="P566" s="220">
        <f>O566*H566</f>
        <v>0</v>
      </c>
      <c r="Q566" s="220">
        <v>0.0088000000000000005</v>
      </c>
      <c r="R566" s="220">
        <f>Q566*H566</f>
        <v>0.00132</v>
      </c>
      <c r="S566" s="220">
        <v>0</v>
      </c>
      <c r="T566" s="221">
        <f>S566*H566</f>
        <v>0</v>
      </c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222" t="s">
        <v>551</v>
      </c>
      <c r="AT566" s="222" t="s">
        <v>122</v>
      </c>
      <c r="AU566" s="222" t="s">
        <v>80</v>
      </c>
      <c r="AY566" s="17" t="s">
        <v>120</v>
      </c>
      <c r="BE566" s="223">
        <f>IF(N566="základní",J566,0)</f>
        <v>0</v>
      </c>
      <c r="BF566" s="223">
        <f>IF(N566="snížená",J566,0)</f>
        <v>0</v>
      </c>
      <c r="BG566" s="223">
        <f>IF(N566="zákl. přenesená",J566,0)</f>
        <v>0</v>
      </c>
      <c r="BH566" s="223">
        <f>IF(N566="sníž. přenesená",J566,0)</f>
        <v>0</v>
      </c>
      <c r="BI566" s="223">
        <f>IF(N566="nulová",J566,0)</f>
        <v>0</v>
      </c>
      <c r="BJ566" s="17" t="s">
        <v>78</v>
      </c>
      <c r="BK566" s="223">
        <f>ROUND(I566*H566,2)</f>
        <v>0</v>
      </c>
      <c r="BL566" s="17" t="s">
        <v>551</v>
      </c>
      <c r="BM566" s="222" t="s">
        <v>662</v>
      </c>
    </row>
    <row r="567" s="2" customFormat="1">
      <c r="A567" s="38"/>
      <c r="B567" s="39"/>
      <c r="C567" s="40"/>
      <c r="D567" s="224" t="s">
        <v>129</v>
      </c>
      <c r="E567" s="40"/>
      <c r="F567" s="225" t="s">
        <v>663</v>
      </c>
      <c r="G567" s="40"/>
      <c r="H567" s="40"/>
      <c r="I567" s="226"/>
      <c r="J567" s="40"/>
      <c r="K567" s="40"/>
      <c r="L567" s="44"/>
      <c r="M567" s="227"/>
      <c r="N567" s="228"/>
      <c r="O567" s="91"/>
      <c r="P567" s="91"/>
      <c r="Q567" s="91"/>
      <c r="R567" s="91"/>
      <c r="S567" s="91"/>
      <c r="T567" s="92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T567" s="17" t="s">
        <v>129</v>
      </c>
      <c r="AU567" s="17" t="s">
        <v>80</v>
      </c>
    </row>
    <row r="568" s="2" customFormat="1">
      <c r="A568" s="38"/>
      <c r="B568" s="39"/>
      <c r="C568" s="40"/>
      <c r="D568" s="229" t="s">
        <v>131</v>
      </c>
      <c r="E568" s="40"/>
      <c r="F568" s="230" t="s">
        <v>664</v>
      </c>
      <c r="G568" s="40"/>
      <c r="H568" s="40"/>
      <c r="I568" s="226"/>
      <c r="J568" s="40"/>
      <c r="K568" s="40"/>
      <c r="L568" s="44"/>
      <c r="M568" s="227"/>
      <c r="N568" s="228"/>
      <c r="O568" s="91"/>
      <c r="P568" s="91"/>
      <c r="Q568" s="91"/>
      <c r="R568" s="91"/>
      <c r="S568" s="91"/>
      <c r="T568" s="92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T568" s="17" t="s">
        <v>131</v>
      </c>
      <c r="AU568" s="17" t="s">
        <v>80</v>
      </c>
    </row>
    <row r="569" s="13" customFormat="1">
      <c r="A569" s="13"/>
      <c r="B569" s="231"/>
      <c r="C569" s="232"/>
      <c r="D569" s="224" t="s">
        <v>133</v>
      </c>
      <c r="E569" s="233" t="s">
        <v>1</v>
      </c>
      <c r="F569" s="234" t="s">
        <v>665</v>
      </c>
      <c r="G569" s="232"/>
      <c r="H569" s="233" t="s">
        <v>1</v>
      </c>
      <c r="I569" s="235"/>
      <c r="J569" s="232"/>
      <c r="K569" s="232"/>
      <c r="L569" s="236"/>
      <c r="M569" s="237"/>
      <c r="N569" s="238"/>
      <c r="O569" s="238"/>
      <c r="P569" s="238"/>
      <c r="Q569" s="238"/>
      <c r="R569" s="238"/>
      <c r="S569" s="238"/>
      <c r="T569" s="239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0" t="s">
        <v>133</v>
      </c>
      <c r="AU569" s="240" t="s">
        <v>80</v>
      </c>
      <c r="AV569" s="13" t="s">
        <v>78</v>
      </c>
      <c r="AW569" s="13" t="s">
        <v>30</v>
      </c>
      <c r="AX569" s="13" t="s">
        <v>73</v>
      </c>
      <c r="AY569" s="240" t="s">
        <v>120</v>
      </c>
    </row>
    <row r="570" s="14" customFormat="1">
      <c r="A570" s="14"/>
      <c r="B570" s="241"/>
      <c r="C570" s="242"/>
      <c r="D570" s="224" t="s">
        <v>133</v>
      </c>
      <c r="E570" s="243" t="s">
        <v>1</v>
      </c>
      <c r="F570" s="244" t="s">
        <v>666</v>
      </c>
      <c r="G570" s="242"/>
      <c r="H570" s="245">
        <v>0.14999999999999999</v>
      </c>
      <c r="I570" s="246"/>
      <c r="J570" s="242"/>
      <c r="K570" s="242"/>
      <c r="L570" s="247"/>
      <c r="M570" s="248"/>
      <c r="N570" s="249"/>
      <c r="O570" s="249"/>
      <c r="P570" s="249"/>
      <c r="Q570" s="249"/>
      <c r="R570" s="249"/>
      <c r="S570" s="249"/>
      <c r="T570" s="250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1" t="s">
        <v>133</v>
      </c>
      <c r="AU570" s="251" t="s">
        <v>80</v>
      </c>
      <c r="AV570" s="14" t="s">
        <v>80</v>
      </c>
      <c r="AW570" s="14" t="s">
        <v>30</v>
      </c>
      <c r="AX570" s="14" t="s">
        <v>73</v>
      </c>
      <c r="AY570" s="251" t="s">
        <v>120</v>
      </c>
    </row>
    <row r="571" s="15" customFormat="1">
      <c r="A571" s="15"/>
      <c r="B571" s="252"/>
      <c r="C571" s="253"/>
      <c r="D571" s="224" t="s">
        <v>133</v>
      </c>
      <c r="E571" s="254" t="s">
        <v>1</v>
      </c>
      <c r="F571" s="255" t="s">
        <v>136</v>
      </c>
      <c r="G571" s="253"/>
      <c r="H571" s="256">
        <v>0.14999999999999999</v>
      </c>
      <c r="I571" s="257"/>
      <c r="J571" s="253"/>
      <c r="K571" s="253"/>
      <c r="L571" s="258"/>
      <c r="M571" s="259"/>
      <c r="N571" s="260"/>
      <c r="O571" s="260"/>
      <c r="P571" s="260"/>
      <c r="Q571" s="260"/>
      <c r="R571" s="260"/>
      <c r="S571" s="260"/>
      <c r="T571" s="261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T571" s="262" t="s">
        <v>133</v>
      </c>
      <c r="AU571" s="262" t="s">
        <v>80</v>
      </c>
      <c r="AV571" s="15" t="s">
        <v>127</v>
      </c>
      <c r="AW571" s="15" t="s">
        <v>30</v>
      </c>
      <c r="AX571" s="15" t="s">
        <v>78</v>
      </c>
      <c r="AY571" s="262" t="s">
        <v>120</v>
      </c>
    </row>
    <row r="572" s="2" customFormat="1" ht="24.15" customHeight="1">
      <c r="A572" s="38"/>
      <c r="B572" s="39"/>
      <c r="C572" s="211" t="s">
        <v>667</v>
      </c>
      <c r="D572" s="211" t="s">
        <v>122</v>
      </c>
      <c r="E572" s="212" t="s">
        <v>668</v>
      </c>
      <c r="F572" s="213" t="s">
        <v>669</v>
      </c>
      <c r="G572" s="214" t="s">
        <v>147</v>
      </c>
      <c r="H572" s="215">
        <v>15</v>
      </c>
      <c r="I572" s="216"/>
      <c r="J572" s="217">
        <f>ROUND(I572*H572,2)</f>
        <v>0</v>
      </c>
      <c r="K572" s="213" t="s">
        <v>178</v>
      </c>
      <c r="L572" s="44"/>
      <c r="M572" s="218" t="s">
        <v>1</v>
      </c>
      <c r="N572" s="219" t="s">
        <v>38</v>
      </c>
      <c r="O572" s="91"/>
      <c r="P572" s="220">
        <f>O572*H572</f>
        <v>0</v>
      </c>
      <c r="Q572" s="220">
        <v>0</v>
      </c>
      <c r="R572" s="220">
        <f>Q572*H572</f>
        <v>0</v>
      </c>
      <c r="S572" s="220">
        <v>0</v>
      </c>
      <c r="T572" s="221">
        <f>S572*H572</f>
        <v>0</v>
      </c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R572" s="222" t="s">
        <v>551</v>
      </c>
      <c r="AT572" s="222" t="s">
        <v>122</v>
      </c>
      <c r="AU572" s="222" t="s">
        <v>80</v>
      </c>
      <c r="AY572" s="17" t="s">
        <v>120</v>
      </c>
      <c r="BE572" s="223">
        <f>IF(N572="základní",J572,0)</f>
        <v>0</v>
      </c>
      <c r="BF572" s="223">
        <f>IF(N572="snížená",J572,0)</f>
        <v>0</v>
      </c>
      <c r="BG572" s="223">
        <f>IF(N572="zákl. přenesená",J572,0)</f>
        <v>0</v>
      </c>
      <c r="BH572" s="223">
        <f>IF(N572="sníž. přenesená",J572,0)</f>
        <v>0</v>
      </c>
      <c r="BI572" s="223">
        <f>IF(N572="nulová",J572,0)</f>
        <v>0</v>
      </c>
      <c r="BJ572" s="17" t="s">
        <v>78</v>
      </c>
      <c r="BK572" s="223">
        <f>ROUND(I572*H572,2)</f>
        <v>0</v>
      </c>
      <c r="BL572" s="17" t="s">
        <v>551</v>
      </c>
      <c r="BM572" s="222" t="s">
        <v>670</v>
      </c>
    </row>
    <row r="573" s="2" customFormat="1">
      <c r="A573" s="38"/>
      <c r="B573" s="39"/>
      <c r="C573" s="40"/>
      <c r="D573" s="224" t="s">
        <v>129</v>
      </c>
      <c r="E573" s="40"/>
      <c r="F573" s="225" t="s">
        <v>671</v>
      </c>
      <c r="G573" s="40"/>
      <c r="H573" s="40"/>
      <c r="I573" s="226"/>
      <c r="J573" s="40"/>
      <c r="K573" s="40"/>
      <c r="L573" s="44"/>
      <c r="M573" s="227"/>
      <c r="N573" s="228"/>
      <c r="O573" s="91"/>
      <c r="P573" s="91"/>
      <c r="Q573" s="91"/>
      <c r="R573" s="91"/>
      <c r="S573" s="91"/>
      <c r="T573" s="92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T573" s="17" t="s">
        <v>129</v>
      </c>
      <c r="AU573" s="17" t="s">
        <v>80</v>
      </c>
    </row>
    <row r="574" s="2" customFormat="1">
      <c r="A574" s="38"/>
      <c r="B574" s="39"/>
      <c r="C574" s="40"/>
      <c r="D574" s="229" t="s">
        <v>131</v>
      </c>
      <c r="E574" s="40"/>
      <c r="F574" s="230" t="s">
        <v>672</v>
      </c>
      <c r="G574" s="40"/>
      <c r="H574" s="40"/>
      <c r="I574" s="226"/>
      <c r="J574" s="40"/>
      <c r="K574" s="40"/>
      <c r="L574" s="44"/>
      <c r="M574" s="227"/>
      <c r="N574" s="228"/>
      <c r="O574" s="91"/>
      <c r="P574" s="91"/>
      <c r="Q574" s="91"/>
      <c r="R574" s="91"/>
      <c r="S574" s="91"/>
      <c r="T574" s="92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T574" s="17" t="s">
        <v>131</v>
      </c>
      <c r="AU574" s="17" t="s">
        <v>80</v>
      </c>
    </row>
    <row r="575" s="13" customFormat="1">
      <c r="A575" s="13"/>
      <c r="B575" s="231"/>
      <c r="C575" s="232"/>
      <c r="D575" s="224" t="s">
        <v>133</v>
      </c>
      <c r="E575" s="233" t="s">
        <v>1</v>
      </c>
      <c r="F575" s="234" t="s">
        <v>673</v>
      </c>
      <c r="G575" s="232"/>
      <c r="H575" s="233" t="s">
        <v>1</v>
      </c>
      <c r="I575" s="235"/>
      <c r="J575" s="232"/>
      <c r="K575" s="232"/>
      <c r="L575" s="236"/>
      <c r="M575" s="237"/>
      <c r="N575" s="238"/>
      <c r="O575" s="238"/>
      <c r="P575" s="238"/>
      <c r="Q575" s="238"/>
      <c r="R575" s="238"/>
      <c r="S575" s="238"/>
      <c r="T575" s="239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0" t="s">
        <v>133</v>
      </c>
      <c r="AU575" s="240" t="s">
        <v>80</v>
      </c>
      <c r="AV575" s="13" t="s">
        <v>78</v>
      </c>
      <c r="AW575" s="13" t="s">
        <v>30</v>
      </c>
      <c r="AX575" s="13" t="s">
        <v>73</v>
      </c>
      <c r="AY575" s="240" t="s">
        <v>120</v>
      </c>
    </row>
    <row r="576" s="14" customFormat="1">
      <c r="A576" s="14"/>
      <c r="B576" s="241"/>
      <c r="C576" s="242"/>
      <c r="D576" s="224" t="s">
        <v>133</v>
      </c>
      <c r="E576" s="243" t="s">
        <v>1</v>
      </c>
      <c r="F576" s="244" t="s">
        <v>674</v>
      </c>
      <c r="G576" s="242"/>
      <c r="H576" s="245">
        <v>15</v>
      </c>
      <c r="I576" s="246"/>
      <c r="J576" s="242"/>
      <c r="K576" s="242"/>
      <c r="L576" s="247"/>
      <c r="M576" s="248"/>
      <c r="N576" s="249"/>
      <c r="O576" s="249"/>
      <c r="P576" s="249"/>
      <c r="Q576" s="249"/>
      <c r="R576" s="249"/>
      <c r="S576" s="249"/>
      <c r="T576" s="250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1" t="s">
        <v>133</v>
      </c>
      <c r="AU576" s="251" t="s">
        <v>80</v>
      </c>
      <c r="AV576" s="14" t="s">
        <v>80</v>
      </c>
      <c r="AW576" s="14" t="s">
        <v>30</v>
      </c>
      <c r="AX576" s="14" t="s">
        <v>73</v>
      </c>
      <c r="AY576" s="251" t="s">
        <v>120</v>
      </c>
    </row>
    <row r="577" s="15" customFormat="1">
      <c r="A577" s="15"/>
      <c r="B577" s="252"/>
      <c r="C577" s="253"/>
      <c r="D577" s="224" t="s">
        <v>133</v>
      </c>
      <c r="E577" s="254" t="s">
        <v>1</v>
      </c>
      <c r="F577" s="255" t="s">
        <v>136</v>
      </c>
      <c r="G577" s="253"/>
      <c r="H577" s="256">
        <v>15</v>
      </c>
      <c r="I577" s="257"/>
      <c r="J577" s="253"/>
      <c r="K577" s="253"/>
      <c r="L577" s="258"/>
      <c r="M577" s="259"/>
      <c r="N577" s="260"/>
      <c r="O577" s="260"/>
      <c r="P577" s="260"/>
      <c r="Q577" s="260"/>
      <c r="R577" s="260"/>
      <c r="S577" s="260"/>
      <c r="T577" s="261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62" t="s">
        <v>133</v>
      </c>
      <c r="AU577" s="262" t="s">
        <v>80</v>
      </c>
      <c r="AV577" s="15" t="s">
        <v>127</v>
      </c>
      <c r="AW577" s="15" t="s">
        <v>30</v>
      </c>
      <c r="AX577" s="15" t="s">
        <v>78</v>
      </c>
      <c r="AY577" s="262" t="s">
        <v>120</v>
      </c>
    </row>
    <row r="578" s="2" customFormat="1" ht="24.15" customHeight="1">
      <c r="A578" s="38"/>
      <c r="B578" s="39"/>
      <c r="C578" s="211" t="s">
        <v>675</v>
      </c>
      <c r="D578" s="211" t="s">
        <v>122</v>
      </c>
      <c r="E578" s="212" t="s">
        <v>676</v>
      </c>
      <c r="F578" s="213" t="s">
        <v>677</v>
      </c>
      <c r="G578" s="214" t="s">
        <v>147</v>
      </c>
      <c r="H578" s="215">
        <v>15</v>
      </c>
      <c r="I578" s="216"/>
      <c r="J578" s="217">
        <f>ROUND(I578*H578,2)</f>
        <v>0</v>
      </c>
      <c r="K578" s="213" t="s">
        <v>178</v>
      </c>
      <c r="L578" s="44"/>
      <c r="M578" s="218" t="s">
        <v>1</v>
      </c>
      <c r="N578" s="219" t="s">
        <v>38</v>
      </c>
      <c r="O578" s="91"/>
      <c r="P578" s="220">
        <f>O578*H578</f>
        <v>0</v>
      </c>
      <c r="Q578" s="220">
        <v>0</v>
      </c>
      <c r="R578" s="220">
        <f>Q578*H578</f>
        <v>0</v>
      </c>
      <c r="S578" s="220">
        <v>0</v>
      </c>
      <c r="T578" s="221">
        <f>S578*H578</f>
        <v>0</v>
      </c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R578" s="222" t="s">
        <v>551</v>
      </c>
      <c r="AT578" s="222" t="s">
        <v>122</v>
      </c>
      <c r="AU578" s="222" t="s">
        <v>80</v>
      </c>
      <c r="AY578" s="17" t="s">
        <v>120</v>
      </c>
      <c r="BE578" s="223">
        <f>IF(N578="základní",J578,0)</f>
        <v>0</v>
      </c>
      <c r="BF578" s="223">
        <f>IF(N578="snížená",J578,0)</f>
        <v>0</v>
      </c>
      <c r="BG578" s="223">
        <f>IF(N578="zákl. přenesená",J578,0)</f>
        <v>0</v>
      </c>
      <c r="BH578" s="223">
        <f>IF(N578="sníž. přenesená",J578,0)</f>
        <v>0</v>
      </c>
      <c r="BI578" s="223">
        <f>IF(N578="nulová",J578,0)</f>
        <v>0</v>
      </c>
      <c r="BJ578" s="17" t="s">
        <v>78</v>
      </c>
      <c r="BK578" s="223">
        <f>ROUND(I578*H578,2)</f>
        <v>0</v>
      </c>
      <c r="BL578" s="17" t="s">
        <v>551</v>
      </c>
      <c r="BM578" s="222" t="s">
        <v>678</v>
      </c>
    </row>
    <row r="579" s="2" customFormat="1">
      <c r="A579" s="38"/>
      <c r="B579" s="39"/>
      <c r="C579" s="40"/>
      <c r="D579" s="224" t="s">
        <v>129</v>
      </c>
      <c r="E579" s="40"/>
      <c r="F579" s="225" t="s">
        <v>679</v>
      </c>
      <c r="G579" s="40"/>
      <c r="H579" s="40"/>
      <c r="I579" s="226"/>
      <c r="J579" s="40"/>
      <c r="K579" s="40"/>
      <c r="L579" s="44"/>
      <c r="M579" s="227"/>
      <c r="N579" s="228"/>
      <c r="O579" s="91"/>
      <c r="P579" s="91"/>
      <c r="Q579" s="91"/>
      <c r="R579" s="91"/>
      <c r="S579" s="91"/>
      <c r="T579" s="92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T579" s="17" t="s">
        <v>129</v>
      </c>
      <c r="AU579" s="17" t="s">
        <v>80</v>
      </c>
    </row>
    <row r="580" s="2" customFormat="1">
      <c r="A580" s="38"/>
      <c r="B580" s="39"/>
      <c r="C580" s="40"/>
      <c r="D580" s="229" t="s">
        <v>131</v>
      </c>
      <c r="E580" s="40"/>
      <c r="F580" s="230" t="s">
        <v>680</v>
      </c>
      <c r="G580" s="40"/>
      <c r="H580" s="40"/>
      <c r="I580" s="226"/>
      <c r="J580" s="40"/>
      <c r="K580" s="40"/>
      <c r="L580" s="44"/>
      <c r="M580" s="227"/>
      <c r="N580" s="228"/>
      <c r="O580" s="91"/>
      <c r="P580" s="91"/>
      <c r="Q580" s="91"/>
      <c r="R580" s="91"/>
      <c r="S580" s="91"/>
      <c r="T580" s="92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T580" s="17" t="s">
        <v>131</v>
      </c>
      <c r="AU580" s="17" t="s">
        <v>80</v>
      </c>
    </row>
    <row r="581" s="2" customFormat="1" ht="24.15" customHeight="1">
      <c r="A581" s="38"/>
      <c r="B581" s="39"/>
      <c r="C581" s="211" t="s">
        <v>681</v>
      </c>
      <c r="D581" s="211" t="s">
        <v>122</v>
      </c>
      <c r="E581" s="212" t="s">
        <v>682</v>
      </c>
      <c r="F581" s="213" t="s">
        <v>683</v>
      </c>
      <c r="G581" s="214" t="s">
        <v>147</v>
      </c>
      <c r="H581" s="215">
        <v>15</v>
      </c>
      <c r="I581" s="216"/>
      <c r="J581" s="217">
        <f>ROUND(I581*H581,2)</f>
        <v>0</v>
      </c>
      <c r="K581" s="213" t="s">
        <v>178</v>
      </c>
      <c r="L581" s="44"/>
      <c r="M581" s="218" t="s">
        <v>1</v>
      </c>
      <c r="N581" s="219" t="s">
        <v>38</v>
      </c>
      <c r="O581" s="91"/>
      <c r="P581" s="220">
        <f>O581*H581</f>
        <v>0</v>
      </c>
      <c r="Q581" s="220">
        <v>0</v>
      </c>
      <c r="R581" s="220">
        <f>Q581*H581</f>
        <v>0</v>
      </c>
      <c r="S581" s="220">
        <v>0</v>
      </c>
      <c r="T581" s="221">
        <f>S581*H581</f>
        <v>0</v>
      </c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R581" s="222" t="s">
        <v>551</v>
      </c>
      <c r="AT581" s="222" t="s">
        <v>122</v>
      </c>
      <c r="AU581" s="222" t="s">
        <v>80</v>
      </c>
      <c r="AY581" s="17" t="s">
        <v>120</v>
      </c>
      <c r="BE581" s="223">
        <f>IF(N581="základní",J581,0)</f>
        <v>0</v>
      </c>
      <c r="BF581" s="223">
        <f>IF(N581="snížená",J581,0)</f>
        <v>0</v>
      </c>
      <c r="BG581" s="223">
        <f>IF(N581="zákl. přenesená",J581,0)</f>
        <v>0</v>
      </c>
      <c r="BH581" s="223">
        <f>IF(N581="sníž. přenesená",J581,0)</f>
        <v>0</v>
      </c>
      <c r="BI581" s="223">
        <f>IF(N581="nulová",J581,0)</f>
        <v>0</v>
      </c>
      <c r="BJ581" s="17" t="s">
        <v>78</v>
      </c>
      <c r="BK581" s="223">
        <f>ROUND(I581*H581,2)</f>
        <v>0</v>
      </c>
      <c r="BL581" s="17" t="s">
        <v>551</v>
      </c>
      <c r="BM581" s="222" t="s">
        <v>684</v>
      </c>
    </row>
    <row r="582" s="2" customFormat="1">
      <c r="A582" s="38"/>
      <c r="B582" s="39"/>
      <c r="C582" s="40"/>
      <c r="D582" s="224" t="s">
        <v>129</v>
      </c>
      <c r="E582" s="40"/>
      <c r="F582" s="225" t="s">
        <v>685</v>
      </c>
      <c r="G582" s="40"/>
      <c r="H582" s="40"/>
      <c r="I582" s="226"/>
      <c r="J582" s="40"/>
      <c r="K582" s="40"/>
      <c r="L582" s="44"/>
      <c r="M582" s="227"/>
      <c r="N582" s="228"/>
      <c r="O582" s="91"/>
      <c r="P582" s="91"/>
      <c r="Q582" s="91"/>
      <c r="R582" s="91"/>
      <c r="S582" s="91"/>
      <c r="T582" s="92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T582" s="17" t="s">
        <v>129</v>
      </c>
      <c r="AU582" s="17" t="s">
        <v>80</v>
      </c>
    </row>
    <row r="583" s="2" customFormat="1">
      <c r="A583" s="38"/>
      <c r="B583" s="39"/>
      <c r="C583" s="40"/>
      <c r="D583" s="229" t="s">
        <v>131</v>
      </c>
      <c r="E583" s="40"/>
      <c r="F583" s="230" t="s">
        <v>686</v>
      </c>
      <c r="G583" s="40"/>
      <c r="H583" s="40"/>
      <c r="I583" s="226"/>
      <c r="J583" s="40"/>
      <c r="K583" s="40"/>
      <c r="L583" s="44"/>
      <c r="M583" s="227"/>
      <c r="N583" s="228"/>
      <c r="O583" s="91"/>
      <c r="P583" s="91"/>
      <c r="Q583" s="91"/>
      <c r="R583" s="91"/>
      <c r="S583" s="91"/>
      <c r="T583" s="92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T583" s="17" t="s">
        <v>131</v>
      </c>
      <c r="AU583" s="17" t="s">
        <v>80</v>
      </c>
    </row>
    <row r="584" s="2" customFormat="1" ht="16.5" customHeight="1">
      <c r="A584" s="38"/>
      <c r="B584" s="39"/>
      <c r="C584" s="263" t="s">
        <v>687</v>
      </c>
      <c r="D584" s="263" t="s">
        <v>220</v>
      </c>
      <c r="E584" s="264" t="s">
        <v>688</v>
      </c>
      <c r="F584" s="265" t="s">
        <v>689</v>
      </c>
      <c r="G584" s="266" t="s">
        <v>147</v>
      </c>
      <c r="H584" s="267">
        <v>15</v>
      </c>
      <c r="I584" s="268"/>
      <c r="J584" s="269">
        <f>ROUND(I584*H584,2)</f>
        <v>0</v>
      </c>
      <c r="K584" s="265" t="s">
        <v>178</v>
      </c>
      <c r="L584" s="270"/>
      <c r="M584" s="271" t="s">
        <v>1</v>
      </c>
      <c r="N584" s="272" t="s">
        <v>38</v>
      </c>
      <c r="O584" s="91"/>
      <c r="P584" s="220">
        <f>O584*H584</f>
        <v>0</v>
      </c>
      <c r="Q584" s="220">
        <v>0.0224</v>
      </c>
      <c r="R584" s="220">
        <f>Q584*H584</f>
        <v>0.33600000000000002</v>
      </c>
      <c r="S584" s="220">
        <v>0</v>
      </c>
      <c r="T584" s="221">
        <f>S584*H584</f>
        <v>0</v>
      </c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R584" s="222" t="s">
        <v>690</v>
      </c>
      <c r="AT584" s="222" t="s">
        <v>220</v>
      </c>
      <c r="AU584" s="222" t="s">
        <v>80</v>
      </c>
      <c r="AY584" s="17" t="s">
        <v>120</v>
      </c>
      <c r="BE584" s="223">
        <f>IF(N584="základní",J584,0)</f>
        <v>0</v>
      </c>
      <c r="BF584" s="223">
        <f>IF(N584="snížená",J584,0)</f>
        <v>0</v>
      </c>
      <c r="BG584" s="223">
        <f>IF(N584="zákl. přenesená",J584,0)</f>
        <v>0</v>
      </c>
      <c r="BH584" s="223">
        <f>IF(N584="sníž. přenesená",J584,0)</f>
        <v>0</v>
      </c>
      <c r="BI584" s="223">
        <f>IF(N584="nulová",J584,0)</f>
        <v>0</v>
      </c>
      <c r="BJ584" s="17" t="s">
        <v>78</v>
      </c>
      <c r="BK584" s="223">
        <f>ROUND(I584*H584,2)</f>
        <v>0</v>
      </c>
      <c r="BL584" s="17" t="s">
        <v>690</v>
      </c>
      <c r="BM584" s="222" t="s">
        <v>691</v>
      </c>
    </row>
    <row r="585" s="2" customFormat="1">
      <c r="A585" s="38"/>
      <c r="B585" s="39"/>
      <c r="C585" s="40"/>
      <c r="D585" s="224" t="s">
        <v>129</v>
      </c>
      <c r="E585" s="40"/>
      <c r="F585" s="225" t="s">
        <v>689</v>
      </c>
      <c r="G585" s="40"/>
      <c r="H585" s="40"/>
      <c r="I585" s="226"/>
      <c r="J585" s="40"/>
      <c r="K585" s="40"/>
      <c r="L585" s="44"/>
      <c r="M585" s="227"/>
      <c r="N585" s="228"/>
      <c r="O585" s="91"/>
      <c r="P585" s="91"/>
      <c r="Q585" s="91"/>
      <c r="R585" s="91"/>
      <c r="S585" s="91"/>
      <c r="T585" s="92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T585" s="17" t="s">
        <v>129</v>
      </c>
      <c r="AU585" s="17" t="s">
        <v>80</v>
      </c>
    </row>
    <row r="586" s="14" customFormat="1">
      <c r="A586" s="14"/>
      <c r="B586" s="241"/>
      <c r="C586" s="242"/>
      <c r="D586" s="224" t="s">
        <v>133</v>
      </c>
      <c r="E586" s="242"/>
      <c r="F586" s="244" t="s">
        <v>692</v>
      </c>
      <c r="G586" s="242"/>
      <c r="H586" s="245">
        <v>15</v>
      </c>
      <c r="I586" s="246"/>
      <c r="J586" s="242"/>
      <c r="K586" s="242"/>
      <c r="L586" s="247"/>
      <c r="M586" s="248"/>
      <c r="N586" s="249"/>
      <c r="O586" s="249"/>
      <c r="P586" s="249"/>
      <c r="Q586" s="249"/>
      <c r="R586" s="249"/>
      <c r="S586" s="249"/>
      <c r="T586" s="250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1" t="s">
        <v>133</v>
      </c>
      <c r="AU586" s="251" t="s">
        <v>80</v>
      </c>
      <c r="AV586" s="14" t="s">
        <v>80</v>
      </c>
      <c r="AW586" s="14" t="s">
        <v>4</v>
      </c>
      <c r="AX586" s="14" t="s">
        <v>78</v>
      </c>
      <c r="AY586" s="251" t="s">
        <v>120</v>
      </c>
    </row>
    <row r="587" s="12" customFormat="1" ht="25.92" customHeight="1">
      <c r="A587" s="12"/>
      <c r="B587" s="195"/>
      <c r="C587" s="196"/>
      <c r="D587" s="197" t="s">
        <v>72</v>
      </c>
      <c r="E587" s="198" t="s">
        <v>693</v>
      </c>
      <c r="F587" s="198" t="s">
        <v>694</v>
      </c>
      <c r="G587" s="196"/>
      <c r="H587" s="196"/>
      <c r="I587" s="199"/>
      <c r="J587" s="200">
        <f>BK587</f>
        <v>0</v>
      </c>
      <c r="K587" s="196"/>
      <c r="L587" s="201"/>
      <c r="M587" s="202"/>
      <c r="N587" s="203"/>
      <c r="O587" s="203"/>
      <c r="P587" s="204">
        <f>P588+SUM(P589:P596)+P606+P609+P615+P624</f>
        <v>0</v>
      </c>
      <c r="Q587" s="203"/>
      <c r="R587" s="204">
        <f>R588+SUM(R589:R596)+R606+R609+R615+R624</f>
        <v>0</v>
      </c>
      <c r="S587" s="203"/>
      <c r="T587" s="205">
        <f>T588+SUM(T589:T596)+T606+T609+T615+T624</f>
        <v>0</v>
      </c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R587" s="206" t="s">
        <v>160</v>
      </c>
      <c r="AT587" s="207" t="s">
        <v>72</v>
      </c>
      <c r="AU587" s="207" t="s">
        <v>73</v>
      </c>
      <c r="AY587" s="206" t="s">
        <v>120</v>
      </c>
      <c r="BK587" s="208">
        <f>BK588+SUM(BK589:BK596)+BK606+BK609+BK615+BK624</f>
        <v>0</v>
      </c>
    </row>
    <row r="588" s="2" customFormat="1" ht="16.5" customHeight="1">
      <c r="A588" s="38"/>
      <c r="B588" s="39"/>
      <c r="C588" s="211" t="s">
        <v>695</v>
      </c>
      <c r="D588" s="211" t="s">
        <v>122</v>
      </c>
      <c r="E588" s="212" t="s">
        <v>696</v>
      </c>
      <c r="F588" s="213" t="s">
        <v>697</v>
      </c>
      <c r="G588" s="214" t="s">
        <v>698</v>
      </c>
      <c r="H588" s="215">
        <v>1</v>
      </c>
      <c r="I588" s="216"/>
      <c r="J588" s="217">
        <f>ROUND(I588*H588,2)</f>
        <v>0</v>
      </c>
      <c r="K588" s="213" t="s">
        <v>1</v>
      </c>
      <c r="L588" s="44"/>
      <c r="M588" s="218" t="s">
        <v>1</v>
      </c>
      <c r="N588" s="219" t="s">
        <v>38</v>
      </c>
      <c r="O588" s="91"/>
      <c r="P588" s="220">
        <f>O588*H588</f>
        <v>0</v>
      </c>
      <c r="Q588" s="220">
        <v>0</v>
      </c>
      <c r="R588" s="220">
        <f>Q588*H588</f>
        <v>0</v>
      </c>
      <c r="S588" s="220">
        <v>0</v>
      </c>
      <c r="T588" s="221">
        <f>S588*H588</f>
        <v>0</v>
      </c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R588" s="222" t="s">
        <v>127</v>
      </c>
      <c r="AT588" s="222" t="s">
        <v>122</v>
      </c>
      <c r="AU588" s="222" t="s">
        <v>78</v>
      </c>
      <c r="AY588" s="17" t="s">
        <v>120</v>
      </c>
      <c r="BE588" s="223">
        <f>IF(N588="základní",J588,0)</f>
        <v>0</v>
      </c>
      <c r="BF588" s="223">
        <f>IF(N588="snížená",J588,0)</f>
        <v>0</v>
      </c>
      <c r="BG588" s="223">
        <f>IF(N588="zákl. přenesená",J588,0)</f>
        <v>0</v>
      </c>
      <c r="BH588" s="223">
        <f>IF(N588="sníž. přenesená",J588,0)</f>
        <v>0</v>
      </c>
      <c r="BI588" s="223">
        <f>IF(N588="nulová",J588,0)</f>
        <v>0</v>
      </c>
      <c r="BJ588" s="17" t="s">
        <v>78</v>
      </c>
      <c r="BK588" s="223">
        <f>ROUND(I588*H588,2)</f>
        <v>0</v>
      </c>
      <c r="BL588" s="17" t="s">
        <v>127</v>
      </c>
      <c r="BM588" s="222" t="s">
        <v>699</v>
      </c>
    </row>
    <row r="589" s="2" customFormat="1">
      <c r="A589" s="38"/>
      <c r="B589" s="39"/>
      <c r="C589" s="40"/>
      <c r="D589" s="224" t="s">
        <v>129</v>
      </c>
      <c r="E589" s="40"/>
      <c r="F589" s="225" t="s">
        <v>697</v>
      </c>
      <c r="G589" s="40"/>
      <c r="H589" s="40"/>
      <c r="I589" s="226"/>
      <c r="J589" s="40"/>
      <c r="K589" s="40"/>
      <c r="L589" s="44"/>
      <c r="M589" s="227"/>
      <c r="N589" s="228"/>
      <c r="O589" s="91"/>
      <c r="P589" s="91"/>
      <c r="Q589" s="91"/>
      <c r="R589" s="91"/>
      <c r="S589" s="91"/>
      <c r="T589" s="92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T589" s="17" t="s">
        <v>129</v>
      </c>
      <c r="AU589" s="17" t="s">
        <v>78</v>
      </c>
    </row>
    <row r="590" s="2" customFormat="1" ht="16.5" customHeight="1">
      <c r="A590" s="38"/>
      <c r="B590" s="39"/>
      <c r="C590" s="211" t="s">
        <v>700</v>
      </c>
      <c r="D590" s="211" t="s">
        <v>122</v>
      </c>
      <c r="E590" s="212" t="s">
        <v>701</v>
      </c>
      <c r="F590" s="213" t="s">
        <v>702</v>
      </c>
      <c r="G590" s="214" t="s">
        <v>698</v>
      </c>
      <c r="H590" s="215">
        <v>1</v>
      </c>
      <c r="I590" s="216"/>
      <c r="J590" s="217">
        <f>ROUND(I590*H590,2)</f>
        <v>0</v>
      </c>
      <c r="K590" s="213" t="s">
        <v>1</v>
      </c>
      <c r="L590" s="44"/>
      <c r="M590" s="218" t="s">
        <v>1</v>
      </c>
      <c r="N590" s="219" t="s">
        <v>38</v>
      </c>
      <c r="O590" s="91"/>
      <c r="P590" s="220">
        <f>O590*H590</f>
        <v>0</v>
      </c>
      <c r="Q590" s="220">
        <v>0</v>
      </c>
      <c r="R590" s="220">
        <f>Q590*H590</f>
        <v>0</v>
      </c>
      <c r="S590" s="220">
        <v>0</v>
      </c>
      <c r="T590" s="221">
        <f>S590*H590</f>
        <v>0</v>
      </c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R590" s="222" t="s">
        <v>127</v>
      </c>
      <c r="AT590" s="222" t="s">
        <v>122</v>
      </c>
      <c r="AU590" s="222" t="s">
        <v>78</v>
      </c>
      <c r="AY590" s="17" t="s">
        <v>120</v>
      </c>
      <c r="BE590" s="223">
        <f>IF(N590="základní",J590,0)</f>
        <v>0</v>
      </c>
      <c r="BF590" s="223">
        <f>IF(N590="snížená",J590,0)</f>
        <v>0</v>
      </c>
      <c r="BG590" s="223">
        <f>IF(N590="zákl. přenesená",J590,0)</f>
        <v>0</v>
      </c>
      <c r="BH590" s="223">
        <f>IF(N590="sníž. přenesená",J590,0)</f>
        <v>0</v>
      </c>
      <c r="BI590" s="223">
        <f>IF(N590="nulová",J590,0)</f>
        <v>0</v>
      </c>
      <c r="BJ590" s="17" t="s">
        <v>78</v>
      </c>
      <c r="BK590" s="223">
        <f>ROUND(I590*H590,2)</f>
        <v>0</v>
      </c>
      <c r="BL590" s="17" t="s">
        <v>127</v>
      </c>
      <c r="BM590" s="222" t="s">
        <v>703</v>
      </c>
    </row>
    <row r="591" s="2" customFormat="1">
      <c r="A591" s="38"/>
      <c r="B591" s="39"/>
      <c r="C591" s="40"/>
      <c r="D591" s="224" t="s">
        <v>129</v>
      </c>
      <c r="E591" s="40"/>
      <c r="F591" s="225" t="s">
        <v>702</v>
      </c>
      <c r="G591" s="40"/>
      <c r="H591" s="40"/>
      <c r="I591" s="226"/>
      <c r="J591" s="40"/>
      <c r="K591" s="40"/>
      <c r="L591" s="44"/>
      <c r="M591" s="227"/>
      <c r="N591" s="228"/>
      <c r="O591" s="91"/>
      <c r="P591" s="91"/>
      <c r="Q591" s="91"/>
      <c r="R591" s="91"/>
      <c r="S591" s="91"/>
      <c r="T591" s="92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T591" s="17" t="s">
        <v>129</v>
      </c>
      <c r="AU591" s="17" t="s">
        <v>78</v>
      </c>
    </row>
    <row r="592" s="2" customFormat="1" ht="16.5" customHeight="1">
      <c r="A592" s="38"/>
      <c r="B592" s="39"/>
      <c r="C592" s="211" t="s">
        <v>704</v>
      </c>
      <c r="D592" s="211" t="s">
        <v>122</v>
      </c>
      <c r="E592" s="212" t="s">
        <v>705</v>
      </c>
      <c r="F592" s="213" t="s">
        <v>706</v>
      </c>
      <c r="G592" s="214" t="s">
        <v>698</v>
      </c>
      <c r="H592" s="215">
        <v>1</v>
      </c>
      <c r="I592" s="216"/>
      <c r="J592" s="217">
        <f>ROUND(I592*H592,2)</f>
        <v>0</v>
      </c>
      <c r="K592" s="213" t="s">
        <v>1</v>
      </c>
      <c r="L592" s="44"/>
      <c r="M592" s="218" t="s">
        <v>1</v>
      </c>
      <c r="N592" s="219" t="s">
        <v>38</v>
      </c>
      <c r="O592" s="91"/>
      <c r="P592" s="220">
        <f>O592*H592</f>
        <v>0</v>
      </c>
      <c r="Q592" s="220">
        <v>0</v>
      </c>
      <c r="R592" s="220">
        <f>Q592*H592</f>
        <v>0</v>
      </c>
      <c r="S592" s="220">
        <v>0</v>
      </c>
      <c r="T592" s="221">
        <f>S592*H592</f>
        <v>0</v>
      </c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R592" s="222" t="s">
        <v>127</v>
      </c>
      <c r="AT592" s="222" t="s">
        <v>122</v>
      </c>
      <c r="AU592" s="222" t="s">
        <v>78</v>
      </c>
      <c r="AY592" s="17" t="s">
        <v>120</v>
      </c>
      <c r="BE592" s="223">
        <f>IF(N592="základní",J592,0)</f>
        <v>0</v>
      </c>
      <c r="BF592" s="223">
        <f>IF(N592="snížená",J592,0)</f>
        <v>0</v>
      </c>
      <c r="BG592" s="223">
        <f>IF(N592="zákl. přenesená",J592,0)</f>
        <v>0</v>
      </c>
      <c r="BH592" s="223">
        <f>IF(N592="sníž. přenesená",J592,0)</f>
        <v>0</v>
      </c>
      <c r="BI592" s="223">
        <f>IF(N592="nulová",J592,0)</f>
        <v>0</v>
      </c>
      <c r="BJ592" s="17" t="s">
        <v>78</v>
      </c>
      <c r="BK592" s="223">
        <f>ROUND(I592*H592,2)</f>
        <v>0</v>
      </c>
      <c r="BL592" s="17" t="s">
        <v>127</v>
      </c>
      <c r="BM592" s="222" t="s">
        <v>707</v>
      </c>
    </row>
    <row r="593" s="2" customFormat="1">
      <c r="A593" s="38"/>
      <c r="B593" s="39"/>
      <c r="C593" s="40"/>
      <c r="D593" s="224" t="s">
        <v>129</v>
      </c>
      <c r="E593" s="40"/>
      <c r="F593" s="225" t="s">
        <v>706</v>
      </c>
      <c r="G593" s="40"/>
      <c r="H593" s="40"/>
      <c r="I593" s="226"/>
      <c r="J593" s="40"/>
      <c r="K593" s="40"/>
      <c r="L593" s="44"/>
      <c r="M593" s="227"/>
      <c r="N593" s="228"/>
      <c r="O593" s="91"/>
      <c r="P593" s="91"/>
      <c r="Q593" s="91"/>
      <c r="R593" s="91"/>
      <c r="S593" s="91"/>
      <c r="T593" s="92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T593" s="17" t="s">
        <v>129</v>
      </c>
      <c r="AU593" s="17" t="s">
        <v>78</v>
      </c>
    </row>
    <row r="594" s="2" customFormat="1" ht="24.15" customHeight="1">
      <c r="A594" s="38"/>
      <c r="B594" s="39"/>
      <c r="C594" s="211" t="s">
        <v>708</v>
      </c>
      <c r="D594" s="211" t="s">
        <v>122</v>
      </c>
      <c r="E594" s="212" t="s">
        <v>709</v>
      </c>
      <c r="F594" s="213" t="s">
        <v>710</v>
      </c>
      <c r="G594" s="214" t="s">
        <v>698</v>
      </c>
      <c r="H594" s="215">
        <v>1</v>
      </c>
      <c r="I594" s="216"/>
      <c r="J594" s="217">
        <f>ROUND(I594*H594,2)</f>
        <v>0</v>
      </c>
      <c r="K594" s="213" t="s">
        <v>1</v>
      </c>
      <c r="L594" s="44"/>
      <c r="M594" s="218" t="s">
        <v>1</v>
      </c>
      <c r="N594" s="219" t="s">
        <v>38</v>
      </c>
      <c r="O594" s="91"/>
      <c r="P594" s="220">
        <f>O594*H594</f>
        <v>0</v>
      </c>
      <c r="Q594" s="220">
        <v>0</v>
      </c>
      <c r="R594" s="220">
        <f>Q594*H594</f>
        <v>0</v>
      </c>
      <c r="S594" s="220">
        <v>0</v>
      </c>
      <c r="T594" s="221">
        <f>S594*H594</f>
        <v>0</v>
      </c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R594" s="222" t="s">
        <v>127</v>
      </c>
      <c r="AT594" s="222" t="s">
        <v>122</v>
      </c>
      <c r="AU594" s="222" t="s">
        <v>78</v>
      </c>
      <c r="AY594" s="17" t="s">
        <v>120</v>
      </c>
      <c r="BE594" s="223">
        <f>IF(N594="základní",J594,0)</f>
        <v>0</v>
      </c>
      <c r="BF594" s="223">
        <f>IF(N594="snížená",J594,0)</f>
        <v>0</v>
      </c>
      <c r="BG594" s="223">
        <f>IF(N594="zákl. přenesená",J594,0)</f>
        <v>0</v>
      </c>
      <c r="BH594" s="223">
        <f>IF(N594="sníž. přenesená",J594,0)</f>
        <v>0</v>
      </c>
      <c r="BI594" s="223">
        <f>IF(N594="nulová",J594,0)</f>
        <v>0</v>
      </c>
      <c r="BJ594" s="17" t="s">
        <v>78</v>
      </c>
      <c r="BK594" s="223">
        <f>ROUND(I594*H594,2)</f>
        <v>0</v>
      </c>
      <c r="BL594" s="17" t="s">
        <v>127</v>
      </c>
      <c r="BM594" s="222" t="s">
        <v>711</v>
      </c>
    </row>
    <row r="595" s="2" customFormat="1">
      <c r="A595" s="38"/>
      <c r="B595" s="39"/>
      <c r="C595" s="40"/>
      <c r="D595" s="224" t="s">
        <v>129</v>
      </c>
      <c r="E595" s="40"/>
      <c r="F595" s="225" t="s">
        <v>712</v>
      </c>
      <c r="G595" s="40"/>
      <c r="H595" s="40"/>
      <c r="I595" s="226"/>
      <c r="J595" s="40"/>
      <c r="K595" s="40"/>
      <c r="L595" s="44"/>
      <c r="M595" s="227"/>
      <c r="N595" s="228"/>
      <c r="O595" s="91"/>
      <c r="P595" s="91"/>
      <c r="Q595" s="91"/>
      <c r="R595" s="91"/>
      <c r="S595" s="91"/>
      <c r="T595" s="92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T595" s="17" t="s">
        <v>129</v>
      </c>
      <c r="AU595" s="17" t="s">
        <v>78</v>
      </c>
    </row>
    <row r="596" s="12" customFormat="1" ht="22.8" customHeight="1">
      <c r="A596" s="12"/>
      <c r="B596" s="195"/>
      <c r="C596" s="196"/>
      <c r="D596" s="197" t="s">
        <v>72</v>
      </c>
      <c r="E596" s="209" t="s">
        <v>713</v>
      </c>
      <c r="F596" s="209" t="s">
        <v>714</v>
      </c>
      <c r="G596" s="196"/>
      <c r="H596" s="196"/>
      <c r="I596" s="199"/>
      <c r="J596" s="210">
        <f>BK596</f>
        <v>0</v>
      </c>
      <c r="K596" s="196"/>
      <c r="L596" s="201"/>
      <c r="M596" s="202"/>
      <c r="N596" s="203"/>
      <c r="O596" s="203"/>
      <c r="P596" s="204">
        <f>SUM(P597:P605)</f>
        <v>0</v>
      </c>
      <c r="Q596" s="203"/>
      <c r="R596" s="204">
        <f>SUM(R597:R605)</f>
        <v>0</v>
      </c>
      <c r="S596" s="203"/>
      <c r="T596" s="205">
        <f>SUM(T597:T605)</f>
        <v>0</v>
      </c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R596" s="206" t="s">
        <v>160</v>
      </c>
      <c r="AT596" s="207" t="s">
        <v>72</v>
      </c>
      <c r="AU596" s="207" t="s">
        <v>78</v>
      </c>
      <c r="AY596" s="206" t="s">
        <v>120</v>
      </c>
      <c r="BK596" s="208">
        <f>SUM(BK597:BK605)</f>
        <v>0</v>
      </c>
    </row>
    <row r="597" s="2" customFormat="1" ht="16.5" customHeight="1">
      <c r="A597" s="38"/>
      <c r="B597" s="39"/>
      <c r="C597" s="211" t="s">
        <v>715</v>
      </c>
      <c r="D597" s="211" t="s">
        <v>122</v>
      </c>
      <c r="E597" s="212" t="s">
        <v>716</v>
      </c>
      <c r="F597" s="213" t="s">
        <v>717</v>
      </c>
      <c r="G597" s="214" t="s">
        <v>698</v>
      </c>
      <c r="H597" s="215">
        <v>1</v>
      </c>
      <c r="I597" s="216"/>
      <c r="J597" s="217">
        <f>ROUND(I597*H597,2)</f>
        <v>0</v>
      </c>
      <c r="K597" s="213" t="s">
        <v>718</v>
      </c>
      <c r="L597" s="44"/>
      <c r="M597" s="218" t="s">
        <v>1</v>
      </c>
      <c r="N597" s="219" t="s">
        <v>38</v>
      </c>
      <c r="O597" s="91"/>
      <c r="P597" s="220">
        <f>O597*H597</f>
        <v>0</v>
      </c>
      <c r="Q597" s="220">
        <v>0</v>
      </c>
      <c r="R597" s="220">
        <f>Q597*H597</f>
        <v>0</v>
      </c>
      <c r="S597" s="220">
        <v>0</v>
      </c>
      <c r="T597" s="221">
        <f>S597*H597</f>
        <v>0</v>
      </c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R597" s="222" t="s">
        <v>719</v>
      </c>
      <c r="AT597" s="222" t="s">
        <v>122</v>
      </c>
      <c r="AU597" s="222" t="s">
        <v>80</v>
      </c>
      <c r="AY597" s="17" t="s">
        <v>120</v>
      </c>
      <c r="BE597" s="223">
        <f>IF(N597="základní",J597,0)</f>
        <v>0</v>
      </c>
      <c r="BF597" s="223">
        <f>IF(N597="snížená",J597,0)</f>
        <v>0</v>
      </c>
      <c r="BG597" s="223">
        <f>IF(N597="zákl. přenesená",J597,0)</f>
        <v>0</v>
      </c>
      <c r="BH597" s="223">
        <f>IF(N597="sníž. přenesená",J597,0)</f>
        <v>0</v>
      </c>
      <c r="BI597" s="223">
        <f>IF(N597="nulová",J597,0)</f>
        <v>0</v>
      </c>
      <c r="BJ597" s="17" t="s">
        <v>78</v>
      </c>
      <c r="BK597" s="223">
        <f>ROUND(I597*H597,2)</f>
        <v>0</v>
      </c>
      <c r="BL597" s="17" t="s">
        <v>719</v>
      </c>
      <c r="BM597" s="222" t="s">
        <v>720</v>
      </c>
    </row>
    <row r="598" s="2" customFormat="1">
      <c r="A598" s="38"/>
      <c r="B598" s="39"/>
      <c r="C598" s="40"/>
      <c r="D598" s="224" t="s">
        <v>129</v>
      </c>
      <c r="E598" s="40"/>
      <c r="F598" s="225" t="s">
        <v>717</v>
      </c>
      <c r="G598" s="40"/>
      <c r="H598" s="40"/>
      <c r="I598" s="226"/>
      <c r="J598" s="40"/>
      <c r="K598" s="40"/>
      <c r="L598" s="44"/>
      <c r="M598" s="227"/>
      <c r="N598" s="228"/>
      <c r="O598" s="91"/>
      <c r="P598" s="91"/>
      <c r="Q598" s="91"/>
      <c r="R598" s="91"/>
      <c r="S598" s="91"/>
      <c r="T598" s="92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T598" s="17" t="s">
        <v>129</v>
      </c>
      <c r="AU598" s="17" t="s">
        <v>80</v>
      </c>
    </row>
    <row r="599" s="13" customFormat="1">
      <c r="A599" s="13"/>
      <c r="B599" s="231"/>
      <c r="C599" s="232"/>
      <c r="D599" s="224" t="s">
        <v>133</v>
      </c>
      <c r="E599" s="233" t="s">
        <v>1</v>
      </c>
      <c r="F599" s="234" t="s">
        <v>721</v>
      </c>
      <c r="G599" s="232"/>
      <c r="H599" s="233" t="s">
        <v>1</v>
      </c>
      <c r="I599" s="235"/>
      <c r="J599" s="232"/>
      <c r="K599" s="232"/>
      <c r="L599" s="236"/>
      <c r="M599" s="237"/>
      <c r="N599" s="238"/>
      <c r="O599" s="238"/>
      <c r="P599" s="238"/>
      <c r="Q599" s="238"/>
      <c r="R599" s="238"/>
      <c r="S599" s="238"/>
      <c r="T599" s="239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0" t="s">
        <v>133</v>
      </c>
      <c r="AU599" s="240" t="s">
        <v>80</v>
      </c>
      <c r="AV599" s="13" t="s">
        <v>78</v>
      </c>
      <c r="AW599" s="13" t="s">
        <v>30</v>
      </c>
      <c r="AX599" s="13" t="s">
        <v>73</v>
      </c>
      <c r="AY599" s="240" t="s">
        <v>120</v>
      </c>
    </row>
    <row r="600" s="13" customFormat="1">
      <c r="A600" s="13"/>
      <c r="B600" s="231"/>
      <c r="C600" s="232"/>
      <c r="D600" s="224" t="s">
        <v>133</v>
      </c>
      <c r="E600" s="233" t="s">
        <v>1</v>
      </c>
      <c r="F600" s="234" t="s">
        <v>722</v>
      </c>
      <c r="G600" s="232"/>
      <c r="H600" s="233" t="s">
        <v>1</v>
      </c>
      <c r="I600" s="235"/>
      <c r="J600" s="232"/>
      <c r="K600" s="232"/>
      <c r="L600" s="236"/>
      <c r="M600" s="237"/>
      <c r="N600" s="238"/>
      <c r="O600" s="238"/>
      <c r="P600" s="238"/>
      <c r="Q600" s="238"/>
      <c r="R600" s="238"/>
      <c r="S600" s="238"/>
      <c r="T600" s="239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0" t="s">
        <v>133</v>
      </c>
      <c r="AU600" s="240" t="s">
        <v>80</v>
      </c>
      <c r="AV600" s="13" t="s">
        <v>78</v>
      </c>
      <c r="AW600" s="13" t="s">
        <v>30</v>
      </c>
      <c r="AX600" s="13" t="s">
        <v>73</v>
      </c>
      <c r="AY600" s="240" t="s">
        <v>120</v>
      </c>
    </row>
    <row r="601" s="14" customFormat="1">
      <c r="A601" s="14"/>
      <c r="B601" s="241"/>
      <c r="C601" s="242"/>
      <c r="D601" s="224" t="s">
        <v>133</v>
      </c>
      <c r="E601" s="243" t="s">
        <v>1</v>
      </c>
      <c r="F601" s="244" t="s">
        <v>78</v>
      </c>
      <c r="G601" s="242"/>
      <c r="H601" s="245">
        <v>1</v>
      </c>
      <c r="I601" s="246"/>
      <c r="J601" s="242"/>
      <c r="K601" s="242"/>
      <c r="L601" s="247"/>
      <c r="M601" s="248"/>
      <c r="N601" s="249"/>
      <c r="O601" s="249"/>
      <c r="P601" s="249"/>
      <c r="Q601" s="249"/>
      <c r="R601" s="249"/>
      <c r="S601" s="249"/>
      <c r="T601" s="250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1" t="s">
        <v>133</v>
      </c>
      <c r="AU601" s="251" t="s">
        <v>80</v>
      </c>
      <c r="AV601" s="14" t="s">
        <v>80</v>
      </c>
      <c r="AW601" s="14" t="s">
        <v>30</v>
      </c>
      <c r="AX601" s="14" t="s">
        <v>73</v>
      </c>
      <c r="AY601" s="251" t="s">
        <v>120</v>
      </c>
    </row>
    <row r="602" s="15" customFormat="1">
      <c r="A602" s="15"/>
      <c r="B602" s="252"/>
      <c r="C602" s="253"/>
      <c r="D602" s="224" t="s">
        <v>133</v>
      </c>
      <c r="E602" s="254" t="s">
        <v>1</v>
      </c>
      <c r="F602" s="255" t="s">
        <v>136</v>
      </c>
      <c r="G602" s="253"/>
      <c r="H602" s="256">
        <v>1</v>
      </c>
      <c r="I602" s="257"/>
      <c r="J602" s="253"/>
      <c r="K602" s="253"/>
      <c r="L602" s="258"/>
      <c r="M602" s="259"/>
      <c r="N602" s="260"/>
      <c r="O602" s="260"/>
      <c r="P602" s="260"/>
      <c r="Q602" s="260"/>
      <c r="R602" s="260"/>
      <c r="S602" s="260"/>
      <c r="T602" s="261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T602" s="262" t="s">
        <v>133</v>
      </c>
      <c r="AU602" s="262" t="s">
        <v>80</v>
      </c>
      <c r="AV602" s="15" t="s">
        <v>127</v>
      </c>
      <c r="AW602" s="15" t="s">
        <v>30</v>
      </c>
      <c r="AX602" s="15" t="s">
        <v>78</v>
      </c>
      <c r="AY602" s="262" t="s">
        <v>120</v>
      </c>
    </row>
    <row r="603" s="2" customFormat="1" ht="16.5" customHeight="1">
      <c r="A603" s="38"/>
      <c r="B603" s="39"/>
      <c r="C603" s="211" t="s">
        <v>723</v>
      </c>
      <c r="D603" s="211" t="s">
        <v>122</v>
      </c>
      <c r="E603" s="212" t="s">
        <v>724</v>
      </c>
      <c r="F603" s="213" t="s">
        <v>725</v>
      </c>
      <c r="G603" s="214" t="s">
        <v>698</v>
      </c>
      <c r="H603" s="215">
        <v>1</v>
      </c>
      <c r="I603" s="216"/>
      <c r="J603" s="217">
        <f>ROUND(I603*H603,2)</f>
        <v>0</v>
      </c>
      <c r="K603" s="213" t="s">
        <v>726</v>
      </c>
      <c r="L603" s="44"/>
      <c r="M603" s="218" t="s">
        <v>1</v>
      </c>
      <c r="N603" s="219" t="s">
        <v>38</v>
      </c>
      <c r="O603" s="91"/>
      <c r="P603" s="220">
        <f>O603*H603</f>
        <v>0</v>
      </c>
      <c r="Q603" s="220">
        <v>0</v>
      </c>
      <c r="R603" s="220">
        <f>Q603*H603</f>
        <v>0</v>
      </c>
      <c r="S603" s="220">
        <v>0</v>
      </c>
      <c r="T603" s="221">
        <f>S603*H603</f>
        <v>0</v>
      </c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R603" s="222" t="s">
        <v>719</v>
      </c>
      <c r="AT603" s="222" t="s">
        <v>122</v>
      </c>
      <c r="AU603" s="222" t="s">
        <v>80</v>
      </c>
      <c r="AY603" s="17" t="s">
        <v>120</v>
      </c>
      <c r="BE603" s="223">
        <f>IF(N603="základní",J603,0)</f>
        <v>0</v>
      </c>
      <c r="BF603" s="223">
        <f>IF(N603="snížená",J603,0)</f>
        <v>0</v>
      </c>
      <c r="BG603" s="223">
        <f>IF(N603="zákl. přenesená",J603,0)</f>
        <v>0</v>
      </c>
      <c r="BH603" s="223">
        <f>IF(N603="sníž. přenesená",J603,0)</f>
        <v>0</v>
      </c>
      <c r="BI603" s="223">
        <f>IF(N603="nulová",J603,0)</f>
        <v>0</v>
      </c>
      <c r="BJ603" s="17" t="s">
        <v>78</v>
      </c>
      <c r="BK603" s="223">
        <f>ROUND(I603*H603,2)</f>
        <v>0</v>
      </c>
      <c r="BL603" s="17" t="s">
        <v>719</v>
      </c>
      <c r="BM603" s="222" t="s">
        <v>727</v>
      </c>
    </row>
    <row r="604" s="2" customFormat="1">
      <c r="A604" s="38"/>
      <c r="B604" s="39"/>
      <c r="C604" s="40"/>
      <c r="D604" s="224" t="s">
        <v>129</v>
      </c>
      <c r="E604" s="40"/>
      <c r="F604" s="225" t="s">
        <v>725</v>
      </c>
      <c r="G604" s="40"/>
      <c r="H604" s="40"/>
      <c r="I604" s="226"/>
      <c r="J604" s="40"/>
      <c r="K604" s="40"/>
      <c r="L604" s="44"/>
      <c r="M604" s="227"/>
      <c r="N604" s="228"/>
      <c r="O604" s="91"/>
      <c r="P604" s="91"/>
      <c r="Q604" s="91"/>
      <c r="R604" s="91"/>
      <c r="S604" s="91"/>
      <c r="T604" s="92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T604" s="17" t="s">
        <v>129</v>
      </c>
      <c r="AU604" s="17" t="s">
        <v>80</v>
      </c>
    </row>
    <row r="605" s="2" customFormat="1">
      <c r="A605" s="38"/>
      <c r="B605" s="39"/>
      <c r="C605" s="40"/>
      <c r="D605" s="229" t="s">
        <v>131</v>
      </c>
      <c r="E605" s="40"/>
      <c r="F605" s="230" t="s">
        <v>728</v>
      </c>
      <c r="G605" s="40"/>
      <c r="H605" s="40"/>
      <c r="I605" s="226"/>
      <c r="J605" s="40"/>
      <c r="K605" s="40"/>
      <c r="L605" s="44"/>
      <c r="M605" s="227"/>
      <c r="N605" s="228"/>
      <c r="O605" s="91"/>
      <c r="P605" s="91"/>
      <c r="Q605" s="91"/>
      <c r="R605" s="91"/>
      <c r="S605" s="91"/>
      <c r="T605" s="92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T605" s="17" t="s">
        <v>131</v>
      </c>
      <c r="AU605" s="17" t="s">
        <v>80</v>
      </c>
    </row>
    <row r="606" s="12" customFormat="1" ht="22.8" customHeight="1">
      <c r="A606" s="12"/>
      <c r="B606" s="195"/>
      <c r="C606" s="196"/>
      <c r="D606" s="197" t="s">
        <v>72</v>
      </c>
      <c r="E606" s="209" t="s">
        <v>729</v>
      </c>
      <c r="F606" s="209" t="s">
        <v>730</v>
      </c>
      <c r="G606" s="196"/>
      <c r="H606" s="196"/>
      <c r="I606" s="199"/>
      <c r="J606" s="210">
        <f>BK606</f>
        <v>0</v>
      </c>
      <c r="K606" s="196"/>
      <c r="L606" s="201"/>
      <c r="M606" s="202"/>
      <c r="N606" s="203"/>
      <c r="O606" s="203"/>
      <c r="P606" s="204">
        <f>SUM(P607:P608)</f>
        <v>0</v>
      </c>
      <c r="Q606" s="203"/>
      <c r="R606" s="204">
        <f>SUM(R607:R608)</f>
        <v>0</v>
      </c>
      <c r="S606" s="203"/>
      <c r="T606" s="205">
        <f>SUM(T607:T608)</f>
        <v>0</v>
      </c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R606" s="206" t="s">
        <v>160</v>
      </c>
      <c r="AT606" s="207" t="s">
        <v>72</v>
      </c>
      <c r="AU606" s="207" t="s">
        <v>78</v>
      </c>
      <c r="AY606" s="206" t="s">
        <v>120</v>
      </c>
      <c r="BK606" s="208">
        <f>SUM(BK607:BK608)</f>
        <v>0</v>
      </c>
    </row>
    <row r="607" s="2" customFormat="1" ht="16.5" customHeight="1">
      <c r="A607" s="38"/>
      <c r="B607" s="39"/>
      <c r="C607" s="211" t="s">
        <v>731</v>
      </c>
      <c r="D607" s="211" t="s">
        <v>122</v>
      </c>
      <c r="E607" s="212" t="s">
        <v>732</v>
      </c>
      <c r="F607" s="213" t="s">
        <v>733</v>
      </c>
      <c r="G607" s="214" t="s">
        <v>734</v>
      </c>
      <c r="H607" s="215">
        <v>2</v>
      </c>
      <c r="I607" s="216"/>
      <c r="J607" s="217">
        <f>ROUND(I607*H607,2)</f>
        <v>0</v>
      </c>
      <c r="K607" s="213" t="s">
        <v>1</v>
      </c>
      <c r="L607" s="44"/>
      <c r="M607" s="218" t="s">
        <v>1</v>
      </c>
      <c r="N607" s="219" t="s">
        <v>38</v>
      </c>
      <c r="O607" s="91"/>
      <c r="P607" s="220">
        <f>O607*H607</f>
        <v>0</v>
      </c>
      <c r="Q607" s="220">
        <v>0</v>
      </c>
      <c r="R607" s="220">
        <f>Q607*H607</f>
        <v>0</v>
      </c>
      <c r="S607" s="220">
        <v>0</v>
      </c>
      <c r="T607" s="221">
        <f>S607*H607</f>
        <v>0</v>
      </c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R607" s="222" t="s">
        <v>127</v>
      </c>
      <c r="AT607" s="222" t="s">
        <v>122</v>
      </c>
      <c r="AU607" s="222" t="s">
        <v>80</v>
      </c>
      <c r="AY607" s="17" t="s">
        <v>120</v>
      </c>
      <c r="BE607" s="223">
        <f>IF(N607="základní",J607,0)</f>
        <v>0</v>
      </c>
      <c r="BF607" s="223">
        <f>IF(N607="snížená",J607,0)</f>
        <v>0</v>
      </c>
      <c r="BG607" s="223">
        <f>IF(N607="zákl. přenesená",J607,0)</f>
        <v>0</v>
      </c>
      <c r="BH607" s="223">
        <f>IF(N607="sníž. přenesená",J607,0)</f>
        <v>0</v>
      </c>
      <c r="BI607" s="223">
        <f>IF(N607="nulová",J607,0)</f>
        <v>0</v>
      </c>
      <c r="BJ607" s="17" t="s">
        <v>78</v>
      </c>
      <c r="BK607" s="223">
        <f>ROUND(I607*H607,2)</f>
        <v>0</v>
      </c>
      <c r="BL607" s="17" t="s">
        <v>127</v>
      </c>
      <c r="BM607" s="222" t="s">
        <v>735</v>
      </c>
    </row>
    <row r="608" s="2" customFormat="1">
      <c r="A608" s="38"/>
      <c r="B608" s="39"/>
      <c r="C608" s="40"/>
      <c r="D608" s="224" t="s">
        <v>129</v>
      </c>
      <c r="E608" s="40"/>
      <c r="F608" s="225" t="s">
        <v>733</v>
      </c>
      <c r="G608" s="40"/>
      <c r="H608" s="40"/>
      <c r="I608" s="226"/>
      <c r="J608" s="40"/>
      <c r="K608" s="40"/>
      <c r="L608" s="44"/>
      <c r="M608" s="227"/>
      <c r="N608" s="228"/>
      <c r="O608" s="91"/>
      <c r="P608" s="91"/>
      <c r="Q608" s="91"/>
      <c r="R608" s="91"/>
      <c r="S608" s="91"/>
      <c r="T608" s="92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T608" s="17" t="s">
        <v>129</v>
      </c>
      <c r="AU608" s="17" t="s">
        <v>80</v>
      </c>
    </row>
    <row r="609" s="12" customFormat="1" ht="22.8" customHeight="1">
      <c r="A609" s="12"/>
      <c r="B609" s="195"/>
      <c r="C609" s="196"/>
      <c r="D609" s="197" t="s">
        <v>72</v>
      </c>
      <c r="E609" s="209" t="s">
        <v>736</v>
      </c>
      <c r="F609" s="209" t="s">
        <v>737</v>
      </c>
      <c r="G609" s="196"/>
      <c r="H609" s="196"/>
      <c r="I609" s="199"/>
      <c r="J609" s="210">
        <f>BK609</f>
        <v>0</v>
      </c>
      <c r="K609" s="196"/>
      <c r="L609" s="201"/>
      <c r="M609" s="202"/>
      <c r="N609" s="203"/>
      <c r="O609" s="203"/>
      <c r="P609" s="204">
        <f>SUM(P610:P614)</f>
        <v>0</v>
      </c>
      <c r="Q609" s="203"/>
      <c r="R609" s="204">
        <f>SUM(R610:R614)</f>
        <v>0</v>
      </c>
      <c r="S609" s="203"/>
      <c r="T609" s="205">
        <f>SUM(T610:T614)</f>
        <v>0</v>
      </c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R609" s="206" t="s">
        <v>160</v>
      </c>
      <c r="AT609" s="207" t="s">
        <v>72</v>
      </c>
      <c r="AU609" s="207" t="s">
        <v>78</v>
      </c>
      <c r="AY609" s="206" t="s">
        <v>120</v>
      </c>
      <c r="BK609" s="208">
        <f>SUM(BK610:BK614)</f>
        <v>0</v>
      </c>
    </row>
    <row r="610" s="2" customFormat="1" ht="16.5" customHeight="1">
      <c r="A610" s="38"/>
      <c r="B610" s="39"/>
      <c r="C610" s="211" t="s">
        <v>738</v>
      </c>
      <c r="D610" s="211" t="s">
        <v>122</v>
      </c>
      <c r="E610" s="212" t="s">
        <v>739</v>
      </c>
      <c r="F610" s="213" t="s">
        <v>740</v>
      </c>
      <c r="G610" s="214" t="s">
        <v>741</v>
      </c>
      <c r="H610" s="215">
        <v>7</v>
      </c>
      <c r="I610" s="216"/>
      <c r="J610" s="217">
        <f>ROUND(I610*H610,2)</f>
        <v>0</v>
      </c>
      <c r="K610" s="213" t="s">
        <v>742</v>
      </c>
      <c r="L610" s="44"/>
      <c r="M610" s="218" t="s">
        <v>1</v>
      </c>
      <c r="N610" s="219" t="s">
        <v>38</v>
      </c>
      <c r="O610" s="91"/>
      <c r="P610" s="220">
        <f>O610*H610</f>
        <v>0</v>
      </c>
      <c r="Q610" s="220">
        <v>0</v>
      </c>
      <c r="R610" s="220">
        <f>Q610*H610</f>
        <v>0</v>
      </c>
      <c r="S610" s="220">
        <v>0</v>
      </c>
      <c r="T610" s="221">
        <f>S610*H610</f>
        <v>0</v>
      </c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R610" s="222" t="s">
        <v>719</v>
      </c>
      <c r="AT610" s="222" t="s">
        <v>122</v>
      </c>
      <c r="AU610" s="222" t="s">
        <v>80</v>
      </c>
      <c r="AY610" s="17" t="s">
        <v>120</v>
      </c>
      <c r="BE610" s="223">
        <f>IF(N610="základní",J610,0)</f>
        <v>0</v>
      </c>
      <c r="BF610" s="223">
        <f>IF(N610="snížená",J610,0)</f>
        <v>0</v>
      </c>
      <c r="BG610" s="223">
        <f>IF(N610="zákl. přenesená",J610,0)</f>
        <v>0</v>
      </c>
      <c r="BH610" s="223">
        <f>IF(N610="sníž. přenesená",J610,0)</f>
        <v>0</v>
      </c>
      <c r="BI610" s="223">
        <f>IF(N610="nulová",J610,0)</f>
        <v>0</v>
      </c>
      <c r="BJ610" s="17" t="s">
        <v>78</v>
      </c>
      <c r="BK610" s="223">
        <f>ROUND(I610*H610,2)</f>
        <v>0</v>
      </c>
      <c r="BL610" s="17" t="s">
        <v>719</v>
      </c>
      <c r="BM610" s="222" t="s">
        <v>743</v>
      </c>
    </row>
    <row r="611" s="2" customFormat="1">
      <c r="A611" s="38"/>
      <c r="B611" s="39"/>
      <c r="C611" s="40"/>
      <c r="D611" s="224" t="s">
        <v>129</v>
      </c>
      <c r="E611" s="40"/>
      <c r="F611" s="225" t="s">
        <v>740</v>
      </c>
      <c r="G611" s="40"/>
      <c r="H611" s="40"/>
      <c r="I611" s="226"/>
      <c r="J611" s="40"/>
      <c r="K611" s="40"/>
      <c r="L611" s="44"/>
      <c r="M611" s="227"/>
      <c r="N611" s="228"/>
      <c r="O611" s="91"/>
      <c r="P611" s="91"/>
      <c r="Q611" s="91"/>
      <c r="R611" s="91"/>
      <c r="S611" s="91"/>
      <c r="T611" s="92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T611" s="17" t="s">
        <v>129</v>
      </c>
      <c r="AU611" s="17" t="s">
        <v>80</v>
      </c>
    </row>
    <row r="612" s="2" customFormat="1">
      <c r="A612" s="38"/>
      <c r="B612" s="39"/>
      <c r="C612" s="40"/>
      <c r="D612" s="229" t="s">
        <v>131</v>
      </c>
      <c r="E612" s="40"/>
      <c r="F612" s="230" t="s">
        <v>744</v>
      </c>
      <c r="G612" s="40"/>
      <c r="H612" s="40"/>
      <c r="I612" s="226"/>
      <c r="J612" s="40"/>
      <c r="K612" s="40"/>
      <c r="L612" s="44"/>
      <c r="M612" s="227"/>
      <c r="N612" s="228"/>
      <c r="O612" s="91"/>
      <c r="P612" s="91"/>
      <c r="Q612" s="91"/>
      <c r="R612" s="91"/>
      <c r="S612" s="91"/>
      <c r="T612" s="92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T612" s="17" t="s">
        <v>131</v>
      </c>
      <c r="AU612" s="17" t="s">
        <v>80</v>
      </c>
    </row>
    <row r="613" s="2" customFormat="1" ht="16.5" customHeight="1">
      <c r="A613" s="38"/>
      <c r="B613" s="39"/>
      <c r="C613" s="211" t="s">
        <v>745</v>
      </c>
      <c r="D613" s="211" t="s">
        <v>122</v>
      </c>
      <c r="E613" s="212" t="s">
        <v>746</v>
      </c>
      <c r="F613" s="213" t="s">
        <v>747</v>
      </c>
      <c r="G613" s="214" t="s">
        <v>734</v>
      </c>
      <c r="H613" s="215">
        <v>1</v>
      </c>
      <c r="I613" s="216"/>
      <c r="J613" s="217">
        <f>ROUND(I613*H613,2)</f>
        <v>0</v>
      </c>
      <c r="K613" s="213" t="s">
        <v>1</v>
      </c>
      <c r="L613" s="44"/>
      <c r="M613" s="218" t="s">
        <v>1</v>
      </c>
      <c r="N613" s="219" t="s">
        <v>38</v>
      </c>
      <c r="O613" s="91"/>
      <c r="P613" s="220">
        <f>O613*H613</f>
        <v>0</v>
      </c>
      <c r="Q613" s="220">
        <v>0</v>
      </c>
      <c r="R613" s="220">
        <f>Q613*H613</f>
        <v>0</v>
      </c>
      <c r="S613" s="220">
        <v>0</v>
      </c>
      <c r="T613" s="221">
        <f>S613*H613</f>
        <v>0</v>
      </c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R613" s="222" t="s">
        <v>127</v>
      </c>
      <c r="AT613" s="222" t="s">
        <v>122</v>
      </c>
      <c r="AU613" s="222" t="s">
        <v>80</v>
      </c>
      <c r="AY613" s="17" t="s">
        <v>120</v>
      </c>
      <c r="BE613" s="223">
        <f>IF(N613="základní",J613,0)</f>
        <v>0</v>
      </c>
      <c r="BF613" s="223">
        <f>IF(N613="snížená",J613,0)</f>
        <v>0</v>
      </c>
      <c r="BG613" s="223">
        <f>IF(N613="zákl. přenesená",J613,0)</f>
        <v>0</v>
      </c>
      <c r="BH613" s="223">
        <f>IF(N613="sníž. přenesená",J613,0)</f>
        <v>0</v>
      </c>
      <c r="BI613" s="223">
        <f>IF(N613="nulová",J613,0)</f>
        <v>0</v>
      </c>
      <c r="BJ613" s="17" t="s">
        <v>78</v>
      </c>
      <c r="BK613" s="223">
        <f>ROUND(I613*H613,2)</f>
        <v>0</v>
      </c>
      <c r="BL613" s="17" t="s">
        <v>127</v>
      </c>
      <c r="BM613" s="222" t="s">
        <v>748</v>
      </c>
    </row>
    <row r="614" s="2" customFormat="1">
      <c r="A614" s="38"/>
      <c r="B614" s="39"/>
      <c r="C614" s="40"/>
      <c r="D614" s="224" t="s">
        <v>129</v>
      </c>
      <c r="E614" s="40"/>
      <c r="F614" s="225" t="s">
        <v>747</v>
      </c>
      <c r="G614" s="40"/>
      <c r="H614" s="40"/>
      <c r="I614" s="226"/>
      <c r="J614" s="40"/>
      <c r="K614" s="40"/>
      <c r="L614" s="44"/>
      <c r="M614" s="227"/>
      <c r="N614" s="228"/>
      <c r="O614" s="91"/>
      <c r="P614" s="91"/>
      <c r="Q614" s="91"/>
      <c r="R614" s="91"/>
      <c r="S614" s="91"/>
      <c r="T614" s="92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T614" s="17" t="s">
        <v>129</v>
      </c>
      <c r="AU614" s="17" t="s">
        <v>80</v>
      </c>
    </row>
    <row r="615" s="12" customFormat="1" ht="22.8" customHeight="1">
      <c r="A615" s="12"/>
      <c r="B615" s="195"/>
      <c r="C615" s="196"/>
      <c r="D615" s="197" t="s">
        <v>72</v>
      </c>
      <c r="E615" s="209" t="s">
        <v>749</v>
      </c>
      <c r="F615" s="209" t="s">
        <v>750</v>
      </c>
      <c r="G615" s="196"/>
      <c r="H615" s="196"/>
      <c r="I615" s="199"/>
      <c r="J615" s="210">
        <f>BK615</f>
        <v>0</v>
      </c>
      <c r="K615" s="196"/>
      <c r="L615" s="201"/>
      <c r="M615" s="202"/>
      <c r="N615" s="203"/>
      <c r="O615" s="203"/>
      <c r="P615" s="204">
        <f>SUM(P616:P623)</f>
        <v>0</v>
      </c>
      <c r="Q615" s="203"/>
      <c r="R615" s="204">
        <f>SUM(R616:R623)</f>
        <v>0</v>
      </c>
      <c r="S615" s="203"/>
      <c r="T615" s="205">
        <f>SUM(T616:T623)</f>
        <v>0</v>
      </c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R615" s="206" t="s">
        <v>160</v>
      </c>
      <c r="AT615" s="207" t="s">
        <v>72</v>
      </c>
      <c r="AU615" s="207" t="s">
        <v>78</v>
      </c>
      <c r="AY615" s="206" t="s">
        <v>120</v>
      </c>
      <c r="BK615" s="208">
        <f>SUM(BK616:BK623)</f>
        <v>0</v>
      </c>
    </row>
    <row r="616" s="2" customFormat="1" ht="16.5" customHeight="1">
      <c r="A616" s="38"/>
      <c r="B616" s="39"/>
      <c r="C616" s="211" t="s">
        <v>751</v>
      </c>
      <c r="D616" s="211" t="s">
        <v>122</v>
      </c>
      <c r="E616" s="212" t="s">
        <v>752</v>
      </c>
      <c r="F616" s="213" t="s">
        <v>753</v>
      </c>
      <c r="G616" s="214" t="s">
        <v>741</v>
      </c>
      <c r="H616" s="215">
        <v>1</v>
      </c>
      <c r="I616" s="216"/>
      <c r="J616" s="217">
        <f>ROUND(I616*H616,2)</f>
        <v>0</v>
      </c>
      <c r="K616" s="213" t="s">
        <v>1</v>
      </c>
      <c r="L616" s="44"/>
      <c r="M616" s="218" t="s">
        <v>1</v>
      </c>
      <c r="N616" s="219" t="s">
        <v>38</v>
      </c>
      <c r="O616" s="91"/>
      <c r="P616" s="220">
        <f>O616*H616</f>
        <v>0</v>
      </c>
      <c r="Q616" s="220">
        <v>0</v>
      </c>
      <c r="R616" s="220">
        <f>Q616*H616</f>
        <v>0</v>
      </c>
      <c r="S616" s="220">
        <v>0</v>
      </c>
      <c r="T616" s="221">
        <f>S616*H616</f>
        <v>0</v>
      </c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R616" s="222" t="s">
        <v>127</v>
      </c>
      <c r="AT616" s="222" t="s">
        <v>122</v>
      </c>
      <c r="AU616" s="222" t="s">
        <v>80</v>
      </c>
      <c r="AY616" s="17" t="s">
        <v>120</v>
      </c>
      <c r="BE616" s="223">
        <f>IF(N616="základní",J616,0)</f>
        <v>0</v>
      </c>
      <c r="BF616" s="223">
        <f>IF(N616="snížená",J616,0)</f>
        <v>0</v>
      </c>
      <c r="BG616" s="223">
        <f>IF(N616="zákl. přenesená",J616,0)</f>
        <v>0</v>
      </c>
      <c r="BH616" s="223">
        <f>IF(N616="sníž. přenesená",J616,0)</f>
        <v>0</v>
      </c>
      <c r="BI616" s="223">
        <f>IF(N616="nulová",J616,0)</f>
        <v>0</v>
      </c>
      <c r="BJ616" s="17" t="s">
        <v>78</v>
      </c>
      <c r="BK616" s="223">
        <f>ROUND(I616*H616,2)</f>
        <v>0</v>
      </c>
      <c r="BL616" s="17" t="s">
        <v>127</v>
      </c>
      <c r="BM616" s="222" t="s">
        <v>754</v>
      </c>
    </row>
    <row r="617" s="2" customFormat="1">
      <c r="A617" s="38"/>
      <c r="B617" s="39"/>
      <c r="C617" s="40"/>
      <c r="D617" s="224" t="s">
        <v>129</v>
      </c>
      <c r="E617" s="40"/>
      <c r="F617" s="225" t="s">
        <v>753</v>
      </c>
      <c r="G617" s="40"/>
      <c r="H617" s="40"/>
      <c r="I617" s="226"/>
      <c r="J617" s="40"/>
      <c r="K617" s="40"/>
      <c r="L617" s="44"/>
      <c r="M617" s="227"/>
      <c r="N617" s="228"/>
      <c r="O617" s="91"/>
      <c r="P617" s="91"/>
      <c r="Q617" s="91"/>
      <c r="R617" s="91"/>
      <c r="S617" s="91"/>
      <c r="T617" s="92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T617" s="17" t="s">
        <v>129</v>
      </c>
      <c r="AU617" s="17" t="s">
        <v>80</v>
      </c>
    </row>
    <row r="618" s="13" customFormat="1">
      <c r="A618" s="13"/>
      <c r="B618" s="231"/>
      <c r="C618" s="232"/>
      <c r="D618" s="224" t="s">
        <v>133</v>
      </c>
      <c r="E618" s="233" t="s">
        <v>1</v>
      </c>
      <c r="F618" s="234" t="s">
        <v>755</v>
      </c>
      <c r="G618" s="232"/>
      <c r="H618" s="233" t="s">
        <v>1</v>
      </c>
      <c r="I618" s="235"/>
      <c r="J618" s="232"/>
      <c r="K618" s="232"/>
      <c r="L618" s="236"/>
      <c r="M618" s="237"/>
      <c r="N618" s="238"/>
      <c r="O618" s="238"/>
      <c r="P618" s="238"/>
      <c r="Q618" s="238"/>
      <c r="R618" s="238"/>
      <c r="S618" s="238"/>
      <c r="T618" s="239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40" t="s">
        <v>133</v>
      </c>
      <c r="AU618" s="240" t="s">
        <v>80</v>
      </c>
      <c r="AV618" s="13" t="s">
        <v>78</v>
      </c>
      <c r="AW618" s="13" t="s">
        <v>30</v>
      </c>
      <c r="AX618" s="13" t="s">
        <v>73</v>
      </c>
      <c r="AY618" s="240" t="s">
        <v>120</v>
      </c>
    </row>
    <row r="619" s="13" customFormat="1">
      <c r="A619" s="13"/>
      <c r="B619" s="231"/>
      <c r="C619" s="232"/>
      <c r="D619" s="224" t="s">
        <v>133</v>
      </c>
      <c r="E619" s="233" t="s">
        <v>1</v>
      </c>
      <c r="F619" s="234" t="s">
        <v>756</v>
      </c>
      <c r="G619" s="232"/>
      <c r="H619" s="233" t="s">
        <v>1</v>
      </c>
      <c r="I619" s="235"/>
      <c r="J619" s="232"/>
      <c r="K619" s="232"/>
      <c r="L619" s="236"/>
      <c r="M619" s="237"/>
      <c r="N619" s="238"/>
      <c r="O619" s="238"/>
      <c r="P619" s="238"/>
      <c r="Q619" s="238"/>
      <c r="R619" s="238"/>
      <c r="S619" s="238"/>
      <c r="T619" s="239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0" t="s">
        <v>133</v>
      </c>
      <c r="AU619" s="240" t="s">
        <v>80</v>
      </c>
      <c r="AV619" s="13" t="s">
        <v>78</v>
      </c>
      <c r="AW619" s="13" t="s">
        <v>30</v>
      </c>
      <c r="AX619" s="13" t="s">
        <v>73</v>
      </c>
      <c r="AY619" s="240" t="s">
        <v>120</v>
      </c>
    </row>
    <row r="620" s="14" customFormat="1">
      <c r="A620" s="14"/>
      <c r="B620" s="241"/>
      <c r="C620" s="242"/>
      <c r="D620" s="224" t="s">
        <v>133</v>
      </c>
      <c r="E620" s="243" t="s">
        <v>1</v>
      </c>
      <c r="F620" s="244" t="s">
        <v>78</v>
      </c>
      <c r="G620" s="242"/>
      <c r="H620" s="245">
        <v>1</v>
      </c>
      <c r="I620" s="246"/>
      <c r="J620" s="242"/>
      <c r="K620" s="242"/>
      <c r="L620" s="247"/>
      <c r="M620" s="248"/>
      <c r="N620" s="249"/>
      <c r="O620" s="249"/>
      <c r="P620" s="249"/>
      <c r="Q620" s="249"/>
      <c r="R620" s="249"/>
      <c r="S620" s="249"/>
      <c r="T620" s="250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1" t="s">
        <v>133</v>
      </c>
      <c r="AU620" s="251" t="s">
        <v>80</v>
      </c>
      <c r="AV620" s="14" t="s">
        <v>80</v>
      </c>
      <c r="AW620" s="14" t="s">
        <v>30</v>
      </c>
      <c r="AX620" s="14" t="s">
        <v>73</v>
      </c>
      <c r="AY620" s="251" t="s">
        <v>120</v>
      </c>
    </row>
    <row r="621" s="15" customFormat="1">
      <c r="A621" s="15"/>
      <c r="B621" s="252"/>
      <c r="C621" s="253"/>
      <c r="D621" s="224" t="s">
        <v>133</v>
      </c>
      <c r="E621" s="254" t="s">
        <v>1</v>
      </c>
      <c r="F621" s="255" t="s">
        <v>136</v>
      </c>
      <c r="G621" s="253"/>
      <c r="H621" s="256">
        <v>1</v>
      </c>
      <c r="I621" s="257"/>
      <c r="J621" s="253"/>
      <c r="K621" s="253"/>
      <c r="L621" s="258"/>
      <c r="M621" s="259"/>
      <c r="N621" s="260"/>
      <c r="O621" s="260"/>
      <c r="P621" s="260"/>
      <c r="Q621" s="260"/>
      <c r="R621" s="260"/>
      <c r="S621" s="260"/>
      <c r="T621" s="261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262" t="s">
        <v>133</v>
      </c>
      <c r="AU621" s="262" t="s">
        <v>80</v>
      </c>
      <c r="AV621" s="15" t="s">
        <v>127</v>
      </c>
      <c r="AW621" s="15" t="s">
        <v>30</v>
      </c>
      <c r="AX621" s="15" t="s">
        <v>78</v>
      </c>
      <c r="AY621" s="262" t="s">
        <v>120</v>
      </c>
    </row>
    <row r="622" s="2" customFormat="1" ht="16.5" customHeight="1">
      <c r="A622" s="38"/>
      <c r="B622" s="39"/>
      <c r="C622" s="211" t="s">
        <v>757</v>
      </c>
      <c r="D622" s="211" t="s">
        <v>122</v>
      </c>
      <c r="E622" s="212" t="s">
        <v>758</v>
      </c>
      <c r="F622" s="213" t="s">
        <v>759</v>
      </c>
      <c r="G622" s="214" t="s">
        <v>734</v>
      </c>
      <c r="H622" s="215">
        <v>2</v>
      </c>
      <c r="I622" s="216"/>
      <c r="J622" s="217">
        <f>ROUND(I622*H622,2)</f>
        <v>0</v>
      </c>
      <c r="K622" s="213" t="s">
        <v>1</v>
      </c>
      <c r="L622" s="44"/>
      <c r="M622" s="218" t="s">
        <v>1</v>
      </c>
      <c r="N622" s="219" t="s">
        <v>38</v>
      </c>
      <c r="O622" s="91"/>
      <c r="P622" s="220">
        <f>O622*H622</f>
        <v>0</v>
      </c>
      <c r="Q622" s="220">
        <v>0</v>
      </c>
      <c r="R622" s="220">
        <f>Q622*H622</f>
        <v>0</v>
      </c>
      <c r="S622" s="220">
        <v>0</v>
      </c>
      <c r="T622" s="221">
        <f>S622*H622</f>
        <v>0</v>
      </c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R622" s="222" t="s">
        <v>127</v>
      </c>
      <c r="AT622" s="222" t="s">
        <v>122</v>
      </c>
      <c r="AU622" s="222" t="s">
        <v>80</v>
      </c>
      <c r="AY622" s="17" t="s">
        <v>120</v>
      </c>
      <c r="BE622" s="223">
        <f>IF(N622="základní",J622,0)</f>
        <v>0</v>
      </c>
      <c r="BF622" s="223">
        <f>IF(N622="snížená",J622,0)</f>
        <v>0</v>
      </c>
      <c r="BG622" s="223">
        <f>IF(N622="zákl. přenesená",J622,0)</f>
        <v>0</v>
      </c>
      <c r="BH622" s="223">
        <f>IF(N622="sníž. přenesená",J622,0)</f>
        <v>0</v>
      </c>
      <c r="BI622" s="223">
        <f>IF(N622="nulová",J622,0)</f>
        <v>0</v>
      </c>
      <c r="BJ622" s="17" t="s">
        <v>78</v>
      </c>
      <c r="BK622" s="223">
        <f>ROUND(I622*H622,2)</f>
        <v>0</v>
      </c>
      <c r="BL622" s="17" t="s">
        <v>127</v>
      </c>
      <c r="BM622" s="222" t="s">
        <v>760</v>
      </c>
    </row>
    <row r="623" s="2" customFormat="1">
      <c r="A623" s="38"/>
      <c r="B623" s="39"/>
      <c r="C623" s="40"/>
      <c r="D623" s="224" t="s">
        <v>129</v>
      </c>
      <c r="E623" s="40"/>
      <c r="F623" s="225" t="s">
        <v>759</v>
      </c>
      <c r="G623" s="40"/>
      <c r="H623" s="40"/>
      <c r="I623" s="226"/>
      <c r="J623" s="40"/>
      <c r="K623" s="40"/>
      <c r="L623" s="44"/>
      <c r="M623" s="227"/>
      <c r="N623" s="228"/>
      <c r="O623" s="91"/>
      <c r="P623" s="91"/>
      <c r="Q623" s="91"/>
      <c r="R623" s="91"/>
      <c r="S623" s="91"/>
      <c r="T623" s="92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T623" s="17" t="s">
        <v>129</v>
      </c>
      <c r="AU623" s="17" t="s">
        <v>80</v>
      </c>
    </row>
    <row r="624" s="12" customFormat="1" ht="22.8" customHeight="1">
      <c r="A624" s="12"/>
      <c r="B624" s="195"/>
      <c r="C624" s="196"/>
      <c r="D624" s="197" t="s">
        <v>72</v>
      </c>
      <c r="E624" s="209" t="s">
        <v>761</v>
      </c>
      <c r="F624" s="209" t="s">
        <v>750</v>
      </c>
      <c r="G624" s="196"/>
      <c r="H624" s="196"/>
      <c r="I624" s="199"/>
      <c r="J624" s="210">
        <f>BK624</f>
        <v>0</v>
      </c>
      <c r="K624" s="196"/>
      <c r="L624" s="201"/>
      <c r="M624" s="202"/>
      <c r="N624" s="203"/>
      <c r="O624" s="203"/>
      <c r="P624" s="204">
        <f>SUM(P625:P632)</f>
        <v>0</v>
      </c>
      <c r="Q624" s="203"/>
      <c r="R624" s="204">
        <f>SUM(R625:R632)</f>
        <v>0</v>
      </c>
      <c r="S624" s="203"/>
      <c r="T624" s="205">
        <f>SUM(T625:T632)</f>
        <v>0</v>
      </c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R624" s="206" t="s">
        <v>160</v>
      </c>
      <c r="AT624" s="207" t="s">
        <v>72</v>
      </c>
      <c r="AU624" s="207" t="s">
        <v>78</v>
      </c>
      <c r="AY624" s="206" t="s">
        <v>120</v>
      </c>
      <c r="BK624" s="208">
        <f>SUM(BK625:BK632)</f>
        <v>0</v>
      </c>
    </row>
    <row r="625" s="2" customFormat="1" ht="16.5" customHeight="1">
      <c r="A625" s="38"/>
      <c r="B625" s="39"/>
      <c r="C625" s="211" t="s">
        <v>762</v>
      </c>
      <c r="D625" s="211" t="s">
        <v>122</v>
      </c>
      <c r="E625" s="212" t="s">
        <v>763</v>
      </c>
      <c r="F625" s="213" t="s">
        <v>764</v>
      </c>
      <c r="G625" s="214" t="s">
        <v>294</v>
      </c>
      <c r="H625" s="215">
        <v>8</v>
      </c>
      <c r="I625" s="216"/>
      <c r="J625" s="217">
        <f>ROUND(I625*H625,2)</f>
        <v>0</v>
      </c>
      <c r="K625" s="213" t="s">
        <v>726</v>
      </c>
      <c r="L625" s="44"/>
      <c r="M625" s="218" t="s">
        <v>1</v>
      </c>
      <c r="N625" s="219" t="s">
        <v>38</v>
      </c>
      <c r="O625" s="91"/>
      <c r="P625" s="220">
        <f>O625*H625</f>
        <v>0</v>
      </c>
      <c r="Q625" s="220">
        <v>0</v>
      </c>
      <c r="R625" s="220">
        <f>Q625*H625</f>
        <v>0</v>
      </c>
      <c r="S625" s="220">
        <v>0</v>
      </c>
      <c r="T625" s="221">
        <f>S625*H625</f>
        <v>0</v>
      </c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R625" s="222" t="s">
        <v>719</v>
      </c>
      <c r="AT625" s="222" t="s">
        <v>122</v>
      </c>
      <c r="AU625" s="222" t="s">
        <v>80</v>
      </c>
      <c r="AY625" s="17" t="s">
        <v>120</v>
      </c>
      <c r="BE625" s="223">
        <f>IF(N625="základní",J625,0)</f>
        <v>0</v>
      </c>
      <c r="BF625" s="223">
        <f>IF(N625="snížená",J625,0)</f>
        <v>0</v>
      </c>
      <c r="BG625" s="223">
        <f>IF(N625="zákl. přenesená",J625,0)</f>
        <v>0</v>
      </c>
      <c r="BH625" s="223">
        <f>IF(N625="sníž. přenesená",J625,0)</f>
        <v>0</v>
      </c>
      <c r="BI625" s="223">
        <f>IF(N625="nulová",J625,0)</f>
        <v>0</v>
      </c>
      <c r="BJ625" s="17" t="s">
        <v>78</v>
      </c>
      <c r="BK625" s="223">
        <f>ROUND(I625*H625,2)</f>
        <v>0</v>
      </c>
      <c r="BL625" s="17" t="s">
        <v>719</v>
      </c>
      <c r="BM625" s="222" t="s">
        <v>765</v>
      </c>
    </row>
    <row r="626" s="2" customFormat="1">
      <c r="A626" s="38"/>
      <c r="B626" s="39"/>
      <c r="C626" s="40"/>
      <c r="D626" s="224" t="s">
        <v>129</v>
      </c>
      <c r="E626" s="40"/>
      <c r="F626" s="225" t="s">
        <v>764</v>
      </c>
      <c r="G626" s="40"/>
      <c r="H626" s="40"/>
      <c r="I626" s="226"/>
      <c r="J626" s="40"/>
      <c r="K626" s="40"/>
      <c r="L626" s="44"/>
      <c r="M626" s="227"/>
      <c r="N626" s="228"/>
      <c r="O626" s="91"/>
      <c r="P626" s="91"/>
      <c r="Q626" s="91"/>
      <c r="R626" s="91"/>
      <c r="S626" s="91"/>
      <c r="T626" s="92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T626" s="17" t="s">
        <v>129</v>
      </c>
      <c r="AU626" s="17" t="s">
        <v>80</v>
      </c>
    </row>
    <row r="627" s="2" customFormat="1">
      <c r="A627" s="38"/>
      <c r="B627" s="39"/>
      <c r="C627" s="40"/>
      <c r="D627" s="229" t="s">
        <v>131</v>
      </c>
      <c r="E627" s="40"/>
      <c r="F627" s="230" t="s">
        <v>766</v>
      </c>
      <c r="G627" s="40"/>
      <c r="H627" s="40"/>
      <c r="I627" s="226"/>
      <c r="J627" s="40"/>
      <c r="K627" s="40"/>
      <c r="L627" s="44"/>
      <c r="M627" s="227"/>
      <c r="N627" s="228"/>
      <c r="O627" s="91"/>
      <c r="P627" s="91"/>
      <c r="Q627" s="91"/>
      <c r="R627" s="91"/>
      <c r="S627" s="91"/>
      <c r="T627" s="92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T627" s="17" t="s">
        <v>131</v>
      </c>
      <c r="AU627" s="17" t="s">
        <v>80</v>
      </c>
    </row>
    <row r="628" s="14" customFormat="1">
      <c r="A628" s="14"/>
      <c r="B628" s="241"/>
      <c r="C628" s="242"/>
      <c r="D628" s="224" t="s">
        <v>133</v>
      </c>
      <c r="E628" s="243" t="s">
        <v>1</v>
      </c>
      <c r="F628" s="244" t="s">
        <v>194</v>
      </c>
      <c r="G628" s="242"/>
      <c r="H628" s="245">
        <v>8</v>
      </c>
      <c r="I628" s="246"/>
      <c r="J628" s="242"/>
      <c r="K628" s="242"/>
      <c r="L628" s="247"/>
      <c r="M628" s="248"/>
      <c r="N628" s="249"/>
      <c r="O628" s="249"/>
      <c r="P628" s="249"/>
      <c r="Q628" s="249"/>
      <c r="R628" s="249"/>
      <c r="S628" s="249"/>
      <c r="T628" s="250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51" t="s">
        <v>133</v>
      </c>
      <c r="AU628" s="251" t="s">
        <v>80</v>
      </c>
      <c r="AV628" s="14" t="s">
        <v>80</v>
      </c>
      <c r="AW628" s="14" t="s">
        <v>30</v>
      </c>
      <c r="AX628" s="14" t="s">
        <v>73</v>
      </c>
      <c r="AY628" s="251" t="s">
        <v>120</v>
      </c>
    </row>
    <row r="629" s="15" customFormat="1">
      <c r="A629" s="15"/>
      <c r="B629" s="252"/>
      <c r="C629" s="253"/>
      <c r="D629" s="224" t="s">
        <v>133</v>
      </c>
      <c r="E629" s="254" t="s">
        <v>1</v>
      </c>
      <c r="F629" s="255" t="s">
        <v>136</v>
      </c>
      <c r="G629" s="253"/>
      <c r="H629" s="256">
        <v>8</v>
      </c>
      <c r="I629" s="257"/>
      <c r="J629" s="253"/>
      <c r="K629" s="253"/>
      <c r="L629" s="258"/>
      <c r="M629" s="259"/>
      <c r="N629" s="260"/>
      <c r="O629" s="260"/>
      <c r="P629" s="260"/>
      <c r="Q629" s="260"/>
      <c r="R629" s="260"/>
      <c r="S629" s="260"/>
      <c r="T629" s="261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T629" s="262" t="s">
        <v>133</v>
      </c>
      <c r="AU629" s="262" t="s">
        <v>80</v>
      </c>
      <c r="AV629" s="15" t="s">
        <v>127</v>
      </c>
      <c r="AW629" s="15" t="s">
        <v>30</v>
      </c>
      <c r="AX629" s="15" t="s">
        <v>78</v>
      </c>
      <c r="AY629" s="262" t="s">
        <v>120</v>
      </c>
    </row>
    <row r="630" s="2" customFormat="1" ht="16.5" customHeight="1">
      <c r="A630" s="38"/>
      <c r="B630" s="39"/>
      <c r="C630" s="211" t="s">
        <v>767</v>
      </c>
      <c r="D630" s="211" t="s">
        <v>122</v>
      </c>
      <c r="E630" s="212" t="s">
        <v>768</v>
      </c>
      <c r="F630" s="213" t="s">
        <v>769</v>
      </c>
      <c r="G630" s="214" t="s">
        <v>734</v>
      </c>
      <c r="H630" s="215">
        <v>2</v>
      </c>
      <c r="I630" s="216"/>
      <c r="J630" s="217">
        <f>ROUND(I630*H630,2)</f>
        <v>0</v>
      </c>
      <c r="K630" s="213" t="s">
        <v>742</v>
      </c>
      <c r="L630" s="44"/>
      <c r="M630" s="218" t="s">
        <v>1</v>
      </c>
      <c r="N630" s="219" t="s">
        <v>38</v>
      </c>
      <c r="O630" s="91"/>
      <c r="P630" s="220">
        <f>O630*H630</f>
        <v>0</v>
      </c>
      <c r="Q630" s="220">
        <v>0</v>
      </c>
      <c r="R630" s="220">
        <f>Q630*H630</f>
        <v>0</v>
      </c>
      <c r="S630" s="220">
        <v>0</v>
      </c>
      <c r="T630" s="221">
        <f>S630*H630</f>
        <v>0</v>
      </c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R630" s="222" t="s">
        <v>719</v>
      </c>
      <c r="AT630" s="222" t="s">
        <v>122</v>
      </c>
      <c r="AU630" s="222" t="s">
        <v>80</v>
      </c>
      <c r="AY630" s="17" t="s">
        <v>120</v>
      </c>
      <c r="BE630" s="223">
        <f>IF(N630="základní",J630,0)</f>
        <v>0</v>
      </c>
      <c r="BF630" s="223">
        <f>IF(N630="snížená",J630,0)</f>
        <v>0</v>
      </c>
      <c r="BG630" s="223">
        <f>IF(N630="zákl. přenesená",J630,0)</f>
        <v>0</v>
      </c>
      <c r="BH630" s="223">
        <f>IF(N630="sníž. přenesená",J630,0)</f>
        <v>0</v>
      </c>
      <c r="BI630" s="223">
        <f>IF(N630="nulová",J630,0)</f>
        <v>0</v>
      </c>
      <c r="BJ630" s="17" t="s">
        <v>78</v>
      </c>
      <c r="BK630" s="223">
        <f>ROUND(I630*H630,2)</f>
        <v>0</v>
      </c>
      <c r="BL630" s="17" t="s">
        <v>719</v>
      </c>
      <c r="BM630" s="222" t="s">
        <v>770</v>
      </c>
    </row>
    <row r="631" s="2" customFormat="1">
      <c r="A631" s="38"/>
      <c r="B631" s="39"/>
      <c r="C631" s="40"/>
      <c r="D631" s="224" t="s">
        <v>129</v>
      </c>
      <c r="E631" s="40"/>
      <c r="F631" s="225" t="s">
        <v>769</v>
      </c>
      <c r="G631" s="40"/>
      <c r="H631" s="40"/>
      <c r="I631" s="226"/>
      <c r="J631" s="40"/>
      <c r="K631" s="40"/>
      <c r="L631" s="44"/>
      <c r="M631" s="227"/>
      <c r="N631" s="228"/>
      <c r="O631" s="91"/>
      <c r="P631" s="91"/>
      <c r="Q631" s="91"/>
      <c r="R631" s="91"/>
      <c r="S631" s="91"/>
      <c r="T631" s="92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T631" s="17" t="s">
        <v>129</v>
      </c>
      <c r="AU631" s="17" t="s">
        <v>80</v>
      </c>
    </row>
    <row r="632" s="2" customFormat="1">
      <c r="A632" s="38"/>
      <c r="B632" s="39"/>
      <c r="C632" s="40"/>
      <c r="D632" s="229" t="s">
        <v>131</v>
      </c>
      <c r="E632" s="40"/>
      <c r="F632" s="230" t="s">
        <v>771</v>
      </c>
      <c r="G632" s="40"/>
      <c r="H632" s="40"/>
      <c r="I632" s="226"/>
      <c r="J632" s="40"/>
      <c r="K632" s="40"/>
      <c r="L632" s="44"/>
      <c r="M632" s="273"/>
      <c r="N632" s="274"/>
      <c r="O632" s="275"/>
      <c r="P632" s="275"/>
      <c r="Q632" s="275"/>
      <c r="R632" s="275"/>
      <c r="S632" s="275"/>
      <c r="T632" s="276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T632" s="17" t="s">
        <v>131</v>
      </c>
      <c r="AU632" s="17" t="s">
        <v>80</v>
      </c>
    </row>
    <row r="633" s="2" customFormat="1" ht="6.96" customHeight="1">
      <c r="A633" s="38"/>
      <c r="B633" s="66"/>
      <c r="C633" s="67"/>
      <c r="D633" s="67"/>
      <c r="E633" s="67"/>
      <c r="F633" s="67"/>
      <c r="G633" s="67"/>
      <c r="H633" s="67"/>
      <c r="I633" s="67"/>
      <c r="J633" s="67"/>
      <c r="K633" s="67"/>
      <c r="L633" s="44"/>
      <c r="M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</row>
  </sheetData>
  <sheetProtection sheet="1" autoFilter="0" formatColumns="0" formatRows="0" objects="1" scenarios="1" spinCount="100000" saltValue="1ke8ArAxXQ+RLC8sjMiAh+yuDoN8IwmirUXLgo0w7Vp4CJlldStZxM8dzb7Omun1S5nC/jHaEQRDSjIwalfgeQ==" hashValue="t+rjUu91PyLTSAiw0rmnIH2tWN2QwYB2f5LFLXnr3gwCldQEpMi7uFFOXibUrPnTE9QoQ3aV9+RB8icWEoAq6Q==" algorithmName="SHA-512" password="CC35"/>
  <autoFilter ref="C129:K632"/>
  <mergeCells count="6">
    <mergeCell ref="E7:H7"/>
    <mergeCell ref="E16:H16"/>
    <mergeCell ref="E25:H25"/>
    <mergeCell ref="E85:H85"/>
    <mergeCell ref="E122:H122"/>
    <mergeCell ref="L2:V2"/>
  </mergeCells>
  <hyperlinks>
    <hyperlink ref="F135" r:id="rId1" display="https://podminky.urs.cz/item/CS_URS_2025_01/113106144"/>
    <hyperlink ref="F141" r:id="rId2" display="https://podminky.urs.cz/item/CS_URS_2025_01/113106211"/>
    <hyperlink ref="F147" r:id="rId3" display="https://podminky.urs.cz/item/CS_URS_2025_01/113202111"/>
    <hyperlink ref="F153" r:id="rId4" display="https://podminky.urs.cz/item/CS_URS_2025_01/121151113"/>
    <hyperlink ref="F159" r:id="rId5" display="https://podminky.urs.cz/item/CS_URS_2025_01/122251103"/>
    <hyperlink ref="F171" r:id="rId6" display="https://podminky.urs.cz/item/CS_URS_2024_02/133251101"/>
    <hyperlink ref="F177" r:id="rId7" display="https://podminky.urs.cz/item/CS_URS_2025_01/162351104"/>
    <hyperlink ref="F185" r:id="rId8" display="https://podminky.urs.cz/item/CS_URS_2025_01/162751117"/>
    <hyperlink ref="F193" r:id="rId9" display="https://podminky.urs.cz/item/CS_URS_2025_01/162751119"/>
    <hyperlink ref="F199" r:id="rId10" display="https://podminky.urs.cz/item/CS_URS_2025_01/167151101"/>
    <hyperlink ref="F212" r:id="rId11" display="https://podminky.urs.cz/item/CS_URS_2025_01/171201221"/>
    <hyperlink ref="F216" r:id="rId12" display="https://podminky.urs.cz/item/CS_URS_2025_01/171201231"/>
    <hyperlink ref="F220" r:id="rId13" display="https://podminky.urs.cz/item/CS_URS_2025_01/171251201"/>
    <hyperlink ref="F228" r:id="rId14" display="https://podminky.urs.cz/item/CS_URS_2025_01/181351003"/>
    <hyperlink ref="F234" r:id="rId15" display="https://podminky.urs.cz/item/CS_URS_2025_01/181951112"/>
    <hyperlink ref="F244" r:id="rId16" display="https://podminky.urs.cz/item/CS_URS_2025_01/183101323"/>
    <hyperlink ref="F255" r:id="rId17" display="https://podminky.urs.cz/item/CS_URS_2025_01/184201112"/>
    <hyperlink ref="F263" r:id="rId18" display="https://podminky.urs.cz/item/CS_URS_2025_01/184215132"/>
    <hyperlink ref="F272" r:id="rId19" display="https://podminky.urs.cz/item/CS_URS_2025_01/184813511"/>
    <hyperlink ref="F278" r:id="rId20" display="https://podminky.urs.cz/item/CS_URS_2025_01/184854213"/>
    <hyperlink ref="F285" r:id="rId21" display="https://podminky.urs.cz/item/CS_URS_2024_02/275313711"/>
    <hyperlink ref="F294" r:id="rId22" display="https://podminky.urs.cz/item/CS_URS_2025_01/564231011"/>
    <hyperlink ref="F300" r:id="rId23" display="https://podminky.urs.cz/item/CS_URS_2025_01/564760101"/>
    <hyperlink ref="F306" r:id="rId24" display="https://podminky.urs.cz/item/CS_URS_2025_01/564761101"/>
    <hyperlink ref="F312" r:id="rId25" display="https://podminky.urs.cz/item/CS_URS_2025_01/564871011"/>
    <hyperlink ref="F320" r:id="rId26" display="https://podminky.urs.cz/item/CS_URS_2025_01/567121109"/>
    <hyperlink ref="F326" r:id="rId27" display="https://podminky.urs.cz/item/CS_URS_2025_01/572360112"/>
    <hyperlink ref="F332" r:id="rId28" display="https://podminky.urs.cz/item/CS_URS_2025_01/596211131"/>
    <hyperlink ref="F354" r:id="rId29" display="https://podminky.urs.cz/item/CS_URS_2025_01/596211232"/>
    <hyperlink ref="F389" r:id="rId30" display="https://podminky.urs.cz/item/CS_URS_2025_01/911121111"/>
    <hyperlink ref="F397" r:id="rId31" display="https://podminky.urs.cz/item/CS_URS_2024_02/914111111"/>
    <hyperlink ref="F442" r:id="rId32" display="https://podminky.urs.cz/item/CS_URS_2024_02/914511113"/>
    <hyperlink ref="F458" r:id="rId33" display="https://podminky.urs.cz/item/CS_URS_2024_02/915211112"/>
    <hyperlink ref="F464" r:id="rId34" display="https://podminky.urs.cz/item/CS_URS_2024_02/915231112"/>
    <hyperlink ref="F470" r:id="rId35" display="https://podminky.urs.cz/item/CS_URS_2025_01/916131113"/>
    <hyperlink ref="F482" r:id="rId36" display="https://podminky.urs.cz/item/CS_URS_2025_01/916131213"/>
    <hyperlink ref="F491" r:id="rId37" display="https://podminky.urs.cz/item/CS_URS_2025_01/916231213"/>
    <hyperlink ref="F507" r:id="rId38" display="https://podminky.urs.cz/item/CS_URS_2024_02/919735112"/>
    <hyperlink ref="F513" r:id="rId39" display="https://podminky.urs.cz/item/CS_URS_2025_01/966005111"/>
    <hyperlink ref="F520" r:id="rId40" display="https://podminky.urs.cz/item/CS_URS_2025_01/997221551"/>
    <hyperlink ref="F530" r:id="rId41" display="https://podminky.urs.cz/item/CS_URS_2025_01/997221559"/>
    <hyperlink ref="F537" r:id="rId42" display="https://podminky.urs.cz/item/CS_URS_2025_01/997221611"/>
    <hyperlink ref="F540" r:id="rId43" display="https://podminky.urs.cz/item/CS_URS_2025_01/997221861"/>
    <hyperlink ref="F551" r:id="rId44" display="https://podminky.urs.cz/item/CS_URS_2025_01/998223011"/>
    <hyperlink ref="F568" r:id="rId45" display="https://podminky.urs.cz/item/CS_URS_2024_02/460010024"/>
    <hyperlink ref="F574" r:id="rId46" display="https://podminky.urs.cz/item/CS_URS_2024_02/460161282"/>
    <hyperlink ref="F580" r:id="rId47" display="https://podminky.urs.cz/item/CS_URS_2024_02/460431292"/>
    <hyperlink ref="F583" r:id="rId48" display="https://podminky.urs.cz/item/CS_URS_2024_02/460661313"/>
    <hyperlink ref="F605" r:id="rId49" display="https://podminky.urs.cz/item/CS_URS_2022_02/013254000"/>
    <hyperlink ref="F612" r:id="rId50" display="https://podminky.urs.cz/item/CS_URS_2024_01/043154000"/>
    <hyperlink ref="F627" r:id="rId51" display="https://podminky.urs.cz/item/CS_URS_2022_02/091002000"/>
    <hyperlink ref="F632" r:id="rId52" display="https://podminky.urs.cz/item/CS_URS_2024_01/09410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BAZANT-PC\František Bažant</dc:creator>
  <cp:lastModifiedBy>BAZANT-PC\František Bažant</cp:lastModifiedBy>
  <dcterms:created xsi:type="dcterms:W3CDTF">2025-03-31T11:24:40Z</dcterms:created>
  <dcterms:modified xsi:type="dcterms:W3CDTF">2025-03-31T11:24:41Z</dcterms:modified>
</cp:coreProperties>
</file>