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sek\OneDrive - BP STAVBY Morava s.r.o\Plocha\Michal Pešek\2024\B.B\Střecha dům služeb, Dvorce\Rozpočet\"/>
    </mc:Choice>
  </mc:AlternateContent>
  <bookViews>
    <workbookView xWindow="0" yWindow="0" windowWidth="0" windowHeight="0"/>
  </bookViews>
  <sheets>
    <sheet name="Rekapitulace stavby" sheetId="1" r:id="rId1"/>
    <sheet name="SO01 - Stavební úpravy" sheetId="2" r:id="rId2"/>
    <sheet name="SO02 - Vedlejší rozpočtov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'SO01 - Stavební úpravy'!$C$126:$K$325</definedName>
    <definedName name="_xlnm.Print_Area" localSheetId="1">'SO01 - Stavební úpravy'!$C$4:$J$76,'SO01 - Stavební úpravy'!$C$114:$J$325</definedName>
    <definedName name="_xlnm.Print_Titles" localSheetId="1">'SO01 - Stavební úpravy'!$126:$126</definedName>
    <definedName name="_xlnm._FilterDatabase" localSheetId="2" hidden="1">'SO02 - Vedlejší rozpočtov...'!$C$118:$K$128</definedName>
    <definedName name="_xlnm.Print_Area" localSheetId="2">'SO02 - Vedlejší rozpočtov...'!$C$4:$J$76,'SO02 - Vedlejší rozpočtov...'!$C$106:$J$128</definedName>
    <definedName name="_xlnm.Print_Titles" localSheetId="2">'SO02 - Vedlejší rozpočtov...'!$118:$118</definedName>
    <definedName name="_xlnm.Print_Area" localSheetId="3">'Seznam figur'!$C$4:$G$41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T120"/>
  <c r="T119"/>
  <c r="R121"/>
  <c r="R120"/>
  <c r="R119"/>
  <c r="P121"/>
  <c r="P120"/>
  <c r="P119"/>
  <c i="1" r="AU96"/>
  <c i="3" r="J116"/>
  <c r="J115"/>
  <c r="F113"/>
  <c r="E111"/>
  <c r="J92"/>
  <c r="J91"/>
  <c r="F89"/>
  <c r="E87"/>
  <c r="J18"/>
  <c r="E18"/>
  <c r="F116"/>
  <c r="J17"/>
  <c r="J15"/>
  <c r="E15"/>
  <c r="F91"/>
  <c r="J14"/>
  <c r="J12"/>
  <c r="J89"/>
  <c r="E7"/>
  <c r="E85"/>
  <c i="2" r="J156"/>
  <c r="J37"/>
  <c r="J36"/>
  <c i="1" r="AY95"/>
  <c i="2" r="J35"/>
  <c i="1" r="AX95"/>
  <c i="2" r="BI325"/>
  <c r="BH325"/>
  <c r="BG325"/>
  <c r="BF325"/>
  <c r="T325"/>
  <c r="R325"/>
  <c r="P325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68"/>
  <c r="BH268"/>
  <c r="BG268"/>
  <c r="BF268"/>
  <c r="T268"/>
  <c r="R268"/>
  <c r="P268"/>
  <c r="BI264"/>
  <c r="BH264"/>
  <c r="BG264"/>
  <c r="BF264"/>
  <c r="T264"/>
  <c r="R264"/>
  <c r="P264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2"/>
  <c r="BH242"/>
  <c r="BG242"/>
  <c r="BF242"/>
  <c r="T242"/>
  <c r="R242"/>
  <c r="P242"/>
  <c r="BI240"/>
  <c r="BH240"/>
  <c r="BG240"/>
  <c r="BF240"/>
  <c r="T240"/>
  <c r="R240"/>
  <c r="P240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J102"/>
  <c r="BI155"/>
  <c r="BH155"/>
  <c r="BG155"/>
  <c r="BF155"/>
  <c r="T155"/>
  <c r="R155"/>
  <c r="P155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J124"/>
  <c r="J123"/>
  <c r="F121"/>
  <c r="E119"/>
  <c r="J92"/>
  <c r="J91"/>
  <c r="F89"/>
  <c r="E87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2" r="BK325"/>
  <c r="BK323"/>
  <c r="BK319"/>
  <c r="BK317"/>
  <c r="J313"/>
  <c r="BK311"/>
  <c r="BK310"/>
  <c r="BK309"/>
  <c r="J306"/>
  <c r="J305"/>
  <c r="BK303"/>
  <c r="J300"/>
  <c r="BK298"/>
  <c r="J291"/>
  <c r="J287"/>
  <c r="BK282"/>
  <c r="BK277"/>
  <c r="J268"/>
  <c r="J254"/>
  <c r="J246"/>
  <c r="BK227"/>
  <c r="BK178"/>
  <c r="BK161"/>
  <c r="J155"/>
  <c r="BK141"/>
  <c r="J137"/>
  <c i="3" r="BK124"/>
  <c i="2" r="F36"/>
  <c r="BK264"/>
  <c r="BK252"/>
  <c r="BK242"/>
  <c r="BK231"/>
  <c r="BK187"/>
  <c r="BK165"/>
  <c r="J158"/>
  <c r="J146"/>
  <c r="BK137"/>
  <c i="3" r="BK121"/>
  <c r="BK122"/>
  <c i="2" r="J325"/>
  <c r="J323"/>
  <c r="J319"/>
  <c r="J317"/>
  <c r="BK313"/>
  <c r="J311"/>
  <c r="J310"/>
  <c r="J309"/>
  <c r="BK305"/>
  <c r="BK304"/>
  <c r="J303"/>
  <c r="BK299"/>
  <c r="J298"/>
  <c r="J294"/>
  <c r="BK287"/>
  <c r="J283"/>
  <c r="J277"/>
  <c r="J273"/>
  <c r="J258"/>
  <c r="J242"/>
  <c r="BK223"/>
  <c r="J183"/>
  <c r="J165"/>
  <c r="BK155"/>
  <c r="J142"/>
  <c r="BK133"/>
  <c i="3" r="J121"/>
  <c r="F34"/>
  <c i="2" r="F34"/>
  <c r="J264"/>
  <c r="BK254"/>
  <c r="BK240"/>
  <c r="J227"/>
  <c r="BK183"/>
  <c r="J169"/>
  <c r="J159"/>
  <c r="J151"/>
  <c r="BK140"/>
  <c r="BK130"/>
  <c i="3" r="BK126"/>
  <c r="J126"/>
  <c i="2" r="F37"/>
  <c r="J248"/>
  <c r="BK235"/>
  <c r="J223"/>
  <c r="J174"/>
  <c r="BK158"/>
  <c r="BK142"/>
  <c r="J138"/>
  <c i="3" r="J122"/>
  <c r="J124"/>
  <c i="2" r="F35"/>
  <c r="BK258"/>
  <c r="BK246"/>
  <c r="J240"/>
  <c r="BK191"/>
  <c r="J178"/>
  <c r="BK159"/>
  <c r="BK146"/>
  <c r="BK138"/>
  <c r="J130"/>
  <c i="3" r="BK128"/>
  <c r="J123"/>
  <c i="2" r="BK306"/>
  <c r="J304"/>
  <c r="BK300"/>
  <c r="J299"/>
  <c r="BK294"/>
  <c r="BK291"/>
  <c r="BK283"/>
  <c r="J282"/>
  <c r="BK273"/>
  <c r="BK268"/>
  <c r="BK263"/>
  <c r="J252"/>
  <c r="J231"/>
  <c r="J191"/>
  <c r="BK169"/>
  <c r="J140"/>
  <c i="3" r="J128"/>
  <c r="BK123"/>
  <c i="2" r="J34"/>
  <c r="J263"/>
  <c r="BK248"/>
  <c r="J235"/>
  <c r="J187"/>
  <c r="BK174"/>
  <c r="J161"/>
  <c r="BK151"/>
  <c r="J141"/>
  <c r="J133"/>
  <c i="1" r="AS94"/>
  <c i="2" l="1" r="BK139"/>
  <c r="J139"/>
  <c r="J99"/>
  <c r="BK150"/>
  <c r="J150"/>
  <c r="J101"/>
  <c r="T150"/>
  <c r="R157"/>
  <c r="BK241"/>
  <c r="J241"/>
  <c r="J105"/>
  <c r="R241"/>
  <c r="T312"/>
  <c r="P129"/>
  <c r="BK157"/>
  <c r="J157"/>
  <c r="J103"/>
  <c r="R247"/>
  <c r="R129"/>
  <c r="R150"/>
  <c r="T157"/>
  <c r="P241"/>
  <c r="T241"/>
  <c r="R312"/>
  <c r="R139"/>
  <c r="P150"/>
  <c r="P157"/>
  <c r="T139"/>
  <c r="P160"/>
  <c r="P247"/>
  <c r="BK312"/>
  <c r="J312"/>
  <c r="J107"/>
  <c r="BK129"/>
  <c r="J129"/>
  <c r="J98"/>
  <c r="BK160"/>
  <c r="J160"/>
  <c r="J104"/>
  <c r="T129"/>
  <c r="T128"/>
  <c r="R160"/>
  <c r="BK247"/>
  <c r="J247"/>
  <c r="J106"/>
  <c r="P312"/>
  <c r="P139"/>
  <c r="T160"/>
  <c r="T247"/>
  <c i="3" r="BK127"/>
  <c r="J127"/>
  <c r="J99"/>
  <c r="BK125"/>
  <c r="J125"/>
  <c r="J98"/>
  <c r="BK120"/>
  <c r="BK119"/>
  <c r="J119"/>
  <c r="J96"/>
  <c r="BE121"/>
  <c r="BE123"/>
  <c r="E109"/>
  <c r="J113"/>
  <c r="BE128"/>
  <c r="F115"/>
  <c r="BE124"/>
  <c r="F92"/>
  <c r="BE122"/>
  <c r="BE126"/>
  <c i="1" r="BA96"/>
  <c i="2" r="E85"/>
  <c r="J89"/>
  <c r="F91"/>
  <c r="F92"/>
  <c r="BE130"/>
  <c r="BE133"/>
  <c r="BE137"/>
  <c r="BE138"/>
  <c r="BE140"/>
  <c r="BE141"/>
  <c r="BE142"/>
  <c r="BE146"/>
  <c r="BE151"/>
  <c r="BE155"/>
  <c r="BE158"/>
  <c r="BE159"/>
  <c r="BE161"/>
  <c r="BE165"/>
  <c r="BE169"/>
  <c r="BE174"/>
  <c r="BE178"/>
  <c r="BE183"/>
  <c r="BE187"/>
  <c r="BE191"/>
  <c r="BE223"/>
  <c r="BE227"/>
  <c r="BE231"/>
  <c r="BE235"/>
  <c r="BE240"/>
  <c r="BE242"/>
  <c r="BE246"/>
  <c r="BE248"/>
  <c r="BE252"/>
  <c r="BE254"/>
  <c r="BE258"/>
  <c r="BE263"/>
  <c r="BE264"/>
  <c r="BE268"/>
  <c r="BE273"/>
  <c r="BE277"/>
  <c r="BE282"/>
  <c r="BE283"/>
  <c r="BE287"/>
  <c r="BE291"/>
  <c r="BE294"/>
  <c r="BE298"/>
  <c r="BE299"/>
  <c r="BE300"/>
  <c r="BE303"/>
  <c r="BE304"/>
  <c r="BE305"/>
  <c r="BE306"/>
  <c r="BE309"/>
  <c r="BE310"/>
  <c r="BE311"/>
  <c r="BE313"/>
  <c r="BE317"/>
  <c r="BE319"/>
  <c r="BE323"/>
  <c r="BE325"/>
  <c i="1" r="BC95"/>
  <c r="BA95"/>
  <c r="AW95"/>
  <c r="BD95"/>
  <c r="BB95"/>
  <c i="3" r="F37"/>
  <c i="1" r="BD96"/>
  <c r="BD94"/>
  <c r="W33"/>
  <c i="3" r="F36"/>
  <c i="1" r="BC96"/>
  <c r="BC94"/>
  <c r="W32"/>
  <c r="BA94"/>
  <c r="W30"/>
  <c i="3" r="J34"/>
  <c i="1" r="AW96"/>
  <c i="3" r="F35"/>
  <c i="1" r="BB96"/>
  <c r="BB94"/>
  <c r="W31"/>
  <c i="2" l="1" r="R128"/>
  <c r="P149"/>
  <c r="R149"/>
  <c r="T149"/>
  <c r="T127"/>
  <c r="P128"/>
  <c r="P127"/>
  <c i="1" r="AU95"/>
  <c i="2" r="BK149"/>
  <c r="BK127"/>
  <c r="J127"/>
  <c r="J96"/>
  <c i="3" r="J120"/>
  <c r="J97"/>
  <c i="2" r="BK128"/>
  <c r="J128"/>
  <c r="J97"/>
  <c r="F33"/>
  <c i="1" r="AZ95"/>
  <c i="3" r="F33"/>
  <c i="1" r="AZ96"/>
  <c i="2" r="J33"/>
  <c i="1" r="AV95"/>
  <c r="AT95"/>
  <c i="3" r="J30"/>
  <c i="1" r="AG96"/>
  <c r="AY94"/>
  <c r="AU94"/>
  <c i="3" r="J33"/>
  <c i="1" r="AV96"/>
  <c r="AT96"/>
  <c r="AN96"/>
  <c r="AW94"/>
  <c r="AK30"/>
  <c r="AX94"/>
  <c i="2" l="1" r="R127"/>
  <c r="J149"/>
  <c r="J100"/>
  <c i="3" r="J39"/>
  <c i="2" r="J30"/>
  <c i="1" r="AG95"/>
  <c r="AG94"/>
  <c r="AK26"/>
  <c r="AZ94"/>
  <c r="W29"/>
  <c i="2" l="1" r="J39"/>
  <c i="1" r="AN95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<sst xmlns="http://schemas.openxmlformats.org/spreadsheetml/2006/main">
  <si>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</si>
  <si>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</si>
  <si>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</si>
  <si>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</si>
  <si>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</si>
  <si>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{4b867057-b29f-42b9-9f6c-8c29ea5df2ac}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</si>
  <si>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</si>
  <si>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</si>
  <si>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</si>
  <si>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</si>
  <si>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</si>
  <si>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</si>
  <si>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</si>
  <si>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</si>
  <si>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</si>
  <si>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</si>
  <si>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</si>
  <si>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zastřešení, dům služeb Dvorce</t>
  </si>
  <si>
    <t>KSO:</t>
  </si>
  <si>
    <t>CC-CZ:</t>
  </si>
  <si>
    <t>Místo:</t>
  </si>
  <si>
    <t>Dvorce</t>
  </si>
  <si>
    <t>Datum:</t>
  </si>
  <si>
    <t>13. 3. 2024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</si>
  <si>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</si>
  <si>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</si>
  <si>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</si>
  <si>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</si>
  <si>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</si>
  <si>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</si>
  <si>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</si>
  <si>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01367269</t>
  </si>
  <si>
    <t>Ing. Bronislav Böhm</t>
  </si>
  <si>
    <t>True</t>
  </si>
  <si>
    <t>Zpracovatel:</t>
  </si>
  <si>
    <t>09865527</t>
  </si>
  <si>
    <t>Michal Pešek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</si>
  <si>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</si>
  <si>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</si>
  <si>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</si>
  <si>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</si>
  <si>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</si>
  <si>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</si>
  <si>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</si>
  <si>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</si>
  <si>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</si>
  <si>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</si>
  <si>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</si>
  <si>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</si>
  <si>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</si>
  <si>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</si>
  <si>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</si>
  <si>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</si>
  <si>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</si>
  <si>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</si>
  <si>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</si>
  <si>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</si>
  <si>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</si>
  <si>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</si>
  <si>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</si>
  <si>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</si>
  <si>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</si>
  <si>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</si>
  <si>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</si>
  <si>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</si>
  <si>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</si>
  <si>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</si>
  <si>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</si>
  <si>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</si>
  <si>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</si>
  <si>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</si>
  <si>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</si>
  <si>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</si>
  <si>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</si>
  <si>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</si>
  <si>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</si>
  <si>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</si>
  <si>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</si>
  <si>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</si>
  <si>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</si>
  <si>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</si>
  <si>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</si>
  <si>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</si>
  <si>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</si>
  <si>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úpravy</t>
  </si>
  <si>
    <t>STA</t>
  </si>
  <si>
    <t>1</t>
  </si>
  <si>
    <t>{4d543edf-9f42-4de0-91cf-293b33194943}</t>
  </si>
  <si>
    <t>2</t>
  </si>
  <si>
    <t>SO02</t>
  </si>
  <si>
    <t>Vedlejší rozpočtové náklady</t>
  </si>
  <si>
    <t>{4d2b8125-5bab-4d5d-86ae-4c298a43b85b}</t>
  </si>
  <si>
    <t>PL</t>
  </si>
  <si>
    <t>Plocha lávky</t>
  </si>
  <si>
    <t>50</t>
  </si>
  <si>
    <t>3</t>
  </si>
  <si>
    <t>PS</t>
  </si>
  <si>
    <t>Plocha střechy</t>
  </si>
  <si>
    <t>358</t>
  </si>
  <si>
    <t>KRYCÍ LIST SOUPISU PRACÍ</t>
  </si>
  <si>
    <t>PŠ</t>
  </si>
  <si>
    <t>Plocha štítů</t>
  </si>
  <si>
    <t>40</t>
  </si>
  <si>
    <t>Objekt:</t>
  </si>
  <si>
    <t>SO01 -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</si>
  <si>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</si>
  <si>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</si>
  <si>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</si>
  <si>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</si>
  <si>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</si>
  <si>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</si>
  <si>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</si>
  <si>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</si>
  <si>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</si>
  <si>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</si>
  <si>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</si>
  <si>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</si>
  <si>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</si>
  <si>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</si>
  <si>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</si>
  <si>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</si>
  <si>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</si>
  <si>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</si>
  <si>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</si>
  <si>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</si>
  <si>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</si>
  <si>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</si>
  <si>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</si>
  <si>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</si>
  <si>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</si>
  <si>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</si>
  <si>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</si>
  <si>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</si>
  <si>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</si>
  <si>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</si>
  <si>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</si>
  <si>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</si>
  <si>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</si>
  <si>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</si>
  <si>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</si>
  <si>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941111111</t>
  </si>
  <si>
    <t>Montáž lešení řadového trubkového lehkého s podlahami zatížení do 200 kg/m2 š od 0,6 do 0,9 m v do 10 m</t>
  </si>
  <si>
    <t>m2</t>
  </si>
  <si>
    <t>4</t>
  </si>
  <si>
    <t>-1438704796</t>
  </si>
  <si>
    <t>VV</t>
  </si>
  <si>
    <t>(25,61+12,7)*2*8</t>
  </si>
  <si>
    <t>Součet</t>
  </si>
  <si>
    <t>941111211</t>
  </si>
  <si>
    <t>Příplatek k lešení řadovému trubkovému lehkému s podlahami š 0,9 m v 10 m za první a ZKD den použití</t>
  </si>
  <si>
    <t>-530521970</t>
  </si>
  <si>
    <t>Uvažovaný pronájem 14 dní</t>
  </si>
  <si>
    <t>612,96*14</t>
  </si>
  <si>
    <t>941111811</t>
  </si>
  <si>
    <t>Demontáž lešení řadového trubkového lehkého s podlahami zatížení do 200 kg/m2 š přes 0,6 do 0,9 m v do 10 m</t>
  </si>
  <si>
    <t>970513184</t>
  </si>
  <si>
    <t>993111111</t>
  </si>
  <si>
    <t>Dovoz a odvoz lešení řadového do 10 km včetně naložení a složení</t>
  </si>
  <si>
    <t>328265260</t>
  </si>
  <si>
    <t>997</t>
  </si>
  <si>
    <t>Přesun sutě</t>
  </si>
  <si>
    <t>5</t>
  </si>
  <si>
    <t>997013212</t>
  </si>
  <si>
    <t>Vnitrostaveništní doprava suti a vybouraných hmot pro budovy v přes 6 do 9 m ručně</t>
  </si>
  <si>
    <t>t</t>
  </si>
  <si>
    <t>2042867779</t>
  </si>
  <si>
    <t>6</t>
  </si>
  <si>
    <t>997013511</t>
  </si>
  <si>
    <t>Odvoz suti a vybouraných hmot z meziskládky na skládku do 1 km s naložením a se složením</t>
  </si>
  <si>
    <t>-1810377112</t>
  </si>
  <si>
    <t>7</t>
  </si>
  <si>
    <t>997013509</t>
  </si>
  <si>
    <t>Příplatek k odvozu suti a vybouraných hmot na skládku ZKD 1 km přes 1 km</t>
  </si>
  <si>
    <t>-2132294867</t>
  </si>
  <si>
    <t>Uvažováno s průměrnou vzdáleností 20km</t>
  </si>
  <si>
    <t>20*1,8</t>
  </si>
  <si>
    <t>8</t>
  </si>
  <si>
    <t>997013631</t>
  </si>
  <si>
    <t>Poplatek za uložení na skládce (skládkovné) stavebního odpadu směsného kód odpadu 17 09 04</t>
  </si>
  <si>
    <t>1069136888</t>
  </si>
  <si>
    <t>1,8"demontáž stávající střešní konstrukce pro kotvení vazníkové soustavy</t>
  </si>
  <si>
    <t>PSV</t>
  </si>
  <si>
    <t>Práce a dodávky PSV</t>
  </si>
  <si>
    <t>713</t>
  </si>
  <si>
    <t>Izolace tepelné</t>
  </si>
  <si>
    <t>713114413</t>
  </si>
  <si>
    <t>Tepelná foukaná izolace minerální vlákna nižší objemová hmotnost vodorovná volná tl přes 250 do 300 mm</t>
  </si>
  <si>
    <t>m3</t>
  </si>
  <si>
    <t>16</t>
  </si>
  <si>
    <t>2137653302</t>
  </si>
  <si>
    <t>Zateplení půdního prostoru, tl. 300mm</t>
  </si>
  <si>
    <t>PL*0,3</t>
  </si>
  <si>
    <t>10</t>
  </si>
  <si>
    <t>998713202</t>
  </si>
  <si>
    <t>Přesun hmot procentní pro izolace tepelné v objektech v přes 6 do 12 m</t>
  </si>
  <si>
    <t>%</t>
  </si>
  <si>
    <t>105232080</t>
  </si>
  <si>
    <t>721</t>
  </si>
  <si>
    <t>Zdravotechnika - vnitřní kanalizace</t>
  </si>
  <si>
    <t>741</t>
  </si>
  <si>
    <t>Elektroinstalace - silnoproud</t>
  </si>
  <si>
    <t>11</t>
  </si>
  <si>
    <t>743480091R</t>
  </si>
  <si>
    <t>Hromosvod - příprava</t>
  </si>
  <si>
    <t>soubor</t>
  </si>
  <si>
    <t>745713476</t>
  </si>
  <si>
    <t>741340902R</t>
  </si>
  <si>
    <t>Hromosvod - kompletace, revize</t>
  </si>
  <si>
    <t>479008338</t>
  </si>
  <si>
    <t>762</t>
  </si>
  <si>
    <t>Konstrukce tesařské</t>
  </si>
  <si>
    <t>13</t>
  </si>
  <si>
    <t>762341210</t>
  </si>
  <si>
    <t>Montáž bednění střech rovných a šikmých sklonu do 60° z hrubých prken na sraz tl do 32 mm</t>
  </si>
  <si>
    <t>613714036</t>
  </si>
  <si>
    <t>Nová skladba střechy</t>
  </si>
  <si>
    <t>14</t>
  </si>
  <si>
    <t>M</t>
  </si>
  <si>
    <t>60511115</t>
  </si>
  <si>
    <t>řezivo impregnované jehličnaté smrk, borovice š přes 170mm tl 24mm dl 3m</t>
  </si>
  <si>
    <t>32</t>
  </si>
  <si>
    <t>2046725584</t>
  </si>
  <si>
    <t>(PS*0,024)</t>
  </si>
  <si>
    <t>8,592*1,05 'Přepočtené koeficientem množství</t>
  </si>
  <si>
    <t>15</t>
  </si>
  <si>
    <t>760340801R</t>
  </si>
  <si>
    <t>Demontáž konstrukční skladby v místě uložení vazníků</t>
  </si>
  <si>
    <t>kus</t>
  </si>
  <si>
    <t>-464014599</t>
  </si>
  <si>
    <t xml:space="preserve">Vazníky 02 </t>
  </si>
  <si>
    <t>2*24"krajní uložení</t>
  </si>
  <si>
    <t>1*24"vnitřní uložení</t>
  </si>
  <si>
    <t>762342214</t>
  </si>
  <si>
    <t>Montáž laťování na střechách jednoduchých sklonu do 60° osové vzdálenosti přes 150 do 360 mm</t>
  </si>
  <si>
    <t>-2111640339</t>
  </si>
  <si>
    <t>17</t>
  </si>
  <si>
    <t>60514106</t>
  </si>
  <si>
    <t>řezivo impregnované jehličnaté lať pevnostní třída S10-13 průřez 40x60mm</t>
  </si>
  <si>
    <t>194210940</t>
  </si>
  <si>
    <t>Laťování po 350mm</t>
  </si>
  <si>
    <t>(20*25,61*2)*0,04*0,06</t>
  </si>
  <si>
    <t>2,459*1,05 'Přepočtené koeficientem množství</t>
  </si>
  <si>
    <t>18</t>
  </si>
  <si>
    <t>762342511</t>
  </si>
  <si>
    <t>Montáž kontralatí na podklad bez tepelné izolace</t>
  </si>
  <si>
    <t>m</t>
  </si>
  <si>
    <t>2096769602</t>
  </si>
  <si>
    <t>(26*6,87*2)"kladeno v místě vazníků</t>
  </si>
  <si>
    <t>19</t>
  </si>
  <si>
    <t>1256532168</t>
  </si>
  <si>
    <t>(26*7*2)*0,04*0,06</t>
  </si>
  <si>
    <t>0,874*1,05 'Přepočtené koeficientem množství</t>
  </si>
  <si>
    <t>20</t>
  </si>
  <si>
    <t>762395000</t>
  </si>
  <si>
    <t>Spojovací prostředky krovů, bednění, laťování, nadstřešních konstrukcí</t>
  </si>
  <si>
    <t>-873234611</t>
  </si>
  <si>
    <t>Vazníky 02 ( 2 kusy )</t>
  </si>
  <si>
    <t>(1*0,06*0,06*7)*2"16</t>
  </si>
  <si>
    <t>(6,249*0,14*0,06)*2"17</t>
  </si>
  <si>
    <t>(6,249*0,14*0,06)*2"18</t>
  </si>
  <si>
    <t>(6,962*2*0,14*0,06)*2"19</t>
  </si>
  <si>
    <t>(0,352*0,12*0,06*2)*2"20</t>
  </si>
  <si>
    <t>(0,62*0,12*0,06*2)*2"21</t>
  </si>
  <si>
    <t>(0,888*0,12*0,06*2)*2"22</t>
  </si>
  <si>
    <t>(1,119*0,12*0,06*2)*2"23</t>
  </si>
  <si>
    <t>(1,155*0,12*0,06*2)*2"24</t>
  </si>
  <si>
    <t>(1,423*0,12*0,06*2)*2"25</t>
  </si>
  <si>
    <t>(1,656*0,12*0,06*2)*2"26</t>
  </si>
  <si>
    <t>Mezisoučet</t>
  </si>
  <si>
    <t>Vazníky 01 ( 24 kusů )</t>
  </si>
  <si>
    <t>(1,095*0,1*0,04*2*2)*24"1</t>
  </si>
  <si>
    <t>(1,156*0,12*0,04*2)*24"2</t>
  </si>
  <si>
    <t>(1,156*0,12*0,04*2)*24"3</t>
  </si>
  <si>
    <t>(1,72*0,16*0,04*2)*24"4</t>
  </si>
  <si>
    <t>(1,72*0,16*0,04*2)*24"5</t>
  </si>
  <si>
    <t>(1,888*0,1*0,04*2*2)*24"6</t>
  </si>
  <si>
    <t>(2,047*0,1*0,04*2*2)*24"7</t>
  </si>
  <si>
    <t>(2,089*0,12*0,04*2*2)*24"8</t>
  </si>
  <si>
    <t>(2,33*0,16*0,04*2)*24"9</t>
  </si>
  <si>
    <t>(2,33*0,16*0,04*2)*24"10</t>
  </si>
  <si>
    <t>(0,28*0,14*0,06*2)*24"11</t>
  </si>
  <si>
    <t>(5,995*0,14*0,06*2)*24"12</t>
  </si>
  <si>
    <t>(6,962*0,14*0,06*2)*24"13</t>
  </si>
  <si>
    <t>(2,731*0,1*0,04)*24"14</t>
  </si>
  <si>
    <t>(2,731*0,1*0,04)*24"15</t>
  </si>
  <si>
    <t>762431016R</t>
  </si>
  <si>
    <t>Obložení stěn z desek OSB tl 25 mm na sraz přibíjených</t>
  </si>
  <si>
    <t>-1149224479</t>
  </si>
  <si>
    <t>Skladba střešního šťítu</t>
  </si>
  <si>
    <t>22</t>
  </si>
  <si>
    <t>762511247</t>
  </si>
  <si>
    <t>Podlahové kce podkladové z desek OSB tl 25 mm na sraz šroubovaných</t>
  </si>
  <si>
    <t>-1632533733</t>
  </si>
  <si>
    <t>Nová skladba revizní lávky</t>
  </si>
  <si>
    <t>23</t>
  </si>
  <si>
    <t>762512261</t>
  </si>
  <si>
    <t>Montáž podlahové kce podkladového roštu</t>
  </si>
  <si>
    <t>-1126877668</t>
  </si>
  <si>
    <t>Podlahový rošt uložený na dolní pásnici vazníků</t>
  </si>
  <si>
    <t>10*5</t>
  </si>
  <si>
    <t>24</t>
  </si>
  <si>
    <t>60512125</t>
  </si>
  <si>
    <t>hranol stavební řezivo průřezu do 120cm2 do dl 6m</t>
  </si>
  <si>
    <t>-1712340465</t>
  </si>
  <si>
    <t>Hranol rozměru 60/140mm</t>
  </si>
  <si>
    <t>50*0,06*0,14</t>
  </si>
  <si>
    <t>0,42*1,05 'Přepočtené koeficientem množství</t>
  </si>
  <si>
    <t>25</t>
  </si>
  <si>
    <t>998762202</t>
  </si>
  <si>
    <t>Přesun hmot procentní pro kce tesařské v objektech v přes 6 do 12 m</t>
  </si>
  <si>
    <t>168373586</t>
  </si>
  <si>
    <t>763</t>
  </si>
  <si>
    <t>Konstrukce suché výstavby</t>
  </si>
  <si>
    <t>26</t>
  </si>
  <si>
    <t>763732113</t>
  </si>
  <si>
    <t>Montáž střešní konstrukce z příhradových vazníků konstrukční dl do 9 m</t>
  </si>
  <si>
    <t>-1768912739</t>
  </si>
  <si>
    <t>Montáž vazníku bez dodávky materiálu ( již řešeno investorem )</t>
  </si>
  <si>
    <t>6,67*26*2</t>
  </si>
  <si>
    <t>27</t>
  </si>
  <si>
    <t>998763201</t>
  </si>
  <si>
    <t>Přesun hmot procentní pro dřevostavby v objektech v přes 6 do 12 m</t>
  </si>
  <si>
    <t>1845947973</t>
  </si>
  <si>
    <t>764</t>
  </si>
  <si>
    <t>Konstrukce klempířské</t>
  </si>
  <si>
    <t>28</t>
  </si>
  <si>
    <t>764101141</t>
  </si>
  <si>
    <t>Montáž krytiny střechy rovné z taškových tabulí sklonu do 30°</t>
  </si>
  <si>
    <t>1803170058</t>
  </si>
  <si>
    <t>29</t>
  </si>
  <si>
    <t>STJ.KPERCR</t>
  </si>
  <si>
    <t>Střešní krytina plechová SATJAM GRANDE</t>
  </si>
  <si>
    <t>1616873424</t>
  </si>
  <si>
    <t>358*1,3 'Přepočtené koeficientem množství</t>
  </si>
  <si>
    <t>30</t>
  </si>
  <si>
    <t>764201117</t>
  </si>
  <si>
    <t>Montáž oplechování nevětraného hřebene z hřebenáčů</t>
  </si>
  <si>
    <t>-245982948</t>
  </si>
  <si>
    <t>Zakončení krytiny v místě hřebene</t>
  </si>
  <si>
    <t>25,61</t>
  </si>
  <si>
    <t>31</t>
  </si>
  <si>
    <t>STJ.HRS.1</t>
  </si>
  <si>
    <t>hřebenáč střední HRS tl. 0,6 mm Alumat</t>
  </si>
  <si>
    <t>-1907290916</t>
  </si>
  <si>
    <t>Stavební délka 1840mm</t>
  </si>
  <si>
    <t>25,61/1,84</t>
  </si>
  <si>
    <t>14-13,918"zaokrouhlení na kusy</t>
  </si>
  <si>
    <t>55350189R</t>
  </si>
  <si>
    <t>čelo hřebenáče rovné SATJAM</t>
  </si>
  <si>
    <t>-681570926</t>
  </si>
  <si>
    <t>33</t>
  </si>
  <si>
    <t>764202105</t>
  </si>
  <si>
    <t>Montáž oplechování štítu závětrnou lištou</t>
  </si>
  <si>
    <t>1712202504</t>
  </si>
  <si>
    <t>Zakončení krytiny v místě štítu</t>
  </si>
  <si>
    <t>7*2*2</t>
  </si>
  <si>
    <t>34</t>
  </si>
  <si>
    <t>STJ.0018830.URS</t>
  </si>
  <si>
    <t>závětrná lišta horní, SATJAM</t>
  </si>
  <si>
    <t>-1665423719</t>
  </si>
  <si>
    <t>Stavební délka 1950mm</t>
  </si>
  <si>
    <t>28/1,95</t>
  </si>
  <si>
    <t>15-14,359"zaokrouhlení na kusy</t>
  </si>
  <si>
    <t>35</t>
  </si>
  <si>
    <t>764202134</t>
  </si>
  <si>
    <t>Montáž oplechování rovné okapové hrany</t>
  </si>
  <si>
    <t>-338225679</t>
  </si>
  <si>
    <t>Zakončení krytiny v místě okapní hrany</t>
  </si>
  <si>
    <t>25,61*2</t>
  </si>
  <si>
    <t>36</t>
  </si>
  <si>
    <t>55344503R</t>
  </si>
  <si>
    <t>okapní plech SATJAM</t>
  </si>
  <si>
    <t>1085882127</t>
  </si>
  <si>
    <t>51,22/1,95</t>
  </si>
  <si>
    <t>27-26,267</t>
  </si>
  <si>
    <t>37</t>
  </si>
  <si>
    <t>764223451</t>
  </si>
  <si>
    <t>Střešní výlez pro krytinu prejzovou nebo vlnitou z Al plechu</t>
  </si>
  <si>
    <t>-751599601</t>
  </si>
  <si>
    <t>38</t>
  </si>
  <si>
    <t>764223455</t>
  </si>
  <si>
    <t>Sněhový zachytávač krytiny z Al plechu průběžný jednotrubkový</t>
  </si>
  <si>
    <t>170442524</t>
  </si>
  <si>
    <t xml:space="preserve">Zachytávače v místě okapů po obou stranách </t>
  </si>
  <si>
    <t>39</t>
  </si>
  <si>
    <t>764315632R</t>
  </si>
  <si>
    <t>Lemování trub prostupovou manžetou střech s krytinou plechovou D přes 75 do 100 mm</t>
  </si>
  <si>
    <t>1658036024</t>
  </si>
  <si>
    <t>Prostup stožáru sirény</t>
  </si>
  <si>
    <t>764501103</t>
  </si>
  <si>
    <t>Montáž žlabu podokapního půlkulatého</t>
  </si>
  <si>
    <t>1103609224</t>
  </si>
  <si>
    <t>41</t>
  </si>
  <si>
    <t>STJ.Z150BP4000</t>
  </si>
  <si>
    <t>Podokapní žlab 150, 4m</t>
  </si>
  <si>
    <t>-158378463</t>
  </si>
  <si>
    <t>51,22/4</t>
  </si>
  <si>
    <t>13-12,805"zaokrouhlení na kusy</t>
  </si>
  <si>
    <t>42</t>
  </si>
  <si>
    <t>764501104</t>
  </si>
  <si>
    <t>Montáž čela pro podokapní půlkulatý žlab</t>
  </si>
  <si>
    <t>-692063354</t>
  </si>
  <si>
    <t>43</t>
  </si>
  <si>
    <t>STJ.C150UBP</t>
  </si>
  <si>
    <t>Žlabové čelo 150 UNI</t>
  </si>
  <si>
    <t>265427094</t>
  </si>
  <si>
    <t>44</t>
  </si>
  <si>
    <t>764501105</t>
  </si>
  <si>
    <t>Montáž háku pro podokapní půlkulatý žlab</t>
  </si>
  <si>
    <t>1030305729</t>
  </si>
  <si>
    <t>26*2</t>
  </si>
  <si>
    <t>45</t>
  </si>
  <si>
    <t>STJ.H150JBP320</t>
  </si>
  <si>
    <t>Žlabový hák 150 s jazýčkem</t>
  </si>
  <si>
    <t>-1577123523</t>
  </si>
  <si>
    <t>46</t>
  </si>
  <si>
    <t>764501108</t>
  </si>
  <si>
    <t>Montáž kotlíku oválného (trychtýřového) pro podokapní žlab</t>
  </si>
  <si>
    <t>-486685396</t>
  </si>
  <si>
    <t>47</t>
  </si>
  <si>
    <t>STJ.K150BP100</t>
  </si>
  <si>
    <t>Žlabový kotlík 150/100</t>
  </si>
  <si>
    <t>-933742517</t>
  </si>
  <si>
    <t>48</t>
  </si>
  <si>
    <t>764518622.STJ</t>
  </si>
  <si>
    <t>Svody kruhové včetně objímek, kolen, odskoků SATJAM průměru 100 mm</t>
  </si>
  <si>
    <t>-884037168</t>
  </si>
  <si>
    <t>7*2+8*2</t>
  </si>
  <si>
    <t>49</t>
  </si>
  <si>
    <t>721242105</t>
  </si>
  <si>
    <t>Lapač střešních splavenin z PP se zápachovou klapkou a lapacím košem DN 110</t>
  </si>
  <si>
    <t>109713615</t>
  </si>
  <si>
    <t>998764202</t>
  </si>
  <si>
    <t>Přesun hmot procentní pro konstrukce klempířské v objektech v přes 6 do 12 m</t>
  </si>
  <si>
    <t>1503666557</t>
  </si>
  <si>
    <t>51</t>
  </si>
  <si>
    <t>SPR</t>
  </si>
  <si>
    <t>Spojovací materiál krytiny skládané</t>
  </si>
  <si>
    <t>158111100</t>
  </si>
  <si>
    <t>765</t>
  </si>
  <si>
    <t>Krytina skládaná</t>
  </si>
  <si>
    <t>52</t>
  </si>
  <si>
    <t>765151003</t>
  </si>
  <si>
    <t>Montáž krytiny bitumenové ze šindelů na bednění sklonu přes 30°</t>
  </si>
  <si>
    <t>2074341274</t>
  </si>
  <si>
    <t>53</t>
  </si>
  <si>
    <t>62866001</t>
  </si>
  <si>
    <t>šindel asfaltový tvar obdélník</t>
  </si>
  <si>
    <t>-1532720239</t>
  </si>
  <si>
    <t>40*1,03 'Přepočtené koeficientem množství</t>
  </si>
  <si>
    <t>54</t>
  </si>
  <si>
    <t>765191001</t>
  </si>
  <si>
    <t>Montáž pojistné hydroizolační nebo parotěsné fólie kladené ve sklonu do 20° lepením na bednění nebo izolaci</t>
  </si>
  <si>
    <t>1930586115</t>
  </si>
  <si>
    <t>55</t>
  </si>
  <si>
    <t>DEK.2600201105</t>
  </si>
  <si>
    <t>DEKTEN MULTI-PRO II (75m2/bal.)</t>
  </si>
  <si>
    <t>1949540906</t>
  </si>
  <si>
    <t>358*1,1 'Přepočtené koeficientem množství</t>
  </si>
  <si>
    <t>56</t>
  </si>
  <si>
    <t>998765202</t>
  </si>
  <si>
    <t>Přesun hmot procentní pro krytiny skládané v objektech v přes 6 do 12 m</t>
  </si>
  <si>
    <t>2142527936</t>
  </si>
  <si>
    <t>SO02 - Vedlejší rozpočtové náklady</t>
  </si>
  <si>
    <t>VRN - Vedlejší rozpočtové náklady</t>
  </si>
  <si>
    <t xml:space="preserve">    VRN1 - Průzkumné, geodetické a projektové práce</t>
  </si>
  <si>
    <t xml:space="preserve">    VRN6 - Územní vlivy</t>
  </si>
  <si>
    <t>VRN</t>
  </si>
  <si>
    <t>013274000</t>
  </si>
  <si>
    <t>Pasportizace objektu před započetím prací</t>
  </si>
  <si>
    <t>Kč</t>
  </si>
  <si>
    <t>-1102541870</t>
  </si>
  <si>
    <t>032903000</t>
  </si>
  <si>
    <t>Náklady na provoz a údržbu vybavení staveniště</t>
  </si>
  <si>
    <t>1871646593</t>
  </si>
  <si>
    <t>039103000</t>
  </si>
  <si>
    <t>Rozebrání, bourání a odvoz zařízení staveniště</t>
  </si>
  <si>
    <t>695100502</t>
  </si>
  <si>
    <t>RP013271</t>
  </si>
  <si>
    <t>Monitoring průběhu výstavby</t>
  </si>
  <si>
    <t>1168274888</t>
  </si>
  <si>
    <t>VRN1</t>
  </si>
  <si>
    <t>Průzkumné, geodetické a projektové práce</t>
  </si>
  <si>
    <t>013294000</t>
  </si>
  <si>
    <t>Realizační dokumentace hromosvodu</t>
  </si>
  <si>
    <t>1024</t>
  </si>
  <si>
    <t>1679748246</t>
  </si>
  <si>
    <t>VRN6</t>
  </si>
  <si>
    <t>Územní vlivy</t>
  </si>
  <si>
    <t>065002000</t>
  </si>
  <si>
    <t>Mimostaveništní doprava materiálů ( vazníky Hranex Bílčice )</t>
  </si>
  <si>
    <t>1815916565</t>
  </si>
  <si>
    <t>SEZNAM FIGUR</t>
  </si>
  <si>
    <t>Výměra</t>
  </si>
  <si>
    <t xml:space="preserve"> SO01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</si>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</sst>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35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2024_04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zastřešení, dům služeb Dvorce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Dvorce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13. 3. 2024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Bronislav Böhm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>Michal Pešek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'SO01 - Stavební úpravy'!J30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'SO01 - Stavební úpravy'!P127</f>
        <v>0</v>
      </c>
      <c r="AV95" s="129">
        <f>'SO01 - Stavební úpravy'!J33</f>
        <v>0</v>
      </c>
      <c r="AW95" s="129">
        <f>'SO01 - Stavební úpravy'!J34</f>
        <v>0</v>
      </c>
      <c r="AX95" s="129">
        <f>'SO01 - Stavební úpravy'!J35</f>
        <v>0</v>
      </c>
      <c r="AY95" s="129">
        <f>'SO01 - Stavební úpravy'!J36</f>
        <v>0</v>
      </c>
      <c r="AZ95" s="129">
        <f>'SO01 - Stavební úpravy'!F33</f>
        <v>0</v>
      </c>
      <c r="BA95" s="129">
        <f>'SO01 - Stavební úpravy'!F34</f>
        <v>0</v>
      </c>
      <c r="BB95" s="129">
        <f>'SO01 - Stavební úpravy'!F35</f>
        <v>0</v>
      </c>
      <c r="BC95" s="129">
        <f>'SO01 - Stavební úpravy'!F36</f>
        <v>0</v>
      </c>
      <c r="BD95" s="131">
        <f>'SO01 - Stavební úpravy'!F37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16.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'SO02 - Vedlejší rozpočtov...'!J30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33">
        <v>0</v>
      </c>
      <c r="AT96" s="134">
        <f>ROUND(SUM(AV96:AW96),2)</f>
        <v>0</v>
      </c>
      <c r="AU96" s="135">
        <f>'SO02 - Vedlejší rozpočtov...'!P119</f>
        <v>0</v>
      </c>
      <c r="AV96" s="134">
        <f>'SO02 - Vedlejší rozpočtov...'!J33</f>
        <v>0</v>
      </c>
      <c r="AW96" s="134">
        <f>'SO02 - Vedlejší rozpočtov...'!J34</f>
        <v>0</v>
      </c>
      <c r="AX96" s="134">
        <f>'SO02 - Vedlejší rozpočtov...'!J35</f>
        <v>0</v>
      </c>
      <c r="AY96" s="134">
        <f>'SO02 - Vedlejší rozpočtov...'!J36</f>
        <v>0</v>
      </c>
      <c r="AZ96" s="134">
        <f>'SO02 - Vedlejší rozpočtov...'!F33</f>
        <v>0</v>
      </c>
      <c r="BA96" s="134">
        <f>'SO02 - Vedlejší rozpočtov...'!F34</f>
        <v>0</v>
      </c>
      <c r="BB96" s="134">
        <f>'SO02 - Vedlejší rozpočtov...'!F35</f>
        <v>0</v>
      </c>
      <c r="BC96" s="134">
        <f>'SO02 - Vedlejší rozpočtov...'!F36</f>
        <v>0</v>
      </c>
      <c r="BD96" s="136">
        <f>'SO02 - Vedlejší rozpočtov...'!F37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oGCpTJUBXs47J2B9On+F4QPxWfdBO1xX9ZpL8R/2fNQhp34DIIzwazzRdkwzOPN7xzgF4RgdMvyIKNjnnB2mlg==" hashValue="pOYh54pgUYnapBC1nyD+qWbXwVyDvnaUzaS6zMCKiGRif0KTdrF+InaBB3dayZ2Xc3/YxvgXa/QRA0fx42RHQ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01 - Stavební úpravy'!C2" display="/"/>
    <hyperlink ref="A96" location="'SO02 - Vedlejší rozpočt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37" t="s">
        <v>92</v>
      </c>
      <c r="BA2" s="137" t="s">
        <v>93</v>
      </c>
      <c r="BB2" s="137" t="s">
        <v>1</v>
      </c>
      <c r="BC2" s="137" t="s">
        <v>94</v>
      </c>
      <c r="BD2" s="137" t="s">
        <v>95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96</v>
      </c>
      <c r="BA3" s="137" t="s">
        <v>97</v>
      </c>
      <c r="BB3" s="137" t="s">
        <v>1</v>
      </c>
      <c r="BC3" s="137" t="s">
        <v>98</v>
      </c>
      <c r="BD3" s="137" t="s">
        <v>95</v>
      </c>
    </row>
    <row r="4" s="1" customFormat="1" ht="24.96" customHeight="1">
      <c r="B4" s="21"/>
      <c r="D4" s="140" t="s">
        <v>99</v>
      </c>
      <c r="L4" s="21"/>
      <c r="M4" s="141" t="s">
        <v>10</v>
      </c>
      <c r="AT4" s="18" t="s">
        <v>4</v>
      </c>
      <c r="AZ4" s="137" t="s">
        <v>100</v>
      </c>
      <c r="BA4" s="137" t="s">
        <v>101</v>
      </c>
      <c r="BB4" s="137" t="s">
        <v>1</v>
      </c>
      <c r="BC4" s="137" t="s">
        <v>102</v>
      </c>
      <c r="BD4" s="137" t="s">
        <v>95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Rekonstrukce zastřešení, dům služeb Dvorce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104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13. 3. 2024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">
        <v>35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ROUND((SUM(BE127:BE325)),  2)</f>
        <v>0</v>
      </c>
      <c r="G33" s="39"/>
      <c r="H33" s="39"/>
      <c r="I33" s="157">
        <v>0.20999999999999999</v>
      </c>
      <c r="J33" s="156">
        <f>ROUND(((SUM(BE127:BE325))*I33),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ROUND((SUM(BF127:BF325)),  2)</f>
        <v>0</v>
      </c>
      <c r="G34" s="39"/>
      <c r="H34" s="39"/>
      <c r="I34" s="157">
        <v>0.12</v>
      </c>
      <c r="J34" s="156">
        <f>ROUND(((SUM(BF127:BF325))*I34),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ROUND((SUM(BG127:BG325)),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ROUND((SUM(BH127:BH325)),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ROUND((SUM(BI127:BI325)),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Rekonstrukce zastřešení, dům služeb Dvorce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SO01 - Stavební úpravy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Dvorce</v>
      </c>
      <c r="G89" s="41"/>
      <c r="H89" s="41"/>
      <c r="I89" s="33" t="s">
        <v>22</v>
      </c>
      <c r="J89" s="80" t="str">
        <f>IF(J12="","",J12)</f>
        <v>13. 3. 2024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Bronislav Böhm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Michal Pešek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106</v>
      </c>
      <c r="D94" s="178"/>
      <c r="E94" s="178"/>
      <c r="F94" s="178"/>
      <c r="G94" s="178"/>
      <c r="H94" s="178"/>
      <c r="I94" s="178"/>
      <c r="J94" s="179" t="s">
        <v>107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108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hidden="1" s="9" customFormat="1" ht="24.96" customHeight="1">
      <c r="A97" s="9"/>
      <c r="B97" s="181"/>
      <c r="C97" s="182"/>
      <c r="D97" s="183" t="s">
        <v>110</v>
      </c>
      <c r="E97" s="184"/>
      <c r="F97" s="184"/>
      <c r="G97" s="184"/>
      <c r="H97" s="184"/>
      <c r="I97" s="184"/>
      <c r="J97" s="185">
        <f>J128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111</v>
      </c>
      <c r="E98" s="190"/>
      <c r="F98" s="190"/>
      <c r="G98" s="190"/>
      <c r="H98" s="190"/>
      <c r="I98" s="190"/>
      <c r="J98" s="191">
        <f>J129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112</v>
      </c>
      <c r="E99" s="190"/>
      <c r="F99" s="190"/>
      <c r="G99" s="190"/>
      <c r="H99" s="190"/>
      <c r="I99" s="190"/>
      <c r="J99" s="191">
        <f>J139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81"/>
      <c r="C100" s="182"/>
      <c r="D100" s="183" t="s">
        <v>113</v>
      </c>
      <c r="E100" s="184"/>
      <c r="F100" s="184"/>
      <c r="G100" s="184"/>
      <c r="H100" s="184"/>
      <c r="I100" s="184"/>
      <c r="J100" s="185">
        <f>J149</f>
        <v>0</v>
      </c>
      <c r="K100" s="182"/>
      <c r="L100" s="18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87"/>
      <c r="C101" s="188"/>
      <c r="D101" s="189" t="s">
        <v>114</v>
      </c>
      <c r="E101" s="190"/>
      <c r="F101" s="190"/>
      <c r="G101" s="190"/>
      <c r="H101" s="190"/>
      <c r="I101" s="190"/>
      <c r="J101" s="191">
        <f>J150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7"/>
      <c r="C102" s="188"/>
      <c r="D102" s="189" t="s">
        <v>115</v>
      </c>
      <c r="E102" s="190"/>
      <c r="F102" s="190"/>
      <c r="G102" s="190"/>
      <c r="H102" s="190"/>
      <c r="I102" s="190"/>
      <c r="J102" s="191">
        <f>J156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7"/>
      <c r="C103" s="188"/>
      <c r="D103" s="189" t="s">
        <v>116</v>
      </c>
      <c r="E103" s="190"/>
      <c r="F103" s="190"/>
      <c r="G103" s="190"/>
      <c r="H103" s="190"/>
      <c r="I103" s="190"/>
      <c r="J103" s="191">
        <f>J157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7"/>
      <c r="C104" s="188"/>
      <c r="D104" s="189" t="s">
        <v>117</v>
      </c>
      <c r="E104" s="190"/>
      <c r="F104" s="190"/>
      <c r="G104" s="190"/>
      <c r="H104" s="190"/>
      <c r="I104" s="190"/>
      <c r="J104" s="191">
        <f>J160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7"/>
      <c r="C105" s="188"/>
      <c r="D105" s="189" t="s">
        <v>118</v>
      </c>
      <c r="E105" s="190"/>
      <c r="F105" s="190"/>
      <c r="G105" s="190"/>
      <c r="H105" s="190"/>
      <c r="I105" s="190"/>
      <c r="J105" s="191">
        <f>J241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7"/>
      <c r="C106" s="188"/>
      <c r="D106" s="189" t="s">
        <v>119</v>
      </c>
      <c r="E106" s="190"/>
      <c r="F106" s="190"/>
      <c r="G106" s="190"/>
      <c r="H106" s="190"/>
      <c r="I106" s="190"/>
      <c r="J106" s="191">
        <f>J247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7"/>
      <c r="C107" s="188"/>
      <c r="D107" s="189" t="s">
        <v>120</v>
      </c>
      <c r="E107" s="190"/>
      <c r="F107" s="190"/>
      <c r="G107" s="190"/>
      <c r="H107" s="190"/>
      <c r="I107" s="190"/>
      <c r="J107" s="191">
        <f>J312</f>
        <v>0</v>
      </c>
      <c r="K107" s="188"/>
      <c r="L107" s="19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hidden="1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/>
    <row r="111" hidden="1"/>
    <row r="112" hidden="1"/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121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6" t="str">
        <f>E7</f>
        <v>Rekonstrukce zastřešení, dům služeb Dvorce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103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SO01 - Stavební úpravy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>Dvorce</v>
      </c>
      <c r="G121" s="41"/>
      <c r="H121" s="41"/>
      <c r="I121" s="33" t="s">
        <v>22</v>
      </c>
      <c r="J121" s="80" t="str">
        <f>IF(J12="","",J12)</f>
        <v>13. 3. 2024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 xml:space="preserve"> </v>
      </c>
      <c r="G123" s="41"/>
      <c r="H123" s="41"/>
      <c r="I123" s="33" t="s">
        <v>30</v>
      </c>
      <c r="J123" s="37" t="str">
        <f>E21</f>
        <v>Ing. Bronislav Böhm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28</v>
      </c>
      <c r="D124" s="41"/>
      <c r="E124" s="41"/>
      <c r="F124" s="28" t="str">
        <f>IF(E18="","",E18)</f>
        <v>Vyplň údaj</v>
      </c>
      <c r="G124" s="41"/>
      <c r="H124" s="41"/>
      <c r="I124" s="33" t="s">
        <v>34</v>
      </c>
      <c r="J124" s="37" t="str">
        <f>E24</f>
        <v>Michal Pešek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3"/>
      <c r="B126" s="194"/>
      <c r="C126" s="195" t="s">
        <v>122</v>
      </c>
      <c r="D126" s="196" t="s">
        <v>63</v>
      </c>
      <c r="E126" s="196" t="s">
        <v>59</v>
      </c>
      <c r="F126" s="196" t="s">
        <v>60</v>
      </c>
      <c r="G126" s="196" t="s">
        <v>123</v>
      </c>
      <c r="H126" s="196" t="s">
        <v>124</v>
      </c>
      <c r="I126" s="196" t="s">
        <v>125</v>
      </c>
      <c r="J126" s="197" t="s">
        <v>107</v>
      </c>
      <c r="K126" s="198" t="s">
        <v>126</v>
      </c>
      <c r="L126" s="199"/>
      <c r="M126" s="101" t="s">
        <v>1</v>
      </c>
      <c r="N126" s="102" t="s">
        <v>42</v>
      </c>
      <c r="O126" s="102" t="s">
        <v>127</v>
      </c>
      <c r="P126" s="102" t="s">
        <v>128</v>
      </c>
      <c r="Q126" s="102" t="s">
        <v>129</v>
      </c>
      <c r="R126" s="102" t="s">
        <v>130</v>
      </c>
      <c r="S126" s="102" t="s">
        <v>131</v>
      </c>
      <c r="T126" s="103" t="s">
        <v>132</v>
      </c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</row>
    <row r="127" s="2" customFormat="1" ht="22.8" customHeight="1">
      <c r="A127" s="39"/>
      <c r="B127" s="40"/>
      <c r="C127" s="108" t="s">
        <v>133</v>
      </c>
      <c r="D127" s="41"/>
      <c r="E127" s="41"/>
      <c r="F127" s="41"/>
      <c r="G127" s="41"/>
      <c r="H127" s="41"/>
      <c r="I127" s="41"/>
      <c r="J127" s="200">
        <f>BK127</f>
        <v>0</v>
      </c>
      <c r="K127" s="41"/>
      <c r="L127" s="45"/>
      <c r="M127" s="104"/>
      <c r="N127" s="201"/>
      <c r="O127" s="105"/>
      <c r="P127" s="202">
        <f>P128+P149</f>
        <v>0</v>
      </c>
      <c r="Q127" s="105"/>
      <c r="R127" s="202">
        <f>R128+R149</f>
        <v>12.9129424</v>
      </c>
      <c r="S127" s="105"/>
      <c r="T127" s="203">
        <f>T128+T149</f>
        <v>1.8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77</v>
      </c>
      <c r="AU127" s="18" t="s">
        <v>109</v>
      </c>
      <c r="BK127" s="204">
        <f>BK128+BK149</f>
        <v>0</v>
      </c>
    </row>
    <row r="128" s="12" customFormat="1" ht="25.92" customHeight="1">
      <c r="A128" s="12"/>
      <c r="B128" s="205"/>
      <c r="C128" s="206"/>
      <c r="D128" s="207" t="s">
        <v>77</v>
      </c>
      <c r="E128" s="208" t="s">
        <v>134</v>
      </c>
      <c r="F128" s="208" t="s">
        <v>135</v>
      </c>
      <c r="G128" s="206"/>
      <c r="H128" s="206"/>
      <c r="I128" s="209"/>
      <c r="J128" s="210">
        <f>BK128</f>
        <v>0</v>
      </c>
      <c r="K128" s="206"/>
      <c r="L128" s="211"/>
      <c r="M128" s="212"/>
      <c r="N128" s="213"/>
      <c r="O128" s="213"/>
      <c r="P128" s="214">
        <f>P129+P139</f>
        <v>0</v>
      </c>
      <c r="Q128" s="213"/>
      <c r="R128" s="214">
        <f>R129+R139</f>
        <v>0</v>
      </c>
      <c r="S128" s="213"/>
      <c r="T128" s="215">
        <f>T129+T139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6" t="s">
        <v>86</v>
      </c>
      <c r="AT128" s="217" t="s">
        <v>77</v>
      </c>
      <c r="AU128" s="217" t="s">
        <v>78</v>
      </c>
      <c r="AY128" s="216" t="s">
        <v>136</v>
      </c>
      <c r="BK128" s="218">
        <f>BK129+BK139</f>
        <v>0</v>
      </c>
    </row>
    <row r="129" s="12" customFormat="1" ht="22.8" customHeight="1">
      <c r="A129" s="12"/>
      <c r="B129" s="205"/>
      <c r="C129" s="206"/>
      <c r="D129" s="207" t="s">
        <v>77</v>
      </c>
      <c r="E129" s="219" t="s">
        <v>137</v>
      </c>
      <c r="F129" s="219" t="s">
        <v>138</v>
      </c>
      <c r="G129" s="206"/>
      <c r="H129" s="206"/>
      <c r="I129" s="209"/>
      <c r="J129" s="220">
        <f>BK129</f>
        <v>0</v>
      </c>
      <c r="K129" s="206"/>
      <c r="L129" s="211"/>
      <c r="M129" s="212"/>
      <c r="N129" s="213"/>
      <c r="O129" s="213"/>
      <c r="P129" s="214">
        <f>SUM(P130:P138)</f>
        <v>0</v>
      </c>
      <c r="Q129" s="213"/>
      <c r="R129" s="214">
        <f>SUM(R130:R138)</f>
        <v>0</v>
      </c>
      <c r="S129" s="213"/>
      <c r="T129" s="215">
        <f>SUM(T130:T138)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6" t="s">
        <v>86</v>
      </c>
      <c r="AT129" s="217" t="s">
        <v>77</v>
      </c>
      <c r="AU129" s="217" t="s">
        <v>86</v>
      </c>
      <c r="AY129" s="216" t="s">
        <v>136</v>
      </c>
      <c r="BK129" s="218">
        <f>SUM(BK130:BK138)</f>
        <v>0</v>
      </c>
    </row>
    <row r="130" s="2" customFormat="1" ht="37.8" customHeight="1">
      <c r="A130" s="39"/>
      <c r="B130" s="40"/>
      <c r="C130" s="221" t="s">
        <v>86</v>
      </c>
      <c r="D130" s="221" t="s">
        <v>139</v>
      </c>
      <c r="E130" s="222" t="s">
        <v>140</v>
      </c>
      <c r="F130" s="223" t="s">
        <v>141</v>
      </c>
      <c r="G130" s="224" t="s">
        <v>142</v>
      </c>
      <c r="H130" s="225">
        <v>612.96000000000004</v>
      </c>
      <c r="I130" s="226"/>
      <c r="J130" s="227">
        <f>ROUND(I130*H130,2)</f>
        <v>0</v>
      </c>
      <c r="K130" s="228"/>
      <c r="L130" s="45"/>
      <c r="M130" s="229" t="s">
        <v>1</v>
      </c>
      <c r="N130" s="230" t="s">
        <v>43</v>
      </c>
      <c r="O130" s="92"/>
      <c r="P130" s="231">
        <f>O130*H130</f>
        <v>0</v>
      </c>
      <c r="Q130" s="231">
        <v>0</v>
      </c>
      <c r="R130" s="231">
        <f>Q130*H130</f>
        <v>0</v>
      </c>
      <c r="S130" s="231">
        <v>0</v>
      </c>
      <c r="T130" s="232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3" t="s">
        <v>143</v>
      </c>
      <c r="AT130" s="233" t="s">
        <v>139</v>
      </c>
      <c r="AU130" s="233" t="s">
        <v>88</v>
      </c>
      <c r="AY130" s="18" t="s">
        <v>136</v>
      </c>
      <c r="BE130" s="234">
        <f>IF(N130="základní",J130,0)</f>
        <v>0</v>
      </c>
      <c r="BF130" s="234">
        <f>IF(N130="snížená",J130,0)</f>
        <v>0</v>
      </c>
      <c r="BG130" s="234">
        <f>IF(N130="zákl. přenesená",J130,0)</f>
        <v>0</v>
      </c>
      <c r="BH130" s="234">
        <f>IF(N130="sníž. přenesená",J130,0)</f>
        <v>0</v>
      </c>
      <c r="BI130" s="234">
        <f>IF(N130="nulová",J130,0)</f>
        <v>0</v>
      </c>
      <c r="BJ130" s="18" t="s">
        <v>86</v>
      </c>
      <c r="BK130" s="234">
        <f>ROUND(I130*H130,2)</f>
        <v>0</v>
      </c>
      <c r="BL130" s="18" t="s">
        <v>143</v>
      </c>
      <c r="BM130" s="233" t="s">
        <v>144</v>
      </c>
    </row>
    <row r="131" s="13" customFormat="1">
      <c r="A131" s="13"/>
      <c r="B131" s="235"/>
      <c r="C131" s="236"/>
      <c r="D131" s="237" t="s">
        <v>145</v>
      </c>
      <c r="E131" s="238" t="s">
        <v>1</v>
      </c>
      <c r="F131" s="239" t="s">
        <v>146</v>
      </c>
      <c r="G131" s="236"/>
      <c r="H131" s="240">
        <v>612.96000000000004</v>
      </c>
      <c r="I131" s="241"/>
      <c r="J131" s="236"/>
      <c r="K131" s="236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145</v>
      </c>
      <c r="AU131" s="246" t="s">
        <v>88</v>
      </c>
      <c r="AV131" s="13" t="s">
        <v>88</v>
      </c>
      <c r="AW131" s="13" t="s">
        <v>33</v>
      </c>
      <c r="AX131" s="13" t="s">
        <v>78</v>
      </c>
      <c r="AY131" s="246" t="s">
        <v>136</v>
      </c>
    </row>
    <row r="132" s="14" customFormat="1">
      <c r="A132" s="14"/>
      <c r="B132" s="247"/>
      <c r="C132" s="248"/>
      <c r="D132" s="237" t="s">
        <v>145</v>
      </c>
      <c r="E132" s="249" t="s">
        <v>1</v>
      </c>
      <c r="F132" s="250" t="s">
        <v>147</v>
      </c>
      <c r="G132" s="248"/>
      <c r="H132" s="251">
        <v>612.96000000000004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145</v>
      </c>
      <c r="AU132" s="257" t="s">
        <v>88</v>
      </c>
      <c r="AV132" s="14" t="s">
        <v>143</v>
      </c>
      <c r="AW132" s="14" t="s">
        <v>33</v>
      </c>
      <c r="AX132" s="14" t="s">
        <v>86</v>
      </c>
      <c r="AY132" s="257" t="s">
        <v>136</v>
      </c>
    </row>
    <row r="133" s="2" customFormat="1" ht="33" customHeight="1">
      <c r="A133" s="39"/>
      <c r="B133" s="40"/>
      <c r="C133" s="221" t="s">
        <v>88</v>
      </c>
      <c r="D133" s="221" t="s">
        <v>139</v>
      </c>
      <c r="E133" s="222" t="s">
        <v>148</v>
      </c>
      <c r="F133" s="223" t="s">
        <v>149</v>
      </c>
      <c r="G133" s="224" t="s">
        <v>142</v>
      </c>
      <c r="H133" s="225">
        <v>8581.4400000000005</v>
      </c>
      <c r="I133" s="226"/>
      <c r="J133" s="227">
        <f>ROUND(I133*H133,2)</f>
        <v>0</v>
      </c>
      <c r="K133" s="228"/>
      <c r="L133" s="45"/>
      <c r="M133" s="229" t="s">
        <v>1</v>
      </c>
      <c r="N133" s="230" t="s">
        <v>43</v>
      </c>
      <c r="O133" s="92"/>
      <c r="P133" s="231">
        <f>O133*H133</f>
        <v>0</v>
      </c>
      <c r="Q133" s="231">
        <v>0</v>
      </c>
      <c r="R133" s="231">
        <f>Q133*H133</f>
        <v>0</v>
      </c>
      <c r="S133" s="231">
        <v>0</v>
      </c>
      <c r="T133" s="232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3" t="s">
        <v>143</v>
      </c>
      <c r="AT133" s="233" t="s">
        <v>139</v>
      </c>
      <c r="AU133" s="233" t="s">
        <v>88</v>
      </c>
      <c r="AY133" s="18" t="s">
        <v>136</v>
      </c>
      <c r="BE133" s="234">
        <f>IF(N133="základní",J133,0)</f>
        <v>0</v>
      </c>
      <c r="BF133" s="234">
        <f>IF(N133="snížená",J133,0)</f>
        <v>0</v>
      </c>
      <c r="BG133" s="234">
        <f>IF(N133="zákl. přenesená",J133,0)</f>
        <v>0</v>
      </c>
      <c r="BH133" s="234">
        <f>IF(N133="sníž. přenesená",J133,0)</f>
        <v>0</v>
      </c>
      <c r="BI133" s="234">
        <f>IF(N133="nulová",J133,0)</f>
        <v>0</v>
      </c>
      <c r="BJ133" s="18" t="s">
        <v>86</v>
      </c>
      <c r="BK133" s="234">
        <f>ROUND(I133*H133,2)</f>
        <v>0</v>
      </c>
      <c r="BL133" s="18" t="s">
        <v>143</v>
      </c>
      <c r="BM133" s="233" t="s">
        <v>150</v>
      </c>
    </row>
    <row r="134" s="15" customFormat="1">
      <c r="A134" s="15"/>
      <c r="B134" s="258"/>
      <c r="C134" s="259"/>
      <c r="D134" s="237" t="s">
        <v>145</v>
      </c>
      <c r="E134" s="260" t="s">
        <v>1</v>
      </c>
      <c r="F134" s="261" t="s">
        <v>151</v>
      </c>
      <c r="G134" s="259"/>
      <c r="H134" s="260" t="s">
        <v>1</v>
      </c>
      <c r="I134" s="262"/>
      <c r="J134" s="259"/>
      <c r="K134" s="259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145</v>
      </c>
      <c r="AU134" s="267" t="s">
        <v>88</v>
      </c>
      <c r="AV134" s="15" t="s">
        <v>86</v>
      </c>
      <c r="AW134" s="15" t="s">
        <v>33</v>
      </c>
      <c r="AX134" s="15" t="s">
        <v>78</v>
      </c>
      <c r="AY134" s="267" t="s">
        <v>136</v>
      </c>
    </row>
    <row r="135" s="13" customFormat="1">
      <c r="A135" s="13"/>
      <c r="B135" s="235"/>
      <c r="C135" s="236"/>
      <c r="D135" s="237" t="s">
        <v>145</v>
      </c>
      <c r="E135" s="238" t="s">
        <v>1</v>
      </c>
      <c r="F135" s="239" t="s">
        <v>152</v>
      </c>
      <c r="G135" s="236"/>
      <c r="H135" s="240">
        <v>8581.4400000000005</v>
      </c>
      <c r="I135" s="241"/>
      <c r="J135" s="236"/>
      <c r="K135" s="236"/>
      <c r="L135" s="242"/>
      <c r="M135" s="243"/>
      <c r="N135" s="244"/>
      <c r="O135" s="244"/>
      <c r="P135" s="244"/>
      <c r="Q135" s="244"/>
      <c r="R135" s="244"/>
      <c r="S135" s="244"/>
      <c r="T135" s="24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6" t="s">
        <v>145</v>
      </c>
      <c r="AU135" s="246" t="s">
        <v>88</v>
      </c>
      <c r="AV135" s="13" t="s">
        <v>88</v>
      </c>
      <c r="AW135" s="13" t="s">
        <v>33</v>
      </c>
      <c r="AX135" s="13" t="s">
        <v>78</v>
      </c>
      <c r="AY135" s="246" t="s">
        <v>136</v>
      </c>
    </row>
    <row r="136" s="14" customFormat="1">
      <c r="A136" s="14"/>
      <c r="B136" s="247"/>
      <c r="C136" s="248"/>
      <c r="D136" s="237" t="s">
        <v>145</v>
      </c>
      <c r="E136" s="249" t="s">
        <v>1</v>
      </c>
      <c r="F136" s="250" t="s">
        <v>147</v>
      </c>
      <c r="G136" s="248"/>
      <c r="H136" s="251">
        <v>8581.4400000000005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7" t="s">
        <v>145</v>
      </c>
      <c r="AU136" s="257" t="s">
        <v>88</v>
      </c>
      <c r="AV136" s="14" t="s">
        <v>143</v>
      </c>
      <c r="AW136" s="14" t="s">
        <v>33</v>
      </c>
      <c r="AX136" s="14" t="s">
        <v>86</v>
      </c>
      <c r="AY136" s="257" t="s">
        <v>136</v>
      </c>
    </row>
    <row r="137" s="2" customFormat="1" ht="37.8" customHeight="1">
      <c r="A137" s="39"/>
      <c r="B137" s="40"/>
      <c r="C137" s="221" t="s">
        <v>95</v>
      </c>
      <c r="D137" s="221" t="s">
        <v>139</v>
      </c>
      <c r="E137" s="222" t="s">
        <v>153</v>
      </c>
      <c r="F137" s="223" t="s">
        <v>154</v>
      </c>
      <c r="G137" s="224" t="s">
        <v>142</v>
      </c>
      <c r="H137" s="225">
        <v>612.96000000000004</v>
      </c>
      <c r="I137" s="226"/>
      <c r="J137" s="227">
        <f>ROUND(I137*H137,2)</f>
        <v>0</v>
      </c>
      <c r="K137" s="228"/>
      <c r="L137" s="45"/>
      <c r="M137" s="229" t="s">
        <v>1</v>
      </c>
      <c r="N137" s="230" t="s">
        <v>43</v>
      </c>
      <c r="O137" s="92"/>
      <c r="P137" s="231">
        <f>O137*H137</f>
        <v>0</v>
      </c>
      <c r="Q137" s="231">
        <v>0</v>
      </c>
      <c r="R137" s="231">
        <f>Q137*H137</f>
        <v>0</v>
      </c>
      <c r="S137" s="231">
        <v>0</v>
      </c>
      <c r="T137" s="232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3" t="s">
        <v>143</v>
      </c>
      <c r="AT137" s="233" t="s">
        <v>139</v>
      </c>
      <c r="AU137" s="233" t="s">
        <v>88</v>
      </c>
      <c r="AY137" s="18" t="s">
        <v>136</v>
      </c>
      <c r="BE137" s="234">
        <f>IF(N137="základní",J137,0)</f>
        <v>0</v>
      </c>
      <c r="BF137" s="234">
        <f>IF(N137="snížená",J137,0)</f>
        <v>0</v>
      </c>
      <c r="BG137" s="234">
        <f>IF(N137="zákl. přenesená",J137,0)</f>
        <v>0</v>
      </c>
      <c r="BH137" s="234">
        <f>IF(N137="sníž. přenesená",J137,0)</f>
        <v>0</v>
      </c>
      <c r="BI137" s="234">
        <f>IF(N137="nulová",J137,0)</f>
        <v>0</v>
      </c>
      <c r="BJ137" s="18" t="s">
        <v>86</v>
      </c>
      <c r="BK137" s="234">
        <f>ROUND(I137*H137,2)</f>
        <v>0</v>
      </c>
      <c r="BL137" s="18" t="s">
        <v>143</v>
      </c>
      <c r="BM137" s="233" t="s">
        <v>155</v>
      </c>
    </row>
    <row r="138" s="2" customFormat="1" ht="24.15" customHeight="1">
      <c r="A138" s="39"/>
      <c r="B138" s="40"/>
      <c r="C138" s="221" t="s">
        <v>143</v>
      </c>
      <c r="D138" s="221" t="s">
        <v>139</v>
      </c>
      <c r="E138" s="222" t="s">
        <v>156</v>
      </c>
      <c r="F138" s="223" t="s">
        <v>157</v>
      </c>
      <c r="G138" s="224" t="s">
        <v>142</v>
      </c>
      <c r="H138" s="225">
        <v>612.96000000000004</v>
      </c>
      <c r="I138" s="226"/>
      <c r="J138" s="227">
        <f>ROUND(I138*H138,2)</f>
        <v>0</v>
      </c>
      <c r="K138" s="228"/>
      <c r="L138" s="45"/>
      <c r="M138" s="229" t="s">
        <v>1</v>
      </c>
      <c r="N138" s="230" t="s">
        <v>43</v>
      </c>
      <c r="O138" s="92"/>
      <c r="P138" s="231">
        <f>O138*H138</f>
        <v>0</v>
      </c>
      <c r="Q138" s="231">
        <v>0</v>
      </c>
      <c r="R138" s="231">
        <f>Q138*H138</f>
        <v>0</v>
      </c>
      <c r="S138" s="231">
        <v>0</v>
      </c>
      <c r="T138" s="232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3" t="s">
        <v>143</v>
      </c>
      <c r="AT138" s="233" t="s">
        <v>139</v>
      </c>
      <c r="AU138" s="233" t="s">
        <v>88</v>
      </c>
      <c r="AY138" s="18" t="s">
        <v>136</v>
      </c>
      <c r="BE138" s="234">
        <f>IF(N138="základní",J138,0)</f>
        <v>0</v>
      </c>
      <c r="BF138" s="234">
        <f>IF(N138="snížená",J138,0)</f>
        <v>0</v>
      </c>
      <c r="BG138" s="234">
        <f>IF(N138="zákl. přenesená",J138,0)</f>
        <v>0</v>
      </c>
      <c r="BH138" s="234">
        <f>IF(N138="sníž. přenesená",J138,0)</f>
        <v>0</v>
      </c>
      <c r="BI138" s="234">
        <f>IF(N138="nulová",J138,0)</f>
        <v>0</v>
      </c>
      <c r="BJ138" s="18" t="s">
        <v>86</v>
      </c>
      <c r="BK138" s="234">
        <f>ROUND(I138*H138,2)</f>
        <v>0</v>
      </c>
      <c r="BL138" s="18" t="s">
        <v>143</v>
      </c>
      <c r="BM138" s="233" t="s">
        <v>158</v>
      </c>
    </row>
    <row r="139" s="12" customFormat="1" ht="22.8" customHeight="1">
      <c r="A139" s="12"/>
      <c r="B139" s="205"/>
      <c r="C139" s="206"/>
      <c r="D139" s="207" t="s">
        <v>77</v>
      </c>
      <c r="E139" s="219" t="s">
        <v>159</v>
      </c>
      <c r="F139" s="219" t="s">
        <v>160</v>
      </c>
      <c r="G139" s="206"/>
      <c r="H139" s="206"/>
      <c r="I139" s="209"/>
      <c r="J139" s="220">
        <f>BK139</f>
        <v>0</v>
      </c>
      <c r="K139" s="206"/>
      <c r="L139" s="211"/>
      <c r="M139" s="212"/>
      <c r="N139" s="213"/>
      <c r="O139" s="213"/>
      <c r="P139" s="214">
        <f>SUM(P140:P148)</f>
        <v>0</v>
      </c>
      <c r="Q139" s="213"/>
      <c r="R139" s="214">
        <f>SUM(R140:R148)</f>
        <v>0</v>
      </c>
      <c r="S139" s="213"/>
      <c r="T139" s="215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6" t="s">
        <v>86</v>
      </c>
      <c r="AT139" s="217" t="s">
        <v>77</v>
      </c>
      <c r="AU139" s="217" t="s">
        <v>86</v>
      </c>
      <c r="AY139" s="216" t="s">
        <v>136</v>
      </c>
      <c r="BK139" s="218">
        <f>SUM(BK140:BK148)</f>
        <v>0</v>
      </c>
    </row>
    <row r="140" s="2" customFormat="1" ht="24.15" customHeight="1">
      <c r="A140" s="39"/>
      <c r="B140" s="40"/>
      <c r="C140" s="221" t="s">
        <v>161</v>
      </c>
      <c r="D140" s="221" t="s">
        <v>139</v>
      </c>
      <c r="E140" s="222" t="s">
        <v>162</v>
      </c>
      <c r="F140" s="223" t="s">
        <v>163</v>
      </c>
      <c r="G140" s="224" t="s">
        <v>164</v>
      </c>
      <c r="H140" s="225">
        <v>1.8</v>
      </c>
      <c r="I140" s="226"/>
      <c r="J140" s="227">
        <f>ROUND(I140*H140,2)</f>
        <v>0</v>
      </c>
      <c r="K140" s="228"/>
      <c r="L140" s="45"/>
      <c r="M140" s="229" t="s">
        <v>1</v>
      </c>
      <c r="N140" s="230" t="s">
        <v>43</v>
      </c>
      <c r="O140" s="92"/>
      <c r="P140" s="231">
        <f>O140*H140</f>
        <v>0</v>
      </c>
      <c r="Q140" s="231">
        <v>0</v>
      </c>
      <c r="R140" s="231">
        <f>Q140*H140</f>
        <v>0</v>
      </c>
      <c r="S140" s="231">
        <v>0</v>
      </c>
      <c r="T140" s="232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3" t="s">
        <v>143</v>
      </c>
      <c r="AT140" s="233" t="s">
        <v>139</v>
      </c>
      <c r="AU140" s="233" t="s">
        <v>88</v>
      </c>
      <c r="AY140" s="18" t="s">
        <v>136</v>
      </c>
      <c r="BE140" s="234">
        <f>IF(N140="základní",J140,0)</f>
        <v>0</v>
      </c>
      <c r="BF140" s="234">
        <f>IF(N140="snížená",J140,0)</f>
        <v>0</v>
      </c>
      <c r="BG140" s="234">
        <f>IF(N140="zákl. přenesená",J140,0)</f>
        <v>0</v>
      </c>
      <c r="BH140" s="234">
        <f>IF(N140="sníž. přenesená",J140,0)</f>
        <v>0</v>
      </c>
      <c r="BI140" s="234">
        <f>IF(N140="nulová",J140,0)</f>
        <v>0</v>
      </c>
      <c r="BJ140" s="18" t="s">
        <v>86</v>
      </c>
      <c r="BK140" s="234">
        <f>ROUND(I140*H140,2)</f>
        <v>0</v>
      </c>
      <c r="BL140" s="18" t="s">
        <v>143</v>
      </c>
      <c r="BM140" s="233" t="s">
        <v>165</v>
      </c>
    </row>
    <row r="141" s="2" customFormat="1" ht="33" customHeight="1">
      <c r="A141" s="39"/>
      <c r="B141" s="40"/>
      <c r="C141" s="221" t="s">
        <v>166</v>
      </c>
      <c r="D141" s="221" t="s">
        <v>139</v>
      </c>
      <c r="E141" s="222" t="s">
        <v>167</v>
      </c>
      <c r="F141" s="223" t="s">
        <v>168</v>
      </c>
      <c r="G141" s="224" t="s">
        <v>164</v>
      </c>
      <c r="H141" s="225">
        <v>1.8</v>
      </c>
      <c r="I141" s="226"/>
      <c r="J141" s="227">
        <f>ROUND(I141*H141,2)</f>
        <v>0</v>
      </c>
      <c r="K141" s="228"/>
      <c r="L141" s="45"/>
      <c r="M141" s="229" t="s">
        <v>1</v>
      </c>
      <c r="N141" s="230" t="s">
        <v>43</v>
      </c>
      <c r="O141" s="92"/>
      <c r="P141" s="231">
        <f>O141*H141</f>
        <v>0</v>
      </c>
      <c r="Q141" s="231">
        <v>0</v>
      </c>
      <c r="R141" s="231">
        <f>Q141*H141</f>
        <v>0</v>
      </c>
      <c r="S141" s="231">
        <v>0</v>
      </c>
      <c r="T141" s="232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3" t="s">
        <v>143</v>
      </c>
      <c r="AT141" s="233" t="s">
        <v>139</v>
      </c>
      <c r="AU141" s="233" t="s">
        <v>88</v>
      </c>
      <c r="AY141" s="18" t="s">
        <v>136</v>
      </c>
      <c r="BE141" s="234">
        <f>IF(N141="základní",J141,0)</f>
        <v>0</v>
      </c>
      <c r="BF141" s="234">
        <f>IF(N141="snížená",J141,0)</f>
        <v>0</v>
      </c>
      <c r="BG141" s="234">
        <f>IF(N141="zákl. přenesená",J141,0)</f>
        <v>0</v>
      </c>
      <c r="BH141" s="234">
        <f>IF(N141="sníž. přenesená",J141,0)</f>
        <v>0</v>
      </c>
      <c r="BI141" s="234">
        <f>IF(N141="nulová",J141,0)</f>
        <v>0</v>
      </c>
      <c r="BJ141" s="18" t="s">
        <v>86</v>
      </c>
      <c r="BK141" s="234">
        <f>ROUND(I141*H141,2)</f>
        <v>0</v>
      </c>
      <c r="BL141" s="18" t="s">
        <v>143</v>
      </c>
      <c r="BM141" s="233" t="s">
        <v>169</v>
      </c>
    </row>
    <row r="142" s="2" customFormat="1" ht="24.15" customHeight="1">
      <c r="A142" s="39"/>
      <c r="B142" s="40"/>
      <c r="C142" s="221" t="s">
        <v>170</v>
      </c>
      <c r="D142" s="221" t="s">
        <v>139</v>
      </c>
      <c r="E142" s="222" t="s">
        <v>171</v>
      </c>
      <c r="F142" s="223" t="s">
        <v>172</v>
      </c>
      <c r="G142" s="224" t="s">
        <v>164</v>
      </c>
      <c r="H142" s="225">
        <v>36</v>
      </c>
      <c r="I142" s="226"/>
      <c r="J142" s="227">
        <f>ROUND(I142*H142,2)</f>
        <v>0</v>
      </c>
      <c r="K142" s="228"/>
      <c r="L142" s="45"/>
      <c r="M142" s="229" t="s">
        <v>1</v>
      </c>
      <c r="N142" s="230" t="s">
        <v>43</v>
      </c>
      <c r="O142" s="92"/>
      <c r="P142" s="231">
        <f>O142*H142</f>
        <v>0</v>
      </c>
      <c r="Q142" s="231">
        <v>0</v>
      </c>
      <c r="R142" s="231">
        <f>Q142*H142</f>
        <v>0</v>
      </c>
      <c r="S142" s="231">
        <v>0</v>
      </c>
      <c r="T142" s="232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3" t="s">
        <v>143</v>
      </c>
      <c r="AT142" s="233" t="s">
        <v>139</v>
      </c>
      <c r="AU142" s="233" t="s">
        <v>88</v>
      </c>
      <c r="AY142" s="18" t="s">
        <v>136</v>
      </c>
      <c r="BE142" s="234">
        <f>IF(N142="základní",J142,0)</f>
        <v>0</v>
      </c>
      <c r="BF142" s="234">
        <f>IF(N142="snížená",J142,0)</f>
        <v>0</v>
      </c>
      <c r="BG142" s="234">
        <f>IF(N142="zákl. přenesená",J142,0)</f>
        <v>0</v>
      </c>
      <c r="BH142" s="234">
        <f>IF(N142="sníž. přenesená",J142,0)</f>
        <v>0</v>
      </c>
      <c r="BI142" s="234">
        <f>IF(N142="nulová",J142,0)</f>
        <v>0</v>
      </c>
      <c r="BJ142" s="18" t="s">
        <v>86</v>
      </c>
      <c r="BK142" s="234">
        <f>ROUND(I142*H142,2)</f>
        <v>0</v>
      </c>
      <c r="BL142" s="18" t="s">
        <v>143</v>
      </c>
      <c r="BM142" s="233" t="s">
        <v>173</v>
      </c>
    </row>
    <row r="143" s="15" customFormat="1">
      <c r="A143" s="15"/>
      <c r="B143" s="258"/>
      <c r="C143" s="259"/>
      <c r="D143" s="237" t="s">
        <v>145</v>
      </c>
      <c r="E143" s="260" t="s">
        <v>1</v>
      </c>
      <c r="F143" s="261" t="s">
        <v>174</v>
      </c>
      <c r="G143" s="259"/>
      <c r="H143" s="260" t="s">
        <v>1</v>
      </c>
      <c r="I143" s="262"/>
      <c r="J143" s="259"/>
      <c r="K143" s="259"/>
      <c r="L143" s="263"/>
      <c r="M143" s="264"/>
      <c r="N143" s="265"/>
      <c r="O143" s="265"/>
      <c r="P143" s="265"/>
      <c r="Q143" s="265"/>
      <c r="R143" s="265"/>
      <c r="S143" s="265"/>
      <c r="T143" s="266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7" t="s">
        <v>145</v>
      </c>
      <c r="AU143" s="267" t="s">
        <v>88</v>
      </c>
      <c r="AV143" s="15" t="s">
        <v>86</v>
      </c>
      <c r="AW143" s="15" t="s">
        <v>33</v>
      </c>
      <c r="AX143" s="15" t="s">
        <v>78</v>
      </c>
      <c r="AY143" s="267" t="s">
        <v>136</v>
      </c>
    </row>
    <row r="144" s="13" customFormat="1">
      <c r="A144" s="13"/>
      <c r="B144" s="235"/>
      <c r="C144" s="236"/>
      <c r="D144" s="237" t="s">
        <v>145</v>
      </c>
      <c r="E144" s="238" t="s">
        <v>1</v>
      </c>
      <c r="F144" s="239" t="s">
        <v>175</v>
      </c>
      <c r="G144" s="236"/>
      <c r="H144" s="240">
        <v>36</v>
      </c>
      <c r="I144" s="241"/>
      <c r="J144" s="236"/>
      <c r="K144" s="236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145</v>
      </c>
      <c r="AU144" s="246" t="s">
        <v>88</v>
      </c>
      <c r="AV144" s="13" t="s">
        <v>88</v>
      </c>
      <c r="AW144" s="13" t="s">
        <v>33</v>
      </c>
      <c r="AX144" s="13" t="s">
        <v>78</v>
      </c>
      <c r="AY144" s="246" t="s">
        <v>136</v>
      </c>
    </row>
    <row r="145" s="14" customFormat="1">
      <c r="A145" s="14"/>
      <c r="B145" s="247"/>
      <c r="C145" s="248"/>
      <c r="D145" s="237" t="s">
        <v>145</v>
      </c>
      <c r="E145" s="249" t="s">
        <v>1</v>
      </c>
      <c r="F145" s="250" t="s">
        <v>147</v>
      </c>
      <c r="G145" s="248"/>
      <c r="H145" s="251">
        <v>36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145</v>
      </c>
      <c r="AU145" s="257" t="s">
        <v>88</v>
      </c>
      <c r="AV145" s="14" t="s">
        <v>143</v>
      </c>
      <c r="AW145" s="14" t="s">
        <v>33</v>
      </c>
      <c r="AX145" s="14" t="s">
        <v>86</v>
      </c>
      <c r="AY145" s="257" t="s">
        <v>136</v>
      </c>
    </row>
    <row r="146" s="2" customFormat="1" ht="33" customHeight="1">
      <c r="A146" s="39"/>
      <c r="B146" s="40"/>
      <c r="C146" s="221" t="s">
        <v>176</v>
      </c>
      <c r="D146" s="221" t="s">
        <v>139</v>
      </c>
      <c r="E146" s="222" t="s">
        <v>177</v>
      </c>
      <c r="F146" s="223" t="s">
        <v>178</v>
      </c>
      <c r="G146" s="224" t="s">
        <v>164</v>
      </c>
      <c r="H146" s="225">
        <v>1.8</v>
      </c>
      <c r="I146" s="226"/>
      <c r="J146" s="227">
        <f>ROUND(I146*H146,2)</f>
        <v>0</v>
      </c>
      <c r="K146" s="228"/>
      <c r="L146" s="45"/>
      <c r="M146" s="229" t="s">
        <v>1</v>
      </c>
      <c r="N146" s="230" t="s">
        <v>43</v>
      </c>
      <c r="O146" s="92"/>
      <c r="P146" s="231">
        <f>O146*H146</f>
        <v>0</v>
      </c>
      <c r="Q146" s="231">
        <v>0</v>
      </c>
      <c r="R146" s="231">
        <f>Q146*H146</f>
        <v>0</v>
      </c>
      <c r="S146" s="231">
        <v>0</v>
      </c>
      <c r="T146" s="232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3" t="s">
        <v>143</v>
      </c>
      <c r="AT146" s="233" t="s">
        <v>139</v>
      </c>
      <c r="AU146" s="233" t="s">
        <v>88</v>
      </c>
      <c r="AY146" s="18" t="s">
        <v>136</v>
      </c>
      <c r="BE146" s="234">
        <f>IF(N146="základní",J146,0)</f>
        <v>0</v>
      </c>
      <c r="BF146" s="234">
        <f>IF(N146="snížená",J146,0)</f>
        <v>0</v>
      </c>
      <c r="BG146" s="234">
        <f>IF(N146="zákl. přenesená",J146,0)</f>
        <v>0</v>
      </c>
      <c r="BH146" s="234">
        <f>IF(N146="sníž. přenesená",J146,0)</f>
        <v>0</v>
      </c>
      <c r="BI146" s="234">
        <f>IF(N146="nulová",J146,0)</f>
        <v>0</v>
      </c>
      <c r="BJ146" s="18" t="s">
        <v>86</v>
      </c>
      <c r="BK146" s="234">
        <f>ROUND(I146*H146,2)</f>
        <v>0</v>
      </c>
      <c r="BL146" s="18" t="s">
        <v>143</v>
      </c>
      <c r="BM146" s="233" t="s">
        <v>179</v>
      </c>
    </row>
    <row r="147" s="13" customFormat="1">
      <c r="A147" s="13"/>
      <c r="B147" s="235"/>
      <c r="C147" s="236"/>
      <c r="D147" s="237" t="s">
        <v>145</v>
      </c>
      <c r="E147" s="238" t="s">
        <v>1</v>
      </c>
      <c r="F147" s="239" t="s">
        <v>180</v>
      </c>
      <c r="G147" s="236"/>
      <c r="H147" s="240">
        <v>1.8</v>
      </c>
      <c r="I147" s="241"/>
      <c r="J147" s="236"/>
      <c r="K147" s="236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145</v>
      </c>
      <c r="AU147" s="246" t="s">
        <v>88</v>
      </c>
      <c r="AV147" s="13" t="s">
        <v>88</v>
      </c>
      <c r="AW147" s="13" t="s">
        <v>33</v>
      </c>
      <c r="AX147" s="13" t="s">
        <v>78</v>
      </c>
      <c r="AY147" s="246" t="s">
        <v>136</v>
      </c>
    </row>
    <row r="148" s="14" customFormat="1">
      <c r="A148" s="14"/>
      <c r="B148" s="247"/>
      <c r="C148" s="248"/>
      <c r="D148" s="237" t="s">
        <v>145</v>
      </c>
      <c r="E148" s="249" t="s">
        <v>1</v>
      </c>
      <c r="F148" s="250" t="s">
        <v>147</v>
      </c>
      <c r="G148" s="248"/>
      <c r="H148" s="251">
        <v>1.8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145</v>
      </c>
      <c r="AU148" s="257" t="s">
        <v>88</v>
      </c>
      <c r="AV148" s="14" t="s">
        <v>143</v>
      </c>
      <c r="AW148" s="14" t="s">
        <v>33</v>
      </c>
      <c r="AX148" s="14" t="s">
        <v>86</v>
      </c>
      <c r="AY148" s="257" t="s">
        <v>136</v>
      </c>
    </row>
    <row r="149" s="12" customFormat="1" ht="25.92" customHeight="1">
      <c r="A149" s="12"/>
      <c r="B149" s="205"/>
      <c r="C149" s="206"/>
      <c r="D149" s="207" t="s">
        <v>77</v>
      </c>
      <c r="E149" s="208" t="s">
        <v>181</v>
      </c>
      <c r="F149" s="208" t="s">
        <v>182</v>
      </c>
      <c r="G149" s="206"/>
      <c r="H149" s="206"/>
      <c r="I149" s="209"/>
      <c r="J149" s="210">
        <f>BK149</f>
        <v>0</v>
      </c>
      <c r="K149" s="206"/>
      <c r="L149" s="211"/>
      <c r="M149" s="212"/>
      <c r="N149" s="213"/>
      <c r="O149" s="213"/>
      <c r="P149" s="214">
        <f>P150+P156+P157+P160+P241+P247+P312</f>
        <v>0</v>
      </c>
      <c r="Q149" s="213"/>
      <c r="R149" s="214">
        <f>R150+R156+R157+R160+R241+R247+R312</f>
        <v>12.9129424</v>
      </c>
      <c r="S149" s="213"/>
      <c r="T149" s="215">
        <f>T150+T156+T157+T160+T241+T247+T312</f>
        <v>1.8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6" t="s">
        <v>88</v>
      </c>
      <c r="AT149" s="217" t="s">
        <v>77</v>
      </c>
      <c r="AU149" s="217" t="s">
        <v>78</v>
      </c>
      <c r="AY149" s="216" t="s">
        <v>136</v>
      </c>
      <c r="BK149" s="218">
        <f>BK150+BK156+BK157+BK160+BK241+BK247+BK312</f>
        <v>0</v>
      </c>
    </row>
    <row r="150" s="12" customFormat="1" ht="22.8" customHeight="1">
      <c r="A150" s="12"/>
      <c r="B150" s="205"/>
      <c r="C150" s="206"/>
      <c r="D150" s="207" t="s">
        <v>77</v>
      </c>
      <c r="E150" s="219" t="s">
        <v>183</v>
      </c>
      <c r="F150" s="219" t="s">
        <v>184</v>
      </c>
      <c r="G150" s="206"/>
      <c r="H150" s="206"/>
      <c r="I150" s="209"/>
      <c r="J150" s="220">
        <f>BK150</f>
        <v>0</v>
      </c>
      <c r="K150" s="206"/>
      <c r="L150" s="211"/>
      <c r="M150" s="212"/>
      <c r="N150" s="213"/>
      <c r="O150" s="213"/>
      <c r="P150" s="214">
        <f>SUM(P151:P155)</f>
        <v>0</v>
      </c>
      <c r="Q150" s="213"/>
      <c r="R150" s="214">
        <f>SUM(R151:R155)</f>
        <v>0.77999999999999992</v>
      </c>
      <c r="S150" s="213"/>
      <c r="T150" s="215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6" t="s">
        <v>88</v>
      </c>
      <c r="AT150" s="217" t="s">
        <v>77</v>
      </c>
      <c r="AU150" s="217" t="s">
        <v>86</v>
      </c>
      <c r="AY150" s="216" t="s">
        <v>136</v>
      </c>
      <c r="BK150" s="218">
        <f>SUM(BK151:BK155)</f>
        <v>0</v>
      </c>
    </row>
    <row r="151" s="2" customFormat="1" ht="37.8" customHeight="1">
      <c r="A151" s="39"/>
      <c r="B151" s="40"/>
      <c r="C151" s="221" t="s">
        <v>137</v>
      </c>
      <c r="D151" s="221" t="s">
        <v>139</v>
      </c>
      <c r="E151" s="222" t="s">
        <v>185</v>
      </c>
      <c r="F151" s="223" t="s">
        <v>186</v>
      </c>
      <c r="G151" s="224" t="s">
        <v>187</v>
      </c>
      <c r="H151" s="225">
        <v>15</v>
      </c>
      <c r="I151" s="226"/>
      <c r="J151" s="227">
        <f>ROUND(I151*H151,2)</f>
        <v>0</v>
      </c>
      <c r="K151" s="228"/>
      <c r="L151" s="45"/>
      <c r="M151" s="229" t="s">
        <v>1</v>
      </c>
      <c r="N151" s="230" t="s">
        <v>43</v>
      </c>
      <c r="O151" s="92"/>
      <c r="P151" s="231">
        <f>O151*H151</f>
        <v>0</v>
      </c>
      <c r="Q151" s="231">
        <v>0.051999999999999998</v>
      </c>
      <c r="R151" s="231">
        <f>Q151*H151</f>
        <v>0.77999999999999992</v>
      </c>
      <c r="S151" s="231">
        <v>0</v>
      </c>
      <c r="T151" s="232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3" t="s">
        <v>188</v>
      </c>
      <c r="AT151" s="233" t="s">
        <v>139</v>
      </c>
      <c r="AU151" s="233" t="s">
        <v>88</v>
      </c>
      <c r="AY151" s="18" t="s">
        <v>136</v>
      </c>
      <c r="BE151" s="234">
        <f>IF(N151="základní",J151,0)</f>
        <v>0</v>
      </c>
      <c r="BF151" s="234">
        <f>IF(N151="snížená",J151,0)</f>
        <v>0</v>
      </c>
      <c r="BG151" s="234">
        <f>IF(N151="zákl. přenesená",J151,0)</f>
        <v>0</v>
      </c>
      <c r="BH151" s="234">
        <f>IF(N151="sníž. přenesená",J151,0)</f>
        <v>0</v>
      </c>
      <c r="BI151" s="234">
        <f>IF(N151="nulová",J151,0)</f>
        <v>0</v>
      </c>
      <c r="BJ151" s="18" t="s">
        <v>86</v>
      </c>
      <c r="BK151" s="234">
        <f>ROUND(I151*H151,2)</f>
        <v>0</v>
      </c>
      <c r="BL151" s="18" t="s">
        <v>188</v>
      </c>
      <c r="BM151" s="233" t="s">
        <v>189</v>
      </c>
    </row>
    <row r="152" s="15" customFormat="1">
      <c r="A152" s="15"/>
      <c r="B152" s="258"/>
      <c r="C152" s="259"/>
      <c r="D152" s="237" t="s">
        <v>145</v>
      </c>
      <c r="E152" s="260" t="s">
        <v>1</v>
      </c>
      <c r="F152" s="261" t="s">
        <v>190</v>
      </c>
      <c r="G152" s="259"/>
      <c r="H152" s="260" t="s">
        <v>1</v>
      </c>
      <c r="I152" s="262"/>
      <c r="J152" s="259"/>
      <c r="K152" s="259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145</v>
      </c>
      <c r="AU152" s="267" t="s">
        <v>88</v>
      </c>
      <c r="AV152" s="15" t="s">
        <v>86</v>
      </c>
      <c r="AW152" s="15" t="s">
        <v>33</v>
      </c>
      <c r="AX152" s="15" t="s">
        <v>78</v>
      </c>
      <c r="AY152" s="267" t="s">
        <v>136</v>
      </c>
    </row>
    <row r="153" s="13" customFormat="1">
      <c r="A153" s="13"/>
      <c r="B153" s="235"/>
      <c r="C153" s="236"/>
      <c r="D153" s="237" t="s">
        <v>145</v>
      </c>
      <c r="E153" s="238" t="s">
        <v>1</v>
      </c>
      <c r="F153" s="239" t="s">
        <v>191</v>
      </c>
      <c r="G153" s="236"/>
      <c r="H153" s="240">
        <v>15</v>
      </c>
      <c r="I153" s="241"/>
      <c r="J153" s="236"/>
      <c r="K153" s="236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145</v>
      </c>
      <c r="AU153" s="246" t="s">
        <v>88</v>
      </c>
      <c r="AV153" s="13" t="s">
        <v>88</v>
      </c>
      <c r="AW153" s="13" t="s">
        <v>33</v>
      </c>
      <c r="AX153" s="13" t="s">
        <v>78</v>
      </c>
      <c r="AY153" s="246" t="s">
        <v>136</v>
      </c>
    </row>
    <row r="154" s="14" customFormat="1">
      <c r="A154" s="14"/>
      <c r="B154" s="247"/>
      <c r="C154" s="248"/>
      <c r="D154" s="237" t="s">
        <v>145</v>
      </c>
      <c r="E154" s="249" t="s">
        <v>1</v>
      </c>
      <c r="F154" s="250" t="s">
        <v>147</v>
      </c>
      <c r="G154" s="248"/>
      <c r="H154" s="251">
        <v>15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145</v>
      </c>
      <c r="AU154" s="257" t="s">
        <v>88</v>
      </c>
      <c r="AV154" s="14" t="s">
        <v>143</v>
      </c>
      <c r="AW154" s="14" t="s">
        <v>33</v>
      </c>
      <c r="AX154" s="14" t="s">
        <v>86</v>
      </c>
      <c r="AY154" s="257" t="s">
        <v>136</v>
      </c>
    </row>
    <row r="155" s="2" customFormat="1" ht="24.15" customHeight="1">
      <c r="A155" s="39"/>
      <c r="B155" s="40"/>
      <c r="C155" s="221" t="s">
        <v>192</v>
      </c>
      <c r="D155" s="221" t="s">
        <v>139</v>
      </c>
      <c r="E155" s="222" t="s">
        <v>193</v>
      </c>
      <c r="F155" s="223" t="s">
        <v>194</v>
      </c>
      <c r="G155" s="224" t="s">
        <v>195</v>
      </c>
      <c r="H155" s="268"/>
      <c r="I155" s="226"/>
      <c r="J155" s="227">
        <f>ROUND(I155*H155,2)</f>
        <v>0</v>
      </c>
      <c r="K155" s="228"/>
      <c r="L155" s="45"/>
      <c r="M155" s="229" t="s">
        <v>1</v>
      </c>
      <c r="N155" s="230" t="s">
        <v>43</v>
      </c>
      <c r="O155" s="92"/>
      <c r="P155" s="231">
        <f>O155*H155</f>
        <v>0</v>
      </c>
      <c r="Q155" s="231">
        <v>0</v>
      </c>
      <c r="R155" s="231">
        <f>Q155*H155</f>
        <v>0</v>
      </c>
      <c r="S155" s="231">
        <v>0</v>
      </c>
      <c r="T155" s="232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3" t="s">
        <v>188</v>
      </c>
      <c r="AT155" s="233" t="s">
        <v>139</v>
      </c>
      <c r="AU155" s="233" t="s">
        <v>88</v>
      </c>
      <c r="AY155" s="18" t="s">
        <v>136</v>
      </c>
      <c r="BE155" s="234">
        <f>IF(N155="základní",J155,0)</f>
        <v>0</v>
      </c>
      <c r="BF155" s="234">
        <f>IF(N155="snížená",J155,0)</f>
        <v>0</v>
      </c>
      <c r="BG155" s="234">
        <f>IF(N155="zákl. přenesená",J155,0)</f>
        <v>0</v>
      </c>
      <c r="BH155" s="234">
        <f>IF(N155="sníž. přenesená",J155,0)</f>
        <v>0</v>
      </c>
      <c r="BI155" s="234">
        <f>IF(N155="nulová",J155,0)</f>
        <v>0</v>
      </c>
      <c r="BJ155" s="18" t="s">
        <v>86</v>
      </c>
      <c r="BK155" s="234">
        <f>ROUND(I155*H155,2)</f>
        <v>0</v>
      </c>
      <c r="BL155" s="18" t="s">
        <v>188</v>
      </c>
      <c r="BM155" s="233" t="s">
        <v>196</v>
      </c>
    </row>
    <row r="156" s="12" customFormat="1" ht="22.8" customHeight="1">
      <c r="A156" s="12"/>
      <c r="B156" s="205"/>
      <c r="C156" s="206"/>
      <c r="D156" s="207" t="s">
        <v>77</v>
      </c>
      <c r="E156" s="219" t="s">
        <v>197</v>
      </c>
      <c r="F156" s="219" t="s">
        <v>198</v>
      </c>
      <c r="G156" s="206"/>
      <c r="H156" s="206"/>
      <c r="I156" s="209"/>
      <c r="J156" s="220">
        <f>BK156</f>
        <v>0</v>
      </c>
      <c r="K156" s="206"/>
      <c r="L156" s="211"/>
      <c r="M156" s="212"/>
      <c r="N156" s="213"/>
      <c r="O156" s="213"/>
      <c r="P156" s="214">
        <v>0</v>
      </c>
      <c r="Q156" s="213"/>
      <c r="R156" s="214">
        <v>0</v>
      </c>
      <c r="S156" s="213"/>
      <c r="T156" s="215"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6" t="s">
        <v>88</v>
      </c>
      <c r="AT156" s="217" t="s">
        <v>77</v>
      </c>
      <c r="AU156" s="217" t="s">
        <v>86</v>
      </c>
      <c r="AY156" s="216" t="s">
        <v>136</v>
      </c>
      <c r="BK156" s="218">
        <v>0</v>
      </c>
    </row>
    <row r="157" s="12" customFormat="1" ht="22.8" customHeight="1">
      <c r="A157" s="12"/>
      <c r="B157" s="205"/>
      <c r="C157" s="206"/>
      <c r="D157" s="207" t="s">
        <v>77</v>
      </c>
      <c r="E157" s="219" t="s">
        <v>199</v>
      </c>
      <c r="F157" s="219" t="s">
        <v>200</v>
      </c>
      <c r="G157" s="206"/>
      <c r="H157" s="206"/>
      <c r="I157" s="209"/>
      <c r="J157" s="220">
        <f>BK157</f>
        <v>0</v>
      </c>
      <c r="K157" s="206"/>
      <c r="L157" s="211"/>
      <c r="M157" s="212"/>
      <c r="N157" s="213"/>
      <c r="O157" s="213"/>
      <c r="P157" s="214">
        <f>SUM(P158:P159)</f>
        <v>0</v>
      </c>
      <c r="Q157" s="213"/>
      <c r="R157" s="214">
        <f>SUM(R158:R159)</f>
        <v>0</v>
      </c>
      <c r="S157" s="213"/>
      <c r="T157" s="215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6" t="s">
        <v>88</v>
      </c>
      <c r="AT157" s="217" t="s">
        <v>77</v>
      </c>
      <c r="AU157" s="217" t="s">
        <v>86</v>
      </c>
      <c r="AY157" s="216" t="s">
        <v>136</v>
      </c>
      <c r="BK157" s="218">
        <f>SUM(BK158:BK159)</f>
        <v>0</v>
      </c>
    </row>
    <row r="158" s="2" customFormat="1" ht="16.5" customHeight="1">
      <c r="A158" s="39"/>
      <c r="B158" s="40"/>
      <c r="C158" s="221" t="s">
        <v>201</v>
      </c>
      <c r="D158" s="221" t="s">
        <v>139</v>
      </c>
      <c r="E158" s="222" t="s">
        <v>202</v>
      </c>
      <c r="F158" s="223" t="s">
        <v>203</v>
      </c>
      <c r="G158" s="224" t="s">
        <v>204</v>
      </c>
      <c r="H158" s="225">
        <v>1</v>
      </c>
      <c r="I158" s="226"/>
      <c r="J158" s="227">
        <f>ROUND(I158*H158,2)</f>
        <v>0</v>
      </c>
      <c r="K158" s="228"/>
      <c r="L158" s="45"/>
      <c r="M158" s="229" t="s">
        <v>1</v>
      </c>
      <c r="N158" s="230" t="s">
        <v>43</v>
      </c>
      <c r="O158" s="92"/>
      <c r="P158" s="231">
        <f>O158*H158</f>
        <v>0</v>
      </c>
      <c r="Q158" s="231">
        <v>0</v>
      </c>
      <c r="R158" s="231">
        <f>Q158*H158</f>
        <v>0</v>
      </c>
      <c r="S158" s="231">
        <v>0</v>
      </c>
      <c r="T158" s="232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3" t="s">
        <v>188</v>
      </c>
      <c r="AT158" s="233" t="s">
        <v>139</v>
      </c>
      <c r="AU158" s="233" t="s">
        <v>88</v>
      </c>
      <c r="AY158" s="18" t="s">
        <v>136</v>
      </c>
      <c r="BE158" s="234">
        <f>IF(N158="základní",J158,0)</f>
        <v>0</v>
      </c>
      <c r="BF158" s="234">
        <f>IF(N158="snížená",J158,0)</f>
        <v>0</v>
      </c>
      <c r="BG158" s="234">
        <f>IF(N158="zákl. přenesená",J158,0)</f>
        <v>0</v>
      </c>
      <c r="BH158" s="234">
        <f>IF(N158="sníž. přenesená",J158,0)</f>
        <v>0</v>
      </c>
      <c r="BI158" s="234">
        <f>IF(N158="nulová",J158,0)</f>
        <v>0</v>
      </c>
      <c r="BJ158" s="18" t="s">
        <v>86</v>
      </c>
      <c r="BK158" s="234">
        <f>ROUND(I158*H158,2)</f>
        <v>0</v>
      </c>
      <c r="BL158" s="18" t="s">
        <v>188</v>
      </c>
      <c r="BM158" s="233" t="s">
        <v>205</v>
      </c>
    </row>
    <row r="159" s="2" customFormat="1" ht="16.5" customHeight="1">
      <c r="A159" s="39"/>
      <c r="B159" s="40"/>
      <c r="C159" s="221" t="s">
        <v>8</v>
      </c>
      <c r="D159" s="221" t="s">
        <v>139</v>
      </c>
      <c r="E159" s="222" t="s">
        <v>206</v>
      </c>
      <c r="F159" s="223" t="s">
        <v>207</v>
      </c>
      <c r="G159" s="224" t="s">
        <v>204</v>
      </c>
      <c r="H159" s="225">
        <v>1</v>
      </c>
      <c r="I159" s="226"/>
      <c r="J159" s="227">
        <f>ROUND(I159*H159,2)</f>
        <v>0</v>
      </c>
      <c r="K159" s="228"/>
      <c r="L159" s="45"/>
      <c r="M159" s="229" t="s">
        <v>1</v>
      </c>
      <c r="N159" s="230" t="s">
        <v>43</v>
      </c>
      <c r="O159" s="92"/>
      <c r="P159" s="231">
        <f>O159*H159</f>
        <v>0</v>
      </c>
      <c r="Q159" s="231">
        <v>0</v>
      </c>
      <c r="R159" s="231">
        <f>Q159*H159</f>
        <v>0</v>
      </c>
      <c r="S159" s="231">
        <v>0</v>
      </c>
      <c r="T159" s="232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3" t="s">
        <v>188</v>
      </c>
      <c r="AT159" s="233" t="s">
        <v>139</v>
      </c>
      <c r="AU159" s="233" t="s">
        <v>88</v>
      </c>
      <c r="AY159" s="18" t="s">
        <v>136</v>
      </c>
      <c r="BE159" s="234">
        <f>IF(N159="základní",J159,0)</f>
        <v>0</v>
      </c>
      <c r="BF159" s="234">
        <f>IF(N159="snížená",J159,0)</f>
        <v>0</v>
      </c>
      <c r="BG159" s="234">
        <f>IF(N159="zákl. přenesená",J159,0)</f>
        <v>0</v>
      </c>
      <c r="BH159" s="234">
        <f>IF(N159="sníž. přenesená",J159,0)</f>
        <v>0</v>
      </c>
      <c r="BI159" s="234">
        <f>IF(N159="nulová",J159,0)</f>
        <v>0</v>
      </c>
      <c r="BJ159" s="18" t="s">
        <v>86</v>
      </c>
      <c r="BK159" s="234">
        <f>ROUND(I159*H159,2)</f>
        <v>0</v>
      </c>
      <c r="BL159" s="18" t="s">
        <v>188</v>
      </c>
      <c r="BM159" s="233" t="s">
        <v>208</v>
      </c>
    </row>
    <row r="160" s="12" customFormat="1" ht="22.8" customHeight="1">
      <c r="A160" s="12"/>
      <c r="B160" s="205"/>
      <c r="C160" s="206"/>
      <c r="D160" s="207" t="s">
        <v>77</v>
      </c>
      <c r="E160" s="219" t="s">
        <v>209</v>
      </c>
      <c r="F160" s="219" t="s">
        <v>210</v>
      </c>
      <c r="G160" s="206"/>
      <c r="H160" s="206"/>
      <c r="I160" s="209"/>
      <c r="J160" s="220">
        <f>BK160</f>
        <v>0</v>
      </c>
      <c r="K160" s="206"/>
      <c r="L160" s="211"/>
      <c r="M160" s="212"/>
      <c r="N160" s="213"/>
      <c r="O160" s="213"/>
      <c r="P160" s="214">
        <f>SUM(P161:P240)</f>
        <v>0</v>
      </c>
      <c r="Q160" s="213"/>
      <c r="R160" s="214">
        <f>SUM(R161:R240)</f>
        <v>8.8564689000000012</v>
      </c>
      <c r="S160" s="213"/>
      <c r="T160" s="215">
        <f>SUM(T161:T240)</f>
        <v>1.8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6" t="s">
        <v>88</v>
      </c>
      <c r="AT160" s="217" t="s">
        <v>77</v>
      </c>
      <c r="AU160" s="217" t="s">
        <v>86</v>
      </c>
      <c r="AY160" s="216" t="s">
        <v>136</v>
      </c>
      <c r="BK160" s="218">
        <f>SUM(BK161:BK240)</f>
        <v>0</v>
      </c>
    </row>
    <row r="161" s="2" customFormat="1" ht="33" customHeight="1">
      <c r="A161" s="39"/>
      <c r="B161" s="40"/>
      <c r="C161" s="221" t="s">
        <v>211</v>
      </c>
      <c r="D161" s="221" t="s">
        <v>139</v>
      </c>
      <c r="E161" s="222" t="s">
        <v>212</v>
      </c>
      <c r="F161" s="223" t="s">
        <v>213</v>
      </c>
      <c r="G161" s="224" t="s">
        <v>142</v>
      </c>
      <c r="H161" s="225">
        <v>358</v>
      </c>
      <c r="I161" s="226"/>
      <c r="J161" s="227">
        <f>ROUND(I161*H161,2)</f>
        <v>0</v>
      </c>
      <c r="K161" s="228"/>
      <c r="L161" s="45"/>
      <c r="M161" s="229" t="s">
        <v>1</v>
      </c>
      <c r="N161" s="230" t="s">
        <v>43</v>
      </c>
      <c r="O161" s="92"/>
      <c r="P161" s="231">
        <f>O161*H161</f>
        <v>0</v>
      </c>
      <c r="Q161" s="231">
        <v>0</v>
      </c>
      <c r="R161" s="231">
        <f>Q161*H161</f>
        <v>0</v>
      </c>
      <c r="S161" s="231">
        <v>0</v>
      </c>
      <c r="T161" s="232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3" t="s">
        <v>188</v>
      </c>
      <c r="AT161" s="233" t="s">
        <v>139</v>
      </c>
      <c r="AU161" s="233" t="s">
        <v>88</v>
      </c>
      <c r="AY161" s="18" t="s">
        <v>136</v>
      </c>
      <c r="BE161" s="234">
        <f>IF(N161="základní",J161,0)</f>
        <v>0</v>
      </c>
      <c r="BF161" s="234">
        <f>IF(N161="snížená",J161,0)</f>
        <v>0</v>
      </c>
      <c r="BG161" s="234">
        <f>IF(N161="zákl. přenesená",J161,0)</f>
        <v>0</v>
      </c>
      <c r="BH161" s="234">
        <f>IF(N161="sníž. přenesená",J161,0)</f>
        <v>0</v>
      </c>
      <c r="BI161" s="234">
        <f>IF(N161="nulová",J161,0)</f>
        <v>0</v>
      </c>
      <c r="BJ161" s="18" t="s">
        <v>86</v>
      </c>
      <c r="BK161" s="234">
        <f>ROUND(I161*H161,2)</f>
        <v>0</v>
      </c>
      <c r="BL161" s="18" t="s">
        <v>188</v>
      </c>
      <c r="BM161" s="233" t="s">
        <v>214</v>
      </c>
    </row>
    <row r="162" s="15" customFormat="1">
      <c r="A162" s="15"/>
      <c r="B162" s="258"/>
      <c r="C162" s="259"/>
      <c r="D162" s="237" t="s">
        <v>145</v>
      </c>
      <c r="E162" s="260" t="s">
        <v>1</v>
      </c>
      <c r="F162" s="261" t="s">
        <v>215</v>
      </c>
      <c r="G162" s="259"/>
      <c r="H162" s="260" t="s">
        <v>1</v>
      </c>
      <c r="I162" s="262"/>
      <c r="J162" s="259"/>
      <c r="K162" s="259"/>
      <c r="L162" s="263"/>
      <c r="M162" s="264"/>
      <c r="N162" s="265"/>
      <c r="O162" s="265"/>
      <c r="P162" s="265"/>
      <c r="Q162" s="265"/>
      <c r="R162" s="265"/>
      <c r="S162" s="265"/>
      <c r="T162" s="26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7" t="s">
        <v>145</v>
      </c>
      <c r="AU162" s="267" t="s">
        <v>88</v>
      </c>
      <c r="AV162" s="15" t="s">
        <v>86</v>
      </c>
      <c r="AW162" s="15" t="s">
        <v>33</v>
      </c>
      <c r="AX162" s="15" t="s">
        <v>78</v>
      </c>
      <c r="AY162" s="267" t="s">
        <v>136</v>
      </c>
    </row>
    <row r="163" s="13" customFormat="1">
      <c r="A163" s="13"/>
      <c r="B163" s="235"/>
      <c r="C163" s="236"/>
      <c r="D163" s="237" t="s">
        <v>145</v>
      </c>
      <c r="E163" s="238" t="s">
        <v>1</v>
      </c>
      <c r="F163" s="239" t="s">
        <v>96</v>
      </c>
      <c r="G163" s="236"/>
      <c r="H163" s="240">
        <v>358</v>
      </c>
      <c r="I163" s="241"/>
      <c r="J163" s="236"/>
      <c r="K163" s="236"/>
      <c r="L163" s="242"/>
      <c r="M163" s="243"/>
      <c r="N163" s="244"/>
      <c r="O163" s="244"/>
      <c r="P163" s="244"/>
      <c r="Q163" s="244"/>
      <c r="R163" s="244"/>
      <c r="S163" s="244"/>
      <c r="T163" s="24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145</v>
      </c>
      <c r="AU163" s="246" t="s">
        <v>88</v>
      </c>
      <c r="AV163" s="13" t="s">
        <v>88</v>
      </c>
      <c r="AW163" s="13" t="s">
        <v>33</v>
      </c>
      <c r="AX163" s="13" t="s">
        <v>78</v>
      </c>
      <c r="AY163" s="246" t="s">
        <v>136</v>
      </c>
    </row>
    <row r="164" s="14" customFormat="1">
      <c r="A164" s="14"/>
      <c r="B164" s="247"/>
      <c r="C164" s="248"/>
      <c r="D164" s="237" t="s">
        <v>145</v>
      </c>
      <c r="E164" s="249" t="s">
        <v>1</v>
      </c>
      <c r="F164" s="250" t="s">
        <v>147</v>
      </c>
      <c r="G164" s="248"/>
      <c r="H164" s="251">
        <v>358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145</v>
      </c>
      <c r="AU164" s="257" t="s">
        <v>88</v>
      </c>
      <c r="AV164" s="14" t="s">
        <v>143</v>
      </c>
      <c r="AW164" s="14" t="s">
        <v>33</v>
      </c>
      <c r="AX164" s="14" t="s">
        <v>86</v>
      </c>
      <c r="AY164" s="257" t="s">
        <v>136</v>
      </c>
    </row>
    <row r="165" s="2" customFormat="1" ht="24.15" customHeight="1">
      <c r="A165" s="39"/>
      <c r="B165" s="40"/>
      <c r="C165" s="269" t="s">
        <v>216</v>
      </c>
      <c r="D165" s="269" t="s">
        <v>217</v>
      </c>
      <c r="E165" s="270" t="s">
        <v>218</v>
      </c>
      <c r="F165" s="271" t="s">
        <v>219</v>
      </c>
      <c r="G165" s="272" t="s">
        <v>187</v>
      </c>
      <c r="H165" s="273">
        <v>9.0220000000000002</v>
      </c>
      <c r="I165" s="274"/>
      <c r="J165" s="275">
        <f>ROUND(I165*H165,2)</f>
        <v>0</v>
      </c>
      <c r="K165" s="276"/>
      <c r="L165" s="277"/>
      <c r="M165" s="278" t="s">
        <v>1</v>
      </c>
      <c r="N165" s="279" t="s">
        <v>43</v>
      </c>
      <c r="O165" s="92"/>
      <c r="P165" s="231">
        <f>O165*H165</f>
        <v>0</v>
      </c>
      <c r="Q165" s="231">
        <v>0.55000000000000004</v>
      </c>
      <c r="R165" s="231">
        <f>Q165*H165</f>
        <v>4.9621000000000004</v>
      </c>
      <c r="S165" s="231">
        <v>0</v>
      </c>
      <c r="T165" s="232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3" t="s">
        <v>220</v>
      </c>
      <c r="AT165" s="233" t="s">
        <v>217</v>
      </c>
      <c r="AU165" s="233" t="s">
        <v>88</v>
      </c>
      <c r="AY165" s="18" t="s">
        <v>136</v>
      </c>
      <c r="BE165" s="234">
        <f>IF(N165="základní",J165,0)</f>
        <v>0</v>
      </c>
      <c r="BF165" s="234">
        <f>IF(N165="snížená",J165,0)</f>
        <v>0</v>
      </c>
      <c r="BG165" s="234">
        <f>IF(N165="zákl. přenesená",J165,0)</f>
        <v>0</v>
      </c>
      <c r="BH165" s="234">
        <f>IF(N165="sníž. přenesená",J165,0)</f>
        <v>0</v>
      </c>
      <c r="BI165" s="234">
        <f>IF(N165="nulová",J165,0)</f>
        <v>0</v>
      </c>
      <c r="BJ165" s="18" t="s">
        <v>86</v>
      </c>
      <c r="BK165" s="234">
        <f>ROUND(I165*H165,2)</f>
        <v>0</v>
      </c>
      <c r="BL165" s="18" t="s">
        <v>188</v>
      </c>
      <c r="BM165" s="233" t="s">
        <v>221</v>
      </c>
    </row>
    <row r="166" s="13" customFormat="1">
      <c r="A166" s="13"/>
      <c r="B166" s="235"/>
      <c r="C166" s="236"/>
      <c r="D166" s="237" t="s">
        <v>145</v>
      </c>
      <c r="E166" s="238" t="s">
        <v>1</v>
      </c>
      <c r="F166" s="239" t="s">
        <v>222</v>
      </c>
      <c r="G166" s="236"/>
      <c r="H166" s="240">
        <v>8.5920000000000005</v>
      </c>
      <c r="I166" s="241"/>
      <c r="J166" s="236"/>
      <c r="K166" s="236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145</v>
      </c>
      <c r="AU166" s="246" t="s">
        <v>88</v>
      </c>
      <c r="AV166" s="13" t="s">
        <v>88</v>
      </c>
      <c r="AW166" s="13" t="s">
        <v>33</v>
      </c>
      <c r="AX166" s="13" t="s">
        <v>78</v>
      </c>
      <c r="AY166" s="246" t="s">
        <v>136</v>
      </c>
    </row>
    <row r="167" s="14" customFormat="1">
      <c r="A167" s="14"/>
      <c r="B167" s="247"/>
      <c r="C167" s="248"/>
      <c r="D167" s="237" t="s">
        <v>145</v>
      </c>
      <c r="E167" s="249" t="s">
        <v>1</v>
      </c>
      <c r="F167" s="250" t="s">
        <v>147</v>
      </c>
      <c r="G167" s="248"/>
      <c r="H167" s="251">
        <v>8.5920000000000005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145</v>
      </c>
      <c r="AU167" s="257" t="s">
        <v>88</v>
      </c>
      <c r="AV167" s="14" t="s">
        <v>143</v>
      </c>
      <c r="AW167" s="14" t="s">
        <v>33</v>
      </c>
      <c r="AX167" s="14" t="s">
        <v>86</v>
      </c>
      <c r="AY167" s="257" t="s">
        <v>136</v>
      </c>
    </row>
    <row r="168" s="13" customFormat="1">
      <c r="A168" s="13"/>
      <c r="B168" s="235"/>
      <c r="C168" s="236"/>
      <c r="D168" s="237" t="s">
        <v>145</v>
      </c>
      <c r="E168" s="236"/>
      <c r="F168" s="239" t="s">
        <v>223</v>
      </c>
      <c r="G168" s="236"/>
      <c r="H168" s="240">
        <v>9.0220000000000002</v>
      </c>
      <c r="I168" s="241"/>
      <c r="J168" s="236"/>
      <c r="K168" s="236"/>
      <c r="L168" s="242"/>
      <c r="M168" s="243"/>
      <c r="N168" s="244"/>
      <c r="O168" s="244"/>
      <c r="P168" s="244"/>
      <c r="Q168" s="244"/>
      <c r="R168" s="244"/>
      <c r="S168" s="244"/>
      <c r="T168" s="24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6" t="s">
        <v>145</v>
      </c>
      <c r="AU168" s="246" t="s">
        <v>88</v>
      </c>
      <c r="AV168" s="13" t="s">
        <v>88</v>
      </c>
      <c r="AW168" s="13" t="s">
        <v>4</v>
      </c>
      <c r="AX168" s="13" t="s">
        <v>86</v>
      </c>
      <c r="AY168" s="246" t="s">
        <v>136</v>
      </c>
    </row>
    <row r="169" s="2" customFormat="1" ht="21.75" customHeight="1">
      <c r="A169" s="39"/>
      <c r="B169" s="40"/>
      <c r="C169" s="221" t="s">
        <v>224</v>
      </c>
      <c r="D169" s="221" t="s">
        <v>139</v>
      </c>
      <c r="E169" s="222" t="s">
        <v>225</v>
      </c>
      <c r="F169" s="223" t="s">
        <v>226</v>
      </c>
      <c r="G169" s="224" t="s">
        <v>227</v>
      </c>
      <c r="H169" s="225">
        <v>72</v>
      </c>
      <c r="I169" s="226"/>
      <c r="J169" s="227">
        <f>ROUND(I169*H169,2)</f>
        <v>0</v>
      </c>
      <c r="K169" s="228"/>
      <c r="L169" s="45"/>
      <c r="M169" s="229" t="s">
        <v>1</v>
      </c>
      <c r="N169" s="230" t="s">
        <v>43</v>
      </c>
      <c r="O169" s="92"/>
      <c r="P169" s="231">
        <f>O169*H169</f>
        <v>0</v>
      </c>
      <c r="Q169" s="231">
        <v>0</v>
      </c>
      <c r="R169" s="231">
        <f>Q169*H169</f>
        <v>0</v>
      </c>
      <c r="S169" s="231">
        <v>0.025000000000000001</v>
      </c>
      <c r="T169" s="232">
        <f>S169*H169</f>
        <v>1.8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3" t="s">
        <v>188</v>
      </c>
      <c r="AT169" s="233" t="s">
        <v>139</v>
      </c>
      <c r="AU169" s="233" t="s">
        <v>88</v>
      </c>
      <c r="AY169" s="18" t="s">
        <v>136</v>
      </c>
      <c r="BE169" s="234">
        <f>IF(N169="základní",J169,0)</f>
        <v>0</v>
      </c>
      <c r="BF169" s="234">
        <f>IF(N169="snížená",J169,0)</f>
        <v>0</v>
      </c>
      <c r="BG169" s="234">
        <f>IF(N169="zákl. přenesená",J169,0)</f>
        <v>0</v>
      </c>
      <c r="BH169" s="234">
        <f>IF(N169="sníž. přenesená",J169,0)</f>
        <v>0</v>
      </c>
      <c r="BI169" s="234">
        <f>IF(N169="nulová",J169,0)</f>
        <v>0</v>
      </c>
      <c r="BJ169" s="18" t="s">
        <v>86</v>
      </c>
      <c r="BK169" s="234">
        <f>ROUND(I169*H169,2)</f>
        <v>0</v>
      </c>
      <c r="BL169" s="18" t="s">
        <v>188</v>
      </c>
      <c r="BM169" s="233" t="s">
        <v>228</v>
      </c>
    </row>
    <row r="170" s="15" customFormat="1">
      <c r="A170" s="15"/>
      <c r="B170" s="258"/>
      <c r="C170" s="259"/>
      <c r="D170" s="237" t="s">
        <v>145</v>
      </c>
      <c r="E170" s="260" t="s">
        <v>1</v>
      </c>
      <c r="F170" s="261" t="s">
        <v>229</v>
      </c>
      <c r="G170" s="259"/>
      <c r="H170" s="260" t="s">
        <v>1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145</v>
      </c>
      <c r="AU170" s="267" t="s">
        <v>88</v>
      </c>
      <c r="AV170" s="15" t="s">
        <v>86</v>
      </c>
      <c r="AW170" s="15" t="s">
        <v>33</v>
      </c>
      <c r="AX170" s="15" t="s">
        <v>78</v>
      </c>
      <c r="AY170" s="267" t="s">
        <v>136</v>
      </c>
    </row>
    <row r="171" s="13" customFormat="1">
      <c r="A171" s="13"/>
      <c r="B171" s="235"/>
      <c r="C171" s="236"/>
      <c r="D171" s="237" t="s">
        <v>145</v>
      </c>
      <c r="E171" s="238" t="s">
        <v>1</v>
      </c>
      <c r="F171" s="239" t="s">
        <v>230</v>
      </c>
      <c r="G171" s="236"/>
      <c r="H171" s="240">
        <v>48</v>
      </c>
      <c r="I171" s="241"/>
      <c r="J171" s="236"/>
      <c r="K171" s="236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145</v>
      </c>
      <c r="AU171" s="246" t="s">
        <v>88</v>
      </c>
      <c r="AV171" s="13" t="s">
        <v>88</v>
      </c>
      <c r="AW171" s="13" t="s">
        <v>33</v>
      </c>
      <c r="AX171" s="13" t="s">
        <v>78</v>
      </c>
      <c r="AY171" s="246" t="s">
        <v>136</v>
      </c>
    </row>
    <row r="172" s="13" customFormat="1">
      <c r="A172" s="13"/>
      <c r="B172" s="235"/>
      <c r="C172" s="236"/>
      <c r="D172" s="237" t="s">
        <v>145</v>
      </c>
      <c r="E172" s="238" t="s">
        <v>1</v>
      </c>
      <c r="F172" s="239" t="s">
        <v>231</v>
      </c>
      <c r="G172" s="236"/>
      <c r="H172" s="240">
        <v>24</v>
      </c>
      <c r="I172" s="241"/>
      <c r="J172" s="236"/>
      <c r="K172" s="236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145</v>
      </c>
      <c r="AU172" s="246" t="s">
        <v>88</v>
      </c>
      <c r="AV172" s="13" t="s">
        <v>88</v>
      </c>
      <c r="AW172" s="13" t="s">
        <v>33</v>
      </c>
      <c r="AX172" s="13" t="s">
        <v>78</v>
      </c>
      <c r="AY172" s="246" t="s">
        <v>136</v>
      </c>
    </row>
    <row r="173" s="14" customFormat="1">
      <c r="A173" s="14"/>
      <c r="B173" s="247"/>
      <c r="C173" s="248"/>
      <c r="D173" s="237" t="s">
        <v>145</v>
      </c>
      <c r="E173" s="249" t="s">
        <v>1</v>
      </c>
      <c r="F173" s="250" t="s">
        <v>147</v>
      </c>
      <c r="G173" s="248"/>
      <c r="H173" s="251">
        <v>72</v>
      </c>
      <c r="I173" s="252"/>
      <c r="J173" s="248"/>
      <c r="K173" s="248"/>
      <c r="L173" s="253"/>
      <c r="M173" s="254"/>
      <c r="N173" s="255"/>
      <c r="O173" s="255"/>
      <c r="P173" s="255"/>
      <c r="Q173" s="255"/>
      <c r="R173" s="255"/>
      <c r="S173" s="255"/>
      <c r="T173" s="25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7" t="s">
        <v>145</v>
      </c>
      <c r="AU173" s="257" t="s">
        <v>88</v>
      </c>
      <c r="AV173" s="14" t="s">
        <v>143</v>
      </c>
      <c r="AW173" s="14" t="s">
        <v>33</v>
      </c>
      <c r="AX173" s="14" t="s">
        <v>86</v>
      </c>
      <c r="AY173" s="257" t="s">
        <v>136</v>
      </c>
    </row>
    <row r="174" s="2" customFormat="1" ht="33" customHeight="1">
      <c r="A174" s="39"/>
      <c r="B174" s="40"/>
      <c r="C174" s="221" t="s">
        <v>188</v>
      </c>
      <c r="D174" s="221" t="s">
        <v>139</v>
      </c>
      <c r="E174" s="222" t="s">
        <v>232</v>
      </c>
      <c r="F174" s="223" t="s">
        <v>233</v>
      </c>
      <c r="G174" s="224" t="s">
        <v>142</v>
      </c>
      <c r="H174" s="225">
        <v>358</v>
      </c>
      <c r="I174" s="226"/>
      <c r="J174" s="227">
        <f>ROUND(I174*H174,2)</f>
        <v>0</v>
      </c>
      <c r="K174" s="228"/>
      <c r="L174" s="45"/>
      <c r="M174" s="229" t="s">
        <v>1</v>
      </c>
      <c r="N174" s="230" t="s">
        <v>43</v>
      </c>
      <c r="O174" s="92"/>
      <c r="P174" s="231">
        <f>O174*H174</f>
        <v>0</v>
      </c>
      <c r="Q174" s="231">
        <v>0</v>
      </c>
      <c r="R174" s="231">
        <f>Q174*H174</f>
        <v>0</v>
      </c>
      <c r="S174" s="231">
        <v>0</v>
      </c>
      <c r="T174" s="232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3" t="s">
        <v>188</v>
      </c>
      <c r="AT174" s="233" t="s">
        <v>139</v>
      </c>
      <c r="AU174" s="233" t="s">
        <v>88</v>
      </c>
      <c r="AY174" s="18" t="s">
        <v>136</v>
      </c>
      <c r="BE174" s="234">
        <f>IF(N174="základní",J174,0)</f>
        <v>0</v>
      </c>
      <c r="BF174" s="234">
        <f>IF(N174="snížená",J174,0)</f>
        <v>0</v>
      </c>
      <c r="BG174" s="234">
        <f>IF(N174="zákl. přenesená",J174,0)</f>
        <v>0</v>
      </c>
      <c r="BH174" s="234">
        <f>IF(N174="sníž. přenesená",J174,0)</f>
        <v>0</v>
      </c>
      <c r="BI174" s="234">
        <f>IF(N174="nulová",J174,0)</f>
        <v>0</v>
      </c>
      <c r="BJ174" s="18" t="s">
        <v>86</v>
      </c>
      <c r="BK174" s="234">
        <f>ROUND(I174*H174,2)</f>
        <v>0</v>
      </c>
      <c r="BL174" s="18" t="s">
        <v>188</v>
      </c>
      <c r="BM174" s="233" t="s">
        <v>234</v>
      </c>
    </row>
    <row r="175" s="15" customFormat="1">
      <c r="A175" s="15"/>
      <c r="B175" s="258"/>
      <c r="C175" s="259"/>
      <c r="D175" s="237" t="s">
        <v>145</v>
      </c>
      <c r="E175" s="260" t="s">
        <v>1</v>
      </c>
      <c r="F175" s="261" t="s">
        <v>215</v>
      </c>
      <c r="G175" s="259"/>
      <c r="H175" s="260" t="s">
        <v>1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145</v>
      </c>
      <c r="AU175" s="267" t="s">
        <v>88</v>
      </c>
      <c r="AV175" s="15" t="s">
        <v>86</v>
      </c>
      <c r="AW175" s="15" t="s">
        <v>33</v>
      </c>
      <c r="AX175" s="15" t="s">
        <v>78</v>
      </c>
      <c r="AY175" s="267" t="s">
        <v>136</v>
      </c>
    </row>
    <row r="176" s="13" customFormat="1">
      <c r="A176" s="13"/>
      <c r="B176" s="235"/>
      <c r="C176" s="236"/>
      <c r="D176" s="237" t="s">
        <v>145</v>
      </c>
      <c r="E176" s="238" t="s">
        <v>1</v>
      </c>
      <c r="F176" s="239" t="s">
        <v>96</v>
      </c>
      <c r="G176" s="236"/>
      <c r="H176" s="240">
        <v>358</v>
      </c>
      <c r="I176" s="241"/>
      <c r="J176" s="236"/>
      <c r="K176" s="236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145</v>
      </c>
      <c r="AU176" s="246" t="s">
        <v>88</v>
      </c>
      <c r="AV176" s="13" t="s">
        <v>88</v>
      </c>
      <c r="AW176" s="13" t="s">
        <v>33</v>
      </c>
      <c r="AX176" s="13" t="s">
        <v>78</v>
      </c>
      <c r="AY176" s="246" t="s">
        <v>136</v>
      </c>
    </row>
    <row r="177" s="14" customFormat="1">
      <c r="A177" s="14"/>
      <c r="B177" s="247"/>
      <c r="C177" s="248"/>
      <c r="D177" s="237" t="s">
        <v>145</v>
      </c>
      <c r="E177" s="249" t="s">
        <v>1</v>
      </c>
      <c r="F177" s="250" t="s">
        <v>147</v>
      </c>
      <c r="G177" s="248"/>
      <c r="H177" s="251">
        <v>358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145</v>
      </c>
      <c r="AU177" s="257" t="s">
        <v>88</v>
      </c>
      <c r="AV177" s="14" t="s">
        <v>143</v>
      </c>
      <c r="AW177" s="14" t="s">
        <v>33</v>
      </c>
      <c r="AX177" s="14" t="s">
        <v>86</v>
      </c>
      <c r="AY177" s="257" t="s">
        <v>136</v>
      </c>
    </row>
    <row r="178" s="2" customFormat="1" ht="24.15" customHeight="1">
      <c r="A178" s="39"/>
      <c r="B178" s="40"/>
      <c r="C178" s="269" t="s">
        <v>235</v>
      </c>
      <c r="D178" s="269" t="s">
        <v>217</v>
      </c>
      <c r="E178" s="270" t="s">
        <v>236</v>
      </c>
      <c r="F178" s="271" t="s">
        <v>237</v>
      </c>
      <c r="G178" s="272" t="s">
        <v>187</v>
      </c>
      <c r="H178" s="273">
        <v>2.5819999999999999</v>
      </c>
      <c r="I178" s="274"/>
      <c r="J178" s="275">
        <f>ROUND(I178*H178,2)</f>
        <v>0</v>
      </c>
      <c r="K178" s="276"/>
      <c r="L178" s="277"/>
      <c r="M178" s="278" t="s">
        <v>1</v>
      </c>
      <c r="N178" s="279" t="s">
        <v>43</v>
      </c>
      <c r="O178" s="92"/>
      <c r="P178" s="231">
        <f>O178*H178</f>
        <v>0</v>
      </c>
      <c r="Q178" s="231">
        <v>0.55000000000000004</v>
      </c>
      <c r="R178" s="231">
        <f>Q178*H178</f>
        <v>1.4201000000000001</v>
      </c>
      <c r="S178" s="231">
        <v>0</v>
      </c>
      <c r="T178" s="232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3" t="s">
        <v>220</v>
      </c>
      <c r="AT178" s="233" t="s">
        <v>217</v>
      </c>
      <c r="AU178" s="233" t="s">
        <v>88</v>
      </c>
      <c r="AY178" s="18" t="s">
        <v>136</v>
      </c>
      <c r="BE178" s="234">
        <f>IF(N178="základní",J178,0)</f>
        <v>0</v>
      </c>
      <c r="BF178" s="234">
        <f>IF(N178="snížená",J178,0)</f>
        <v>0</v>
      </c>
      <c r="BG178" s="234">
        <f>IF(N178="zákl. přenesená",J178,0)</f>
        <v>0</v>
      </c>
      <c r="BH178" s="234">
        <f>IF(N178="sníž. přenesená",J178,0)</f>
        <v>0</v>
      </c>
      <c r="BI178" s="234">
        <f>IF(N178="nulová",J178,0)</f>
        <v>0</v>
      </c>
      <c r="BJ178" s="18" t="s">
        <v>86</v>
      </c>
      <c r="BK178" s="234">
        <f>ROUND(I178*H178,2)</f>
        <v>0</v>
      </c>
      <c r="BL178" s="18" t="s">
        <v>188</v>
      </c>
      <c r="BM178" s="233" t="s">
        <v>238</v>
      </c>
    </row>
    <row r="179" s="15" customFormat="1">
      <c r="A179" s="15"/>
      <c r="B179" s="258"/>
      <c r="C179" s="259"/>
      <c r="D179" s="237" t="s">
        <v>145</v>
      </c>
      <c r="E179" s="260" t="s">
        <v>1</v>
      </c>
      <c r="F179" s="261" t="s">
        <v>239</v>
      </c>
      <c r="G179" s="259"/>
      <c r="H179" s="260" t="s">
        <v>1</v>
      </c>
      <c r="I179" s="262"/>
      <c r="J179" s="259"/>
      <c r="K179" s="259"/>
      <c r="L179" s="263"/>
      <c r="M179" s="264"/>
      <c r="N179" s="265"/>
      <c r="O179" s="265"/>
      <c r="P179" s="265"/>
      <c r="Q179" s="265"/>
      <c r="R179" s="265"/>
      <c r="S179" s="265"/>
      <c r="T179" s="26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7" t="s">
        <v>145</v>
      </c>
      <c r="AU179" s="267" t="s">
        <v>88</v>
      </c>
      <c r="AV179" s="15" t="s">
        <v>86</v>
      </c>
      <c r="AW179" s="15" t="s">
        <v>33</v>
      </c>
      <c r="AX179" s="15" t="s">
        <v>78</v>
      </c>
      <c r="AY179" s="267" t="s">
        <v>136</v>
      </c>
    </row>
    <row r="180" s="13" customFormat="1">
      <c r="A180" s="13"/>
      <c r="B180" s="235"/>
      <c r="C180" s="236"/>
      <c r="D180" s="237" t="s">
        <v>145</v>
      </c>
      <c r="E180" s="238" t="s">
        <v>1</v>
      </c>
      <c r="F180" s="239" t="s">
        <v>240</v>
      </c>
      <c r="G180" s="236"/>
      <c r="H180" s="240">
        <v>2.4590000000000001</v>
      </c>
      <c r="I180" s="241"/>
      <c r="J180" s="236"/>
      <c r="K180" s="236"/>
      <c r="L180" s="242"/>
      <c r="M180" s="243"/>
      <c r="N180" s="244"/>
      <c r="O180" s="244"/>
      <c r="P180" s="244"/>
      <c r="Q180" s="244"/>
      <c r="R180" s="244"/>
      <c r="S180" s="244"/>
      <c r="T180" s="24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6" t="s">
        <v>145</v>
      </c>
      <c r="AU180" s="246" t="s">
        <v>88</v>
      </c>
      <c r="AV180" s="13" t="s">
        <v>88</v>
      </c>
      <c r="AW180" s="13" t="s">
        <v>33</v>
      </c>
      <c r="AX180" s="13" t="s">
        <v>78</v>
      </c>
      <c r="AY180" s="246" t="s">
        <v>136</v>
      </c>
    </row>
    <row r="181" s="14" customFormat="1">
      <c r="A181" s="14"/>
      <c r="B181" s="247"/>
      <c r="C181" s="248"/>
      <c r="D181" s="237" t="s">
        <v>145</v>
      </c>
      <c r="E181" s="249" t="s">
        <v>1</v>
      </c>
      <c r="F181" s="250" t="s">
        <v>147</v>
      </c>
      <c r="G181" s="248"/>
      <c r="H181" s="251">
        <v>2.4590000000000001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7" t="s">
        <v>145</v>
      </c>
      <c r="AU181" s="257" t="s">
        <v>88</v>
      </c>
      <c r="AV181" s="14" t="s">
        <v>143</v>
      </c>
      <c r="AW181" s="14" t="s">
        <v>33</v>
      </c>
      <c r="AX181" s="14" t="s">
        <v>86</v>
      </c>
      <c r="AY181" s="257" t="s">
        <v>136</v>
      </c>
    </row>
    <row r="182" s="13" customFormat="1">
      <c r="A182" s="13"/>
      <c r="B182" s="235"/>
      <c r="C182" s="236"/>
      <c r="D182" s="237" t="s">
        <v>145</v>
      </c>
      <c r="E182" s="236"/>
      <c r="F182" s="239" t="s">
        <v>241</v>
      </c>
      <c r="G182" s="236"/>
      <c r="H182" s="240">
        <v>2.5819999999999999</v>
      </c>
      <c r="I182" s="241"/>
      <c r="J182" s="236"/>
      <c r="K182" s="236"/>
      <c r="L182" s="242"/>
      <c r="M182" s="243"/>
      <c r="N182" s="244"/>
      <c r="O182" s="244"/>
      <c r="P182" s="244"/>
      <c r="Q182" s="244"/>
      <c r="R182" s="244"/>
      <c r="S182" s="244"/>
      <c r="T182" s="24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6" t="s">
        <v>145</v>
      </c>
      <c r="AU182" s="246" t="s">
        <v>88</v>
      </c>
      <c r="AV182" s="13" t="s">
        <v>88</v>
      </c>
      <c r="AW182" s="13" t="s">
        <v>4</v>
      </c>
      <c r="AX182" s="13" t="s">
        <v>86</v>
      </c>
      <c r="AY182" s="246" t="s">
        <v>136</v>
      </c>
    </row>
    <row r="183" s="2" customFormat="1" ht="16.5" customHeight="1">
      <c r="A183" s="39"/>
      <c r="B183" s="40"/>
      <c r="C183" s="221" t="s">
        <v>242</v>
      </c>
      <c r="D183" s="221" t="s">
        <v>139</v>
      </c>
      <c r="E183" s="222" t="s">
        <v>243</v>
      </c>
      <c r="F183" s="223" t="s">
        <v>244</v>
      </c>
      <c r="G183" s="224" t="s">
        <v>245</v>
      </c>
      <c r="H183" s="225">
        <v>357.24000000000001</v>
      </c>
      <c r="I183" s="226"/>
      <c r="J183" s="227">
        <f>ROUND(I183*H183,2)</f>
        <v>0</v>
      </c>
      <c r="K183" s="228"/>
      <c r="L183" s="45"/>
      <c r="M183" s="229" t="s">
        <v>1</v>
      </c>
      <c r="N183" s="230" t="s">
        <v>43</v>
      </c>
      <c r="O183" s="92"/>
      <c r="P183" s="231">
        <f>O183*H183</f>
        <v>0</v>
      </c>
      <c r="Q183" s="231">
        <v>2.0000000000000002E-05</v>
      </c>
      <c r="R183" s="231">
        <f>Q183*H183</f>
        <v>0.0071448000000000006</v>
      </c>
      <c r="S183" s="231">
        <v>0</v>
      </c>
      <c r="T183" s="232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3" t="s">
        <v>188</v>
      </c>
      <c r="AT183" s="233" t="s">
        <v>139</v>
      </c>
      <c r="AU183" s="233" t="s">
        <v>88</v>
      </c>
      <c r="AY183" s="18" t="s">
        <v>136</v>
      </c>
      <c r="BE183" s="234">
        <f>IF(N183="základní",J183,0)</f>
        <v>0</v>
      </c>
      <c r="BF183" s="234">
        <f>IF(N183="snížená",J183,0)</f>
        <v>0</v>
      </c>
      <c r="BG183" s="234">
        <f>IF(N183="zákl. přenesená",J183,0)</f>
        <v>0</v>
      </c>
      <c r="BH183" s="234">
        <f>IF(N183="sníž. přenesená",J183,0)</f>
        <v>0</v>
      </c>
      <c r="BI183" s="234">
        <f>IF(N183="nulová",J183,0)</f>
        <v>0</v>
      </c>
      <c r="BJ183" s="18" t="s">
        <v>86</v>
      </c>
      <c r="BK183" s="234">
        <f>ROUND(I183*H183,2)</f>
        <v>0</v>
      </c>
      <c r="BL183" s="18" t="s">
        <v>188</v>
      </c>
      <c r="BM183" s="233" t="s">
        <v>246</v>
      </c>
    </row>
    <row r="184" s="15" customFormat="1">
      <c r="A184" s="15"/>
      <c r="B184" s="258"/>
      <c r="C184" s="259"/>
      <c r="D184" s="237" t="s">
        <v>145</v>
      </c>
      <c r="E184" s="260" t="s">
        <v>1</v>
      </c>
      <c r="F184" s="261" t="s">
        <v>215</v>
      </c>
      <c r="G184" s="259"/>
      <c r="H184" s="260" t="s">
        <v>1</v>
      </c>
      <c r="I184" s="262"/>
      <c r="J184" s="259"/>
      <c r="K184" s="259"/>
      <c r="L184" s="263"/>
      <c r="M184" s="264"/>
      <c r="N184" s="265"/>
      <c r="O184" s="265"/>
      <c r="P184" s="265"/>
      <c r="Q184" s="265"/>
      <c r="R184" s="265"/>
      <c r="S184" s="265"/>
      <c r="T184" s="26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7" t="s">
        <v>145</v>
      </c>
      <c r="AU184" s="267" t="s">
        <v>88</v>
      </c>
      <c r="AV184" s="15" t="s">
        <v>86</v>
      </c>
      <c r="AW184" s="15" t="s">
        <v>33</v>
      </c>
      <c r="AX184" s="15" t="s">
        <v>78</v>
      </c>
      <c r="AY184" s="267" t="s">
        <v>136</v>
      </c>
    </row>
    <row r="185" s="13" customFormat="1">
      <c r="A185" s="13"/>
      <c r="B185" s="235"/>
      <c r="C185" s="236"/>
      <c r="D185" s="237" t="s">
        <v>145</v>
      </c>
      <c r="E185" s="238" t="s">
        <v>1</v>
      </c>
      <c r="F185" s="239" t="s">
        <v>247</v>
      </c>
      <c r="G185" s="236"/>
      <c r="H185" s="240">
        <v>357.24000000000001</v>
      </c>
      <c r="I185" s="241"/>
      <c r="J185" s="236"/>
      <c r="K185" s="236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145</v>
      </c>
      <c r="AU185" s="246" t="s">
        <v>88</v>
      </c>
      <c r="AV185" s="13" t="s">
        <v>88</v>
      </c>
      <c r="AW185" s="13" t="s">
        <v>33</v>
      </c>
      <c r="AX185" s="13" t="s">
        <v>78</v>
      </c>
      <c r="AY185" s="246" t="s">
        <v>136</v>
      </c>
    </row>
    <row r="186" s="14" customFormat="1">
      <c r="A186" s="14"/>
      <c r="B186" s="247"/>
      <c r="C186" s="248"/>
      <c r="D186" s="237" t="s">
        <v>145</v>
      </c>
      <c r="E186" s="249" t="s">
        <v>1</v>
      </c>
      <c r="F186" s="250" t="s">
        <v>147</v>
      </c>
      <c r="G186" s="248"/>
      <c r="H186" s="251">
        <v>357.24000000000001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145</v>
      </c>
      <c r="AU186" s="257" t="s">
        <v>88</v>
      </c>
      <c r="AV186" s="14" t="s">
        <v>143</v>
      </c>
      <c r="AW186" s="14" t="s">
        <v>33</v>
      </c>
      <c r="AX186" s="14" t="s">
        <v>86</v>
      </c>
      <c r="AY186" s="257" t="s">
        <v>136</v>
      </c>
    </row>
    <row r="187" s="2" customFormat="1" ht="24.15" customHeight="1">
      <c r="A187" s="39"/>
      <c r="B187" s="40"/>
      <c r="C187" s="269" t="s">
        <v>248</v>
      </c>
      <c r="D187" s="269" t="s">
        <v>217</v>
      </c>
      <c r="E187" s="270" t="s">
        <v>236</v>
      </c>
      <c r="F187" s="271" t="s">
        <v>237</v>
      </c>
      <c r="G187" s="272" t="s">
        <v>187</v>
      </c>
      <c r="H187" s="273">
        <v>0.91800000000000004</v>
      </c>
      <c r="I187" s="274"/>
      <c r="J187" s="275">
        <f>ROUND(I187*H187,2)</f>
        <v>0</v>
      </c>
      <c r="K187" s="276"/>
      <c r="L187" s="277"/>
      <c r="M187" s="278" t="s">
        <v>1</v>
      </c>
      <c r="N187" s="279" t="s">
        <v>43</v>
      </c>
      <c r="O187" s="92"/>
      <c r="P187" s="231">
        <f>O187*H187</f>
        <v>0</v>
      </c>
      <c r="Q187" s="231">
        <v>0.55000000000000004</v>
      </c>
      <c r="R187" s="231">
        <f>Q187*H187</f>
        <v>0.50490000000000002</v>
      </c>
      <c r="S187" s="231">
        <v>0</v>
      </c>
      <c r="T187" s="232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3" t="s">
        <v>220</v>
      </c>
      <c r="AT187" s="233" t="s">
        <v>217</v>
      </c>
      <c r="AU187" s="233" t="s">
        <v>88</v>
      </c>
      <c r="AY187" s="18" t="s">
        <v>136</v>
      </c>
      <c r="BE187" s="234">
        <f>IF(N187="základní",J187,0)</f>
        <v>0</v>
      </c>
      <c r="BF187" s="234">
        <f>IF(N187="snížená",J187,0)</f>
        <v>0</v>
      </c>
      <c r="BG187" s="234">
        <f>IF(N187="zákl. přenesená",J187,0)</f>
        <v>0</v>
      </c>
      <c r="BH187" s="234">
        <f>IF(N187="sníž. přenesená",J187,0)</f>
        <v>0</v>
      </c>
      <c r="BI187" s="234">
        <f>IF(N187="nulová",J187,0)</f>
        <v>0</v>
      </c>
      <c r="BJ187" s="18" t="s">
        <v>86</v>
      </c>
      <c r="BK187" s="234">
        <f>ROUND(I187*H187,2)</f>
        <v>0</v>
      </c>
      <c r="BL187" s="18" t="s">
        <v>188</v>
      </c>
      <c r="BM187" s="233" t="s">
        <v>249</v>
      </c>
    </row>
    <row r="188" s="13" customFormat="1">
      <c r="A188" s="13"/>
      <c r="B188" s="235"/>
      <c r="C188" s="236"/>
      <c r="D188" s="237" t="s">
        <v>145</v>
      </c>
      <c r="E188" s="238" t="s">
        <v>1</v>
      </c>
      <c r="F188" s="239" t="s">
        <v>250</v>
      </c>
      <c r="G188" s="236"/>
      <c r="H188" s="240">
        <v>0.874</v>
      </c>
      <c r="I188" s="241"/>
      <c r="J188" s="236"/>
      <c r="K188" s="236"/>
      <c r="L188" s="242"/>
      <c r="M188" s="243"/>
      <c r="N188" s="244"/>
      <c r="O188" s="244"/>
      <c r="P188" s="244"/>
      <c r="Q188" s="244"/>
      <c r="R188" s="244"/>
      <c r="S188" s="244"/>
      <c r="T188" s="24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6" t="s">
        <v>145</v>
      </c>
      <c r="AU188" s="246" t="s">
        <v>88</v>
      </c>
      <c r="AV188" s="13" t="s">
        <v>88</v>
      </c>
      <c r="AW188" s="13" t="s">
        <v>33</v>
      </c>
      <c r="AX188" s="13" t="s">
        <v>78</v>
      </c>
      <c r="AY188" s="246" t="s">
        <v>136</v>
      </c>
    </row>
    <row r="189" s="14" customFormat="1">
      <c r="A189" s="14"/>
      <c r="B189" s="247"/>
      <c r="C189" s="248"/>
      <c r="D189" s="237" t="s">
        <v>145</v>
      </c>
      <c r="E189" s="249" t="s">
        <v>1</v>
      </c>
      <c r="F189" s="250" t="s">
        <v>147</v>
      </c>
      <c r="G189" s="248"/>
      <c r="H189" s="251">
        <v>0.874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145</v>
      </c>
      <c r="AU189" s="257" t="s">
        <v>88</v>
      </c>
      <c r="AV189" s="14" t="s">
        <v>143</v>
      </c>
      <c r="AW189" s="14" t="s">
        <v>33</v>
      </c>
      <c r="AX189" s="14" t="s">
        <v>86</v>
      </c>
      <c r="AY189" s="257" t="s">
        <v>136</v>
      </c>
    </row>
    <row r="190" s="13" customFormat="1">
      <c r="A190" s="13"/>
      <c r="B190" s="235"/>
      <c r="C190" s="236"/>
      <c r="D190" s="237" t="s">
        <v>145</v>
      </c>
      <c r="E190" s="236"/>
      <c r="F190" s="239" t="s">
        <v>251</v>
      </c>
      <c r="G190" s="236"/>
      <c r="H190" s="240">
        <v>0.91800000000000004</v>
      </c>
      <c r="I190" s="241"/>
      <c r="J190" s="236"/>
      <c r="K190" s="236"/>
      <c r="L190" s="242"/>
      <c r="M190" s="243"/>
      <c r="N190" s="244"/>
      <c r="O190" s="244"/>
      <c r="P190" s="244"/>
      <c r="Q190" s="244"/>
      <c r="R190" s="244"/>
      <c r="S190" s="244"/>
      <c r="T190" s="24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145</v>
      </c>
      <c r="AU190" s="246" t="s">
        <v>88</v>
      </c>
      <c r="AV190" s="13" t="s">
        <v>88</v>
      </c>
      <c r="AW190" s="13" t="s">
        <v>4</v>
      </c>
      <c r="AX190" s="13" t="s">
        <v>86</v>
      </c>
      <c r="AY190" s="246" t="s">
        <v>136</v>
      </c>
    </row>
    <row r="191" s="2" customFormat="1" ht="24.15" customHeight="1">
      <c r="A191" s="39"/>
      <c r="B191" s="40"/>
      <c r="C191" s="221" t="s">
        <v>252</v>
      </c>
      <c r="D191" s="221" t="s">
        <v>139</v>
      </c>
      <c r="E191" s="222" t="s">
        <v>253</v>
      </c>
      <c r="F191" s="223" t="s">
        <v>254</v>
      </c>
      <c r="G191" s="224" t="s">
        <v>187</v>
      </c>
      <c r="H191" s="225">
        <v>12.477</v>
      </c>
      <c r="I191" s="226"/>
      <c r="J191" s="227">
        <f>ROUND(I191*H191,2)</f>
        <v>0</v>
      </c>
      <c r="K191" s="228"/>
      <c r="L191" s="45"/>
      <c r="M191" s="229" t="s">
        <v>1</v>
      </c>
      <c r="N191" s="230" t="s">
        <v>43</v>
      </c>
      <c r="O191" s="92"/>
      <c r="P191" s="231">
        <f>O191*H191</f>
        <v>0</v>
      </c>
      <c r="Q191" s="231">
        <v>0.023300000000000001</v>
      </c>
      <c r="R191" s="231">
        <f>Q191*H191</f>
        <v>0.29071410000000003</v>
      </c>
      <c r="S191" s="231">
        <v>0</v>
      </c>
      <c r="T191" s="232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3" t="s">
        <v>188</v>
      </c>
      <c r="AT191" s="233" t="s">
        <v>139</v>
      </c>
      <c r="AU191" s="233" t="s">
        <v>88</v>
      </c>
      <c r="AY191" s="18" t="s">
        <v>136</v>
      </c>
      <c r="BE191" s="234">
        <f>IF(N191="základní",J191,0)</f>
        <v>0</v>
      </c>
      <c r="BF191" s="234">
        <f>IF(N191="snížená",J191,0)</f>
        <v>0</v>
      </c>
      <c r="BG191" s="234">
        <f>IF(N191="zákl. přenesená",J191,0)</f>
        <v>0</v>
      </c>
      <c r="BH191" s="234">
        <f>IF(N191="sníž. přenesená",J191,0)</f>
        <v>0</v>
      </c>
      <c r="BI191" s="234">
        <f>IF(N191="nulová",J191,0)</f>
        <v>0</v>
      </c>
      <c r="BJ191" s="18" t="s">
        <v>86</v>
      </c>
      <c r="BK191" s="234">
        <f>ROUND(I191*H191,2)</f>
        <v>0</v>
      </c>
      <c r="BL191" s="18" t="s">
        <v>188</v>
      </c>
      <c r="BM191" s="233" t="s">
        <v>255</v>
      </c>
    </row>
    <row r="192" s="15" customFormat="1">
      <c r="A192" s="15"/>
      <c r="B192" s="258"/>
      <c r="C192" s="259"/>
      <c r="D192" s="237" t="s">
        <v>145</v>
      </c>
      <c r="E192" s="260" t="s">
        <v>1</v>
      </c>
      <c r="F192" s="261" t="s">
        <v>256</v>
      </c>
      <c r="G192" s="259"/>
      <c r="H192" s="260" t="s">
        <v>1</v>
      </c>
      <c r="I192" s="262"/>
      <c r="J192" s="259"/>
      <c r="K192" s="259"/>
      <c r="L192" s="263"/>
      <c r="M192" s="264"/>
      <c r="N192" s="265"/>
      <c r="O192" s="265"/>
      <c r="P192" s="265"/>
      <c r="Q192" s="265"/>
      <c r="R192" s="265"/>
      <c r="S192" s="265"/>
      <c r="T192" s="26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7" t="s">
        <v>145</v>
      </c>
      <c r="AU192" s="267" t="s">
        <v>88</v>
      </c>
      <c r="AV192" s="15" t="s">
        <v>86</v>
      </c>
      <c r="AW192" s="15" t="s">
        <v>33</v>
      </c>
      <c r="AX192" s="15" t="s">
        <v>78</v>
      </c>
      <c r="AY192" s="267" t="s">
        <v>136</v>
      </c>
    </row>
    <row r="193" s="13" customFormat="1">
      <c r="A193" s="13"/>
      <c r="B193" s="235"/>
      <c r="C193" s="236"/>
      <c r="D193" s="237" t="s">
        <v>145</v>
      </c>
      <c r="E193" s="238" t="s">
        <v>1</v>
      </c>
      <c r="F193" s="239" t="s">
        <v>257</v>
      </c>
      <c r="G193" s="236"/>
      <c r="H193" s="240">
        <v>0.050000000000000003</v>
      </c>
      <c r="I193" s="241"/>
      <c r="J193" s="236"/>
      <c r="K193" s="236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145</v>
      </c>
      <c r="AU193" s="246" t="s">
        <v>88</v>
      </c>
      <c r="AV193" s="13" t="s">
        <v>88</v>
      </c>
      <c r="AW193" s="13" t="s">
        <v>33</v>
      </c>
      <c r="AX193" s="13" t="s">
        <v>78</v>
      </c>
      <c r="AY193" s="246" t="s">
        <v>136</v>
      </c>
    </row>
    <row r="194" s="13" customFormat="1">
      <c r="A194" s="13"/>
      <c r="B194" s="235"/>
      <c r="C194" s="236"/>
      <c r="D194" s="237" t="s">
        <v>145</v>
      </c>
      <c r="E194" s="238" t="s">
        <v>1</v>
      </c>
      <c r="F194" s="239" t="s">
        <v>258</v>
      </c>
      <c r="G194" s="236"/>
      <c r="H194" s="240">
        <v>0.105</v>
      </c>
      <c r="I194" s="241"/>
      <c r="J194" s="236"/>
      <c r="K194" s="236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145</v>
      </c>
      <c r="AU194" s="246" t="s">
        <v>88</v>
      </c>
      <c r="AV194" s="13" t="s">
        <v>88</v>
      </c>
      <c r="AW194" s="13" t="s">
        <v>33</v>
      </c>
      <c r="AX194" s="13" t="s">
        <v>78</v>
      </c>
      <c r="AY194" s="246" t="s">
        <v>136</v>
      </c>
    </row>
    <row r="195" s="13" customFormat="1">
      <c r="A195" s="13"/>
      <c r="B195" s="235"/>
      <c r="C195" s="236"/>
      <c r="D195" s="237" t="s">
        <v>145</v>
      </c>
      <c r="E195" s="238" t="s">
        <v>1</v>
      </c>
      <c r="F195" s="239" t="s">
        <v>259</v>
      </c>
      <c r="G195" s="236"/>
      <c r="H195" s="240">
        <v>0.105</v>
      </c>
      <c r="I195" s="241"/>
      <c r="J195" s="236"/>
      <c r="K195" s="236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145</v>
      </c>
      <c r="AU195" s="246" t="s">
        <v>88</v>
      </c>
      <c r="AV195" s="13" t="s">
        <v>88</v>
      </c>
      <c r="AW195" s="13" t="s">
        <v>33</v>
      </c>
      <c r="AX195" s="13" t="s">
        <v>78</v>
      </c>
      <c r="AY195" s="246" t="s">
        <v>136</v>
      </c>
    </row>
    <row r="196" s="13" customFormat="1">
      <c r="A196" s="13"/>
      <c r="B196" s="235"/>
      <c r="C196" s="236"/>
      <c r="D196" s="237" t="s">
        <v>145</v>
      </c>
      <c r="E196" s="238" t="s">
        <v>1</v>
      </c>
      <c r="F196" s="239" t="s">
        <v>260</v>
      </c>
      <c r="G196" s="236"/>
      <c r="H196" s="240">
        <v>0.23400000000000001</v>
      </c>
      <c r="I196" s="241"/>
      <c r="J196" s="236"/>
      <c r="K196" s="236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145</v>
      </c>
      <c r="AU196" s="246" t="s">
        <v>88</v>
      </c>
      <c r="AV196" s="13" t="s">
        <v>88</v>
      </c>
      <c r="AW196" s="13" t="s">
        <v>33</v>
      </c>
      <c r="AX196" s="13" t="s">
        <v>78</v>
      </c>
      <c r="AY196" s="246" t="s">
        <v>136</v>
      </c>
    </row>
    <row r="197" s="13" customFormat="1">
      <c r="A197" s="13"/>
      <c r="B197" s="235"/>
      <c r="C197" s="236"/>
      <c r="D197" s="237" t="s">
        <v>145</v>
      </c>
      <c r="E197" s="238" t="s">
        <v>1</v>
      </c>
      <c r="F197" s="239" t="s">
        <v>261</v>
      </c>
      <c r="G197" s="236"/>
      <c r="H197" s="240">
        <v>0.01</v>
      </c>
      <c r="I197" s="241"/>
      <c r="J197" s="236"/>
      <c r="K197" s="236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145</v>
      </c>
      <c r="AU197" s="246" t="s">
        <v>88</v>
      </c>
      <c r="AV197" s="13" t="s">
        <v>88</v>
      </c>
      <c r="AW197" s="13" t="s">
        <v>33</v>
      </c>
      <c r="AX197" s="13" t="s">
        <v>78</v>
      </c>
      <c r="AY197" s="246" t="s">
        <v>136</v>
      </c>
    </row>
    <row r="198" s="13" customFormat="1">
      <c r="A198" s="13"/>
      <c r="B198" s="235"/>
      <c r="C198" s="236"/>
      <c r="D198" s="237" t="s">
        <v>145</v>
      </c>
      <c r="E198" s="238" t="s">
        <v>1</v>
      </c>
      <c r="F198" s="239" t="s">
        <v>262</v>
      </c>
      <c r="G198" s="236"/>
      <c r="H198" s="240">
        <v>0.017999999999999999</v>
      </c>
      <c r="I198" s="241"/>
      <c r="J198" s="236"/>
      <c r="K198" s="236"/>
      <c r="L198" s="242"/>
      <c r="M198" s="243"/>
      <c r="N198" s="244"/>
      <c r="O198" s="244"/>
      <c r="P198" s="244"/>
      <c r="Q198" s="244"/>
      <c r="R198" s="244"/>
      <c r="S198" s="244"/>
      <c r="T198" s="24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6" t="s">
        <v>145</v>
      </c>
      <c r="AU198" s="246" t="s">
        <v>88</v>
      </c>
      <c r="AV198" s="13" t="s">
        <v>88</v>
      </c>
      <c r="AW198" s="13" t="s">
        <v>33</v>
      </c>
      <c r="AX198" s="13" t="s">
        <v>78</v>
      </c>
      <c r="AY198" s="246" t="s">
        <v>136</v>
      </c>
    </row>
    <row r="199" s="13" customFormat="1">
      <c r="A199" s="13"/>
      <c r="B199" s="235"/>
      <c r="C199" s="236"/>
      <c r="D199" s="237" t="s">
        <v>145</v>
      </c>
      <c r="E199" s="238" t="s">
        <v>1</v>
      </c>
      <c r="F199" s="239" t="s">
        <v>263</v>
      </c>
      <c r="G199" s="236"/>
      <c r="H199" s="240">
        <v>0.025999999999999999</v>
      </c>
      <c r="I199" s="241"/>
      <c r="J199" s="236"/>
      <c r="K199" s="236"/>
      <c r="L199" s="242"/>
      <c r="M199" s="243"/>
      <c r="N199" s="244"/>
      <c r="O199" s="244"/>
      <c r="P199" s="244"/>
      <c r="Q199" s="244"/>
      <c r="R199" s="244"/>
      <c r="S199" s="244"/>
      <c r="T199" s="24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145</v>
      </c>
      <c r="AU199" s="246" t="s">
        <v>88</v>
      </c>
      <c r="AV199" s="13" t="s">
        <v>88</v>
      </c>
      <c r="AW199" s="13" t="s">
        <v>33</v>
      </c>
      <c r="AX199" s="13" t="s">
        <v>78</v>
      </c>
      <c r="AY199" s="246" t="s">
        <v>136</v>
      </c>
    </row>
    <row r="200" s="13" customFormat="1">
      <c r="A200" s="13"/>
      <c r="B200" s="235"/>
      <c r="C200" s="236"/>
      <c r="D200" s="237" t="s">
        <v>145</v>
      </c>
      <c r="E200" s="238" t="s">
        <v>1</v>
      </c>
      <c r="F200" s="239" t="s">
        <v>264</v>
      </c>
      <c r="G200" s="236"/>
      <c r="H200" s="240">
        <v>0.032000000000000001</v>
      </c>
      <c r="I200" s="241"/>
      <c r="J200" s="236"/>
      <c r="K200" s="236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145</v>
      </c>
      <c r="AU200" s="246" t="s">
        <v>88</v>
      </c>
      <c r="AV200" s="13" t="s">
        <v>88</v>
      </c>
      <c r="AW200" s="13" t="s">
        <v>33</v>
      </c>
      <c r="AX200" s="13" t="s">
        <v>78</v>
      </c>
      <c r="AY200" s="246" t="s">
        <v>136</v>
      </c>
    </row>
    <row r="201" s="13" customFormat="1">
      <c r="A201" s="13"/>
      <c r="B201" s="235"/>
      <c r="C201" s="236"/>
      <c r="D201" s="237" t="s">
        <v>145</v>
      </c>
      <c r="E201" s="238" t="s">
        <v>1</v>
      </c>
      <c r="F201" s="239" t="s">
        <v>265</v>
      </c>
      <c r="G201" s="236"/>
      <c r="H201" s="240">
        <v>0.033000000000000002</v>
      </c>
      <c r="I201" s="241"/>
      <c r="J201" s="236"/>
      <c r="K201" s="236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145</v>
      </c>
      <c r="AU201" s="246" t="s">
        <v>88</v>
      </c>
      <c r="AV201" s="13" t="s">
        <v>88</v>
      </c>
      <c r="AW201" s="13" t="s">
        <v>33</v>
      </c>
      <c r="AX201" s="13" t="s">
        <v>78</v>
      </c>
      <c r="AY201" s="246" t="s">
        <v>136</v>
      </c>
    </row>
    <row r="202" s="13" customFormat="1">
      <c r="A202" s="13"/>
      <c r="B202" s="235"/>
      <c r="C202" s="236"/>
      <c r="D202" s="237" t="s">
        <v>145</v>
      </c>
      <c r="E202" s="238" t="s">
        <v>1</v>
      </c>
      <c r="F202" s="239" t="s">
        <v>266</v>
      </c>
      <c r="G202" s="236"/>
      <c r="H202" s="240">
        <v>0.041000000000000002</v>
      </c>
      <c r="I202" s="241"/>
      <c r="J202" s="236"/>
      <c r="K202" s="236"/>
      <c r="L202" s="242"/>
      <c r="M202" s="243"/>
      <c r="N202" s="244"/>
      <c r="O202" s="244"/>
      <c r="P202" s="244"/>
      <c r="Q202" s="244"/>
      <c r="R202" s="244"/>
      <c r="S202" s="244"/>
      <c r="T202" s="24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6" t="s">
        <v>145</v>
      </c>
      <c r="AU202" s="246" t="s">
        <v>88</v>
      </c>
      <c r="AV202" s="13" t="s">
        <v>88</v>
      </c>
      <c r="AW202" s="13" t="s">
        <v>33</v>
      </c>
      <c r="AX202" s="13" t="s">
        <v>78</v>
      </c>
      <c r="AY202" s="246" t="s">
        <v>136</v>
      </c>
    </row>
    <row r="203" s="13" customFormat="1">
      <c r="A203" s="13"/>
      <c r="B203" s="235"/>
      <c r="C203" s="236"/>
      <c r="D203" s="237" t="s">
        <v>145</v>
      </c>
      <c r="E203" s="238" t="s">
        <v>1</v>
      </c>
      <c r="F203" s="239" t="s">
        <v>267</v>
      </c>
      <c r="G203" s="236"/>
      <c r="H203" s="240">
        <v>0.048000000000000001</v>
      </c>
      <c r="I203" s="241"/>
      <c r="J203" s="236"/>
      <c r="K203" s="236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145</v>
      </c>
      <c r="AU203" s="246" t="s">
        <v>88</v>
      </c>
      <c r="AV203" s="13" t="s">
        <v>88</v>
      </c>
      <c r="AW203" s="13" t="s">
        <v>33</v>
      </c>
      <c r="AX203" s="13" t="s">
        <v>78</v>
      </c>
      <c r="AY203" s="246" t="s">
        <v>136</v>
      </c>
    </row>
    <row r="204" s="16" customFormat="1">
      <c r="A204" s="16"/>
      <c r="B204" s="280"/>
      <c r="C204" s="281"/>
      <c r="D204" s="237" t="s">
        <v>145</v>
      </c>
      <c r="E204" s="282" t="s">
        <v>1</v>
      </c>
      <c r="F204" s="283" t="s">
        <v>268</v>
      </c>
      <c r="G204" s="281"/>
      <c r="H204" s="284">
        <v>0.70200000000000018</v>
      </c>
      <c r="I204" s="285"/>
      <c r="J204" s="281"/>
      <c r="K204" s="281"/>
      <c r="L204" s="286"/>
      <c r="M204" s="287"/>
      <c r="N204" s="288"/>
      <c r="O204" s="288"/>
      <c r="P204" s="288"/>
      <c r="Q204" s="288"/>
      <c r="R204" s="288"/>
      <c r="S204" s="288"/>
      <c r="T204" s="289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90" t="s">
        <v>145</v>
      </c>
      <c r="AU204" s="290" t="s">
        <v>88</v>
      </c>
      <c r="AV204" s="16" t="s">
        <v>95</v>
      </c>
      <c r="AW204" s="16" t="s">
        <v>33</v>
      </c>
      <c r="AX204" s="16" t="s">
        <v>78</v>
      </c>
      <c r="AY204" s="290" t="s">
        <v>136</v>
      </c>
    </row>
    <row r="205" s="15" customFormat="1">
      <c r="A205" s="15"/>
      <c r="B205" s="258"/>
      <c r="C205" s="259"/>
      <c r="D205" s="237" t="s">
        <v>145</v>
      </c>
      <c r="E205" s="260" t="s">
        <v>1</v>
      </c>
      <c r="F205" s="261" t="s">
        <v>269</v>
      </c>
      <c r="G205" s="259"/>
      <c r="H205" s="260" t="s">
        <v>1</v>
      </c>
      <c r="I205" s="262"/>
      <c r="J205" s="259"/>
      <c r="K205" s="259"/>
      <c r="L205" s="263"/>
      <c r="M205" s="264"/>
      <c r="N205" s="265"/>
      <c r="O205" s="265"/>
      <c r="P205" s="265"/>
      <c r="Q205" s="265"/>
      <c r="R205" s="265"/>
      <c r="S205" s="265"/>
      <c r="T205" s="26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7" t="s">
        <v>145</v>
      </c>
      <c r="AU205" s="267" t="s">
        <v>88</v>
      </c>
      <c r="AV205" s="15" t="s">
        <v>86</v>
      </c>
      <c r="AW205" s="15" t="s">
        <v>33</v>
      </c>
      <c r="AX205" s="15" t="s">
        <v>78</v>
      </c>
      <c r="AY205" s="267" t="s">
        <v>136</v>
      </c>
    </row>
    <row r="206" s="13" customFormat="1">
      <c r="A206" s="13"/>
      <c r="B206" s="235"/>
      <c r="C206" s="236"/>
      <c r="D206" s="237" t="s">
        <v>145</v>
      </c>
      <c r="E206" s="238" t="s">
        <v>1</v>
      </c>
      <c r="F206" s="239" t="s">
        <v>270</v>
      </c>
      <c r="G206" s="236"/>
      <c r="H206" s="240">
        <v>0.41999999999999998</v>
      </c>
      <c r="I206" s="241"/>
      <c r="J206" s="236"/>
      <c r="K206" s="236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145</v>
      </c>
      <c r="AU206" s="246" t="s">
        <v>88</v>
      </c>
      <c r="AV206" s="13" t="s">
        <v>88</v>
      </c>
      <c r="AW206" s="13" t="s">
        <v>33</v>
      </c>
      <c r="AX206" s="13" t="s">
        <v>78</v>
      </c>
      <c r="AY206" s="246" t="s">
        <v>136</v>
      </c>
    </row>
    <row r="207" s="13" customFormat="1">
      <c r="A207" s="13"/>
      <c r="B207" s="235"/>
      <c r="C207" s="236"/>
      <c r="D207" s="237" t="s">
        <v>145</v>
      </c>
      <c r="E207" s="238" t="s">
        <v>1</v>
      </c>
      <c r="F207" s="239" t="s">
        <v>271</v>
      </c>
      <c r="G207" s="236"/>
      <c r="H207" s="240">
        <v>0.26600000000000001</v>
      </c>
      <c r="I207" s="241"/>
      <c r="J207" s="236"/>
      <c r="K207" s="236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145</v>
      </c>
      <c r="AU207" s="246" t="s">
        <v>88</v>
      </c>
      <c r="AV207" s="13" t="s">
        <v>88</v>
      </c>
      <c r="AW207" s="13" t="s">
        <v>33</v>
      </c>
      <c r="AX207" s="13" t="s">
        <v>78</v>
      </c>
      <c r="AY207" s="246" t="s">
        <v>136</v>
      </c>
    </row>
    <row r="208" s="13" customFormat="1">
      <c r="A208" s="13"/>
      <c r="B208" s="235"/>
      <c r="C208" s="236"/>
      <c r="D208" s="237" t="s">
        <v>145</v>
      </c>
      <c r="E208" s="238" t="s">
        <v>1</v>
      </c>
      <c r="F208" s="239" t="s">
        <v>272</v>
      </c>
      <c r="G208" s="236"/>
      <c r="H208" s="240">
        <v>0.26600000000000001</v>
      </c>
      <c r="I208" s="241"/>
      <c r="J208" s="236"/>
      <c r="K208" s="236"/>
      <c r="L208" s="242"/>
      <c r="M208" s="243"/>
      <c r="N208" s="244"/>
      <c r="O208" s="244"/>
      <c r="P208" s="244"/>
      <c r="Q208" s="244"/>
      <c r="R208" s="244"/>
      <c r="S208" s="244"/>
      <c r="T208" s="24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145</v>
      </c>
      <c r="AU208" s="246" t="s">
        <v>88</v>
      </c>
      <c r="AV208" s="13" t="s">
        <v>88</v>
      </c>
      <c r="AW208" s="13" t="s">
        <v>33</v>
      </c>
      <c r="AX208" s="13" t="s">
        <v>78</v>
      </c>
      <c r="AY208" s="246" t="s">
        <v>136</v>
      </c>
    </row>
    <row r="209" s="13" customFormat="1">
      <c r="A209" s="13"/>
      <c r="B209" s="235"/>
      <c r="C209" s="236"/>
      <c r="D209" s="237" t="s">
        <v>145</v>
      </c>
      <c r="E209" s="238" t="s">
        <v>1</v>
      </c>
      <c r="F209" s="239" t="s">
        <v>273</v>
      </c>
      <c r="G209" s="236"/>
      <c r="H209" s="240">
        <v>0.52800000000000002</v>
      </c>
      <c r="I209" s="241"/>
      <c r="J209" s="236"/>
      <c r="K209" s="236"/>
      <c r="L209" s="242"/>
      <c r="M209" s="243"/>
      <c r="N209" s="244"/>
      <c r="O209" s="244"/>
      <c r="P209" s="244"/>
      <c r="Q209" s="244"/>
      <c r="R209" s="244"/>
      <c r="S209" s="244"/>
      <c r="T209" s="24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6" t="s">
        <v>145</v>
      </c>
      <c r="AU209" s="246" t="s">
        <v>88</v>
      </c>
      <c r="AV209" s="13" t="s">
        <v>88</v>
      </c>
      <c r="AW209" s="13" t="s">
        <v>33</v>
      </c>
      <c r="AX209" s="13" t="s">
        <v>78</v>
      </c>
      <c r="AY209" s="246" t="s">
        <v>136</v>
      </c>
    </row>
    <row r="210" s="13" customFormat="1">
      <c r="A210" s="13"/>
      <c r="B210" s="235"/>
      <c r="C210" s="236"/>
      <c r="D210" s="237" t="s">
        <v>145</v>
      </c>
      <c r="E210" s="238" t="s">
        <v>1</v>
      </c>
      <c r="F210" s="239" t="s">
        <v>274</v>
      </c>
      <c r="G210" s="236"/>
      <c r="H210" s="240">
        <v>0.52800000000000002</v>
      </c>
      <c r="I210" s="241"/>
      <c r="J210" s="236"/>
      <c r="K210" s="236"/>
      <c r="L210" s="242"/>
      <c r="M210" s="243"/>
      <c r="N210" s="244"/>
      <c r="O210" s="244"/>
      <c r="P210" s="244"/>
      <c r="Q210" s="244"/>
      <c r="R210" s="244"/>
      <c r="S210" s="244"/>
      <c r="T210" s="24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145</v>
      </c>
      <c r="AU210" s="246" t="s">
        <v>88</v>
      </c>
      <c r="AV210" s="13" t="s">
        <v>88</v>
      </c>
      <c r="AW210" s="13" t="s">
        <v>33</v>
      </c>
      <c r="AX210" s="13" t="s">
        <v>78</v>
      </c>
      <c r="AY210" s="246" t="s">
        <v>136</v>
      </c>
    </row>
    <row r="211" s="13" customFormat="1">
      <c r="A211" s="13"/>
      <c r="B211" s="235"/>
      <c r="C211" s="236"/>
      <c r="D211" s="237" t="s">
        <v>145</v>
      </c>
      <c r="E211" s="238" t="s">
        <v>1</v>
      </c>
      <c r="F211" s="239" t="s">
        <v>275</v>
      </c>
      <c r="G211" s="236"/>
      <c r="H211" s="240">
        <v>0.72499999999999998</v>
      </c>
      <c r="I211" s="241"/>
      <c r="J211" s="236"/>
      <c r="K211" s="236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145</v>
      </c>
      <c r="AU211" s="246" t="s">
        <v>88</v>
      </c>
      <c r="AV211" s="13" t="s">
        <v>88</v>
      </c>
      <c r="AW211" s="13" t="s">
        <v>33</v>
      </c>
      <c r="AX211" s="13" t="s">
        <v>78</v>
      </c>
      <c r="AY211" s="246" t="s">
        <v>136</v>
      </c>
    </row>
    <row r="212" s="13" customFormat="1">
      <c r="A212" s="13"/>
      <c r="B212" s="235"/>
      <c r="C212" s="236"/>
      <c r="D212" s="237" t="s">
        <v>145</v>
      </c>
      <c r="E212" s="238" t="s">
        <v>1</v>
      </c>
      <c r="F212" s="239" t="s">
        <v>276</v>
      </c>
      <c r="G212" s="236"/>
      <c r="H212" s="240">
        <v>0.78600000000000003</v>
      </c>
      <c r="I212" s="241"/>
      <c r="J212" s="236"/>
      <c r="K212" s="236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145</v>
      </c>
      <c r="AU212" s="246" t="s">
        <v>88</v>
      </c>
      <c r="AV212" s="13" t="s">
        <v>88</v>
      </c>
      <c r="AW212" s="13" t="s">
        <v>33</v>
      </c>
      <c r="AX212" s="13" t="s">
        <v>78</v>
      </c>
      <c r="AY212" s="246" t="s">
        <v>136</v>
      </c>
    </row>
    <row r="213" s="13" customFormat="1">
      <c r="A213" s="13"/>
      <c r="B213" s="235"/>
      <c r="C213" s="236"/>
      <c r="D213" s="237" t="s">
        <v>145</v>
      </c>
      <c r="E213" s="238" t="s">
        <v>1</v>
      </c>
      <c r="F213" s="239" t="s">
        <v>277</v>
      </c>
      <c r="G213" s="236"/>
      <c r="H213" s="240">
        <v>0.96299999999999997</v>
      </c>
      <c r="I213" s="241"/>
      <c r="J213" s="236"/>
      <c r="K213" s="236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145</v>
      </c>
      <c r="AU213" s="246" t="s">
        <v>88</v>
      </c>
      <c r="AV213" s="13" t="s">
        <v>88</v>
      </c>
      <c r="AW213" s="13" t="s">
        <v>33</v>
      </c>
      <c r="AX213" s="13" t="s">
        <v>78</v>
      </c>
      <c r="AY213" s="246" t="s">
        <v>136</v>
      </c>
    </row>
    <row r="214" s="13" customFormat="1">
      <c r="A214" s="13"/>
      <c r="B214" s="235"/>
      <c r="C214" s="236"/>
      <c r="D214" s="237" t="s">
        <v>145</v>
      </c>
      <c r="E214" s="238" t="s">
        <v>1</v>
      </c>
      <c r="F214" s="239" t="s">
        <v>278</v>
      </c>
      <c r="G214" s="236"/>
      <c r="H214" s="240">
        <v>0.71599999999999997</v>
      </c>
      <c r="I214" s="241"/>
      <c r="J214" s="236"/>
      <c r="K214" s="236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145</v>
      </c>
      <c r="AU214" s="246" t="s">
        <v>88</v>
      </c>
      <c r="AV214" s="13" t="s">
        <v>88</v>
      </c>
      <c r="AW214" s="13" t="s">
        <v>33</v>
      </c>
      <c r="AX214" s="13" t="s">
        <v>78</v>
      </c>
      <c r="AY214" s="246" t="s">
        <v>136</v>
      </c>
    </row>
    <row r="215" s="13" customFormat="1">
      <c r="A215" s="13"/>
      <c r="B215" s="235"/>
      <c r="C215" s="236"/>
      <c r="D215" s="237" t="s">
        <v>145</v>
      </c>
      <c r="E215" s="238" t="s">
        <v>1</v>
      </c>
      <c r="F215" s="239" t="s">
        <v>279</v>
      </c>
      <c r="G215" s="236"/>
      <c r="H215" s="240">
        <v>0.71599999999999997</v>
      </c>
      <c r="I215" s="241"/>
      <c r="J215" s="236"/>
      <c r="K215" s="236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145</v>
      </c>
      <c r="AU215" s="246" t="s">
        <v>88</v>
      </c>
      <c r="AV215" s="13" t="s">
        <v>88</v>
      </c>
      <c r="AW215" s="13" t="s">
        <v>33</v>
      </c>
      <c r="AX215" s="13" t="s">
        <v>78</v>
      </c>
      <c r="AY215" s="246" t="s">
        <v>136</v>
      </c>
    </row>
    <row r="216" s="13" customFormat="1">
      <c r="A216" s="13"/>
      <c r="B216" s="235"/>
      <c r="C216" s="236"/>
      <c r="D216" s="237" t="s">
        <v>145</v>
      </c>
      <c r="E216" s="238" t="s">
        <v>1</v>
      </c>
      <c r="F216" s="239" t="s">
        <v>280</v>
      </c>
      <c r="G216" s="236"/>
      <c r="H216" s="240">
        <v>0.113</v>
      </c>
      <c r="I216" s="241"/>
      <c r="J216" s="236"/>
      <c r="K216" s="236"/>
      <c r="L216" s="242"/>
      <c r="M216" s="243"/>
      <c r="N216" s="244"/>
      <c r="O216" s="244"/>
      <c r="P216" s="244"/>
      <c r="Q216" s="244"/>
      <c r="R216" s="244"/>
      <c r="S216" s="244"/>
      <c r="T216" s="24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145</v>
      </c>
      <c r="AU216" s="246" t="s">
        <v>88</v>
      </c>
      <c r="AV216" s="13" t="s">
        <v>88</v>
      </c>
      <c r="AW216" s="13" t="s">
        <v>33</v>
      </c>
      <c r="AX216" s="13" t="s">
        <v>78</v>
      </c>
      <c r="AY216" s="246" t="s">
        <v>136</v>
      </c>
    </row>
    <row r="217" s="13" customFormat="1">
      <c r="A217" s="13"/>
      <c r="B217" s="235"/>
      <c r="C217" s="236"/>
      <c r="D217" s="237" t="s">
        <v>145</v>
      </c>
      <c r="E217" s="238" t="s">
        <v>1</v>
      </c>
      <c r="F217" s="239" t="s">
        <v>281</v>
      </c>
      <c r="G217" s="236"/>
      <c r="H217" s="240">
        <v>2.4169999999999998</v>
      </c>
      <c r="I217" s="241"/>
      <c r="J217" s="236"/>
      <c r="K217" s="236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145</v>
      </c>
      <c r="AU217" s="246" t="s">
        <v>88</v>
      </c>
      <c r="AV217" s="13" t="s">
        <v>88</v>
      </c>
      <c r="AW217" s="13" t="s">
        <v>33</v>
      </c>
      <c r="AX217" s="13" t="s">
        <v>78</v>
      </c>
      <c r="AY217" s="246" t="s">
        <v>136</v>
      </c>
    </row>
    <row r="218" s="13" customFormat="1">
      <c r="A218" s="13"/>
      <c r="B218" s="235"/>
      <c r="C218" s="236"/>
      <c r="D218" s="237" t="s">
        <v>145</v>
      </c>
      <c r="E218" s="238" t="s">
        <v>1</v>
      </c>
      <c r="F218" s="239" t="s">
        <v>282</v>
      </c>
      <c r="G218" s="236"/>
      <c r="H218" s="240">
        <v>2.8069999999999999</v>
      </c>
      <c r="I218" s="241"/>
      <c r="J218" s="236"/>
      <c r="K218" s="236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145</v>
      </c>
      <c r="AU218" s="246" t="s">
        <v>88</v>
      </c>
      <c r="AV218" s="13" t="s">
        <v>88</v>
      </c>
      <c r="AW218" s="13" t="s">
        <v>33</v>
      </c>
      <c r="AX218" s="13" t="s">
        <v>78</v>
      </c>
      <c r="AY218" s="246" t="s">
        <v>136</v>
      </c>
    </row>
    <row r="219" s="13" customFormat="1">
      <c r="A219" s="13"/>
      <c r="B219" s="235"/>
      <c r="C219" s="236"/>
      <c r="D219" s="237" t="s">
        <v>145</v>
      </c>
      <c r="E219" s="238" t="s">
        <v>1</v>
      </c>
      <c r="F219" s="239" t="s">
        <v>283</v>
      </c>
      <c r="G219" s="236"/>
      <c r="H219" s="240">
        <v>0.26200000000000001</v>
      </c>
      <c r="I219" s="241"/>
      <c r="J219" s="236"/>
      <c r="K219" s="236"/>
      <c r="L219" s="242"/>
      <c r="M219" s="243"/>
      <c r="N219" s="244"/>
      <c r="O219" s="244"/>
      <c r="P219" s="244"/>
      <c r="Q219" s="244"/>
      <c r="R219" s="244"/>
      <c r="S219" s="244"/>
      <c r="T219" s="24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6" t="s">
        <v>145</v>
      </c>
      <c r="AU219" s="246" t="s">
        <v>88</v>
      </c>
      <c r="AV219" s="13" t="s">
        <v>88</v>
      </c>
      <c r="AW219" s="13" t="s">
        <v>33</v>
      </c>
      <c r="AX219" s="13" t="s">
        <v>78</v>
      </c>
      <c r="AY219" s="246" t="s">
        <v>136</v>
      </c>
    </row>
    <row r="220" s="13" customFormat="1">
      <c r="A220" s="13"/>
      <c r="B220" s="235"/>
      <c r="C220" s="236"/>
      <c r="D220" s="237" t="s">
        <v>145</v>
      </c>
      <c r="E220" s="238" t="s">
        <v>1</v>
      </c>
      <c r="F220" s="239" t="s">
        <v>284</v>
      </c>
      <c r="G220" s="236"/>
      <c r="H220" s="240">
        <v>0.26200000000000001</v>
      </c>
      <c r="I220" s="241"/>
      <c r="J220" s="236"/>
      <c r="K220" s="236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145</v>
      </c>
      <c r="AU220" s="246" t="s">
        <v>88</v>
      </c>
      <c r="AV220" s="13" t="s">
        <v>88</v>
      </c>
      <c r="AW220" s="13" t="s">
        <v>33</v>
      </c>
      <c r="AX220" s="13" t="s">
        <v>78</v>
      </c>
      <c r="AY220" s="246" t="s">
        <v>136</v>
      </c>
    </row>
    <row r="221" s="16" customFormat="1">
      <c r="A221" s="16"/>
      <c r="B221" s="280"/>
      <c r="C221" s="281"/>
      <c r="D221" s="237" t="s">
        <v>145</v>
      </c>
      <c r="E221" s="282" t="s">
        <v>1</v>
      </c>
      <c r="F221" s="283" t="s">
        <v>268</v>
      </c>
      <c r="G221" s="281"/>
      <c r="H221" s="284">
        <v>11.775000000000002</v>
      </c>
      <c r="I221" s="285"/>
      <c r="J221" s="281"/>
      <c r="K221" s="281"/>
      <c r="L221" s="286"/>
      <c r="M221" s="287"/>
      <c r="N221" s="288"/>
      <c r="O221" s="288"/>
      <c r="P221" s="288"/>
      <c r="Q221" s="288"/>
      <c r="R221" s="288"/>
      <c r="S221" s="288"/>
      <c r="T221" s="289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90" t="s">
        <v>145</v>
      </c>
      <c r="AU221" s="290" t="s">
        <v>88</v>
      </c>
      <c r="AV221" s="16" t="s">
        <v>95</v>
      </c>
      <c r="AW221" s="16" t="s">
        <v>33</v>
      </c>
      <c r="AX221" s="16" t="s">
        <v>78</v>
      </c>
      <c r="AY221" s="290" t="s">
        <v>136</v>
      </c>
    </row>
    <row r="222" s="14" customFormat="1">
      <c r="A222" s="14"/>
      <c r="B222" s="247"/>
      <c r="C222" s="248"/>
      <c r="D222" s="237" t="s">
        <v>145</v>
      </c>
      <c r="E222" s="249" t="s">
        <v>1</v>
      </c>
      <c r="F222" s="250" t="s">
        <v>147</v>
      </c>
      <c r="G222" s="248"/>
      <c r="H222" s="251">
        <v>12.477000000000002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145</v>
      </c>
      <c r="AU222" s="257" t="s">
        <v>88</v>
      </c>
      <c r="AV222" s="14" t="s">
        <v>143</v>
      </c>
      <c r="AW222" s="14" t="s">
        <v>33</v>
      </c>
      <c r="AX222" s="14" t="s">
        <v>86</v>
      </c>
      <c r="AY222" s="257" t="s">
        <v>136</v>
      </c>
    </row>
    <row r="223" s="2" customFormat="1" ht="24.15" customHeight="1">
      <c r="A223" s="39"/>
      <c r="B223" s="40"/>
      <c r="C223" s="221" t="s">
        <v>7</v>
      </c>
      <c r="D223" s="221" t="s">
        <v>139</v>
      </c>
      <c r="E223" s="222" t="s">
        <v>285</v>
      </c>
      <c r="F223" s="223" t="s">
        <v>286</v>
      </c>
      <c r="G223" s="224" t="s">
        <v>142</v>
      </c>
      <c r="H223" s="225">
        <v>40</v>
      </c>
      <c r="I223" s="226"/>
      <c r="J223" s="227">
        <f>ROUND(I223*H223,2)</f>
        <v>0</v>
      </c>
      <c r="K223" s="228"/>
      <c r="L223" s="45"/>
      <c r="M223" s="229" t="s">
        <v>1</v>
      </c>
      <c r="N223" s="230" t="s">
        <v>43</v>
      </c>
      <c r="O223" s="92"/>
      <c r="P223" s="231">
        <f>O223*H223</f>
        <v>0</v>
      </c>
      <c r="Q223" s="231">
        <v>0.016074000000000001</v>
      </c>
      <c r="R223" s="231">
        <f>Q223*H223</f>
        <v>0.64296000000000009</v>
      </c>
      <c r="S223" s="231">
        <v>0</v>
      </c>
      <c r="T223" s="232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3" t="s">
        <v>188</v>
      </c>
      <c r="AT223" s="233" t="s">
        <v>139</v>
      </c>
      <c r="AU223" s="233" t="s">
        <v>88</v>
      </c>
      <c r="AY223" s="18" t="s">
        <v>136</v>
      </c>
      <c r="BE223" s="234">
        <f>IF(N223="základní",J223,0)</f>
        <v>0</v>
      </c>
      <c r="BF223" s="234">
        <f>IF(N223="snížená",J223,0)</f>
        <v>0</v>
      </c>
      <c r="BG223" s="234">
        <f>IF(N223="zákl. přenesená",J223,0)</f>
        <v>0</v>
      </c>
      <c r="BH223" s="234">
        <f>IF(N223="sníž. přenesená",J223,0)</f>
        <v>0</v>
      </c>
      <c r="BI223" s="234">
        <f>IF(N223="nulová",J223,0)</f>
        <v>0</v>
      </c>
      <c r="BJ223" s="18" t="s">
        <v>86</v>
      </c>
      <c r="BK223" s="234">
        <f>ROUND(I223*H223,2)</f>
        <v>0</v>
      </c>
      <c r="BL223" s="18" t="s">
        <v>188</v>
      </c>
      <c r="BM223" s="233" t="s">
        <v>287</v>
      </c>
    </row>
    <row r="224" s="15" customFormat="1">
      <c r="A224" s="15"/>
      <c r="B224" s="258"/>
      <c r="C224" s="259"/>
      <c r="D224" s="237" t="s">
        <v>145</v>
      </c>
      <c r="E224" s="260" t="s">
        <v>1</v>
      </c>
      <c r="F224" s="261" t="s">
        <v>288</v>
      </c>
      <c r="G224" s="259"/>
      <c r="H224" s="260" t="s">
        <v>1</v>
      </c>
      <c r="I224" s="262"/>
      <c r="J224" s="259"/>
      <c r="K224" s="259"/>
      <c r="L224" s="263"/>
      <c r="M224" s="264"/>
      <c r="N224" s="265"/>
      <c r="O224" s="265"/>
      <c r="P224" s="265"/>
      <c r="Q224" s="265"/>
      <c r="R224" s="265"/>
      <c r="S224" s="265"/>
      <c r="T224" s="26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7" t="s">
        <v>145</v>
      </c>
      <c r="AU224" s="267" t="s">
        <v>88</v>
      </c>
      <c r="AV224" s="15" t="s">
        <v>86</v>
      </c>
      <c r="AW224" s="15" t="s">
        <v>33</v>
      </c>
      <c r="AX224" s="15" t="s">
        <v>78</v>
      </c>
      <c r="AY224" s="267" t="s">
        <v>136</v>
      </c>
    </row>
    <row r="225" s="13" customFormat="1">
      <c r="A225" s="13"/>
      <c r="B225" s="235"/>
      <c r="C225" s="236"/>
      <c r="D225" s="237" t="s">
        <v>145</v>
      </c>
      <c r="E225" s="238" t="s">
        <v>1</v>
      </c>
      <c r="F225" s="239" t="s">
        <v>100</v>
      </c>
      <c r="G225" s="236"/>
      <c r="H225" s="240">
        <v>40</v>
      </c>
      <c r="I225" s="241"/>
      <c r="J225" s="236"/>
      <c r="K225" s="236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145</v>
      </c>
      <c r="AU225" s="246" t="s">
        <v>88</v>
      </c>
      <c r="AV225" s="13" t="s">
        <v>88</v>
      </c>
      <c r="AW225" s="13" t="s">
        <v>33</v>
      </c>
      <c r="AX225" s="13" t="s">
        <v>78</v>
      </c>
      <c r="AY225" s="246" t="s">
        <v>136</v>
      </c>
    </row>
    <row r="226" s="14" customFormat="1">
      <c r="A226" s="14"/>
      <c r="B226" s="247"/>
      <c r="C226" s="248"/>
      <c r="D226" s="237" t="s">
        <v>145</v>
      </c>
      <c r="E226" s="249" t="s">
        <v>1</v>
      </c>
      <c r="F226" s="250" t="s">
        <v>147</v>
      </c>
      <c r="G226" s="248"/>
      <c r="H226" s="251">
        <v>40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145</v>
      </c>
      <c r="AU226" s="257" t="s">
        <v>88</v>
      </c>
      <c r="AV226" s="14" t="s">
        <v>143</v>
      </c>
      <c r="AW226" s="14" t="s">
        <v>33</v>
      </c>
      <c r="AX226" s="14" t="s">
        <v>86</v>
      </c>
      <c r="AY226" s="257" t="s">
        <v>136</v>
      </c>
    </row>
    <row r="227" s="2" customFormat="1" ht="24.15" customHeight="1">
      <c r="A227" s="39"/>
      <c r="B227" s="40"/>
      <c r="C227" s="221" t="s">
        <v>289</v>
      </c>
      <c r="D227" s="221" t="s">
        <v>139</v>
      </c>
      <c r="E227" s="222" t="s">
        <v>290</v>
      </c>
      <c r="F227" s="223" t="s">
        <v>291</v>
      </c>
      <c r="G227" s="224" t="s">
        <v>142</v>
      </c>
      <c r="H227" s="225">
        <v>50</v>
      </c>
      <c r="I227" s="226"/>
      <c r="J227" s="227">
        <f>ROUND(I227*H227,2)</f>
        <v>0</v>
      </c>
      <c r="K227" s="228"/>
      <c r="L227" s="45"/>
      <c r="M227" s="229" t="s">
        <v>1</v>
      </c>
      <c r="N227" s="230" t="s">
        <v>43</v>
      </c>
      <c r="O227" s="92"/>
      <c r="P227" s="231">
        <f>O227*H227</f>
        <v>0</v>
      </c>
      <c r="Q227" s="231">
        <v>0.015709999999999998</v>
      </c>
      <c r="R227" s="231">
        <f>Q227*H227</f>
        <v>0.78549999999999986</v>
      </c>
      <c r="S227" s="231">
        <v>0</v>
      </c>
      <c r="T227" s="232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3" t="s">
        <v>188</v>
      </c>
      <c r="AT227" s="233" t="s">
        <v>139</v>
      </c>
      <c r="AU227" s="233" t="s">
        <v>88</v>
      </c>
      <c r="AY227" s="18" t="s">
        <v>136</v>
      </c>
      <c r="BE227" s="234">
        <f>IF(N227="základní",J227,0)</f>
        <v>0</v>
      </c>
      <c r="BF227" s="234">
        <f>IF(N227="snížená",J227,0)</f>
        <v>0</v>
      </c>
      <c r="BG227" s="234">
        <f>IF(N227="zákl. přenesená",J227,0)</f>
        <v>0</v>
      </c>
      <c r="BH227" s="234">
        <f>IF(N227="sníž. přenesená",J227,0)</f>
        <v>0</v>
      </c>
      <c r="BI227" s="234">
        <f>IF(N227="nulová",J227,0)</f>
        <v>0</v>
      </c>
      <c r="BJ227" s="18" t="s">
        <v>86</v>
      </c>
      <c r="BK227" s="234">
        <f>ROUND(I227*H227,2)</f>
        <v>0</v>
      </c>
      <c r="BL227" s="18" t="s">
        <v>188</v>
      </c>
      <c r="BM227" s="233" t="s">
        <v>292</v>
      </c>
    </row>
    <row r="228" s="15" customFormat="1">
      <c r="A228" s="15"/>
      <c r="B228" s="258"/>
      <c r="C228" s="259"/>
      <c r="D228" s="237" t="s">
        <v>145</v>
      </c>
      <c r="E228" s="260" t="s">
        <v>1</v>
      </c>
      <c r="F228" s="261" t="s">
        <v>293</v>
      </c>
      <c r="G228" s="259"/>
      <c r="H228" s="260" t="s">
        <v>1</v>
      </c>
      <c r="I228" s="262"/>
      <c r="J228" s="259"/>
      <c r="K228" s="259"/>
      <c r="L228" s="263"/>
      <c r="M228" s="264"/>
      <c r="N228" s="265"/>
      <c r="O228" s="265"/>
      <c r="P228" s="265"/>
      <c r="Q228" s="265"/>
      <c r="R228" s="265"/>
      <c r="S228" s="265"/>
      <c r="T228" s="26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7" t="s">
        <v>145</v>
      </c>
      <c r="AU228" s="267" t="s">
        <v>88</v>
      </c>
      <c r="AV228" s="15" t="s">
        <v>86</v>
      </c>
      <c r="AW228" s="15" t="s">
        <v>33</v>
      </c>
      <c r="AX228" s="15" t="s">
        <v>78</v>
      </c>
      <c r="AY228" s="267" t="s">
        <v>136</v>
      </c>
    </row>
    <row r="229" s="13" customFormat="1">
      <c r="A229" s="13"/>
      <c r="B229" s="235"/>
      <c r="C229" s="236"/>
      <c r="D229" s="237" t="s">
        <v>145</v>
      </c>
      <c r="E229" s="238" t="s">
        <v>1</v>
      </c>
      <c r="F229" s="239" t="s">
        <v>92</v>
      </c>
      <c r="G229" s="236"/>
      <c r="H229" s="240">
        <v>50</v>
      </c>
      <c r="I229" s="241"/>
      <c r="J229" s="236"/>
      <c r="K229" s="236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145</v>
      </c>
      <c r="AU229" s="246" t="s">
        <v>88</v>
      </c>
      <c r="AV229" s="13" t="s">
        <v>88</v>
      </c>
      <c r="AW229" s="13" t="s">
        <v>33</v>
      </c>
      <c r="AX229" s="13" t="s">
        <v>78</v>
      </c>
      <c r="AY229" s="246" t="s">
        <v>136</v>
      </c>
    </row>
    <row r="230" s="14" customFormat="1">
      <c r="A230" s="14"/>
      <c r="B230" s="247"/>
      <c r="C230" s="248"/>
      <c r="D230" s="237" t="s">
        <v>145</v>
      </c>
      <c r="E230" s="249" t="s">
        <v>1</v>
      </c>
      <c r="F230" s="250" t="s">
        <v>147</v>
      </c>
      <c r="G230" s="248"/>
      <c r="H230" s="251">
        <v>50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145</v>
      </c>
      <c r="AU230" s="257" t="s">
        <v>88</v>
      </c>
      <c r="AV230" s="14" t="s">
        <v>143</v>
      </c>
      <c r="AW230" s="14" t="s">
        <v>33</v>
      </c>
      <c r="AX230" s="14" t="s">
        <v>86</v>
      </c>
      <c r="AY230" s="257" t="s">
        <v>136</v>
      </c>
    </row>
    <row r="231" s="2" customFormat="1" ht="16.5" customHeight="1">
      <c r="A231" s="39"/>
      <c r="B231" s="40"/>
      <c r="C231" s="221" t="s">
        <v>294</v>
      </c>
      <c r="D231" s="221" t="s">
        <v>139</v>
      </c>
      <c r="E231" s="222" t="s">
        <v>295</v>
      </c>
      <c r="F231" s="223" t="s">
        <v>296</v>
      </c>
      <c r="G231" s="224" t="s">
        <v>245</v>
      </c>
      <c r="H231" s="225">
        <v>50</v>
      </c>
      <c r="I231" s="226"/>
      <c r="J231" s="227">
        <f>ROUND(I231*H231,2)</f>
        <v>0</v>
      </c>
      <c r="K231" s="228"/>
      <c r="L231" s="45"/>
      <c r="M231" s="229" t="s">
        <v>1</v>
      </c>
      <c r="N231" s="230" t="s">
        <v>43</v>
      </c>
      <c r="O231" s="92"/>
      <c r="P231" s="231">
        <f>O231*H231</f>
        <v>0</v>
      </c>
      <c r="Q231" s="231">
        <v>1.0000000000000001E-05</v>
      </c>
      <c r="R231" s="231">
        <f>Q231*H231</f>
        <v>0.00050000000000000001</v>
      </c>
      <c r="S231" s="231">
        <v>0</v>
      </c>
      <c r="T231" s="232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3" t="s">
        <v>188</v>
      </c>
      <c r="AT231" s="233" t="s">
        <v>139</v>
      </c>
      <c r="AU231" s="233" t="s">
        <v>88</v>
      </c>
      <c r="AY231" s="18" t="s">
        <v>136</v>
      </c>
      <c r="BE231" s="234">
        <f>IF(N231="základní",J231,0)</f>
        <v>0</v>
      </c>
      <c r="BF231" s="234">
        <f>IF(N231="snížená",J231,0)</f>
        <v>0</v>
      </c>
      <c r="BG231" s="234">
        <f>IF(N231="zákl. přenesená",J231,0)</f>
        <v>0</v>
      </c>
      <c r="BH231" s="234">
        <f>IF(N231="sníž. přenesená",J231,0)</f>
        <v>0</v>
      </c>
      <c r="BI231" s="234">
        <f>IF(N231="nulová",J231,0)</f>
        <v>0</v>
      </c>
      <c r="BJ231" s="18" t="s">
        <v>86</v>
      </c>
      <c r="BK231" s="234">
        <f>ROUND(I231*H231,2)</f>
        <v>0</v>
      </c>
      <c r="BL231" s="18" t="s">
        <v>188</v>
      </c>
      <c r="BM231" s="233" t="s">
        <v>297</v>
      </c>
    </row>
    <row r="232" s="15" customFormat="1">
      <c r="A232" s="15"/>
      <c r="B232" s="258"/>
      <c r="C232" s="259"/>
      <c r="D232" s="237" t="s">
        <v>145</v>
      </c>
      <c r="E232" s="260" t="s">
        <v>1</v>
      </c>
      <c r="F232" s="261" t="s">
        <v>298</v>
      </c>
      <c r="G232" s="259"/>
      <c r="H232" s="260" t="s">
        <v>1</v>
      </c>
      <c r="I232" s="262"/>
      <c r="J232" s="259"/>
      <c r="K232" s="259"/>
      <c r="L232" s="263"/>
      <c r="M232" s="264"/>
      <c r="N232" s="265"/>
      <c r="O232" s="265"/>
      <c r="P232" s="265"/>
      <c r="Q232" s="265"/>
      <c r="R232" s="265"/>
      <c r="S232" s="265"/>
      <c r="T232" s="26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7" t="s">
        <v>145</v>
      </c>
      <c r="AU232" s="267" t="s">
        <v>88</v>
      </c>
      <c r="AV232" s="15" t="s">
        <v>86</v>
      </c>
      <c r="AW232" s="15" t="s">
        <v>33</v>
      </c>
      <c r="AX232" s="15" t="s">
        <v>78</v>
      </c>
      <c r="AY232" s="267" t="s">
        <v>136</v>
      </c>
    </row>
    <row r="233" s="13" customFormat="1">
      <c r="A233" s="13"/>
      <c r="B233" s="235"/>
      <c r="C233" s="236"/>
      <c r="D233" s="237" t="s">
        <v>145</v>
      </c>
      <c r="E233" s="238" t="s">
        <v>1</v>
      </c>
      <c r="F233" s="239" t="s">
        <v>299</v>
      </c>
      <c r="G233" s="236"/>
      <c r="H233" s="240">
        <v>50</v>
      </c>
      <c r="I233" s="241"/>
      <c r="J233" s="236"/>
      <c r="K233" s="236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145</v>
      </c>
      <c r="AU233" s="246" t="s">
        <v>88</v>
      </c>
      <c r="AV233" s="13" t="s">
        <v>88</v>
      </c>
      <c r="AW233" s="13" t="s">
        <v>33</v>
      </c>
      <c r="AX233" s="13" t="s">
        <v>78</v>
      </c>
      <c r="AY233" s="246" t="s">
        <v>136</v>
      </c>
    </row>
    <row r="234" s="14" customFormat="1">
      <c r="A234" s="14"/>
      <c r="B234" s="247"/>
      <c r="C234" s="248"/>
      <c r="D234" s="237" t="s">
        <v>145</v>
      </c>
      <c r="E234" s="249" t="s">
        <v>1</v>
      </c>
      <c r="F234" s="250" t="s">
        <v>147</v>
      </c>
      <c r="G234" s="248"/>
      <c r="H234" s="251">
        <v>50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145</v>
      </c>
      <c r="AU234" s="257" t="s">
        <v>88</v>
      </c>
      <c r="AV234" s="14" t="s">
        <v>143</v>
      </c>
      <c r="AW234" s="14" t="s">
        <v>33</v>
      </c>
      <c r="AX234" s="14" t="s">
        <v>86</v>
      </c>
      <c r="AY234" s="257" t="s">
        <v>136</v>
      </c>
    </row>
    <row r="235" s="2" customFormat="1" ht="21.75" customHeight="1">
      <c r="A235" s="39"/>
      <c r="B235" s="40"/>
      <c r="C235" s="269" t="s">
        <v>300</v>
      </c>
      <c r="D235" s="269" t="s">
        <v>217</v>
      </c>
      <c r="E235" s="270" t="s">
        <v>301</v>
      </c>
      <c r="F235" s="271" t="s">
        <v>302</v>
      </c>
      <c r="G235" s="272" t="s">
        <v>187</v>
      </c>
      <c r="H235" s="273">
        <v>0.441</v>
      </c>
      <c r="I235" s="274"/>
      <c r="J235" s="275">
        <f>ROUND(I235*H235,2)</f>
        <v>0</v>
      </c>
      <c r="K235" s="276"/>
      <c r="L235" s="277"/>
      <c r="M235" s="278" t="s">
        <v>1</v>
      </c>
      <c r="N235" s="279" t="s">
        <v>43</v>
      </c>
      <c r="O235" s="92"/>
      <c r="P235" s="231">
        <f>O235*H235</f>
        <v>0</v>
      </c>
      <c r="Q235" s="231">
        <v>0.55000000000000004</v>
      </c>
      <c r="R235" s="231">
        <f>Q235*H235</f>
        <v>0.24255000000000002</v>
      </c>
      <c r="S235" s="231">
        <v>0</v>
      </c>
      <c r="T235" s="232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3" t="s">
        <v>220</v>
      </c>
      <c r="AT235" s="233" t="s">
        <v>217</v>
      </c>
      <c r="AU235" s="233" t="s">
        <v>88</v>
      </c>
      <c r="AY235" s="18" t="s">
        <v>136</v>
      </c>
      <c r="BE235" s="234">
        <f>IF(N235="základní",J235,0)</f>
        <v>0</v>
      </c>
      <c r="BF235" s="234">
        <f>IF(N235="snížená",J235,0)</f>
        <v>0</v>
      </c>
      <c r="BG235" s="234">
        <f>IF(N235="zákl. přenesená",J235,0)</f>
        <v>0</v>
      </c>
      <c r="BH235" s="234">
        <f>IF(N235="sníž. přenesená",J235,0)</f>
        <v>0</v>
      </c>
      <c r="BI235" s="234">
        <f>IF(N235="nulová",J235,0)</f>
        <v>0</v>
      </c>
      <c r="BJ235" s="18" t="s">
        <v>86</v>
      </c>
      <c r="BK235" s="234">
        <f>ROUND(I235*H235,2)</f>
        <v>0</v>
      </c>
      <c r="BL235" s="18" t="s">
        <v>188</v>
      </c>
      <c r="BM235" s="233" t="s">
        <v>303</v>
      </c>
    </row>
    <row r="236" s="15" customFormat="1">
      <c r="A236" s="15"/>
      <c r="B236" s="258"/>
      <c r="C236" s="259"/>
      <c r="D236" s="237" t="s">
        <v>145</v>
      </c>
      <c r="E236" s="260" t="s">
        <v>1</v>
      </c>
      <c r="F236" s="261" t="s">
        <v>304</v>
      </c>
      <c r="G236" s="259"/>
      <c r="H236" s="260" t="s">
        <v>1</v>
      </c>
      <c r="I236" s="262"/>
      <c r="J236" s="259"/>
      <c r="K236" s="259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145</v>
      </c>
      <c r="AU236" s="267" t="s">
        <v>88</v>
      </c>
      <c r="AV236" s="15" t="s">
        <v>86</v>
      </c>
      <c r="AW236" s="15" t="s">
        <v>33</v>
      </c>
      <c r="AX236" s="15" t="s">
        <v>78</v>
      </c>
      <c r="AY236" s="267" t="s">
        <v>136</v>
      </c>
    </row>
    <row r="237" s="13" customFormat="1">
      <c r="A237" s="13"/>
      <c r="B237" s="235"/>
      <c r="C237" s="236"/>
      <c r="D237" s="237" t="s">
        <v>145</v>
      </c>
      <c r="E237" s="238" t="s">
        <v>1</v>
      </c>
      <c r="F237" s="239" t="s">
        <v>305</v>
      </c>
      <c r="G237" s="236"/>
      <c r="H237" s="240">
        <v>0.41999999999999998</v>
      </c>
      <c r="I237" s="241"/>
      <c r="J237" s="236"/>
      <c r="K237" s="236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145</v>
      </c>
      <c r="AU237" s="246" t="s">
        <v>88</v>
      </c>
      <c r="AV237" s="13" t="s">
        <v>88</v>
      </c>
      <c r="AW237" s="13" t="s">
        <v>33</v>
      </c>
      <c r="AX237" s="13" t="s">
        <v>78</v>
      </c>
      <c r="AY237" s="246" t="s">
        <v>136</v>
      </c>
    </row>
    <row r="238" s="14" customFormat="1">
      <c r="A238" s="14"/>
      <c r="B238" s="247"/>
      <c r="C238" s="248"/>
      <c r="D238" s="237" t="s">
        <v>145</v>
      </c>
      <c r="E238" s="249" t="s">
        <v>1</v>
      </c>
      <c r="F238" s="250" t="s">
        <v>147</v>
      </c>
      <c r="G238" s="248"/>
      <c r="H238" s="251">
        <v>0.41999999999999998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145</v>
      </c>
      <c r="AU238" s="257" t="s">
        <v>88</v>
      </c>
      <c r="AV238" s="14" t="s">
        <v>143</v>
      </c>
      <c r="AW238" s="14" t="s">
        <v>33</v>
      </c>
      <c r="AX238" s="14" t="s">
        <v>86</v>
      </c>
      <c r="AY238" s="257" t="s">
        <v>136</v>
      </c>
    </row>
    <row r="239" s="13" customFormat="1">
      <c r="A239" s="13"/>
      <c r="B239" s="235"/>
      <c r="C239" s="236"/>
      <c r="D239" s="237" t="s">
        <v>145</v>
      </c>
      <c r="E239" s="236"/>
      <c r="F239" s="239" t="s">
        <v>306</v>
      </c>
      <c r="G239" s="236"/>
      <c r="H239" s="240">
        <v>0.441</v>
      </c>
      <c r="I239" s="241"/>
      <c r="J239" s="236"/>
      <c r="K239" s="236"/>
      <c r="L239" s="242"/>
      <c r="M239" s="243"/>
      <c r="N239" s="244"/>
      <c r="O239" s="244"/>
      <c r="P239" s="244"/>
      <c r="Q239" s="244"/>
      <c r="R239" s="244"/>
      <c r="S239" s="244"/>
      <c r="T239" s="24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6" t="s">
        <v>145</v>
      </c>
      <c r="AU239" s="246" t="s">
        <v>88</v>
      </c>
      <c r="AV239" s="13" t="s">
        <v>88</v>
      </c>
      <c r="AW239" s="13" t="s">
        <v>4</v>
      </c>
      <c r="AX239" s="13" t="s">
        <v>86</v>
      </c>
      <c r="AY239" s="246" t="s">
        <v>136</v>
      </c>
    </row>
    <row r="240" s="2" customFormat="1" ht="24.15" customHeight="1">
      <c r="A240" s="39"/>
      <c r="B240" s="40"/>
      <c r="C240" s="221" t="s">
        <v>307</v>
      </c>
      <c r="D240" s="221" t="s">
        <v>139</v>
      </c>
      <c r="E240" s="222" t="s">
        <v>308</v>
      </c>
      <c r="F240" s="223" t="s">
        <v>309</v>
      </c>
      <c r="G240" s="224" t="s">
        <v>195</v>
      </c>
      <c r="H240" s="268"/>
      <c r="I240" s="226"/>
      <c r="J240" s="227">
        <f>ROUND(I240*H240,2)</f>
        <v>0</v>
      </c>
      <c r="K240" s="228"/>
      <c r="L240" s="45"/>
      <c r="M240" s="229" t="s">
        <v>1</v>
      </c>
      <c r="N240" s="230" t="s">
        <v>43</v>
      </c>
      <c r="O240" s="92"/>
      <c r="P240" s="231">
        <f>O240*H240</f>
        <v>0</v>
      </c>
      <c r="Q240" s="231">
        <v>0</v>
      </c>
      <c r="R240" s="231">
        <f>Q240*H240</f>
        <v>0</v>
      </c>
      <c r="S240" s="231">
        <v>0</v>
      </c>
      <c r="T240" s="232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3" t="s">
        <v>188</v>
      </c>
      <c r="AT240" s="233" t="s">
        <v>139</v>
      </c>
      <c r="AU240" s="233" t="s">
        <v>88</v>
      </c>
      <c r="AY240" s="18" t="s">
        <v>136</v>
      </c>
      <c r="BE240" s="234">
        <f>IF(N240="základní",J240,0)</f>
        <v>0</v>
      </c>
      <c r="BF240" s="234">
        <f>IF(N240="snížená",J240,0)</f>
        <v>0</v>
      </c>
      <c r="BG240" s="234">
        <f>IF(N240="zákl. přenesená",J240,0)</f>
        <v>0</v>
      </c>
      <c r="BH240" s="234">
        <f>IF(N240="sníž. přenesená",J240,0)</f>
        <v>0</v>
      </c>
      <c r="BI240" s="234">
        <f>IF(N240="nulová",J240,0)</f>
        <v>0</v>
      </c>
      <c r="BJ240" s="18" t="s">
        <v>86</v>
      </c>
      <c r="BK240" s="234">
        <f>ROUND(I240*H240,2)</f>
        <v>0</v>
      </c>
      <c r="BL240" s="18" t="s">
        <v>188</v>
      </c>
      <c r="BM240" s="233" t="s">
        <v>310</v>
      </c>
    </row>
    <row r="241" s="12" customFormat="1" ht="22.8" customHeight="1">
      <c r="A241" s="12"/>
      <c r="B241" s="205"/>
      <c r="C241" s="206"/>
      <c r="D241" s="207" t="s">
        <v>77</v>
      </c>
      <c r="E241" s="219" t="s">
        <v>311</v>
      </c>
      <c r="F241" s="219" t="s">
        <v>312</v>
      </c>
      <c r="G241" s="206"/>
      <c r="H241" s="206"/>
      <c r="I241" s="209"/>
      <c r="J241" s="220">
        <f>BK241</f>
        <v>0</v>
      </c>
      <c r="K241" s="206"/>
      <c r="L241" s="211"/>
      <c r="M241" s="212"/>
      <c r="N241" s="213"/>
      <c r="O241" s="213"/>
      <c r="P241" s="214">
        <f>SUM(P242:P246)</f>
        <v>0</v>
      </c>
      <c r="Q241" s="213"/>
      <c r="R241" s="214">
        <f>SUM(R242:R246)</f>
        <v>0</v>
      </c>
      <c r="S241" s="213"/>
      <c r="T241" s="215">
        <f>SUM(T242:T246)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6" t="s">
        <v>88</v>
      </c>
      <c r="AT241" s="217" t="s">
        <v>77</v>
      </c>
      <c r="AU241" s="217" t="s">
        <v>86</v>
      </c>
      <c r="AY241" s="216" t="s">
        <v>136</v>
      </c>
      <c r="BK241" s="218">
        <f>SUM(BK242:BK246)</f>
        <v>0</v>
      </c>
    </row>
    <row r="242" s="2" customFormat="1" ht="24.15" customHeight="1">
      <c r="A242" s="39"/>
      <c r="B242" s="40"/>
      <c r="C242" s="221" t="s">
        <v>313</v>
      </c>
      <c r="D242" s="221" t="s">
        <v>139</v>
      </c>
      <c r="E242" s="222" t="s">
        <v>314</v>
      </c>
      <c r="F242" s="223" t="s">
        <v>315</v>
      </c>
      <c r="G242" s="224" t="s">
        <v>245</v>
      </c>
      <c r="H242" s="225">
        <v>346.83999999999997</v>
      </c>
      <c r="I242" s="226"/>
      <c r="J242" s="227">
        <f>ROUND(I242*H242,2)</f>
        <v>0</v>
      </c>
      <c r="K242" s="228"/>
      <c r="L242" s="45"/>
      <c r="M242" s="229" t="s">
        <v>1</v>
      </c>
      <c r="N242" s="230" t="s">
        <v>43</v>
      </c>
      <c r="O242" s="92"/>
      <c r="P242" s="231">
        <f>O242*H242</f>
        <v>0</v>
      </c>
      <c r="Q242" s="231">
        <v>0</v>
      </c>
      <c r="R242" s="231">
        <f>Q242*H242</f>
        <v>0</v>
      </c>
      <c r="S242" s="231">
        <v>0</v>
      </c>
      <c r="T242" s="232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3" t="s">
        <v>188</v>
      </c>
      <c r="AT242" s="233" t="s">
        <v>139</v>
      </c>
      <c r="AU242" s="233" t="s">
        <v>88</v>
      </c>
      <c r="AY242" s="18" t="s">
        <v>136</v>
      </c>
      <c r="BE242" s="234">
        <f>IF(N242="základní",J242,0)</f>
        <v>0</v>
      </c>
      <c r="BF242" s="234">
        <f>IF(N242="snížená",J242,0)</f>
        <v>0</v>
      </c>
      <c r="BG242" s="234">
        <f>IF(N242="zákl. přenesená",J242,0)</f>
        <v>0</v>
      </c>
      <c r="BH242" s="234">
        <f>IF(N242="sníž. přenesená",J242,0)</f>
        <v>0</v>
      </c>
      <c r="BI242" s="234">
        <f>IF(N242="nulová",J242,0)</f>
        <v>0</v>
      </c>
      <c r="BJ242" s="18" t="s">
        <v>86</v>
      </c>
      <c r="BK242" s="234">
        <f>ROUND(I242*H242,2)</f>
        <v>0</v>
      </c>
      <c r="BL242" s="18" t="s">
        <v>188</v>
      </c>
      <c r="BM242" s="233" t="s">
        <v>316</v>
      </c>
    </row>
    <row r="243" s="15" customFormat="1">
      <c r="A243" s="15"/>
      <c r="B243" s="258"/>
      <c r="C243" s="259"/>
      <c r="D243" s="237" t="s">
        <v>145</v>
      </c>
      <c r="E243" s="260" t="s">
        <v>1</v>
      </c>
      <c r="F243" s="261" t="s">
        <v>317</v>
      </c>
      <c r="G243" s="259"/>
      <c r="H243" s="260" t="s">
        <v>1</v>
      </c>
      <c r="I243" s="262"/>
      <c r="J243" s="259"/>
      <c r="K243" s="259"/>
      <c r="L243" s="263"/>
      <c r="M243" s="264"/>
      <c r="N243" s="265"/>
      <c r="O243" s="265"/>
      <c r="P243" s="265"/>
      <c r="Q243" s="265"/>
      <c r="R243" s="265"/>
      <c r="S243" s="265"/>
      <c r="T243" s="26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7" t="s">
        <v>145</v>
      </c>
      <c r="AU243" s="267" t="s">
        <v>88</v>
      </c>
      <c r="AV243" s="15" t="s">
        <v>86</v>
      </c>
      <c r="AW243" s="15" t="s">
        <v>33</v>
      </c>
      <c r="AX243" s="15" t="s">
        <v>78</v>
      </c>
      <c r="AY243" s="267" t="s">
        <v>136</v>
      </c>
    </row>
    <row r="244" s="13" customFormat="1">
      <c r="A244" s="13"/>
      <c r="B244" s="235"/>
      <c r="C244" s="236"/>
      <c r="D244" s="237" t="s">
        <v>145</v>
      </c>
      <c r="E244" s="238" t="s">
        <v>1</v>
      </c>
      <c r="F244" s="239" t="s">
        <v>318</v>
      </c>
      <c r="G244" s="236"/>
      <c r="H244" s="240">
        <v>346.83999999999997</v>
      </c>
      <c r="I244" s="241"/>
      <c r="J244" s="236"/>
      <c r="K244" s="236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145</v>
      </c>
      <c r="AU244" s="246" t="s">
        <v>88</v>
      </c>
      <c r="AV244" s="13" t="s">
        <v>88</v>
      </c>
      <c r="AW244" s="13" t="s">
        <v>33</v>
      </c>
      <c r="AX244" s="13" t="s">
        <v>78</v>
      </c>
      <c r="AY244" s="246" t="s">
        <v>136</v>
      </c>
    </row>
    <row r="245" s="14" customFormat="1">
      <c r="A245" s="14"/>
      <c r="B245" s="247"/>
      <c r="C245" s="248"/>
      <c r="D245" s="237" t="s">
        <v>145</v>
      </c>
      <c r="E245" s="249" t="s">
        <v>1</v>
      </c>
      <c r="F245" s="250" t="s">
        <v>147</v>
      </c>
      <c r="G245" s="248"/>
      <c r="H245" s="251">
        <v>346.83999999999997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7" t="s">
        <v>145</v>
      </c>
      <c r="AU245" s="257" t="s">
        <v>88</v>
      </c>
      <c r="AV245" s="14" t="s">
        <v>143</v>
      </c>
      <c r="AW245" s="14" t="s">
        <v>33</v>
      </c>
      <c r="AX245" s="14" t="s">
        <v>86</v>
      </c>
      <c r="AY245" s="257" t="s">
        <v>136</v>
      </c>
    </row>
    <row r="246" s="2" customFormat="1" ht="24.15" customHeight="1">
      <c r="A246" s="39"/>
      <c r="B246" s="40"/>
      <c r="C246" s="221" t="s">
        <v>319</v>
      </c>
      <c r="D246" s="221" t="s">
        <v>139</v>
      </c>
      <c r="E246" s="222" t="s">
        <v>320</v>
      </c>
      <c r="F246" s="223" t="s">
        <v>321</v>
      </c>
      <c r="G246" s="224" t="s">
        <v>195</v>
      </c>
      <c r="H246" s="268"/>
      <c r="I246" s="226"/>
      <c r="J246" s="227">
        <f>ROUND(I246*H246,2)</f>
        <v>0</v>
      </c>
      <c r="K246" s="228"/>
      <c r="L246" s="45"/>
      <c r="M246" s="229" t="s">
        <v>1</v>
      </c>
      <c r="N246" s="230" t="s">
        <v>43</v>
      </c>
      <c r="O246" s="92"/>
      <c r="P246" s="231">
        <f>O246*H246</f>
        <v>0</v>
      </c>
      <c r="Q246" s="231">
        <v>0</v>
      </c>
      <c r="R246" s="231">
        <f>Q246*H246</f>
        <v>0</v>
      </c>
      <c r="S246" s="231">
        <v>0</v>
      </c>
      <c r="T246" s="232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3" t="s">
        <v>188</v>
      </c>
      <c r="AT246" s="233" t="s">
        <v>139</v>
      </c>
      <c r="AU246" s="233" t="s">
        <v>88</v>
      </c>
      <c r="AY246" s="18" t="s">
        <v>136</v>
      </c>
      <c r="BE246" s="234">
        <f>IF(N246="základní",J246,0)</f>
        <v>0</v>
      </c>
      <c r="BF246" s="234">
        <f>IF(N246="snížená",J246,0)</f>
        <v>0</v>
      </c>
      <c r="BG246" s="234">
        <f>IF(N246="zákl. přenesená",J246,0)</f>
        <v>0</v>
      </c>
      <c r="BH246" s="234">
        <f>IF(N246="sníž. přenesená",J246,0)</f>
        <v>0</v>
      </c>
      <c r="BI246" s="234">
        <f>IF(N246="nulová",J246,0)</f>
        <v>0</v>
      </c>
      <c r="BJ246" s="18" t="s">
        <v>86</v>
      </c>
      <c r="BK246" s="234">
        <f>ROUND(I246*H246,2)</f>
        <v>0</v>
      </c>
      <c r="BL246" s="18" t="s">
        <v>188</v>
      </c>
      <c r="BM246" s="233" t="s">
        <v>322</v>
      </c>
    </row>
    <row r="247" s="12" customFormat="1" ht="22.8" customHeight="1">
      <c r="A247" s="12"/>
      <c r="B247" s="205"/>
      <c r="C247" s="206"/>
      <c r="D247" s="207" t="s">
        <v>77</v>
      </c>
      <c r="E247" s="219" t="s">
        <v>323</v>
      </c>
      <c r="F247" s="219" t="s">
        <v>324</v>
      </c>
      <c r="G247" s="206"/>
      <c r="H247" s="206"/>
      <c r="I247" s="209"/>
      <c r="J247" s="220">
        <f>BK247</f>
        <v>0</v>
      </c>
      <c r="K247" s="206"/>
      <c r="L247" s="211"/>
      <c r="M247" s="212"/>
      <c r="N247" s="213"/>
      <c r="O247" s="213"/>
      <c r="P247" s="214">
        <f>SUM(P248:P311)</f>
        <v>0</v>
      </c>
      <c r="Q247" s="213"/>
      <c r="R247" s="214">
        <f>SUM(R248:R311)</f>
        <v>2.7830435000000002</v>
      </c>
      <c r="S247" s="213"/>
      <c r="T247" s="215">
        <f>SUM(T248:T311)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6" t="s">
        <v>88</v>
      </c>
      <c r="AT247" s="217" t="s">
        <v>77</v>
      </c>
      <c r="AU247" s="217" t="s">
        <v>86</v>
      </c>
      <c r="AY247" s="216" t="s">
        <v>136</v>
      </c>
      <c r="BK247" s="218">
        <f>SUM(BK248:BK311)</f>
        <v>0</v>
      </c>
    </row>
    <row r="248" s="2" customFormat="1" ht="24.15" customHeight="1">
      <c r="A248" s="39"/>
      <c r="B248" s="40"/>
      <c r="C248" s="221" t="s">
        <v>325</v>
      </c>
      <c r="D248" s="221" t="s">
        <v>139</v>
      </c>
      <c r="E248" s="222" t="s">
        <v>326</v>
      </c>
      <c r="F248" s="223" t="s">
        <v>327</v>
      </c>
      <c r="G248" s="224" t="s">
        <v>142</v>
      </c>
      <c r="H248" s="225">
        <v>358</v>
      </c>
      <c r="I248" s="226"/>
      <c r="J248" s="227">
        <f>ROUND(I248*H248,2)</f>
        <v>0</v>
      </c>
      <c r="K248" s="228"/>
      <c r="L248" s="45"/>
      <c r="M248" s="229" t="s">
        <v>1</v>
      </c>
      <c r="N248" s="230" t="s">
        <v>43</v>
      </c>
      <c r="O248" s="92"/>
      <c r="P248" s="231">
        <f>O248*H248</f>
        <v>0</v>
      </c>
      <c r="Q248" s="231">
        <v>0</v>
      </c>
      <c r="R248" s="231">
        <f>Q248*H248</f>
        <v>0</v>
      </c>
      <c r="S248" s="231">
        <v>0</v>
      </c>
      <c r="T248" s="232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3" t="s">
        <v>188</v>
      </c>
      <c r="AT248" s="233" t="s">
        <v>139</v>
      </c>
      <c r="AU248" s="233" t="s">
        <v>88</v>
      </c>
      <c r="AY248" s="18" t="s">
        <v>136</v>
      </c>
      <c r="BE248" s="234">
        <f>IF(N248="základní",J248,0)</f>
        <v>0</v>
      </c>
      <c r="BF248" s="234">
        <f>IF(N248="snížená",J248,0)</f>
        <v>0</v>
      </c>
      <c r="BG248" s="234">
        <f>IF(N248="zákl. přenesená",J248,0)</f>
        <v>0</v>
      </c>
      <c r="BH248" s="234">
        <f>IF(N248="sníž. přenesená",J248,0)</f>
        <v>0</v>
      </c>
      <c r="BI248" s="234">
        <f>IF(N248="nulová",J248,0)</f>
        <v>0</v>
      </c>
      <c r="BJ248" s="18" t="s">
        <v>86</v>
      </c>
      <c r="BK248" s="234">
        <f>ROUND(I248*H248,2)</f>
        <v>0</v>
      </c>
      <c r="BL248" s="18" t="s">
        <v>188</v>
      </c>
      <c r="BM248" s="233" t="s">
        <v>328</v>
      </c>
    </row>
    <row r="249" s="15" customFormat="1">
      <c r="A249" s="15"/>
      <c r="B249" s="258"/>
      <c r="C249" s="259"/>
      <c r="D249" s="237" t="s">
        <v>145</v>
      </c>
      <c r="E249" s="260" t="s">
        <v>1</v>
      </c>
      <c r="F249" s="261" t="s">
        <v>215</v>
      </c>
      <c r="G249" s="259"/>
      <c r="H249" s="260" t="s">
        <v>1</v>
      </c>
      <c r="I249" s="262"/>
      <c r="J249" s="259"/>
      <c r="K249" s="259"/>
      <c r="L249" s="263"/>
      <c r="M249" s="264"/>
      <c r="N249" s="265"/>
      <c r="O249" s="265"/>
      <c r="P249" s="265"/>
      <c r="Q249" s="265"/>
      <c r="R249" s="265"/>
      <c r="S249" s="265"/>
      <c r="T249" s="26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7" t="s">
        <v>145</v>
      </c>
      <c r="AU249" s="267" t="s">
        <v>88</v>
      </c>
      <c r="AV249" s="15" t="s">
        <v>86</v>
      </c>
      <c r="AW249" s="15" t="s">
        <v>33</v>
      </c>
      <c r="AX249" s="15" t="s">
        <v>78</v>
      </c>
      <c r="AY249" s="267" t="s">
        <v>136</v>
      </c>
    </row>
    <row r="250" s="13" customFormat="1">
      <c r="A250" s="13"/>
      <c r="B250" s="235"/>
      <c r="C250" s="236"/>
      <c r="D250" s="237" t="s">
        <v>145</v>
      </c>
      <c r="E250" s="238" t="s">
        <v>1</v>
      </c>
      <c r="F250" s="239" t="s">
        <v>96</v>
      </c>
      <c r="G250" s="236"/>
      <c r="H250" s="240">
        <v>358</v>
      </c>
      <c r="I250" s="241"/>
      <c r="J250" s="236"/>
      <c r="K250" s="236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145</v>
      </c>
      <c r="AU250" s="246" t="s">
        <v>88</v>
      </c>
      <c r="AV250" s="13" t="s">
        <v>88</v>
      </c>
      <c r="AW250" s="13" t="s">
        <v>33</v>
      </c>
      <c r="AX250" s="13" t="s">
        <v>78</v>
      </c>
      <c r="AY250" s="246" t="s">
        <v>136</v>
      </c>
    </row>
    <row r="251" s="14" customFormat="1">
      <c r="A251" s="14"/>
      <c r="B251" s="247"/>
      <c r="C251" s="248"/>
      <c r="D251" s="237" t="s">
        <v>145</v>
      </c>
      <c r="E251" s="249" t="s">
        <v>1</v>
      </c>
      <c r="F251" s="250" t="s">
        <v>147</v>
      </c>
      <c r="G251" s="248"/>
      <c r="H251" s="251">
        <v>358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145</v>
      </c>
      <c r="AU251" s="257" t="s">
        <v>88</v>
      </c>
      <c r="AV251" s="14" t="s">
        <v>143</v>
      </c>
      <c r="AW251" s="14" t="s">
        <v>33</v>
      </c>
      <c r="AX251" s="14" t="s">
        <v>86</v>
      </c>
      <c r="AY251" s="257" t="s">
        <v>136</v>
      </c>
    </row>
    <row r="252" s="2" customFormat="1" ht="16.5" customHeight="1">
      <c r="A252" s="39"/>
      <c r="B252" s="40"/>
      <c r="C252" s="269" t="s">
        <v>329</v>
      </c>
      <c r="D252" s="269" t="s">
        <v>217</v>
      </c>
      <c r="E252" s="270" t="s">
        <v>330</v>
      </c>
      <c r="F252" s="271" t="s">
        <v>331</v>
      </c>
      <c r="G252" s="272" t="s">
        <v>142</v>
      </c>
      <c r="H252" s="273">
        <v>465.39999999999998</v>
      </c>
      <c r="I252" s="274"/>
      <c r="J252" s="275">
        <f>ROUND(I252*H252,2)</f>
        <v>0</v>
      </c>
      <c r="K252" s="276"/>
      <c r="L252" s="277"/>
      <c r="M252" s="278" t="s">
        <v>1</v>
      </c>
      <c r="N252" s="279" t="s">
        <v>43</v>
      </c>
      <c r="O252" s="92"/>
      <c r="P252" s="231">
        <f>O252*H252</f>
        <v>0</v>
      </c>
      <c r="Q252" s="231">
        <v>0.0050000000000000001</v>
      </c>
      <c r="R252" s="231">
        <f>Q252*H252</f>
        <v>2.327</v>
      </c>
      <c r="S252" s="231">
        <v>0</v>
      </c>
      <c r="T252" s="232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3" t="s">
        <v>220</v>
      </c>
      <c r="AT252" s="233" t="s">
        <v>217</v>
      </c>
      <c r="AU252" s="233" t="s">
        <v>88</v>
      </c>
      <c r="AY252" s="18" t="s">
        <v>136</v>
      </c>
      <c r="BE252" s="234">
        <f>IF(N252="základní",J252,0)</f>
        <v>0</v>
      </c>
      <c r="BF252" s="234">
        <f>IF(N252="snížená",J252,0)</f>
        <v>0</v>
      </c>
      <c r="BG252" s="234">
        <f>IF(N252="zákl. přenesená",J252,0)</f>
        <v>0</v>
      </c>
      <c r="BH252" s="234">
        <f>IF(N252="sníž. přenesená",J252,0)</f>
        <v>0</v>
      </c>
      <c r="BI252" s="234">
        <f>IF(N252="nulová",J252,0)</f>
        <v>0</v>
      </c>
      <c r="BJ252" s="18" t="s">
        <v>86</v>
      </c>
      <c r="BK252" s="234">
        <f>ROUND(I252*H252,2)</f>
        <v>0</v>
      </c>
      <c r="BL252" s="18" t="s">
        <v>188</v>
      </c>
      <c r="BM252" s="233" t="s">
        <v>332</v>
      </c>
    </row>
    <row r="253" s="13" customFormat="1">
      <c r="A253" s="13"/>
      <c r="B253" s="235"/>
      <c r="C253" s="236"/>
      <c r="D253" s="237" t="s">
        <v>145</v>
      </c>
      <c r="E253" s="236"/>
      <c r="F253" s="239" t="s">
        <v>333</v>
      </c>
      <c r="G253" s="236"/>
      <c r="H253" s="240">
        <v>465.39999999999998</v>
      </c>
      <c r="I253" s="241"/>
      <c r="J253" s="236"/>
      <c r="K253" s="236"/>
      <c r="L253" s="242"/>
      <c r="M253" s="243"/>
      <c r="N253" s="244"/>
      <c r="O253" s="244"/>
      <c r="P253" s="244"/>
      <c r="Q253" s="244"/>
      <c r="R253" s="244"/>
      <c r="S253" s="244"/>
      <c r="T253" s="24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6" t="s">
        <v>145</v>
      </c>
      <c r="AU253" s="246" t="s">
        <v>88</v>
      </c>
      <c r="AV253" s="13" t="s">
        <v>88</v>
      </c>
      <c r="AW253" s="13" t="s">
        <v>4</v>
      </c>
      <c r="AX253" s="13" t="s">
        <v>86</v>
      </c>
      <c r="AY253" s="246" t="s">
        <v>136</v>
      </c>
    </row>
    <row r="254" s="2" customFormat="1" ht="21.75" customHeight="1">
      <c r="A254" s="39"/>
      <c r="B254" s="40"/>
      <c r="C254" s="221" t="s">
        <v>334</v>
      </c>
      <c r="D254" s="221" t="s">
        <v>139</v>
      </c>
      <c r="E254" s="222" t="s">
        <v>335</v>
      </c>
      <c r="F254" s="223" t="s">
        <v>336</v>
      </c>
      <c r="G254" s="224" t="s">
        <v>245</v>
      </c>
      <c r="H254" s="225">
        <v>25.609999999999999</v>
      </c>
      <c r="I254" s="226"/>
      <c r="J254" s="227">
        <f>ROUND(I254*H254,2)</f>
        <v>0</v>
      </c>
      <c r="K254" s="228"/>
      <c r="L254" s="45"/>
      <c r="M254" s="229" t="s">
        <v>1</v>
      </c>
      <c r="N254" s="230" t="s">
        <v>43</v>
      </c>
      <c r="O254" s="92"/>
      <c r="P254" s="231">
        <f>O254*H254</f>
        <v>0</v>
      </c>
      <c r="Q254" s="231">
        <v>0.00091</v>
      </c>
      <c r="R254" s="231">
        <f>Q254*H254</f>
        <v>0.023305099999999999</v>
      </c>
      <c r="S254" s="231">
        <v>0</v>
      </c>
      <c r="T254" s="232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3" t="s">
        <v>188</v>
      </c>
      <c r="AT254" s="233" t="s">
        <v>139</v>
      </c>
      <c r="AU254" s="233" t="s">
        <v>88</v>
      </c>
      <c r="AY254" s="18" t="s">
        <v>136</v>
      </c>
      <c r="BE254" s="234">
        <f>IF(N254="základní",J254,0)</f>
        <v>0</v>
      </c>
      <c r="BF254" s="234">
        <f>IF(N254="snížená",J254,0)</f>
        <v>0</v>
      </c>
      <c r="BG254" s="234">
        <f>IF(N254="zákl. přenesená",J254,0)</f>
        <v>0</v>
      </c>
      <c r="BH254" s="234">
        <f>IF(N254="sníž. přenesená",J254,0)</f>
        <v>0</v>
      </c>
      <c r="BI254" s="234">
        <f>IF(N254="nulová",J254,0)</f>
        <v>0</v>
      </c>
      <c r="BJ254" s="18" t="s">
        <v>86</v>
      </c>
      <c r="BK254" s="234">
        <f>ROUND(I254*H254,2)</f>
        <v>0</v>
      </c>
      <c r="BL254" s="18" t="s">
        <v>188</v>
      </c>
      <c r="BM254" s="233" t="s">
        <v>337</v>
      </c>
    </row>
    <row r="255" s="15" customFormat="1">
      <c r="A255" s="15"/>
      <c r="B255" s="258"/>
      <c r="C255" s="259"/>
      <c r="D255" s="237" t="s">
        <v>145</v>
      </c>
      <c r="E255" s="260" t="s">
        <v>1</v>
      </c>
      <c r="F255" s="261" t="s">
        <v>338</v>
      </c>
      <c r="G255" s="259"/>
      <c r="H255" s="260" t="s">
        <v>1</v>
      </c>
      <c r="I255" s="262"/>
      <c r="J255" s="259"/>
      <c r="K255" s="259"/>
      <c r="L255" s="263"/>
      <c r="M255" s="264"/>
      <c r="N255" s="265"/>
      <c r="O255" s="265"/>
      <c r="P255" s="265"/>
      <c r="Q255" s="265"/>
      <c r="R255" s="265"/>
      <c r="S255" s="265"/>
      <c r="T255" s="26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7" t="s">
        <v>145</v>
      </c>
      <c r="AU255" s="267" t="s">
        <v>88</v>
      </c>
      <c r="AV255" s="15" t="s">
        <v>86</v>
      </c>
      <c r="AW255" s="15" t="s">
        <v>33</v>
      </c>
      <c r="AX255" s="15" t="s">
        <v>78</v>
      </c>
      <c r="AY255" s="267" t="s">
        <v>136</v>
      </c>
    </row>
    <row r="256" s="13" customFormat="1">
      <c r="A256" s="13"/>
      <c r="B256" s="235"/>
      <c r="C256" s="236"/>
      <c r="D256" s="237" t="s">
        <v>145</v>
      </c>
      <c r="E256" s="238" t="s">
        <v>1</v>
      </c>
      <c r="F256" s="239" t="s">
        <v>339</v>
      </c>
      <c r="G256" s="236"/>
      <c r="H256" s="240">
        <v>25.609999999999999</v>
      </c>
      <c r="I256" s="241"/>
      <c r="J256" s="236"/>
      <c r="K256" s="236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145</v>
      </c>
      <c r="AU256" s="246" t="s">
        <v>88</v>
      </c>
      <c r="AV256" s="13" t="s">
        <v>88</v>
      </c>
      <c r="AW256" s="13" t="s">
        <v>33</v>
      </c>
      <c r="AX256" s="13" t="s">
        <v>78</v>
      </c>
      <c r="AY256" s="246" t="s">
        <v>136</v>
      </c>
    </row>
    <row r="257" s="14" customFormat="1">
      <c r="A257" s="14"/>
      <c r="B257" s="247"/>
      <c r="C257" s="248"/>
      <c r="D257" s="237" t="s">
        <v>145</v>
      </c>
      <c r="E257" s="249" t="s">
        <v>1</v>
      </c>
      <c r="F257" s="250" t="s">
        <v>147</v>
      </c>
      <c r="G257" s="248"/>
      <c r="H257" s="251">
        <v>25.609999999999999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145</v>
      </c>
      <c r="AU257" s="257" t="s">
        <v>88</v>
      </c>
      <c r="AV257" s="14" t="s">
        <v>143</v>
      </c>
      <c r="AW257" s="14" t="s">
        <v>33</v>
      </c>
      <c r="AX257" s="14" t="s">
        <v>86</v>
      </c>
      <c r="AY257" s="257" t="s">
        <v>136</v>
      </c>
    </row>
    <row r="258" s="2" customFormat="1" ht="16.5" customHeight="1">
      <c r="A258" s="39"/>
      <c r="B258" s="40"/>
      <c r="C258" s="269" t="s">
        <v>340</v>
      </c>
      <c r="D258" s="269" t="s">
        <v>217</v>
      </c>
      <c r="E258" s="270" t="s">
        <v>341</v>
      </c>
      <c r="F258" s="271" t="s">
        <v>342</v>
      </c>
      <c r="G258" s="272" t="s">
        <v>227</v>
      </c>
      <c r="H258" s="273">
        <v>14</v>
      </c>
      <c r="I258" s="274"/>
      <c r="J258" s="275">
        <f>ROUND(I258*H258,2)</f>
        <v>0</v>
      </c>
      <c r="K258" s="276"/>
      <c r="L258" s="277"/>
      <c r="M258" s="278" t="s">
        <v>1</v>
      </c>
      <c r="N258" s="279" t="s">
        <v>43</v>
      </c>
      <c r="O258" s="92"/>
      <c r="P258" s="231">
        <f>O258*H258</f>
        <v>0</v>
      </c>
      <c r="Q258" s="231">
        <v>0.00079000000000000001</v>
      </c>
      <c r="R258" s="231">
        <f>Q258*H258</f>
        <v>0.01106</v>
      </c>
      <c r="S258" s="231">
        <v>0</v>
      </c>
      <c r="T258" s="232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3" t="s">
        <v>220</v>
      </c>
      <c r="AT258" s="233" t="s">
        <v>217</v>
      </c>
      <c r="AU258" s="233" t="s">
        <v>88</v>
      </c>
      <c r="AY258" s="18" t="s">
        <v>136</v>
      </c>
      <c r="BE258" s="234">
        <f>IF(N258="základní",J258,0)</f>
        <v>0</v>
      </c>
      <c r="BF258" s="234">
        <f>IF(N258="snížená",J258,0)</f>
        <v>0</v>
      </c>
      <c r="BG258" s="234">
        <f>IF(N258="zákl. přenesená",J258,0)</f>
        <v>0</v>
      </c>
      <c r="BH258" s="234">
        <f>IF(N258="sníž. přenesená",J258,0)</f>
        <v>0</v>
      </c>
      <c r="BI258" s="234">
        <f>IF(N258="nulová",J258,0)</f>
        <v>0</v>
      </c>
      <c r="BJ258" s="18" t="s">
        <v>86</v>
      </c>
      <c r="BK258" s="234">
        <f>ROUND(I258*H258,2)</f>
        <v>0</v>
      </c>
      <c r="BL258" s="18" t="s">
        <v>188</v>
      </c>
      <c r="BM258" s="233" t="s">
        <v>343</v>
      </c>
    </row>
    <row r="259" s="15" customFormat="1">
      <c r="A259" s="15"/>
      <c r="B259" s="258"/>
      <c r="C259" s="259"/>
      <c r="D259" s="237" t="s">
        <v>145</v>
      </c>
      <c r="E259" s="260" t="s">
        <v>1</v>
      </c>
      <c r="F259" s="261" t="s">
        <v>344</v>
      </c>
      <c r="G259" s="259"/>
      <c r="H259" s="260" t="s">
        <v>1</v>
      </c>
      <c r="I259" s="262"/>
      <c r="J259" s="259"/>
      <c r="K259" s="259"/>
      <c r="L259" s="263"/>
      <c r="M259" s="264"/>
      <c r="N259" s="265"/>
      <c r="O259" s="265"/>
      <c r="P259" s="265"/>
      <c r="Q259" s="265"/>
      <c r="R259" s="265"/>
      <c r="S259" s="265"/>
      <c r="T259" s="26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7" t="s">
        <v>145</v>
      </c>
      <c r="AU259" s="267" t="s">
        <v>88</v>
      </c>
      <c r="AV259" s="15" t="s">
        <v>86</v>
      </c>
      <c r="AW259" s="15" t="s">
        <v>33</v>
      </c>
      <c r="AX259" s="15" t="s">
        <v>78</v>
      </c>
      <c r="AY259" s="267" t="s">
        <v>136</v>
      </c>
    </row>
    <row r="260" s="13" customFormat="1">
      <c r="A260" s="13"/>
      <c r="B260" s="235"/>
      <c r="C260" s="236"/>
      <c r="D260" s="237" t="s">
        <v>145</v>
      </c>
      <c r="E260" s="238" t="s">
        <v>1</v>
      </c>
      <c r="F260" s="239" t="s">
        <v>345</v>
      </c>
      <c r="G260" s="236"/>
      <c r="H260" s="240">
        <v>13.917999999999999</v>
      </c>
      <c r="I260" s="241"/>
      <c r="J260" s="236"/>
      <c r="K260" s="236"/>
      <c r="L260" s="242"/>
      <c r="M260" s="243"/>
      <c r="N260" s="244"/>
      <c r="O260" s="244"/>
      <c r="P260" s="244"/>
      <c r="Q260" s="244"/>
      <c r="R260" s="244"/>
      <c r="S260" s="244"/>
      <c r="T260" s="24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6" t="s">
        <v>145</v>
      </c>
      <c r="AU260" s="246" t="s">
        <v>88</v>
      </c>
      <c r="AV260" s="13" t="s">
        <v>88</v>
      </c>
      <c r="AW260" s="13" t="s">
        <v>33</v>
      </c>
      <c r="AX260" s="13" t="s">
        <v>78</v>
      </c>
      <c r="AY260" s="246" t="s">
        <v>136</v>
      </c>
    </row>
    <row r="261" s="13" customFormat="1">
      <c r="A261" s="13"/>
      <c r="B261" s="235"/>
      <c r="C261" s="236"/>
      <c r="D261" s="237" t="s">
        <v>145</v>
      </c>
      <c r="E261" s="238" t="s">
        <v>1</v>
      </c>
      <c r="F261" s="239" t="s">
        <v>346</v>
      </c>
      <c r="G261" s="236"/>
      <c r="H261" s="240">
        <v>0.082000000000000003</v>
      </c>
      <c r="I261" s="241"/>
      <c r="J261" s="236"/>
      <c r="K261" s="236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145</v>
      </c>
      <c r="AU261" s="246" t="s">
        <v>88</v>
      </c>
      <c r="AV261" s="13" t="s">
        <v>88</v>
      </c>
      <c r="AW261" s="13" t="s">
        <v>33</v>
      </c>
      <c r="AX261" s="13" t="s">
        <v>78</v>
      </c>
      <c r="AY261" s="246" t="s">
        <v>136</v>
      </c>
    </row>
    <row r="262" s="14" customFormat="1">
      <c r="A262" s="14"/>
      <c r="B262" s="247"/>
      <c r="C262" s="248"/>
      <c r="D262" s="237" t="s">
        <v>145</v>
      </c>
      <c r="E262" s="249" t="s">
        <v>1</v>
      </c>
      <c r="F262" s="250" t="s">
        <v>147</v>
      </c>
      <c r="G262" s="248"/>
      <c r="H262" s="251">
        <v>14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145</v>
      </c>
      <c r="AU262" s="257" t="s">
        <v>88</v>
      </c>
      <c r="AV262" s="14" t="s">
        <v>143</v>
      </c>
      <c r="AW262" s="14" t="s">
        <v>33</v>
      </c>
      <c r="AX262" s="14" t="s">
        <v>86</v>
      </c>
      <c r="AY262" s="257" t="s">
        <v>136</v>
      </c>
    </row>
    <row r="263" s="2" customFormat="1" ht="16.5" customHeight="1">
      <c r="A263" s="39"/>
      <c r="B263" s="40"/>
      <c r="C263" s="269" t="s">
        <v>220</v>
      </c>
      <c r="D263" s="269" t="s">
        <v>217</v>
      </c>
      <c r="E263" s="270" t="s">
        <v>347</v>
      </c>
      <c r="F263" s="271" t="s">
        <v>348</v>
      </c>
      <c r="G263" s="272" t="s">
        <v>227</v>
      </c>
      <c r="H263" s="273">
        <v>2</v>
      </c>
      <c r="I263" s="274"/>
      <c r="J263" s="275">
        <f>ROUND(I263*H263,2)</f>
        <v>0</v>
      </c>
      <c r="K263" s="276"/>
      <c r="L263" s="277"/>
      <c r="M263" s="278" t="s">
        <v>1</v>
      </c>
      <c r="N263" s="279" t="s">
        <v>43</v>
      </c>
      <c r="O263" s="92"/>
      <c r="P263" s="231">
        <f>O263*H263</f>
        <v>0</v>
      </c>
      <c r="Q263" s="231">
        <v>0.00050000000000000001</v>
      </c>
      <c r="R263" s="231">
        <f>Q263*H263</f>
        <v>0.001</v>
      </c>
      <c r="S263" s="231">
        <v>0</v>
      </c>
      <c r="T263" s="232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3" t="s">
        <v>220</v>
      </c>
      <c r="AT263" s="233" t="s">
        <v>217</v>
      </c>
      <c r="AU263" s="233" t="s">
        <v>88</v>
      </c>
      <c r="AY263" s="18" t="s">
        <v>136</v>
      </c>
      <c r="BE263" s="234">
        <f>IF(N263="základní",J263,0)</f>
        <v>0</v>
      </c>
      <c r="BF263" s="234">
        <f>IF(N263="snížená",J263,0)</f>
        <v>0</v>
      </c>
      <c r="BG263" s="234">
        <f>IF(N263="zákl. přenesená",J263,0)</f>
        <v>0</v>
      </c>
      <c r="BH263" s="234">
        <f>IF(N263="sníž. přenesená",J263,0)</f>
        <v>0</v>
      </c>
      <c r="BI263" s="234">
        <f>IF(N263="nulová",J263,0)</f>
        <v>0</v>
      </c>
      <c r="BJ263" s="18" t="s">
        <v>86</v>
      </c>
      <c r="BK263" s="234">
        <f>ROUND(I263*H263,2)</f>
        <v>0</v>
      </c>
      <c r="BL263" s="18" t="s">
        <v>188</v>
      </c>
      <c r="BM263" s="233" t="s">
        <v>349</v>
      </c>
    </row>
    <row r="264" s="2" customFormat="1" ht="16.5" customHeight="1">
      <c r="A264" s="39"/>
      <c r="B264" s="40"/>
      <c r="C264" s="221" t="s">
        <v>350</v>
      </c>
      <c r="D264" s="221" t="s">
        <v>139</v>
      </c>
      <c r="E264" s="222" t="s">
        <v>351</v>
      </c>
      <c r="F264" s="223" t="s">
        <v>352</v>
      </c>
      <c r="G264" s="224" t="s">
        <v>245</v>
      </c>
      <c r="H264" s="225">
        <v>28</v>
      </c>
      <c r="I264" s="226"/>
      <c r="J264" s="227">
        <f>ROUND(I264*H264,2)</f>
        <v>0</v>
      </c>
      <c r="K264" s="228"/>
      <c r="L264" s="45"/>
      <c r="M264" s="229" t="s">
        <v>1</v>
      </c>
      <c r="N264" s="230" t="s">
        <v>43</v>
      </c>
      <c r="O264" s="92"/>
      <c r="P264" s="231">
        <f>O264*H264</f>
        <v>0</v>
      </c>
      <c r="Q264" s="231">
        <v>0</v>
      </c>
      <c r="R264" s="231">
        <f>Q264*H264</f>
        <v>0</v>
      </c>
      <c r="S264" s="231">
        <v>0</v>
      </c>
      <c r="T264" s="232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3" t="s">
        <v>188</v>
      </c>
      <c r="AT264" s="233" t="s">
        <v>139</v>
      </c>
      <c r="AU264" s="233" t="s">
        <v>88</v>
      </c>
      <c r="AY264" s="18" t="s">
        <v>136</v>
      </c>
      <c r="BE264" s="234">
        <f>IF(N264="základní",J264,0)</f>
        <v>0</v>
      </c>
      <c r="BF264" s="234">
        <f>IF(N264="snížená",J264,0)</f>
        <v>0</v>
      </c>
      <c r="BG264" s="234">
        <f>IF(N264="zákl. přenesená",J264,0)</f>
        <v>0</v>
      </c>
      <c r="BH264" s="234">
        <f>IF(N264="sníž. přenesená",J264,0)</f>
        <v>0</v>
      </c>
      <c r="BI264" s="234">
        <f>IF(N264="nulová",J264,0)</f>
        <v>0</v>
      </c>
      <c r="BJ264" s="18" t="s">
        <v>86</v>
      </c>
      <c r="BK264" s="234">
        <f>ROUND(I264*H264,2)</f>
        <v>0</v>
      </c>
      <c r="BL264" s="18" t="s">
        <v>188</v>
      </c>
      <c r="BM264" s="233" t="s">
        <v>353</v>
      </c>
    </row>
    <row r="265" s="15" customFormat="1">
      <c r="A265" s="15"/>
      <c r="B265" s="258"/>
      <c r="C265" s="259"/>
      <c r="D265" s="237" t="s">
        <v>145</v>
      </c>
      <c r="E265" s="260" t="s">
        <v>1</v>
      </c>
      <c r="F265" s="261" t="s">
        <v>354</v>
      </c>
      <c r="G265" s="259"/>
      <c r="H265" s="260" t="s">
        <v>1</v>
      </c>
      <c r="I265" s="262"/>
      <c r="J265" s="259"/>
      <c r="K265" s="259"/>
      <c r="L265" s="263"/>
      <c r="M265" s="264"/>
      <c r="N265" s="265"/>
      <c r="O265" s="265"/>
      <c r="P265" s="265"/>
      <c r="Q265" s="265"/>
      <c r="R265" s="265"/>
      <c r="S265" s="265"/>
      <c r="T265" s="26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7" t="s">
        <v>145</v>
      </c>
      <c r="AU265" s="267" t="s">
        <v>88</v>
      </c>
      <c r="AV265" s="15" t="s">
        <v>86</v>
      </c>
      <c r="AW265" s="15" t="s">
        <v>33</v>
      </c>
      <c r="AX265" s="15" t="s">
        <v>78</v>
      </c>
      <c r="AY265" s="267" t="s">
        <v>136</v>
      </c>
    </row>
    <row r="266" s="13" customFormat="1">
      <c r="A266" s="13"/>
      <c r="B266" s="235"/>
      <c r="C266" s="236"/>
      <c r="D266" s="237" t="s">
        <v>145</v>
      </c>
      <c r="E266" s="238" t="s">
        <v>1</v>
      </c>
      <c r="F266" s="239" t="s">
        <v>355</v>
      </c>
      <c r="G266" s="236"/>
      <c r="H266" s="240">
        <v>28</v>
      </c>
      <c r="I266" s="241"/>
      <c r="J266" s="236"/>
      <c r="K266" s="236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145</v>
      </c>
      <c r="AU266" s="246" t="s">
        <v>88</v>
      </c>
      <c r="AV266" s="13" t="s">
        <v>88</v>
      </c>
      <c r="AW266" s="13" t="s">
        <v>33</v>
      </c>
      <c r="AX266" s="13" t="s">
        <v>78</v>
      </c>
      <c r="AY266" s="246" t="s">
        <v>136</v>
      </c>
    </row>
    <row r="267" s="14" customFormat="1">
      <c r="A267" s="14"/>
      <c r="B267" s="247"/>
      <c r="C267" s="248"/>
      <c r="D267" s="237" t="s">
        <v>145</v>
      </c>
      <c r="E267" s="249" t="s">
        <v>1</v>
      </c>
      <c r="F267" s="250" t="s">
        <v>147</v>
      </c>
      <c r="G267" s="248"/>
      <c r="H267" s="251">
        <v>28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7" t="s">
        <v>145</v>
      </c>
      <c r="AU267" s="257" t="s">
        <v>88</v>
      </c>
      <c r="AV267" s="14" t="s">
        <v>143</v>
      </c>
      <c r="AW267" s="14" t="s">
        <v>33</v>
      </c>
      <c r="AX267" s="14" t="s">
        <v>86</v>
      </c>
      <c r="AY267" s="257" t="s">
        <v>136</v>
      </c>
    </row>
    <row r="268" s="2" customFormat="1" ht="24.15" customHeight="1">
      <c r="A268" s="39"/>
      <c r="B268" s="40"/>
      <c r="C268" s="269" t="s">
        <v>356</v>
      </c>
      <c r="D268" s="269" t="s">
        <v>217</v>
      </c>
      <c r="E268" s="270" t="s">
        <v>357</v>
      </c>
      <c r="F268" s="271" t="s">
        <v>358</v>
      </c>
      <c r="G268" s="272" t="s">
        <v>227</v>
      </c>
      <c r="H268" s="273">
        <v>15</v>
      </c>
      <c r="I268" s="274"/>
      <c r="J268" s="275">
        <f>ROUND(I268*H268,2)</f>
        <v>0</v>
      </c>
      <c r="K268" s="276"/>
      <c r="L268" s="277"/>
      <c r="M268" s="278" t="s">
        <v>1</v>
      </c>
      <c r="N268" s="279" t="s">
        <v>43</v>
      </c>
      <c r="O268" s="92"/>
      <c r="P268" s="231">
        <f>O268*H268</f>
        <v>0</v>
      </c>
      <c r="Q268" s="231">
        <v>0.0097800000000000005</v>
      </c>
      <c r="R268" s="231">
        <f>Q268*H268</f>
        <v>0.1467</v>
      </c>
      <c r="S268" s="231">
        <v>0</v>
      </c>
      <c r="T268" s="232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3" t="s">
        <v>220</v>
      </c>
      <c r="AT268" s="233" t="s">
        <v>217</v>
      </c>
      <c r="AU268" s="233" t="s">
        <v>88</v>
      </c>
      <c r="AY268" s="18" t="s">
        <v>136</v>
      </c>
      <c r="BE268" s="234">
        <f>IF(N268="základní",J268,0)</f>
        <v>0</v>
      </c>
      <c r="BF268" s="234">
        <f>IF(N268="snížená",J268,0)</f>
        <v>0</v>
      </c>
      <c r="BG268" s="234">
        <f>IF(N268="zákl. přenesená",J268,0)</f>
        <v>0</v>
      </c>
      <c r="BH268" s="234">
        <f>IF(N268="sníž. přenesená",J268,0)</f>
        <v>0</v>
      </c>
      <c r="BI268" s="234">
        <f>IF(N268="nulová",J268,0)</f>
        <v>0</v>
      </c>
      <c r="BJ268" s="18" t="s">
        <v>86</v>
      </c>
      <c r="BK268" s="234">
        <f>ROUND(I268*H268,2)</f>
        <v>0</v>
      </c>
      <c r="BL268" s="18" t="s">
        <v>188</v>
      </c>
      <c r="BM268" s="233" t="s">
        <v>359</v>
      </c>
    </row>
    <row r="269" s="15" customFormat="1">
      <c r="A269" s="15"/>
      <c r="B269" s="258"/>
      <c r="C269" s="259"/>
      <c r="D269" s="237" t="s">
        <v>145</v>
      </c>
      <c r="E269" s="260" t="s">
        <v>1</v>
      </c>
      <c r="F269" s="261" t="s">
        <v>360</v>
      </c>
      <c r="G269" s="259"/>
      <c r="H269" s="260" t="s">
        <v>1</v>
      </c>
      <c r="I269" s="262"/>
      <c r="J269" s="259"/>
      <c r="K269" s="259"/>
      <c r="L269" s="263"/>
      <c r="M269" s="264"/>
      <c r="N269" s="265"/>
      <c r="O269" s="265"/>
      <c r="P269" s="265"/>
      <c r="Q269" s="265"/>
      <c r="R269" s="265"/>
      <c r="S269" s="265"/>
      <c r="T269" s="26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7" t="s">
        <v>145</v>
      </c>
      <c r="AU269" s="267" t="s">
        <v>88</v>
      </c>
      <c r="AV269" s="15" t="s">
        <v>86</v>
      </c>
      <c r="AW269" s="15" t="s">
        <v>33</v>
      </c>
      <c r="AX269" s="15" t="s">
        <v>78</v>
      </c>
      <c r="AY269" s="267" t="s">
        <v>136</v>
      </c>
    </row>
    <row r="270" s="13" customFormat="1">
      <c r="A270" s="13"/>
      <c r="B270" s="235"/>
      <c r="C270" s="236"/>
      <c r="D270" s="237" t="s">
        <v>145</v>
      </c>
      <c r="E270" s="238" t="s">
        <v>1</v>
      </c>
      <c r="F270" s="239" t="s">
        <v>361</v>
      </c>
      <c r="G270" s="236"/>
      <c r="H270" s="240">
        <v>14.359</v>
      </c>
      <c r="I270" s="241"/>
      <c r="J270" s="236"/>
      <c r="K270" s="236"/>
      <c r="L270" s="242"/>
      <c r="M270" s="243"/>
      <c r="N270" s="244"/>
      <c r="O270" s="244"/>
      <c r="P270" s="244"/>
      <c r="Q270" s="244"/>
      <c r="R270" s="244"/>
      <c r="S270" s="244"/>
      <c r="T270" s="245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6" t="s">
        <v>145</v>
      </c>
      <c r="AU270" s="246" t="s">
        <v>88</v>
      </c>
      <c r="AV270" s="13" t="s">
        <v>88</v>
      </c>
      <c r="AW270" s="13" t="s">
        <v>33</v>
      </c>
      <c r="AX270" s="13" t="s">
        <v>78</v>
      </c>
      <c r="AY270" s="246" t="s">
        <v>136</v>
      </c>
    </row>
    <row r="271" s="13" customFormat="1">
      <c r="A271" s="13"/>
      <c r="B271" s="235"/>
      <c r="C271" s="236"/>
      <c r="D271" s="237" t="s">
        <v>145</v>
      </c>
      <c r="E271" s="238" t="s">
        <v>1</v>
      </c>
      <c r="F271" s="239" t="s">
        <v>362</v>
      </c>
      <c r="G271" s="236"/>
      <c r="H271" s="240">
        <v>0.64100000000000001</v>
      </c>
      <c r="I271" s="241"/>
      <c r="J271" s="236"/>
      <c r="K271" s="236"/>
      <c r="L271" s="242"/>
      <c r="M271" s="243"/>
      <c r="N271" s="244"/>
      <c r="O271" s="244"/>
      <c r="P271" s="244"/>
      <c r="Q271" s="244"/>
      <c r="R271" s="244"/>
      <c r="S271" s="244"/>
      <c r="T271" s="24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6" t="s">
        <v>145</v>
      </c>
      <c r="AU271" s="246" t="s">
        <v>88</v>
      </c>
      <c r="AV271" s="13" t="s">
        <v>88</v>
      </c>
      <c r="AW271" s="13" t="s">
        <v>33</v>
      </c>
      <c r="AX271" s="13" t="s">
        <v>78</v>
      </c>
      <c r="AY271" s="246" t="s">
        <v>136</v>
      </c>
    </row>
    <row r="272" s="14" customFormat="1">
      <c r="A272" s="14"/>
      <c r="B272" s="247"/>
      <c r="C272" s="248"/>
      <c r="D272" s="237" t="s">
        <v>145</v>
      </c>
      <c r="E272" s="249" t="s">
        <v>1</v>
      </c>
      <c r="F272" s="250" t="s">
        <v>147</v>
      </c>
      <c r="G272" s="248"/>
      <c r="H272" s="251">
        <v>15</v>
      </c>
      <c r="I272" s="252"/>
      <c r="J272" s="248"/>
      <c r="K272" s="248"/>
      <c r="L272" s="253"/>
      <c r="M272" s="254"/>
      <c r="N272" s="255"/>
      <c r="O272" s="255"/>
      <c r="P272" s="255"/>
      <c r="Q272" s="255"/>
      <c r="R272" s="255"/>
      <c r="S272" s="255"/>
      <c r="T272" s="25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7" t="s">
        <v>145</v>
      </c>
      <c r="AU272" s="257" t="s">
        <v>88</v>
      </c>
      <c r="AV272" s="14" t="s">
        <v>143</v>
      </c>
      <c r="AW272" s="14" t="s">
        <v>33</v>
      </c>
      <c r="AX272" s="14" t="s">
        <v>86</v>
      </c>
      <c r="AY272" s="257" t="s">
        <v>136</v>
      </c>
    </row>
    <row r="273" s="2" customFormat="1" ht="16.5" customHeight="1">
      <c r="A273" s="39"/>
      <c r="B273" s="40"/>
      <c r="C273" s="221" t="s">
        <v>363</v>
      </c>
      <c r="D273" s="221" t="s">
        <v>139</v>
      </c>
      <c r="E273" s="222" t="s">
        <v>364</v>
      </c>
      <c r="F273" s="223" t="s">
        <v>365</v>
      </c>
      <c r="G273" s="224" t="s">
        <v>245</v>
      </c>
      <c r="H273" s="225">
        <v>51.219999999999999</v>
      </c>
      <c r="I273" s="226"/>
      <c r="J273" s="227">
        <f>ROUND(I273*H273,2)</f>
        <v>0</v>
      </c>
      <c r="K273" s="228"/>
      <c r="L273" s="45"/>
      <c r="M273" s="229" t="s">
        <v>1</v>
      </c>
      <c r="N273" s="230" t="s">
        <v>43</v>
      </c>
      <c r="O273" s="92"/>
      <c r="P273" s="231">
        <f>O273*H273</f>
        <v>0</v>
      </c>
      <c r="Q273" s="231">
        <v>0</v>
      </c>
      <c r="R273" s="231">
        <f>Q273*H273</f>
        <v>0</v>
      </c>
      <c r="S273" s="231">
        <v>0</v>
      </c>
      <c r="T273" s="232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3" t="s">
        <v>188</v>
      </c>
      <c r="AT273" s="233" t="s">
        <v>139</v>
      </c>
      <c r="AU273" s="233" t="s">
        <v>88</v>
      </c>
      <c r="AY273" s="18" t="s">
        <v>136</v>
      </c>
      <c r="BE273" s="234">
        <f>IF(N273="základní",J273,0)</f>
        <v>0</v>
      </c>
      <c r="BF273" s="234">
        <f>IF(N273="snížená",J273,0)</f>
        <v>0</v>
      </c>
      <c r="BG273" s="234">
        <f>IF(N273="zákl. přenesená",J273,0)</f>
        <v>0</v>
      </c>
      <c r="BH273" s="234">
        <f>IF(N273="sníž. přenesená",J273,0)</f>
        <v>0</v>
      </c>
      <c r="BI273" s="234">
        <f>IF(N273="nulová",J273,0)</f>
        <v>0</v>
      </c>
      <c r="BJ273" s="18" t="s">
        <v>86</v>
      </c>
      <c r="BK273" s="234">
        <f>ROUND(I273*H273,2)</f>
        <v>0</v>
      </c>
      <c r="BL273" s="18" t="s">
        <v>188</v>
      </c>
      <c r="BM273" s="233" t="s">
        <v>366</v>
      </c>
    </row>
    <row r="274" s="15" customFormat="1">
      <c r="A274" s="15"/>
      <c r="B274" s="258"/>
      <c r="C274" s="259"/>
      <c r="D274" s="237" t="s">
        <v>145</v>
      </c>
      <c r="E274" s="260" t="s">
        <v>1</v>
      </c>
      <c r="F274" s="261" t="s">
        <v>367</v>
      </c>
      <c r="G274" s="259"/>
      <c r="H274" s="260" t="s">
        <v>1</v>
      </c>
      <c r="I274" s="262"/>
      <c r="J274" s="259"/>
      <c r="K274" s="259"/>
      <c r="L274" s="263"/>
      <c r="M274" s="264"/>
      <c r="N274" s="265"/>
      <c r="O274" s="265"/>
      <c r="P274" s="265"/>
      <c r="Q274" s="265"/>
      <c r="R274" s="265"/>
      <c r="S274" s="265"/>
      <c r="T274" s="26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7" t="s">
        <v>145</v>
      </c>
      <c r="AU274" s="267" t="s">
        <v>88</v>
      </c>
      <c r="AV274" s="15" t="s">
        <v>86</v>
      </c>
      <c r="AW274" s="15" t="s">
        <v>33</v>
      </c>
      <c r="AX274" s="15" t="s">
        <v>78</v>
      </c>
      <c r="AY274" s="267" t="s">
        <v>136</v>
      </c>
    </row>
    <row r="275" s="13" customFormat="1">
      <c r="A275" s="13"/>
      <c r="B275" s="235"/>
      <c r="C275" s="236"/>
      <c r="D275" s="237" t="s">
        <v>145</v>
      </c>
      <c r="E275" s="238" t="s">
        <v>1</v>
      </c>
      <c r="F275" s="239" t="s">
        <v>368</v>
      </c>
      <c r="G275" s="236"/>
      <c r="H275" s="240">
        <v>51.219999999999999</v>
      </c>
      <c r="I275" s="241"/>
      <c r="J275" s="236"/>
      <c r="K275" s="236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145</v>
      </c>
      <c r="AU275" s="246" t="s">
        <v>88</v>
      </c>
      <c r="AV275" s="13" t="s">
        <v>88</v>
      </c>
      <c r="AW275" s="13" t="s">
        <v>33</v>
      </c>
      <c r="AX275" s="13" t="s">
        <v>78</v>
      </c>
      <c r="AY275" s="246" t="s">
        <v>136</v>
      </c>
    </row>
    <row r="276" s="14" customFormat="1">
      <c r="A276" s="14"/>
      <c r="B276" s="247"/>
      <c r="C276" s="248"/>
      <c r="D276" s="237" t="s">
        <v>145</v>
      </c>
      <c r="E276" s="249" t="s">
        <v>1</v>
      </c>
      <c r="F276" s="250" t="s">
        <v>147</v>
      </c>
      <c r="G276" s="248"/>
      <c r="H276" s="251">
        <v>51.219999999999999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7" t="s">
        <v>145</v>
      </c>
      <c r="AU276" s="257" t="s">
        <v>88</v>
      </c>
      <c r="AV276" s="14" t="s">
        <v>143</v>
      </c>
      <c r="AW276" s="14" t="s">
        <v>33</v>
      </c>
      <c r="AX276" s="14" t="s">
        <v>86</v>
      </c>
      <c r="AY276" s="257" t="s">
        <v>136</v>
      </c>
    </row>
    <row r="277" s="2" customFormat="1" ht="16.5" customHeight="1">
      <c r="A277" s="39"/>
      <c r="B277" s="40"/>
      <c r="C277" s="269" t="s">
        <v>369</v>
      </c>
      <c r="D277" s="269" t="s">
        <v>217</v>
      </c>
      <c r="E277" s="270" t="s">
        <v>370</v>
      </c>
      <c r="F277" s="271" t="s">
        <v>371</v>
      </c>
      <c r="G277" s="272" t="s">
        <v>227</v>
      </c>
      <c r="H277" s="273">
        <v>27</v>
      </c>
      <c r="I277" s="274"/>
      <c r="J277" s="275">
        <f>ROUND(I277*H277,2)</f>
        <v>0</v>
      </c>
      <c r="K277" s="276"/>
      <c r="L277" s="277"/>
      <c r="M277" s="278" t="s">
        <v>1</v>
      </c>
      <c r="N277" s="279" t="s">
        <v>43</v>
      </c>
      <c r="O277" s="92"/>
      <c r="P277" s="231">
        <f>O277*H277</f>
        <v>0</v>
      </c>
      <c r="Q277" s="231">
        <v>0.00075000000000000002</v>
      </c>
      <c r="R277" s="231">
        <f>Q277*H277</f>
        <v>0.020250000000000001</v>
      </c>
      <c r="S277" s="231">
        <v>0</v>
      </c>
      <c r="T277" s="232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3" t="s">
        <v>220</v>
      </c>
      <c r="AT277" s="233" t="s">
        <v>217</v>
      </c>
      <c r="AU277" s="233" t="s">
        <v>88</v>
      </c>
      <c r="AY277" s="18" t="s">
        <v>136</v>
      </c>
      <c r="BE277" s="234">
        <f>IF(N277="základní",J277,0)</f>
        <v>0</v>
      </c>
      <c r="BF277" s="234">
        <f>IF(N277="snížená",J277,0)</f>
        <v>0</v>
      </c>
      <c r="BG277" s="234">
        <f>IF(N277="zákl. přenesená",J277,0)</f>
        <v>0</v>
      </c>
      <c r="BH277" s="234">
        <f>IF(N277="sníž. přenesená",J277,0)</f>
        <v>0</v>
      </c>
      <c r="BI277" s="234">
        <f>IF(N277="nulová",J277,0)</f>
        <v>0</v>
      </c>
      <c r="BJ277" s="18" t="s">
        <v>86</v>
      </c>
      <c r="BK277" s="234">
        <f>ROUND(I277*H277,2)</f>
        <v>0</v>
      </c>
      <c r="BL277" s="18" t="s">
        <v>188</v>
      </c>
      <c r="BM277" s="233" t="s">
        <v>372</v>
      </c>
    </row>
    <row r="278" s="15" customFormat="1">
      <c r="A278" s="15"/>
      <c r="B278" s="258"/>
      <c r="C278" s="259"/>
      <c r="D278" s="237" t="s">
        <v>145</v>
      </c>
      <c r="E278" s="260" t="s">
        <v>1</v>
      </c>
      <c r="F278" s="261" t="s">
        <v>360</v>
      </c>
      <c r="G278" s="259"/>
      <c r="H278" s="260" t="s">
        <v>1</v>
      </c>
      <c r="I278" s="262"/>
      <c r="J278" s="259"/>
      <c r="K278" s="259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145</v>
      </c>
      <c r="AU278" s="267" t="s">
        <v>88</v>
      </c>
      <c r="AV278" s="15" t="s">
        <v>86</v>
      </c>
      <c r="AW278" s="15" t="s">
        <v>33</v>
      </c>
      <c r="AX278" s="15" t="s">
        <v>78</v>
      </c>
      <c r="AY278" s="267" t="s">
        <v>136</v>
      </c>
    </row>
    <row r="279" s="13" customFormat="1">
      <c r="A279" s="13"/>
      <c r="B279" s="235"/>
      <c r="C279" s="236"/>
      <c r="D279" s="237" t="s">
        <v>145</v>
      </c>
      <c r="E279" s="238" t="s">
        <v>1</v>
      </c>
      <c r="F279" s="239" t="s">
        <v>373</v>
      </c>
      <c r="G279" s="236"/>
      <c r="H279" s="240">
        <v>26.266999999999999</v>
      </c>
      <c r="I279" s="241"/>
      <c r="J279" s="236"/>
      <c r="K279" s="236"/>
      <c r="L279" s="242"/>
      <c r="M279" s="243"/>
      <c r="N279" s="244"/>
      <c r="O279" s="244"/>
      <c r="P279" s="244"/>
      <c r="Q279" s="244"/>
      <c r="R279" s="244"/>
      <c r="S279" s="244"/>
      <c r="T279" s="24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6" t="s">
        <v>145</v>
      </c>
      <c r="AU279" s="246" t="s">
        <v>88</v>
      </c>
      <c r="AV279" s="13" t="s">
        <v>88</v>
      </c>
      <c r="AW279" s="13" t="s">
        <v>33</v>
      </c>
      <c r="AX279" s="13" t="s">
        <v>78</v>
      </c>
      <c r="AY279" s="246" t="s">
        <v>136</v>
      </c>
    </row>
    <row r="280" s="13" customFormat="1">
      <c r="A280" s="13"/>
      <c r="B280" s="235"/>
      <c r="C280" s="236"/>
      <c r="D280" s="237" t="s">
        <v>145</v>
      </c>
      <c r="E280" s="238" t="s">
        <v>1</v>
      </c>
      <c r="F280" s="239" t="s">
        <v>374</v>
      </c>
      <c r="G280" s="236"/>
      <c r="H280" s="240">
        <v>0.73299999999999998</v>
      </c>
      <c r="I280" s="241"/>
      <c r="J280" s="236"/>
      <c r="K280" s="236"/>
      <c r="L280" s="242"/>
      <c r="M280" s="243"/>
      <c r="N280" s="244"/>
      <c r="O280" s="244"/>
      <c r="P280" s="244"/>
      <c r="Q280" s="244"/>
      <c r="R280" s="244"/>
      <c r="S280" s="244"/>
      <c r="T280" s="24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145</v>
      </c>
      <c r="AU280" s="246" t="s">
        <v>88</v>
      </c>
      <c r="AV280" s="13" t="s">
        <v>88</v>
      </c>
      <c r="AW280" s="13" t="s">
        <v>33</v>
      </c>
      <c r="AX280" s="13" t="s">
        <v>78</v>
      </c>
      <c r="AY280" s="246" t="s">
        <v>136</v>
      </c>
    </row>
    <row r="281" s="14" customFormat="1">
      <c r="A281" s="14"/>
      <c r="B281" s="247"/>
      <c r="C281" s="248"/>
      <c r="D281" s="237" t="s">
        <v>145</v>
      </c>
      <c r="E281" s="249" t="s">
        <v>1</v>
      </c>
      <c r="F281" s="250" t="s">
        <v>147</v>
      </c>
      <c r="G281" s="248"/>
      <c r="H281" s="251">
        <v>27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145</v>
      </c>
      <c r="AU281" s="257" t="s">
        <v>88</v>
      </c>
      <c r="AV281" s="14" t="s">
        <v>143</v>
      </c>
      <c r="AW281" s="14" t="s">
        <v>33</v>
      </c>
      <c r="AX281" s="14" t="s">
        <v>86</v>
      </c>
      <c r="AY281" s="257" t="s">
        <v>136</v>
      </c>
    </row>
    <row r="282" s="2" customFormat="1" ht="24.15" customHeight="1">
      <c r="A282" s="39"/>
      <c r="B282" s="40"/>
      <c r="C282" s="221" t="s">
        <v>375</v>
      </c>
      <c r="D282" s="221" t="s">
        <v>139</v>
      </c>
      <c r="E282" s="222" t="s">
        <v>376</v>
      </c>
      <c r="F282" s="223" t="s">
        <v>377</v>
      </c>
      <c r="G282" s="224" t="s">
        <v>227</v>
      </c>
      <c r="H282" s="225">
        <v>2</v>
      </c>
      <c r="I282" s="226"/>
      <c r="J282" s="227">
        <f>ROUND(I282*H282,2)</f>
        <v>0</v>
      </c>
      <c r="K282" s="228"/>
      <c r="L282" s="45"/>
      <c r="M282" s="229" t="s">
        <v>1</v>
      </c>
      <c r="N282" s="230" t="s">
        <v>43</v>
      </c>
      <c r="O282" s="92"/>
      <c r="P282" s="231">
        <f>O282*H282</f>
        <v>0</v>
      </c>
      <c r="Q282" s="231">
        <v>0.0087100000000000007</v>
      </c>
      <c r="R282" s="231">
        <f>Q282*H282</f>
        <v>0.017420000000000001</v>
      </c>
      <c r="S282" s="231">
        <v>0</v>
      </c>
      <c r="T282" s="232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3" t="s">
        <v>188</v>
      </c>
      <c r="AT282" s="233" t="s">
        <v>139</v>
      </c>
      <c r="AU282" s="233" t="s">
        <v>88</v>
      </c>
      <c r="AY282" s="18" t="s">
        <v>136</v>
      </c>
      <c r="BE282" s="234">
        <f>IF(N282="základní",J282,0)</f>
        <v>0</v>
      </c>
      <c r="BF282" s="234">
        <f>IF(N282="snížená",J282,0)</f>
        <v>0</v>
      </c>
      <c r="BG282" s="234">
        <f>IF(N282="zákl. přenesená",J282,0)</f>
        <v>0</v>
      </c>
      <c r="BH282" s="234">
        <f>IF(N282="sníž. přenesená",J282,0)</f>
        <v>0</v>
      </c>
      <c r="BI282" s="234">
        <f>IF(N282="nulová",J282,0)</f>
        <v>0</v>
      </c>
      <c r="BJ282" s="18" t="s">
        <v>86</v>
      </c>
      <c r="BK282" s="234">
        <f>ROUND(I282*H282,2)</f>
        <v>0</v>
      </c>
      <c r="BL282" s="18" t="s">
        <v>188</v>
      </c>
      <c r="BM282" s="233" t="s">
        <v>378</v>
      </c>
    </row>
    <row r="283" s="2" customFormat="1" ht="24.15" customHeight="1">
      <c r="A283" s="39"/>
      <c r="B283" s="40"/>
      <c r="C283" s="221" t="s">
        <v>379</v>
      </c>
      <c r="D283" s="221" t="s">
        <v>139</v>
      </c>
      <c r="E283" s="222" t="s">
        <v>380</v>
      </c>
      <c r="F283" s="223" t="s">
        <v>381</v>
      </c>
      <c r="G283" s="224" t="s">
        <v>245</v>
      </c>
      <c r="H283" s="225">
        <v>51.219999999999999</v>
      </c>
      <c r="I283" s="226"/>
      <c r="J283" s="227">
        <f>ROUND(I283*H283,2)</f>
        <v>0</v>
      </c>
      <c r="K283" s="228"/>
      <c r="L283" s="45"/>
      <c r="M283" s="229" t="s">
        <v>1</v>
      </c>
      <c r="N283" s="230" t="s">
        <v>43</v>
      </c>
      <c r="O283" s="92"/>
      <c r="P283" s="231">
        <f>O283*H283</f>
        <v>0</v>
      </c>
      <c r="Q283" s="231">
        <v>0.00172</v>
      </c>
      <c r="R283" s="231">
        <f>Q283*H283</f>
        <v>0.088098399999999993</v>
      </c>
      <c r="S283" s="231">
        <v>0</v>
      </c>
      <c r="T283" s="232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3" t="s">
        <v>188</v>
      </c>
      <c r="AT283" s="233" t="s">
        <v>139</v>
      </c>
      <c r="AU283" s="233" t="s">
        <v>88</v>
      </c>
      <c r="AY283" s="18" t="s">
        <v>136</v>
      </c>
      <c r="BE283" s="234">
        <f>IF(N283="základní",J283,0)</f>
        <v>0</v>
      </c>
      <c r="BF283" s="234">
        <f>IF(N283="snížená",J283,0)</f>
        <v>0</v>
      </c>
      <c r="BG283" s="234">
        <f>IF(N283="zákl. přenesená",J283,0)</f>
        <v>0</v>
      </c>
      <c r="BH283" s="234">
        <f>IF(N283="sníž. přenesená",J283,0)</f>
        <v>0</v>
      </c>
      <c r="BI283" s="234">
        <f>IF(N283="nulová",J283,0)</f>
        <v>0</v>
      </c>
      <c r="BJ283" s="18" t="s">
        <v>86</v>
      </c>
      <c r="BK283" s="234">
        <f>ROUND(I283*H283,2)</f>
        <v>0</v>
      </c>
      <c r="BL283" s="18" t="s">
        <v>188</v>
      </c>
      <c r="BM283" s="233" t="s">
        <v>382</v>
      </c>
    </row>
    <row r="284" s="15" customFormat="1">
      <c r="A284" s="15"/>
      <c r="B284" s="258"/>
      <c r="C284" s="259"/>
      <c r="D284" s="237" t="s">
        <v>145</v>
      </c>
      <c r="E284" s="260" t="s">
        <v>1</v>
      </c>
      <c r="F284" s="261" t="s">
        <v>383</v>
      </c>
      <c r="G284" s="259"/>
      <c r="H284" s="260" t="s">
        <v>1</v>
      </c>
      <c r="I284" s="262"/>
      <c r="J284" s="259"/>
      <c r="K284" s="259"/>
      <c r="L284" s="263"/>
      <c r="M284" s="264"/>
      <c r="N284" s="265"/>
      <c r="O284" s="265"/>
      <c r="P284" s="265"/>
      <c r="Q284" s="265"/>
      <c r="R284" s="265"/>
      <c r="S284" s="265"/>
      <c r="T284" s="26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7" t="s">
        <v>145</v>
      </c>
      <c r="AU284" s="267" t="s">
        <v>88</v>
      </c>
      <c r="AV284" s="15" t="s">
        <v>86</v>
      </c>
      <c r="AW284" s="15" t="s">
        <v>33</v>
      </c>
      <c r="AX284" s="15" t="s">
        <v>78</v>
      </c>
      <c r="AY284" s="267" t="s">
        <v>136</v>
      </c>
    </row>
    <row r="285" s="13" customFormat="1">
      <c r="A285" s="13"/>
      <c r="B285" s="235"/>
      <c r="C285" s="236"/>
      <c r="D285" s="237" t="s">
        <v>145</v>
      </c>
      <c r="E285" s="238" t="s">
        <v>1</v>
      </c>
      <c r="F285" s="239" t="s">
        <v>368</v>
      </c>
      <c r="G285" s="236"/>
      <c r="H285" s="240">
        <v>51.219999999999999</v>
      </c>
      <c r="I285" s="241"/>
      <c r="J285" s="236"/>
      <c r="K285" s="236"/>
      <c r="L285" s="242"/>
      <c r="M285" s="243"/>
      <c r="N285" s="244"/>
      <c r="O285" s="244"/>
      <c r="P285" s="244"/>
      <c r="Q285" s="244"/>
      <c r="R285" s="244"/>
      <c r="S285" s="244"/>
      <c r="T285" s="24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6" t="s">
        <v>145</v>
      </c>
      <c r="AU285" s="246" t="s">
        <v>88</v>
      </c>
      <c r="AV285" s="13" t="s">
        <v>88</v>
      </c>
      <c r="AW285" s="13" t="s">
        <v>33</v>
      </c>
      <c r="AX285" s="13" t="s">
        <v>78</v>
      </c>
      <c r="AY285" s="246" t="s">
        <v>136</v>
      </c>
    </row>
    <row r="286" s="14" customFormat="1">
      <c r="A286" s="14"/>
      <c r="B286" s="247"/>
      <c r="C286" s="248"/>
      <c r="D286" s="237" t="s">
        <v>145</v>
      </c>
      <c r="E286" s="249" t="s">
        <v>1</v>
      </c>
      <c r="F286" s="250" t="s">
        <v>147</v>
      </c>
      <c r="G286" s="248"/>
      <c r="H286" s="251">
        <v>51.219999999999999</v>
      </c>
      <c r="I286" s="252"/>
      <c r="J286" s="248"/>
      <c r="K286" s="248"/>
      <c r="L286" s="253"/>
      <c r="M286" s="254"/>
      <c r="N286" s="255"/>
      <c r="O286" s="255"/>
      <c r="P286" s="255"/>
      <c r="Q286" s="255"/>
      <c r="R286" s="255"/>
      <c r="S286" s="255"/>
      <c r="T286" s="25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7" t="s">
        <v>145</v>
      </c>
      <c r="AU286" s="257" t="s">
        <v>88</v>
      </c>
      <c r="AV286" s="14" t="s">
        <v>143</v>
      </c>
      <c r="AW286" s="14" t="s">
        <v>33</v>
      </c>
      <c r="AX286" s="14" t="s">
        <v>86</v>
      </c>
      <c r="AY286" s="257" t="s">
        <v>136</v>
      </c>
    </row>
    <row r="287" s="2" customFormat="1" ht="24.15" customHeight="1">
      <c r="A287" s="39"/>
      <c r="B287" s="40"/>
      <c r="C287" s="221" t="s">
        <v>384</v>
      </c>
      <c r="D287" s="221" t="s">
        <v>139</v>
      </c>
      <c r="E287" s="222" t="s">
        <v>385</v>
      </c>
      <c r="F287" s="223" t="s">
        <v>386</v>
      </c>
      <c r="G287" s="224" t="s">
        <v>227</v>
      </c>
      <c r="H287" s="225">
        <v>1</v>
      </c>
      <c r="I287" s="226"/>
      <c r="J287" s="227">
        <f>ROUND(I287*H287,2)</f>
        <v>0</v>
      </c>
      <c r="K287" s="228"/>
      <c r="L287" s="45"/>
      <c r="M287" s="229" t="s">
        <v>1</v>
      </c>
      <c r="N287" s="230" t="s">
        <v>43</v>
      </c>
      <c r="O287" s="92"/>
      <c r="P287" s="231">
        <f>O287*H287</f>
        <v>0</v>
      </c>
      <c r="Q287" s="231">
        <v>0.00044999999999999999</v>
      </c>
      <c r="R287" s="231">
        <f>Q287*H287</f>
        <v>0.00044999999999999999</v>
      </c>
      <c r="S287" s="231">
        <v>0</v>
      </c>
      <c r="T287" s="232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3" t="s">
        <v>188</v>
      </c>
      <c r="AT287" s="233" t="s">
        <v>139</v>
      </c>
      <c r="AU287" s="233" t="s">
        <v>88</v>
      </c>
      <c r="AY287" s="18" t="s">
        <v>136</v>
      </c>
      <c r="BE287" s="234">
        <f>IF(N287="základní",J287,0)</f>
        <v>0</v>
      </c>
      <c r="BF287" s="234">
        <f>IF(N287="snížená",J287,0)</f>
        <v>0</v>
      </c>
      <c r="BG287" s="234">
        <f>IF(N287="zákl. přenesená",J287,0)</f>
        <v>0</v>
      </c>
      <c r="BH287" s="234">
        <f>IF(N287="sníž. přenesená",J287,0)</f>
        <v>0</v>
      </c>
      <c r="BI287" s="234">
        <f>IF(N287="nulová",J287,0)</f>
        <v>0</v>
      </c>
      <c r="BJ287" s="18" t="s">
        <v>86</v>
      </c>
      <c r="BK287" s="234">
        <f>ROUND(I287*H287,2)</f>
        <v>0</v>
      </c>
      <c r="BL287" s="18" t="s">
        <v>188</v>
      </c>
      <c r="BM287" s="233" t="s">
        <v>387</v>
      </c>
    </row>
    <row r="288" s="15" customFormat="1">
      <c r="A288" s="15"/>
      <c r="B288" s="258"/>
      <c r="C288" s="259"/>
      <c r="D288" s="237" t="s">
        <v>145</v>
      </c>
      <c r="E288" s="260" t="s">
        <v>1</v>
      </c>
      <c r="F288" s="261" t="s">
        <v>388</v>
      </c>
      <c r="G288" s="259"/>
      <c r="H288" s="260" t="s">
        <v>1</v>
      </c>
      <c r="I288" s="262"/>
      <c r="J288" s="259"/>
      <c r="K288" s="259"/>
      <c r="L288" s="263"/>
      <c r="M288" s="264"/>
      <c r="N288" s="265"/>
      <c r="O288" s="265"/>
      <c r="P288" s="265"/>
      <c r="Q288" s="265"/>
      <c r="R288" s="265"/>
      <c r="S288" s="265"/>
      <c r="T288" s="26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7" t="s">
        <v>145</v>
      </c>
      <c r="AU288" s="267" t="s">
        <v>88</v>
      </c>
      <c r="AV288" s="15" t="s">
        <v>86</v>
      </c>
      <c r="AW288" s="15" t="s">
        <v>33</v>
      </c>
      <c r="AX288" s="15" t="s">
        <v>78</v>
      </c>
      <c r="AY288" s="267" t="s">
        <v>136</v>
      </c>
    </row>
    <row r="289" s="13" customFormat="1">
      <c r="A289" s="13"/>
      <c r="B289" s="235"/>
      <c r="C289" s="236"/>
      <c r="D289" s="237" t="s">
        <v>145</v>
      </c>
      <c r="E289" s="238" t="s">
        <v>1</v>
      </c>
      <c r="F289" s="239" t="s">
        <v>86</v>
      </c>
      <c r="G289" s="236"/>
      <c r="H289" s="240">
        <v>1</v>
      </c>
      <c r="I289" s="241"/>
      <c r="J289" s="236"/>
      <c r="K289" s="236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145</v>
      </c>
      <c r="AU289" s="246" t="s">
        <v>88</v>
      </c>
      <c r="AV289" s="13" t="s">
        <v>88</v>
      </c>
      <c r="AW289" s="13" t="s">
        <v>33</v>
      </c>
      <c r="AX289" s="13" t="s">
        <v>78</v>
      </c>
      <c r="AY289" s="246" t="s">
        <v>136</v>
      </c>
    </row>
    <row r="290" s="14" customFormat="1">
      <c r="A290" s="14"/>
      <c r="B290" s="247"/>
      <c r="C290" s="248"/>
      <c r="D290" s="237" t="s">
        <v>145</v>
      </c>
      <c r="E290" s="249" t="s">
        <v>1</v>
      </c>
      <c r="F290" s="250" t="s">
        <v>147</v>
      </c>
      <c r="G290" s="248"/>
      <c r="H290" s="251">
        <v>1</v>
      </c>
      <c r="I290" s="252"/>
      <c r="J290" s="248"/>
      <c r="K290" s="248"/>
      <c r="L290" s="253"/>
      <c r="M290" s="254"/>
      <c r="N290" s="255"/>
      <c r="O290" s="255"/>
      <c r="P290" s="255"/>
      <c r="Q290" s="255"/>
      <c r="R290" s="255"/>
      <c r="S290" s="255"/>
      <c r="T290" s="25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7" t="s">
        <v>145</v>
      </c>
      <c r="AU290" s="257" t="s">
        <v>88</v>
      </c>
      <c r="AV290" s="14" t="s">
        <v>143</v>
      </c>
      <c r="AW290" s="14" t="s">
        <v>33</v>
      </c>
      <c r="AX290" s="14" t="s">
        <v>86</v>
      </c>
      <c r="AY290" s="257" t="s">
        <v>136</v>
      </c>
    </row>
    <row r="291" s="2" customFormat="1" ht="16.5" customHeight="1">
      <c r="A291" s="39"/>
      <c r="B291" s="40"/>
      <c r="C291" s="221" t="s">
        <v>102</v>
      </c>
      <c r="D291" s="221" t="s">
        <v>139</v>
      </c>
      <c r="E291" s="222" t="s">
        <v>389</v>
      </c>
      <c r="F291" s="223" t="s">
        <v>390</v>
      </c>
      <c r="G291" s="224" t="s">
        <v>245</v>
      </c>
      <c r="H291" s="225">
        <v>51.219999999999999</v>
      </c>
      <c r="I291" s="226"/>
      <c r="J291" s="227">
        <f>ROUND(I291*H291,2)</f>
        <v>0</v>
      </c>
      <c r="K291" s="228"/>
      <c r="L291" s="45"/>
      <c r="M291" s="229" t="s">
        <v>1</v>
      </c>
      <c r="N291" s="230" t="s">
        <v>43</v>
      </c>
      <c r="O291" s="92"/>
      <c r="P291" s="231">
        <f>O291*H291</f>
        <v>0</v>
      </c>
      <c r="Q291" s="231">
        <v>0</v>
      </c>
      <c r="R291" s="231">
        <f>Q291*H291</f>
        <v>0</v>
      </c>
      <c r="S291" s="231">
        <v>0</v>
      </c>
      <c r="T291" s="232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3" t="s">
        <v>188</v>
      </c>
      <c r="AT291" s="233" t="s">
        <v>139</v>
      </c>
      <c r="AU291" s="233" t="s">
        <v>88</v>
      </c>
      <c r="AY291" s="18" t="s">
        <v>136</v>
      </c>
      <c r="BE291" s="234">
        <f>IF(N291="základní",J291,0)</f>
        <v>0</v>
      </c>
      <c r="BF291" s="234">
        <f>IF(N291="snížená",J291,0)</f>
        <v>0</v>
      </c>
      <c r="BG291" s="234">
        <f>IF(N291="zákl. přenesená",J291,0)</f>
        <v>0</v>
      </c>
      <c r="BH291" s="234">
        <f>IF(N291="sníž. přenesená",J291,0)</f>
        <v>0</v>
      </c>
      <c r="BI291" s="234">
        <f>IF(N291="nulová",J291,0)</f>
        <v>0</v>
      </c>
      <c r="BJ291" s="18" t="s">
        <v>86</v>
      </c>
      <c r="BK291" s="234">
        <f>ROUND(I291*H291,2)</f>
        <v>0</v>
      </c>
      <c r="BL291" s="18" t="s">
        <v>188</v>
      </c>
      <c r="BM291" s="233" t="s">
        <v>391</v>
      </c>
    </row>
    <row r="292" s="13" customFormat="1">
      <c r="A292" s="13"/>
      <c r="B292" s="235"/>
      <c r="C292" s="236"/>
      <c r="D292" s="237" t="s">
        <v>145</v>
      </c>
      <c r="E292" s="238" t="s">
        <v>1</v>
      </c>
      <c r="F292" s="239" t="s">
        <v>368</v>
      </c>
      <c r="G292" s="236"/>
      <c r="H292" s="240">
        <v>51.219999999999999</v>
      </c>
      <c r="I292" s="241"/>
      <c r="J292" s="236"/>
      <c r="K292" s="236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145</v>
      </c>
      <c r="AU292" s="246" t="s">
        <v>88</v>
      </c>
      <c r="AV292" s="13" t="s">
        <v>88</v>
      </c>
      <c r="AW292" s="13" t="s">
        <v>33</v>
      </c>
      <c r="AX292" s="13" t="s">
        <v>78</v>
      </c>
      <c r="AY292" s="246" t="s">
        <v>136</v>
      </c>
    </row>
    <row r="293" s="14" customFormat="1">
      <c r="A293" s="14"/>
      <c r="B293" s="247"/>
      <c r="C293" s="248"/>
      <c r="D293" s="237" t="s">
        <v>145</v>
      </c>
      <c r="E293" s="249" t="s">
        <v>1</v>
      </c>
      <c r="F293" s="250" t="s">
        <v>147</v>
      </c>
      <c r="G293" s="248"/>
      <c r="H293" s="251">
        <v>51.219999999999999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145</v>
      </c>
      <c r="AU293" s="257" t="s">
        <v>88</v>
      </c>
      <c r="AV293" s="14" t="s">
        <v>143</v>
      </c>
      <c r="AW293" s="14" t="s">
        <v>33</v>
      </c>
      <c r="AX293" s="14" t="s">
        <v>86</v>
      </c>
      <c r="AY293" s="257" t="s">
        <v>136</v>
      </c>
    </row>
    <row r="294" s="2" customFormat="1" ht="16.5" customHeight="1">
      <c r="A294" s="39"/>
      <c r="B294" s="40"/>
      <c r="C294" s="269" t="s">
        <v>392</v>
      </c>
      <c r="D294" s="269" t="s">
        <v>217</v>
      </c>
      <c r="E294" s="270" t="s">
        <v>393</v>
      </c>
      <c r="F294" s="271" t="s">
        <v>394</v>
      </c>
      <c r="G294" s="272" t="s">
        <v>227</v>
      </c>
      <c r="H294" s="273">
        <v>13</v>
      </c>
      <c r="I294" s="274"/>
      <c r="J294" s="275">
        <f>ROUND(I294*H294,2)</f>
        <v>0</v>
      </c>
      <c r="K294" s="276"/>
      <c r="L294" s="277"/>
      <c r="M294" s="278" t="s">
        <v>1</v>
      </c>
      <c r="N294" s="279" t="s">
        <v>43</v>
      </c>
      <c r="O294" s="92"/>
      <c r="P294" s="231">
        <f>O294*H294</f>
        <v>0</v>
      </c>
      <c r="Q294" s="231">
        <v>0.0040000000000000001</v>
      </c>
      <c r="R294" s="231">
        <f>Q294*H294</f>
        <v>0.052000000000000005</v>
      </c>
      <c r="S294" s="231">
        <v>0</v>
      </c>
      <c r="T294" s="232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3" t="s">
        <v>220</v>
      </c>
      <c r="AT294" s="233" t="s">
        <v>217</v>
      </c>
      <c r="AU294" s="233" t="s">
        <v>88</v>
      </c>
      <c r="AY294" s="18" t="s">
        <v>136</v>
      </c>
      <c r="BE294" s="234">
        <f>IF(N294="základní",J294,0)</f>
        <v>0</v>
      </c>
      <c r="BF294" s="234">
        <f>IF(N294="snížená",J294,0)</f>
        <v>0</v>
      </c>
      <c r="BG294" s="234">
        <f>IF(N294="zákl. přenesená",J294,0)</f>
        <v>0</v>
      </c>
      <c r="BH294" s="234">
        <f>IF(N294="sníž. přenesená",J294,0)</f>
        <v>0</v>
      </c>
      <c r="BI294" s="234">
        <f>IF(N294="nulová",J294,0)</f>
        <v>0</v>
      </c>
      <c r="BJ294" s="18" t="s">
        <v>86</v>
      </c>
      <c r="BK294" s="234">
        <f>ROUND(I294*H294,2)</f>
        <v>0</v>
      </c>
      <c r="BL294" s="18" t="s">
        <v>188</v>
      </c>
      <c r="BM294" s="233" t="s">
        <v>395</v>
      </c>
    </row>
    <row r="295" s="13" customFormat="1">
      <c r="A295" s="13"/>
      <c r="B295" s="235"/>
      <c r="C295" s="236"/>
      <c r="D295" s="237" t="s">
        <v>145</v>
      </c>
      <c r="E295" s="238" t="s">
        <v>1</v>
      </c>
      <c r="F295" s="239" t="s">
        <v>396</v>
      </c>
      <c r="G295" s="236"/>
      <c r="H295" s="240">
        <v>12.805</v>
      </c>
      <c r="I295" s="241"/>
      <c r="J295" s="236"/>
      <c r="K295" s="236"/>
      <c r="L295" s="242"/>
      <c r="M295" s="243"/>
      <c r="N295" s="244"/>
      <c r="O295" s="244"/>
      <c r="P295" s="244"/>
      <c r="Q295" s="244"/>
      <c r="R295" s="244"/>
      <c r="S295" s="244"/>
      <c r="T295" s="24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6" t="s">
        <v>145</v>
      </c>
      <c r="AU295" s="246" t="s">
        <v>88</v>
      </c>
      <c r="AV295" s="13" t="s">
        <v>88</v>
      </c>
      <c r="AW295" s="13" t="s">
        <v>33</v>
      </c>
      <c r="AX295" s="13" t="s">
        <v>78</v>
      </c>
      <c r="AY295" s="246" t="s">
        <v>136</v>
      </c>
    </row>
    <row r="296" s="13" customFormat="1">
      <c r="A296" s="13"/>
      <c r="B296" s="235"/>
      <c r="C296" s="236"/>
      <c r="D296" s="237" t="s">
        <v>145</v>
      </c>
      <c r="E296" s="238" t="s">
        <v>1</v>
      </c>
      <c r="F296" s="239" t="s">
        <v>397</v>
      </c>
      <c r="G296" s="236"/>
      <c r="H296" s="240">
        <v>0.19500000000000001</v>
      </c>
      <c r="I296" s="241"/>
      <c r="J296" s="236"/>
      <c r="K296" s="236"/>
      <c r="L296" s="242"/>
      <c r="M296" s="243"/>
      <c r="N296" s="244"/>
      <c r="O296" s="244"/>
      <c r="P296" s="244"/>
      <c r="Q296" s="244"/>
      <c r="R296" s="244"/>
      <c r="S296" s="244"/>
      <c r="T296" s="24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6" t="s">
        <v>145</v>
      </c>
      <c r="AU296" s="246" t="s">
        <v>88</v>
      </c>
      <c r="AV296" s="13" t="s">
        <v>88</v>
      </c>
      <c r="AW296" s="13" t="s">
        <v>33</v>
      </c>
      <c r="AX296" s="13" t="s">
        <v>78</v>
      </c>
      <c r="AY296" s="246" t="s">
        <v>136</v>
      </c>
    </row>
    <row r="297" s="14" customFormat="1">
      <c r="A297" s="14"/>
      <c r="B297" s="247"/>
      <c r="C297" s="248"/>
      <c r="D297" s="237" t="s">
        <v>145</v>
      </c>
      <c r="E297" s="249" t="s">
        <v>1</v>
      </c>
      <c r="F297" s="250" t="s">
        <v>147</v>
      </c>
      <c r="G297" s="248"/>
      <c r="H297" s="251">
        <v>13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7" t="s">
        <v>145</v>
      </c>
      <c r="AU297" s="257" t="s">
        <v>88</v>
      </c>
      <c r="AV297" s="14" t="s">
        <v>143</v>
      </c>
      <c r="AW297" s="14" t="s">
        <v>33</v>
      </c>
      <c r="AX297" s="14" t="s">
        <v>86</v>
      </c>
      <c r="AY297" s="257" t="s">
        <v>136</v>
      </c>
    </row>
    <row r="298" s="2" customFormat="1" ht="16.5" customHeight="1">
      <c r="A298" s="39"/>
      <c r="B298" s="40"/>
      <c r="C298" s="221" t="s">
        <v>398</v>
      </c>
      <c r="D298" s="221" t="s">
        <v>139</v>
      </c>
      <c r="E298" s="222" t="s">
        <v>399</v>
      </c>
      <c r="F298" s="223" t="s">
        <v>400</v>
      </c>
      <c r="G298" s="224" t="s">
        <v>227</v>
      </c>
      <c r="H298" s="225">
        <v>4</v>
      </c>
      <c r="I298" s="226"/>
      <c r="J298" s="227">
        <f>ROUND(I298*H298,2)</f>
        <v>0</v>
      </c>
      <c r="K298" s="228"/>
      <c r="L298" s="45"/>
      <c r="M298" s="229" t="s">
        <v>1</v>
      </c>
      <c r="N298" s="230" t="s">
        <v>43</v>
      </c>
      <c r="O298" s="92"/>
      <c r="P298" s="231">
        <f>O298*H298</f>
        <v>0</v>
      </c>
      <c r="Q298" s="231">
        <v>0</v>
      </c>
      <c r="R298" s="231">
        <f>Q298*H298</f>
        <v>0</v>
      </c>
      <c r="S298" s="231">
        <v>0</v>
      </c>
      <c r="T298" s="232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3" t="s">
        <v>188</v>
      </c>
      <c r="AT298" s="233" t="s">
        <v>139</v>
      </c>
      <c r="AU298" s="233" t="s">
        <v>88</v>
      </c>
      <c r="AY298" s="18" t="s">
        <v>136</v>
      </c>
      <c r="BE298" s="234">
        <f>IF(N298="základní",J298,0)</f>
        <v>0</v>
      </c>
      <c r="BF298" s="234">
        <f>IF(N298="snížená",J298,0)</f>
        <v>0</v>
      </c>
      <c r="BG298" s="234">
        <f>IF(N298="zákl. přenesená",J298,0)</f>
        <v>0</v>
      </c>
      <c r="BH298" s="234">
        <f>IF(N298="sníž. přenesená",J298,0)</f>
        <v>0</v>
      </c>
      <c r="BI298" s="234">
        <f>IF(N298="nulová",J298,0)</f>
        <v>0</v>
      </c>
      <c r="BJ298" s="18" t="s">
        <v>86</v>
      </c>
      <c r="BK298" s="234">
        <f>ROUND(I298*H298,2)</f>
        <v>0</v>
      </c>
      <c r="BL298" s="18" t="s">
        <v>188</v>
      </c>
      <c r="BM298" s="233" t="s">
        <v>401</v>
      </c>
    </row>
    <row r="299" s="2" customFormat="1" ht="16.5" customHeight="1">
      <c r="A299" s="39"/>
      <c r="B299" s="40"/>
      <c r="C299" s="269" t="s">
        <v>402</v>
      </c>
      <c r="D299" s="269" t="s">
        <v>217</v>
      </c>
      <c r="E299" s="270" t="s">
        <v>403</v>
      </c>
      <c r="F299" s="271" t="s">
        <v>404</v>
      </c>
      <c r="G299" s="272" t="s">
        <v>227</v>
      </c>
      <c r="H299" s="273">
        <v>4</v>
      </c>
      <c r="I299" s="274"/>
      <c r="J299" s="275">
        <f>ROUND(I299*H299,2)</f>
        <v>0</v>
      </c>
      <c r="K299" s="276"/>
      <c r="L299" s="277"/>
      <c r="M299" s="278" t="s">
        <v>1</v>
      </c>
      <c r="N299" s="279" t="s">
        <v>43</v>
      </c>
      <c r="O299" s="92"/>
      <c r="P299" s="231">
        <f>O299*H299</f>
        <v>0</v>
      </c>
      <c r="Q299" s="231">
        <v>0.00010000000000000001</v>
      </c>
      <c r="R299" s="231">
        <f>Q299*H299</f>
        <v>0.00040000000000000002</v>
      </c>
      <c r="S299" s="231">
        <v>0</v>
      </c>
      <c r="T299" s="232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3" t="s">
        <v>220</v>
      </c>
      <c r="AT299" s="233" t="s">
        <v>217</v>
      </c>
      <c r="AU299" s="233" t="s">
        <v>88</v>
      </c>
      <c r="AY299" s="18" t="s">
        <v>136</v>
      </c>
      <c r="BE299" s="234">
        <f>IF(N299="základní",J299,0)</f>
        <v>0</v>
      </c>
      <c r="BF299" s="234">
        <f>IF(N299="snížená",J299,0)</f>
        <v>0</v>
      </c>
      <c r="BG299" s="234">
        <f>IF(N299="zákl. přenesená",J299,0)</f>
        <v>0</v>
      </c>
      <c r="BH299" s="234">
        <f>IF(N299="sníž. přenesená",J299,0)</f>
        <v>0</v>
      </c>
      <c r="BI299" s="234">
        <f>IF(N299="nulová",J299,0)</f>
        <v>0</v>
      </c>
      <c r="BJ299" s="18" t="s">
        <v>86</v>
      </c>
      <c r="BK299" s="234">
        <f>ROUND(I299*H299,2)</f>
        <v>0</v>
      </c>
      <c r="BL299" s="18" t="s">
        <v>188</v>
      </c>
      <c r="BM299" s="233" t="s">
        <v>405</v>
      </c>
    </row>
    <row r="300" s="2" customFormat="1" ht="16.5" customHeight="1">
      <c r="A300" s="39"/>
      <c r="B300" s="40"/>
      <c r="C300" s="221" t="s">
        <v>406</v>
      </c>
      <c r="D300" s="221" t="s">
        <v>139</v>
      </c>
      <c r="E300" s="222" t="s">
        <v>407</v>
      </c>
      <c r="F300" s="223" t="s">
        <v>408</v>
      </c>
      <c r="G300" s="224" t="s">
        <v>227</v>
      </c>
      <c r="H300" s="225">
        <v>52</v>
      </c>
      <c r="I300" s="226"/>
      <c r="J300" s="227">
        <f>ROUND(I300*H300,2)</f>
        <v>0</v>
      </c>
      <c r="K300" s="228"/>
      <c r="L300" s="45"/>
      <c r="M300" s="229" t="s">
        <v>1</v>
      </c>
      <c r="N300" s="230" t="s">
        <v>43</v>
      </c>
      <c r="O300" s="92"/>
      <c r="P300" s="231">
        <f>O300*H300</f>
        <v>0</v>
      </c>
      <c r="Q300" s="231">
        <v>0</v>
      </c>
      <c r="R300" s="231">
        <f>Q300*H300</f>
        <v>0</v>
      </c>
      <c r="S300" s="231">
        <v>0</v>
      </c>
      <c r="T300" s="232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3" t="s">
        <v>188</v>
      </c>
      <c r="AT300" s="233" t="s">
        <v>139</v>
      </c>
      <c r="AU300" s="233" t="s">
        <v>88</v>
      </c>
      <c r="AY300" s="18" t="s">
        <v>136</v>
      </c>
      <c r="BE300" s="234">
        <f>IF(N300="základní",J300,0)</f>
        <v>0</v>
      </c>
      <c r="BF300" s="234">
        <f>IF(N300="snížená",J300,0)</f>
        <v>0</v>
      </c>
      <c r="BG300" s="234">
        <f>IF(N300="zákl. přenesená",J300,0)</f>
        <v>0</v>
      </c>
      <c r="BH300" s="234">
        <f>IF(N300="sníž. přenesená",J300,0)</f>
        <v>0</v>
      </c>
      <c r="BI300" s="234">
        <f>IF(N300="nulová",J300,0)</f>
        <v>0</v>
      </c>
      <c r="BJ300" s="18" t="s">
        <v>86</v>
      </c>
      <c r="BK300" s="234">
        <f>ROUND(I300*H300,2)</f>
        <v>0</v>
      </c>
      <c r="BL300" s="18" t="s">
        <v>188</v>
      </c>
      <c r="BM300" s="233" t="s">
        <v>409</v>
      </c>
    </row>
    <row r="301" s="13" customFormat="1">
      <c r="A301" s="13"/>
      <c r="B301" s="235"/>
      <c r="C301" s="236"/>
      <c r="D301" s="237" t="s">
        <v>145</v>
      </c>
      <c r="E301" s="238" t="s">
        <v>1</v>
      </c>
      <c r="F301" s="239" t="s">
        <v>410</v>
      </c>
      <c r="G301" s="236"/>
      <c r="H301" s="240">
        <v>52</v>
      </c>
      <c r="I301" s="241"/>
      <c r="J301" s="236"/>
      <c r="K301" s="236"/>
      <c r="L301" s="242"/>
      <c r="M301" s="243"/>
      <c r="N301" s="244"/>
      <c r="O301" s="244"/>
      <c r="P301" s="244"/>
      <c r="Q301" s="244"/>
      <c r="R301" s="244"/>
      <c r="S301" s="244"/>
      <c r="T301" s="24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145</v>
      </c>
      <c r="AU301" s="246" t="s">
        <v>88</v>
      </c>
      <c r="AV301" s="13" t="s">
        <v>88</v>
      </c>
      <c r="AW301" s="13" t="s">
        <v>33</v>
      </c>
      <c r="AX301" s="13" t="s">
        <v>78</v>
      </c>
      <c r="AY301" s="246" t="s">
        <v>136</v>
      </c>
    </row>
    <row r="302" s="14" customFormat="1">
      <c r="A302" s="14"/>
      <c r="B302" s="247"/>
      <c r="C302" s="248"/>
      <c r="D302" s="237" t="s">
        <v>145</v>
      </c>
      <c r="E302" s="249" t="s">
        <v>1</v>
      </c>
      <c r="F302" s="250" t="s">
        <v>147</v>
      </c>
      <c r="G302" s="248"/>
      <c r="H302" s="251">
        <v>52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145</v>
      </c>
      <c r="AU302" s="257" t="s">
        <v>88</v>
      </c>
      <c r="AV302" s="14" t="s">
        <v>143</v>
      </c>
      <c r="AW302" s="14" t="s">
        <v>33</v>
      </c>
      <c r="AX302" s="14" t="s">
        <v>86</v>
      </c>
      <c r="AY302" s="257" t="s">
        <v>136</v>
      </c>
    </row>
    <row r="303" s="2" customFormat="1" ht="16.5" customHeight="1">
      <c r="A303" s="39"/>
      <c r="B303" s="40"/>
      <c r="C303" s="269" t="s">
        <v>411</v>
      </c>
      <c r="D303" s="269" t="s">
        <v>217</v>
      </c>
      <c r="E303" s="270" t="s">
        <v>412</v>
      </c>
      <c r="F303" s="271" t="s">
        <v>413</v>
      </c>
      <c r="G303" s="272" t="s">
        <v>227</v>
      </c>
      <c r="H303" s="273">
        <v>52</v>
      </c>
      <c r="I303" s="274"/>
      <c r="J303" s="275">
        <f>ROUND(I303*H303,2)</f>
        <v>0</v>
      </c>
      <c r="K303" s="276"/>
      <c r="L303" s="277"/>
      <c r="M303" s="278" t="s">
        <v>1</v>
      </c>
      <c r="N303" s="279" t="s">
        <v>43</v>
      </c>
      <c r="O303" s="92"/>
      <c r="P303" s="231">
        <f>O303*H303</f>
        <v>0</v>
      </c>
      <c r="Q303" s="231">
        <v>0.00040999999999999999</v>
      </c>
      <c r="R303" s="231">
        <f>Q303*H303</f>
        <v>0.021319999999999999</v>
      </c>
      <c r="S303" s="231">
        <v>0</v>
      </c>
      <c r="T303" s="232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3" t="s">
        <v>220</v>
      </c>
      <c r="AT303" s="233" t="s">
        <v>217</v>
      </c>
      <c r="AU303" s="233" t="s">
        <v>88</v>
      </c>
      <c r="AY303" s="18" t="s">
        <v>136</v>
      </c>
      <c r="BE303" s="234">
        <f>IF(N303="základní",J303,0)</f>
        <v>0</v>
      </c>
      <c r="BF303" s="234">
        <f>IF(N303="snížená",J303,0)</f>
        <v>0</v>
      </c>
      <c r="BG303" s="234">
        <f>IF(N303="zákl. přenesená",J303,0)</f>
        <v>0</v>
      </c>
      <c r="BH303" s="234">
        <f>IF(N303="sníž. přenesená",J303,0)</f>
        <v>0</v>
      </c>
      <c r="BI303" s="234">
        <f>IF(N303="nulová",J303,0)</f>
        <v>0</v>
      </c>
      <c r="BJ303" s="18" t="s">
        <v>86</v>
      </c>
      <c r="BK303" s="234">
        <f>ROUND(I303*H303,2)</f>
        <v>0</v>
      </c>
      <c r="BL303" s="18" t="s">
        <v>188</v>
      </c>
      <c r="BM303" s="233" t="s">
        <v>414</v>
      </c>
    </row>
    <row r="304" s="2" customFormat="1" ht="24.15" customHeight="1">
      <c r="A304" s="39"/>
      <c r="B304" s="40"/>
      <c r="C304" s="221" t="s">
        <v>415</v>
      </c>
      <c r="D304" s="221" t="s">
        <v>139</v>
      </c>
      <c r="E304" s="222" t="s">
        <v>416</v>
      </c>
      <c r="F304" s="223" t="s">
        <v>417</v>
      </c>
      <c r="G304" s="224" t="s">
        <v>227</v>
      </c>
      <c r="H304" s="225">
        <v>4</v>
      </c>
      <c r="I304" s="226"/>
      <c r="J304" s="227">
        <f>ROUND(I304*H304,2)</f>
        <v>0</v>
      </c>
      <c r="K304" s="228"/>
      <c r="L304" s="45"/>
      <c r="M304" s="229" t="s">
        <v>1</v>
      </c>
      <c r="N304" s="230" t="s">
        <v>43</v>
      </c>
      <c r="O304" s="92"/>
      <c r="P304" s="231">
        <f>O304*H304</f>
        <v>0</v>
      </c>
      <c r="Q304" s="231">
        <v>0</v>
      </c>
      <c r="R304" s="231">
        <f>Q304*H304</f>
        <v>0</v>
      </c>
      <c r="S304" s="231">
        <v>0</v>
      </c>
      <c r="T304" s="232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3" t="s">
        <v>188</v>
      </c>
      <c r="AT304" s="233" t="s">
        <v>139</v>
      </c>
      <c r="AU304" s="233" t="s">
        <v>88</v>
      </c>
      <c r="AY304" s="18" t="s">
        <v>136</v>
      </c>
      <c r="BE304" s="234">
        <f>IF(N304="základní",J304,0)</f>
        <v>0</v>
      </c>
      <c r="BF304" s="234">
        <f>IF(N304="snížená",J304,0)</f>
        <v>0</v>
      </c>
      <c r="BG304" s="234">
        <f>IF(N304="zákl. přenesená",J304,0)</f>
        <v>0</v>
      </c>
      <c r="BH304" s="234">
        <f>IF(N304="sníž. přenesená",J304,0)</f>
        <v>0</v>
      </c>
      <c r="BI304" s="234">
        <f>IF(N304="nulová",J304,0)</f>
        <v>0</v>
      </c>
      <c r="BJ304" s="18" t="s">
        <v>86</v>
      </c>
      <c r="BK304" s="234">
        <f>ROUND(I304*H304,2)</f>
        <v>0</v>
      </c>
      <c r="BL304" s="18" t="s">
        <v>188</v>
      </c>
      <c r="BM304" s="233" t="s">
        <v>418</v>
      </c>
    </row>
    <row r="305" s="2" customFormat="1" ht="16.5" customHeight="1">
      <c r="A305" s="39"/>
      <c r="B305" s="40"/>
      <c r="C305" s="269" t="s">
        <v>419</v>
      </c>
      <c r="D305" s="269" t="s">
        <v>217</v>
      </c>
      <c r="E305" s="270" t="s">
        <v>420</v>
      </c>
      <c r="F305" s="271" t="s">
        <v>421</v>
      </c>
      <c r="G305" s="272" t="s">
        <v>227</v>
      </c>
      <c r="H305" s="273">
        <v>4</v>
      </c>
      <c r="I305" s="274"/>
      <c r="J305" s="275">
        <f>ROUND(I305*H305,2)</f>
        <v>0</v>
      </c>
      <c r="K305" s="276"/>
      <c r="L305" s="277"/>
      <c r="M305" s="278" t="s">
        <v>1</v>
      </c>
      <c r="N305" s="279" t="s">
        <v>43</v>
      </c>
      <c r="O305" s="92"/>
      <c r="P305" s="231">
        <f>O305*H305</f>
        <v>0</v>
      </c>
      <c r="Q305" s="231">
        <v>0.00036000000000000002</v>
      </c>
      <c r="R305" s="231">
        <f>Q305*H305</f>
        <v>0.0014400000000000001</v>
      </c>
      <c r="S305" s="231">
        <v>0</v>
      </c>
      <c r="T305" s="232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3" t="s">
        <v>220</v>
      </c>
      <c r="AT305" s="233" t="s">
        <v>217</v>
      </c>
      <c r="AU305" s="233" t="s">
        <v>88</v>
      </c>
      <c r="AY305" s="18" t="s">
        <v>136</v>
      </c>
      <c r="BE305" s="234">
        <f>IF(N305="základní",J305,0)</f>
        <v>0</v>
      </c>
      <c r="BF305" s="234">
        <f>IF(N305="snížená",J305,0)</f>
        <v>0</v>
      </c>
      <c r="BG305" s="234">
        <f>IF(N305="zákl. přenesená",J305,0)</f>
        <v>0</v>
      </c>
      <c r="BH305" s="234">
        <f>IF(N305="sníž. přenesená",J305,0)</f>
        <v>0</v>
      </c>
      <c r="BI305" s="234">
        <f>IF(N305="nulová",J305,0)</f>
        <v>0</v>
      </c>
      <c r="BJ305" s="18" t="s">
        <v>86</v>
      </c>
      <c r="BK305" s="234">
        <f>ROUND(I305*H305,2)</f>
        <v>0</v>
      </c>
      <c r="BL305" s="18" t="s">
        <v>188</v>
      </c>
      <c r="BM305" s="233" t="s">
        <v>422</v>
      </c>
    </row>
    <row r="306" s="2" customFormat="1" ht="24.15" customHeight="1">
      <c r="A306" s="39"/>
      <c r="B306" s="40"/>
      <c r="C306" s="221" t="s">
        <v>423</v>
      </c>
      <c r="D306" s="221" t="s">
        <v>139</v>
      </c>
      <c r="E306" s="222" t="s">
        <v>424</v>
      </c>
      <c r="F306" s="223" t="s">
        <v>425</v>
      </c>
      <c r="G306" s="224" t="s">
        <v>245</v>
      </c>
      <c r="H306" s="225">
        <v>30</v>
      </c>
      <c r="I306" s="226"/>
      <c r="J306" s="227">
        <f>ROUND(I306*H306,2)</f>
        <v>0</v>
      </c>
      <c r="K306" s="228"/>
      <c r="L306" s="45"/>
      <c r="M306" s="229" t="s">
        <v>1</v>
      </c>
      <c r="N306" s="230" t="s">
        <v>43</v>
      </c>
      <c r="O306" s="92"/>
      <c r="P306" s="231">
        <f>O306*H306</f>
        <v>0</v>
      </c>
      <c r="Q306" s="231">
        <v>0.0022200000000000002</v>
      </c>
      <c r="R306" s="231">
        <f>Q306*H306</f>
        <v>0.066600000000000006</v>
      </c>
      <c r="S306" s="231">
        <v>0</v>
      </c>
      <c r="T306" s="232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3" t="s">
        <v>188</v>
      </c>
      <c r="AT306" s="233" t="s">
        <v>139</v>
      </c>
      <c r="AU306" s="233" t="s">
        <v>88</v>
      </c>
      <c r="AY306" s="18" t="s">
        <v>136</v>
      </c>
      <c r="BE306" s="234">
        <f>IF(N306="základní",J306,0)</f>
        <v>0</v>
      </c>
      <c r="BF306" s="234">
        <f>IF(N306="snížená",J306,0)</f>
        <v>0</v>
      </c>
      <c r="BG306" s="234">
        <f>IF(N306="zákl. přenesená",J306,0)</f>
        <v>0</v>
      </c>
      <c r="BH306" s="234">
        <f>IF(N306="sníž. přenesená",J306,0)</f>
        <v>0</v>
      </c>
      <c r="BI306" s="234">
        <f>IF(N306="nulová",J306,0)</f>
        <v>0</v>
      </c>
      <c r="BJ306" s="18" t="s">
        <v>86</v>
      </c>
      <c r="BK306" s="234">
        <f>ROUND(I306*H306,2)</f>
        <v>0</v>
      </c>
      <c r="BL306" s="18" t="s">
        <v>188</v>
      </c>
      <c r="BM306" s="233" t="s">
        <v>426</v>
      </c>
    </row>
    <row r="307" s="13" customFormat="1">
      <c r="A307" s="13"/>
      <c r="B307" s="235"/>
      <c r="C307" s="236"/>
      <c r="D307" s="237" t="s">
        <v>145</v>
      </c>
      <c r="E307" s="238" t="s">
        <v>1</v>
      </c>
      <c r="F307" s="239" t="s">
        <v>427</v>
      </c>
      <c r="G307" s="236"/>
      <c r="H307" s="240">
        <v>30</v>
      </c>
      <c r="I307" s="241"/>
      <c r="J307" s="236"/>
      <c r="K307" s="236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145</v>
      </c>
      <c r="AU307" s="246" t="s">
        <v>88</v>
      </c>
      <c r="AV307" s="13" t="s">
        <v>88</v>
      </c>
      <c r="AW307" s="13" t="s">
        <v>33</v>
      </c>
      <c r="AX307" s="13" t="s">
        <v>78</v>
      </c>
      <c r="AY307" s="246" t="s">
        <v>136</v>
      </c>
    </row>
    <row r="308" s="14" customFormat="1">
      <c r="A308" s="14"/>
      <c r="B308" s="247"/>
      <c r="C308" s="248"/>
      <c r="D308" s="237" t="s">
        <v>145</v>
      </c>
      <c r="E308" s="249" t="s">
        <v>1</v>
      </c>
      <c r="F308" s="250" t="s">
        <v>147</v>
      </c>
      <c r="G308" s="248"/>
      <c r="H308" s="251">
        <v>30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7" t="s">
        <v>145</v>
      </c>
      <c r="AU308" s="257" t="s">
        <v>88</v>
      </c>
      <c r="AV308" s="14" t="s">
        <v>143</v>
      </c>
      <c r="AW308" s="14" t="s">
        <v>33</v>
      </c>
      <c r="AX308" s="14" t="s">
        <v>86</v>
      </c>
      <c r="AY308" s="257" t="s">
        <v>136</v>
      </c>
    </row>
    <row r="309" s="2" customFormat="1" ht="24.15" customHeight="1">
      <c r="A309" s="39"/>
      <c r="B309" s="40"/>
      <c r="C309" s="221" t="s">
        <v>428</v>
      </c>
      <c r="D309" s="221" t="s">
        <v>139</v>
      </c>
      <c r="E309" s="222" t="s">
        <v>429</v>
      </c>
      <c r="F309" s="223" t="s">
        <v>430</v>
      </c>
      <c r="G309" s="224" t="s">
        <v>227</v>
      </c>
      <c r="H309" s="225">
        <v>4</v>
      </c>
      <c r="I309" s="226"/>
      <c r="J309" s="227">
        <f>ROUND(I309*H309,2)</f>
        <v>0</v>
      </c>
      <c r="K309" s="228"/>
      <c r="L309" s="45"/>
      <c r="M309" s="229" t="s">
        <v>1</v>
      </c>
      <c r="N309" s="230" t="s">
        <v>43</v>
      </c>
      <c r="O309" s="92"/>
      <c r="P309" s="231">
        <f>O309*H309</f>
        <v>0</v>
      </c>
      <c r="Q309" s="231">
        <v>0.0015</v>
      </c>
      <c r="R309" s="231">
        <f>Q309*H309</f>
        <v>0.0060000000000000001</v>
      </c>
      <c r="S309" s="231">
        <v>0</v>
      </c>
      <c r="T309" s="232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3" t="s">
        <v>188</v>
      </c>
      <c r="AT309" s="233" t="s">
        <v>139</v>
      </c>
      <c r="AU309" s="233" t="s">
        <v>88</v>
      </c>
      <c r="AY309" s="18" t="s">
        <v>136</v>
      </c>
      <c r="BE309" s="234">
        <f>IF(N309="základní",J309,0)</f>
        <v>0</v>
      </c>
      <c r="BF309" s="234">
        <f>IF(N309="snížená",J309,0)</f>
        <v>0</v>
      </c>
      <c r="BG309" s="234">
        <f>IF(N309="zákl. přenesená",J309,0)</f>
        <v>0</v>
      </c>
      <c r="BH309" s="234">
        <f>IF(N309="sníž. přenesená",J309,0)</f>
        <v>0</v>
      </c>
      <c r="BI309" s="234">
        <f>IF(N309="nulová",J309,0)</f>
        <v>0</v>
      </c>
      <c r="BJ309" s="18" t="s">
        <v>86</v>
      </c>
      <c r="BK309" s="234">
        <f>ROUND(I309*H309,2)</f>
        <v>0</v>
      </c>
      <c r="BL309" s="18" t="s">
        <v>188</v>
      </c>
      <c r="BM309" s="233" t="s">
        <v>431</v>
      </c>
    </row>
    <row r="310" s="2" customFormat="1" ht="24.15" customHeight="1">
      <c r="A310" s="39"/>
      <c r="B310" s="40"/>
      <c r="C310" s="221" t="s">
        <v>94</v>
      </c>
      <c r="D310" s="221" t="s">
        <v>139</v>
      </c>
      <c r="E310" s="222" t="s">
        <v>432</v>
      </c>
      <c r="F310" s="223" t="s">
        <v>433</v>
      </c>
      <c r="G310" s="224" t="s">
        <v>195</v>
      </c>
      <c r="H310" s="268"/>
      <c r="I310" s="226"/>
      <c r="J310" s="227">
        <f>ROUND(I310*H310,2)</f>
        <v>0</v>
      </c>
      <c r="K310" s="228"/>
      <c r="L310" s="45"/>
      <c r="M310" s="229" t="s">
        <v>1</v>
      </c>
      <c r="N310" s="230" t="s">
        <v>43</v>
      </c>
      <c r="O310" s="92"/>
      <c r="P310" s="231">
        <f>O310*H310</f>
        <v>0</v>
      </c>
      <c r="Q310" s="231">
        <v>0</v>
      </c>
      <c r="R310" s="231">
        <f>Q310*H310</f>
        <v>0</v>
      </c>
      <c r="S310" s="231">
        <v>0</v>
      </c>
      <c r="T310" s="232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3" t="s">
        <v>188</v>
      </c>
      <c r="AT310" s="233" t="s">
        <v>139</v>
      </c>
      <c r="AU310" s="233" t="s">
        <v>88</v>
      </c>
      <c r="AY310" s="18" t="s">
        <v>136</v>
      </c>
      <c r="BE310" s="234">
        <f>IF(N310="základní",J310,0)</f>
        <v>0</v>
      </c>
      <c r="BF310" s="234">
        <f>IF(N310="snížená",J310,0)</f>
        <v>0</v>
      </c>
      <c r="BG310" s="234">
        <f>IF(N310="zákl. přenesená",J310,0)</f>
        <v>0</v>
      </c>
      <c r="BH310" s="234">
        <f>IF(N310="sníž. přenesená",J310,0)</f>
        <v>0</v>
      </c>
      <c r="BI310" s="234">
        <f>IF(N310="nulová",J310,0)</f>
        <v>0</v>
      </c>
      <c r="BJ310" s="18" t="s">
        <v>86</v>
      </c>
      <c r="BK310" s="234">
        <f>ROUND(I310*H310,2)</f>
        <v>0</v>
      </c>
      <c r="BL310" s="18" t="s">
        <v>188</v>
      </c>
      <c r="BM310" s="233" t="s">
        <v>434</v>
      </c>
    </row>
    <row r="311" s="2" customFormat="1" ht="16.5" customHeight="1">
      <c r="A311" s="39"/>
      <c r="B311" s="40"/>
      <c r="C311" s="221" t="s">
        <v>435</v>
      </c>
      <c r="D311" s="221" t="s">
        <v>139</v>
      </c>
      <c r="E311" s="222" t="s">
        <v>436</v>
      </c>
      <c r="F311" s="223" t="s">
        <v>437</v>
      </c>
      <c r="G311" s="224" t="s">
        <v>204</v>
      </c>
      <c r="H311" s="225">
        <v>1</v>
      </c>
      <c r="I311" s="226"/>
      <c r="J311" s="227">
        <f>ROUND(I311*H311,2)</f>
        <v>0</v>
      </c>
      <c r="K311" s="228"/>
      <c r="L311" s="45"/>
      <c r="M311" s="229" t="s">
        <v>1</v>
      </c>
      <c r="N311" s="230" t="s">
        <v>43</v>
      </c>
      <c r="O311" s="92"/>
      <c r="P311" s="231">
        <f>O311*H311</f>
        <v>0</v>
      </c>
      <c r="Q311" s="231">
        <v>0</v>
      </c>
      <c r="R311" s="231">
        <f>Q311*H311</f>
        <v>0</v>
      </c>
      <c r="S311" s="231">
        <v>0</v>
      </c>
      <c r="T311" s="232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3" t="s">
        <v>188</v>
      </c>
      <c r="AT311" s="233" t="s">
        <v>139</v>
      </c>
      <c r="AU311" s="233" t="s">
        <v>88</v>
      </c>
      <c r="AY311" s="18" t="s">
        <v>136</v>
      </c>
      <c r="BE311" s="234">
        <f>IF(N311="základní",J311,0)</f>
        <v>0</v>
      </c>
      <c r="BF311" s="234">
        <f>IF(N311="snížená",J311,0)</f>
        <v>0</v>
      </c>
      <c r="BG311" s="234">
        <f>IF(N311="zákl. přenesená",J311,0)</f>
        <v>0</v>
      </c>
      <c r="BH311" s="234">
        <f>IF(N311="sníž. přenesená",J311,0)</f>
        <v>0</v>
      </c>
      <c r="BI311" s="234">
        <f>IF(N311="nulová",J311,0)</f>
        <v>0</v>
      </c>
      <c r="BJ311" s="18" t="s">
        <v>86</v>
      </c>
      <c r="BK311" s="234">
        <f>ROUND(I311*H311,2)</f>
        <v>0</v>
      </c>
      <c r="BL311" s="18" t="s">
        <v>188</v>
      </c>
      <c r="BM311" s="233" t="s">
        <v>438</v>
      </c>
    </row>
    <row r="312" s="12" customFormat="1" ht="22.8" customHeight="1">
      <c r="A312" s="12"/>
      <c r="B312" s="205"/>
      <c r="C312" s="206"/>
      <c r="D312" s="207" t="s">
        <v>77</v>
      </c>
      <c r="E312" s="219" t="s">
        <v>439</v>
      </c>
      <c r="F312" s="219" t="s">
        <v>440</v>
      </c>
      <c r="G312" s="206"/>
      <c r="H312" s="206"/>
      <c r="I312" s="209"/>
      <c r="J312" s="220">
        <f>BK312</f>
        <v>0</v>
      </c>
      <c r="K312" s="206"/>
      <c r="L312" s="211"/>
      <c r="M312" s="212"/>
      <c r="N312" s="213"/>
      <c r="O312" s="213"/>
      <c r="P312" s="214">
        <f>SUM(P313:P325)</f>
        <v>0</v>
      </c>
      <c r="Q312" s="213"/>
      <c r="R312" s="214">
        <f>SUM(R313:R325)</f>
        <v>0.49343000000000004</v>
      </c>
      <c r="S312" s="213"/>
      <c r="T312" s="215">
        <f>SUM(T313:T325)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6" t="s">
        <v>88</v>
      </c>
      <c r="AT312" s="217" t="s">
        <v>77</v>
      </c>
      <c r="AU312" s="217" t="s">
        <v>86</v>
      </c>
      <c r="AY312" s="216" t="s">
        <v>136</v>
      </c>
      <c r="BK312" s="218">
        <f>SUM(BK313:BK325)</f>
        <v>0</v>
      </c>
    </row>
    <row r="313" s="2" customFormat="1" ht="24.15" customHeight="1">
      <c r="A313" s="39"/>
      <c r="B313" s="40"/>
      <c r="C313" s="221" t="s">
        <v>441</v>
      </c>
      <c r="D313" s="221" t="s">
        <v>139</v>
      </c>
      <c r="E313" s="222" t="s">
        <v>442</v>
      </c>
      <c r="F313" s="223" t="s">
        <v>443</v>
      </c>
      <c r="G313" s="224" t="s">
        <v>142</v>
      </c>
      <c r="H313" s="225">
        <v>40</v>
      </c>
      <c r="I313" s="226"/>
      <c r="J313" s="227">
        <f>ROUND(I313*H313,2)</f>
        <v>0</v>
      </c>
      <c r="K313" s="228"/>
      <c r="L313" s="45"/>
      <c r="M313" s="229" t="s">
        <v>1</v>
      </c>
      <c r="N313" s="230" t="s">
        <v>43</v>
      </c>
      <c r="O313" s="92"/>
      <c r="P313" s="231">
        <f>O313*H313</f>
        <v>0</v>
      </c>
      <c r="Q313" s="231">
        <v>0</v>
      </c>
      <c r="R313" s="231">
        <f>Q313*H313</f>
        <v>0</v>
      </c>
      <c r="S313" s="231">
        <v>0</v>
      </c>
      <c r="T313" s="232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3" t="s">
        <v>188</v>
      </c>
      <c r="AT313" s="233" t="s">
        <v>139</v>
      </c>
      <c r="AU313" s="233" t="s">
        <v>88</v>
      </c>
      <c r="AY313" s="18" t="s">
        <v>136</v>
      </c>
      <c r="BE313" s="234">
        <f>IF(N313="základní",J313,0)</f>
        <v>0</v>
      </c>
      <c r="BF313" s="234">
        <f>IF(N313="snížená",J313,0)</f>
        <v>0</v>
      </c>
      <c r="BG313" s="234">
        <f>IF(N313="zákl. přenesená",J313,0)</f>
        <v>0</v>
      </c>
      <c r="BH313" s="234">
        <f>IF(N313="sníž. přenesená",J313,0)</f>
        <v>0</v>
      </c>
      <c r="BI313" s="234">
        <f>IF(N313="nulová",J313,0)</f>
        <v>0</v>
      </c>
      <c r="BJ313" s="18" t="s">
        <v>86</v>
      </c>
      <c r="BK313" s="234">
        <f>ROUND(I313*H313,2)</f>
        <v>0</v>
      </c>
      <c r="BL313" s="18" t="s">
        <v>188</v>
      </c>
      <c r="BM313" s="233" t="s">
        <v>444</v>
      </c>
    </row>
    <row r="314" s="15" customFormat="1">
      <c r="A314" s="15"/>
      <c r="B314" s="258"/>
      <c r="C314" s="259"/>
      <c r="D314" s="237" t="s">
        <v>145</v>
      </c>
      <c r="E314" s="260" t="s">
        <v>1</v>
      </c>
      <c r="F314" s="261" t="s">
        <v>288</v>
      </c>
      <c r="G314" s="259"/>
      <c r="H314" s="260" t="s">
        <v>1</v>
      </c>
      <c r="I314" s="262"/>
      <c r="J314" s="259"/>
      <c r="K314" s="259"/>
      <c r="L314" s="263"/>
      <c r="M314" s="264"/>
      <c r="N314" s="265"/>
      <c r="O314" s="265"/>
      <c r="P314" s="265"/>
      <c r="Q314" s="265"/>
      <c r="R314" s="265"/>
      <c r="S314" s="265"/>
      <c r="T314" s="26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7" t="s">
        <v>145</v>
      </c>
      <c r="AU314" s="267" t="s">
        <v>88</v>
      </c>
      <c r="AV314" s="15" t="s">
        <v>86</v>
      </c>
      <c r="AW314" s="15" t="s">
        <v>33</v>
      </c>
      <c r="AX314" s="15" t="s">
        <v>78</v>
      </c>
      <c r="AY314" s="267" t="s">
        <v>136</v>
      </c>
    </row>
    <row r="315" s="13" customFormat="1">
      <c r="A315" s="13"/>
      <c r="B315" s="235"/>
      <c r="C315" s="236"/>
      <c r="D315" s="237" t="s">
        <v>145</v>
      </c>
      <c r="E315" s="238" t="s">
        <v>1</v>
      </c>
      <c r="F315" s="239" t="s">
        <v>100</v>
      </c>
      <c r="G315" s="236"/>
      <c r="H315" s="240">
        <v>40</v>
      </c>
      <c r="I315" s="241"/>
      <c r="J315" s="236"/>
      <c r="K315" s="236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145</v>
      </c>
      <c r="AU315" s="246" t="s">
        <v>88</v>
      </c>
      <c r="AV315" s="13" t="s">
        <v>88</v>
      </c>
      <c r="AW315" s="13" t="s">
        <v>33</v>
      </c>
      <c r="AX315" s="13" t="s">
        <v>78</v>
      </c>
      <c r="AY315" s="246" t="s">
        <v>136</v>
      </c>
    </row>
    <row r="316" s="14" customFormat="1">
      <c r="A316" s="14"/>
      <c r="B316" s="247"/>
      <c r="C316" s="248"/>
      <c r="D316" s="237" t="s">
        <v>145</v>
      </c>
      <c r="E316" s="249" t="s">
        <v>1</v>
      </c>
      <c r="F316" s="250" t="s">
        <v>147</v>
      </c>
      <c r="G316" s="248"/>
      <c r="H316" s="251">
        <v>40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6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145</v>
      </c>
      <c r="AU316" s="257" t="s">
        <v>88</v>
      </c>
      <c r="AV316" s="14" t="s">
        <v>143</v>
      </c>
      <c r="AW316" s="14" t="s">
        <v>33</v>
      </c>
      <c r="AX316" s="14" t="s">
        <v>86</v>
      </c>
      <c r="AY316" s="257" t="s">
        <v>136</v>
      </c>
    </row>
    <row r="317" s="2" customFormat="1" ht="16.5" customHeight="1">
      <c r="A317" s="39"/>
      <c r="B317" s="40"/>
      <c r="C317" s="269" t="s">
        <v>445</v>
      </c>
      <c r="D317" s="269" t="s">
        <v>217</v>
      </c>
      <c r="E317" s="270" t="s">
        <v>446</v>
      </c>
      <c r="F317" s="271" t="s">
        <v>447</v>
      </c>
      <c r="G317" s="272" t="s">
        <v>142</v>
      </c>
      <c r="H317" s="273">
        <v>41.200000000000003</v>
      </c>
      <c r="I317" s="274"/>
      <c r="J317" s="275">
        <f>ROUND(I317*H317,2)</f>
        <v>0</v>
      </c>
      <c r="K317" s="276"/>
      <c r="L317" s="277"/>
      <c r="M317" s="278" t="s">
        <v>1</v>
      </c>
      <c r="N317" s="279" t="s">
        <v>43</v>
      </c>
      <c r="O317" s="92"/>
      <c r="P317" s="231">
        <f>O317*H317</f>
        <v>0</v>
      </c>
      <c r="Q317" s="231">
        <v>0.0094999999999999998</v>
      </c>
      <c r="R317" s="231">
        <f>Q317*H317</f>
        <v>0.39140000000000003</v>
      </c>
      <c r="S317" s="231">
        <v>0</v>
      </c>
      <c r="T317" s="232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3" t="s">
        <v>220</v>
      </c>
      <c r="AT317" s="233" t="s">
        <v>217</v>
      </c>
      <c r="AU317" s="233" t="s">
        <v>88</v>
      </c>
      <c r="AY317" s="18" t="s">
        <v>136</v>
      </c>
      <c r="BE317" s="234">
        <f>IF(N317="základní",J317,0)</f>
        <v>0</v>
      </c>
      <c r="BF317" s="234">
        <f>IF(N317="snížená",J317,0)</f>
        <v>0</v>
      </c>
      <c r="BG317" s="234">
        <f>IF(N317="zákl. přenesená",J317,0)</f>
        <v>0</v>
      </c>
      <c r="BH317" s="234">
        <f>IF(N317="sníž. přenesená",J317,0)</f>
        <v>0</v>
      </c>
      <c r="BI317" s="234">
        <f>IF(N317="nulová",J317,0)</f>
        <v>0</v>
      </c>
      <c r="BJ317" s="18" t="s">
        <v>86</v>
      </c>
      <c r="BK317" s="234">
        <f>ROUND(I317*H317,2)</f>
        <v>0</v>
      </c>
      <c r="BL317" s="18" t="s">
        <v>188</v>
      </c>
      <c r="BM317" s="233" t="s">
        <v>448</v>
      </c>
    </row>
    <row r="318" s="13" customFormat="1">
      <c r="A318" s="13"/>
      <c r="B318" s="235"/>
      <c r="C318" s="236"/>
      <c r="D318" s="237" t="s">
        <v>145</v>
      </c>
      <c r="E318" s="236"/>
      <c r="F318" s="239" t="s">
        <v>449</v>
      </c>
      <c r="G318" s="236"/>
      <c r="H318" s="240">
        <v>41.200000000000003</v>
      </c>
      <c r="I318" s="241"/>
      <c r="J318" s="236"/>
      <c r="K318" s="236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145</v>
      </c>
      <c r="AU318" s="246" t="s">
        <v>88</v>
      </c>
      <c r="AV318" s="13" t="s">
        <v>88</v>
      </c>
      <c r="AW318" s="13" t="s">
        <v>4</v>
      </c>
      <c r="AX318" s="13" t="s">
        <v>86</v>
      </c>
      <c r="AY318" s="246" t="s">
        <v>136</v>
      </c>
    </row>
    <row r="319" s="2" customFormat="1" ht="37.8" customHeight="1">
      <c r="A319" s="39"/>
      <c r="B319" s="40"/>
      <c r="C319" s="221" t="s">
        <v>450</v>
      </c>
      <c r="D319" s="221" t="s">
        <v>139</v>
      </c>
      <c r="E319" s="222" t="s">
        <v>451</v>
      </c>
      <c r="F319" s="223" t="s">
        <v>452</v>
      </c>
      <c r="G319" s="224" t="s">
        <v>142</v>
      </c>
      <c r="H319" s="225">
        <v>358</v>
      </c>
      <c r="I319" s="226"/>
      <c r="J319" s="227">
        <f>ROUND(I319*H319,2)</f>
        <v>0</v>
      </c>
      <c r="K319" s="228"/>
      <c r="L319" s="45"/>
      <c r="M319" s="229" t="s">
        <v>1</v>
      </c>
      <c r="N319" s="230" t="s">
        <v>43</v>
      </c>
      <c r="O319" s="92"/>
      <c r="P319" s="231">
        <f>O319*H319</f>
        <v>0</v>
      </c>
      <c r="Q319" s="231">
        <v>1.0000000000000001E-05</v>
      </c>
      <c r="R319" s="231">
        <f>Q319*H319</f>
        <v>0.0035800000000000003</v>
      </c>
      <c r="S319" s="231">
        <v>0</v>
      </c>
      <c r="T319" s="232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3" t="s">
        <v>188</v>
      </c>
      <c r="AT319" s="233" t="s">
        <v>139</v>
      </c>
      <c r="AU319" s="233" t="s">
        <v>88</v>
      </c>
      <c r="AY319" s="18" t="s">
        <v>136</v>
      </c>
      <c r="BE319" s="234">
        <f>IF(N319="základní",J319,0)</f>
        <v>0</v>
      </c>
      <c r="BF319" s="234">
        <f>IF(N319="snížená",J319,0)</f>
        <v>0</v>
      </c>
      <c r="BG319" s="234">
        <f>IF(N319="zákl. přenesená",J319,0)</f>
        <v>0</v>
      </c>
      <c r="BH319" s="234">
        <f>IF(N319="sníž. přenesená",J319,0)</f>
        <v>0</v>
      </c>
      <c r="BI319" s="234">
        <f>IF(N319="nulová",J319,0)</f>
        <v>0</v>
      </c>
      <c r="BJ319" s="18" t="s">
        <v>86</v>
      </c>
      <c r="BK319" s="234">
        <f>ROUND(I319*H319,2)</f>
        <v>0</v>
      </c>
      <c r="BL319" s="18" t="s">
        <v>188</v>
      </c>
      <c r="BM319" s="233" t="s">
        <v>453</v>
      </c>
    </row>
    <row r="320" s="15" customFormat="1">
      <c r="A320" s="15"/>
      <c r="B320" s="258"/>
      <c r="C320" s="259"/>
      <c r="D320" s="237" t="s">
        <v>145</v>
      </c>
      <c r="E320" s="260" t="s">
        <v>1</v>
      </c>
      <c r="F320" s="261" t="s">
        <v>215</v>
      </c>
      <c r="G320" s="259"/>
      <c r="H320" s="260" t="s">
        <v>1</v>
      </c>
      <c r="I320" s="262"/>
      <c r="J320" s="259"/>
      <c r="K320" s="259"/>
      <c r="L320" s="263"/>
      <c r="M320" s="264"/>
      <c r="N320" s="265"/>
      <c r="O320" s="265"/>
      <c r="P320" s="265"/>
      <c r="Q320" s="265"/>
      <c r="R320" s="265"/>
      <c r="S320" s="265"/>
      <c r="T320" s="26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7" t="s">
        <v>145</v>
      </c>
      <c r="AU320" s="267" t="s">
        <v>88</v>
      </c>
      <c r="AV320" s="15" t="s">
        <v>86</v>
      </c>
      <c r="AW320" s="15" t="s">
        <v>33</v>
      </c>
      <c r="AX320" s="15" t="s">
        <v>78</v>
      </c>
      <c r="AY320" s="267" t="s">
        <v>136</v>
      </c>
    </row>
    <row r="321" s="13" customFormat="1">
      <c r="A321" s="13"/>
      <c r="B321" s="235"/>
      <c r="C321" s="236"/>
      <c r="D321" s="237" t="s">
        <v>145</v>
      </c>
      <c r="E321" s="238" t="s">
        <v>1</v>
      </c>
      <c r="F321" s="239" t="s">
        <v>96</v>
      </c>
      <c r="G321" s="236"/>
      <c r="H321" s="240">
        <v>358</v>
      </c>
      <c r="I321" s="241"/>
      <c r="J321" s="236"/>
      <c r="K321" s="236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145</v>
      </c>
      <c r="AU321" s="246" t="s">
        <v>88</v>
      </c>
      <c r="AV321" s="13" t="s">
        <v>88</v>
      </c>
      <c r="AW321" s="13" t="s">
        <v>33</v>
      </c>
      <c r="AX321" s="13" t="s">
        <v>78</v>
      </c>
      <c r="AY321" s="246" t="s">
        <v>136</v>
      </c>
    </row>
    <row r="322" s="14" customFormat="1">
      <c r="A322" s="14"/>
      <c r="B322" s="247"/>
      <c r="C322" s="248"/>
      <c r="D322" s="237" t="s">
        <v>145</v>
      </c>
      <c r="E322" s="249" t="s">
        <v>1</v>
      </c>
      <c r="F322" s="250" t="s">
        <v>147</v>
      </c>
      <c r="G322" s="248"/>
      <c r="H322" s="251">
        <v>358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145</v>
      </c>
      <c r="AU322" s="257" t="s">
        <v>88</v>
      </c>
      <c r="AV322" s="14" t="s">
        <v>143</v>
      </c>
      <c r="AW322" s="14" t="s">
        <v>33</v>
      </c>
      <c r="AX322" s="14" t="s">
        <v>86</v>
      </c>
      <c r="AY322" s="257" t="s">
        <v>136</v>
      </c>
    </row>
    <row r="323" s="2" customFormat="1" ht="24.15" customHeight="1">
      <c r="A323" s="39"/>
      <c r="B323" s="40"/>
      <c r="C323" s="269" t="s">
        <v>454</v>
      </c>
      <c r="D323" s="269" t="s">
        <v>217</v>
      </c>
      <c r="E323" s="270" t="s">
        <v>455</v>
      </c>
      <c r="F323" s="271" t="s">
        <v>456</v>
      </c>
      <c r="G323" s="272" t="s">
        <v>142</v>
      </c>
      <c r="H323" s="273">
        <v>393.80000000000001</v>
      </c>
      <c r="I323" s="274"/>
      <c r="J323" s="275">
        <f>ROUND(I323*H323,2)</f>
        <v>0</v>
      </c>
      <c r="K323" s="276"/>
      <c r="L323" s="277"/>
      <c r="M323" s="278" t="s">
        <v>1</v>
      </c>
      <c r="N323" s="279" t="s">
        <v>43</v>
      </c>
      <c r="O323" s="92"/>
      <c r="P323" s="231">
        <f>O323*H323</f>
        <v>0</v>
      </c>
      <c r="Q323" s="231">
        <v>0.00025000000000000001</v>
      </c>
      <c r="R323" s="231">
        <f>Q323*H323</f>
        <v>0.09845000000000001</v>
      </c>
      <c r="S323" s="231">
        <v>0</v>
      </c>
      <c r="T323" s="232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3" t="s">
        <v>220</v>
      </c>
      <c r="AT323" s="233" t="s">
        <v>217</v>
      </c>
      <c r="AU323" s="233" t="s">
        <v>88</v>
      </c>
      <c r="AY323" s="18" t="s">
        <v>136</v>
      </c>
      <c r="BE323" s="234">
        <f>IF(N323="základní",J323,0)</f>
        <v>0</v>
      </c>
      <c r="BF323" s="234">
        <f>IF(N323="snížená",J323,0)</f>
        <v>0</v>
      </c>
      <c r="BG323" s="234">
        <f>IF(N323="zákl. přenesená",J323,0)</f>
        <v>0</v>
      </c>
      <c r="BH323" s="234">
        <f>IF(N323="sníž. přenesená",J323,0)</f>
        <v>0</v>
      </c>
      <c r="BI323" s="234">
        <f>IF(N323="nulová",J323,0)</f>
        <v>0</v>
      </c>
      <c r="BJ323" s="18" t="s">
        <v>86</v>
      </c>
      <c r="BK323" s="234">
        <f>ROUND(I323*H323,2)</f>
        <v>0</v>
      </c>
      <c r="BL323" s="18" t="s">
        <v>188</v>
      </c>
      <c r="BM323" s="233" t="s">
        <v>457</v>
      </c>
    </row>
    <row r="324" s="13" customFormat="1">
      <c r="A324" s="13"/>
      <c r="B324" s="235"/>
      <c r="C324" s="236"/>
      <c r="D324" s="237" t="s">
        <v>145</v>
      </c>
      <c r="E324" s="236"/>
      <c r="F324" s="239" t="s">
        <v>458</v>
      </c>
      <c r="G324" s="236"/>
      <c r="H324" s="240">
        <v>393.80000000000001</v>
      </c>
      <c r="I324" s="241"/>
      <c r="J324" s="236"/>
      <c r="K324" s="236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145</v>
      </c>
      <c r="AU324" s="246" t="s">
        <v>88</v>
      </c>
      <c r="AV324" s="13" t="s">
        <v>88</v>
      </c>
      <c r="AW324" s="13" t="s">
        <v>4</v>
      </c>
      <c r="AX324" s="13" t="s">
        <v>86</v>
      </c>
      <c r="AY324" s="246" t="s">
        <v>136</v>
      </c>
    </row>
    <row r="325" s="2" customFormat="1" ht="24.15" customHeight="1">
      <c r="A325" s="39"/>
      <c r="B325" s="40"/>
      <c r="C325" s="221" t="s">
        <v>459</v>
      </c>
      <c r="D325" s="221" t="s">
        <v>139</v>
      </c>
      <c r="E325" s="222" t="s">
        <v>460</v>
      </c>
      <c r="F325" s="223" t="s">
        <v>461</v>
      </c>
      <c r="G325" s="224" t="s">
        <v>195</v>
      </c>
      <c r="H325" s="268"/>
      <c r="I325" s="226"/>
      <c r="J325" s="227">
        <f>ROUND(I325*H325,2)</f>
        <v>0</v>
      </c>
      <c r="K325" s="228"/>
      <c r="L325" s="45"/>
      <c r="M325" s="291" t="s">
        <v>1</v>
      </c>
      <c r="N325" s="292" t="s">
        <v>43</v>
      </c>
      <c r="O325" s="293"/>
      <c r="P325" s="294">
        <f>O325*H325</f>
        <v>0</v>
      </c>
      <c r="Q325" s="294">
        <v>0</v>
      </c>
      <c r="R325" s="294">
        <f>Q325*H325</f>
        <v>0</v>
      </c>
      <c r="S325" s="294">
        <v>0</v>
      </c>
      <c r="T325" s="29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3" t="s">
        <v>188</v>
      </c>
      <c r="AT325" s="233" t="s">
        <v>139</v>
      </c>
      <c r="AU325" s="233" t="s">
        <v>88</v>
      </c>
      <c r="AY325" s="18" t="s">
        <v>136</v>
      </c>
      <c r="BE325" s="234">
        <f>IF(N325="základní",J325,0)</f>
        <v>0</v>
      </c>
      <c r="BF325" s="234">
        <f>IF(N325="snížená",J325,0)</f>
        <v>0</v>
      </c>
      <c r="BG325" s="234">
        <f>IF(N325="zákl. přenesená",J325,0)</f>
        <v>0</v>
      </c>
      <c r="BH325" s="234">
        <f>IF(N325="sníž. přenesená",J325,0)</f>
        <v>0</v>
      </c>
      <c r="BI325" s="234">
        <f>IF(N325="nulová",J325,0)</f>
        <v>0</v>
      </c>
      <c r="BJ325" s="18" t="s">
        <v>86</v>
      </c>
      <c r="BK325" s="234">
        <f>ROUND(I325*H325,2)</f>
        <v>0</v>
      </c>
      <c r="BL325" s="18" t="s">
        <v>188</v>
      </c>
      <c r="BM325" s="233" t="s">
        <v>462</v>
      </c>
    </row>
    <row r="326" s="2" customFormat="1" ht="6.96" customHeight="1">
      <c r="A326" s="39"/>
      <c r="B326" s="67"/>
      <c r="C326" s="68"/>
      <c r="D326" s="68"/>
      <c r="E326" s="68"/>
      <c r="F326" s="68"/>
      <c r="G326" s="68"/>
      <c r="H326" s="68"/>
      <c r="I326" s="68"/>
      <c r="J326" s="68"/>
      <c r="K326" s="68"/>
      <c r="L326" s="45"/>
      <c r="M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</row>
  </sheetData>
  <sheetProtection sheet="1" autoFilter="0" formatColumns="0" formatRows="0" objects="1" scenarios="1" spinCount="100000" saltValue="jCm+XN1SQazYdSo9wQFcogcIxmnYNK+csFO4VN3tR6I73zkx4OY7+hFl5JR6CvM+VBLfgmbucbVBH0LaK7dVBA==" hashValue="DibJDQpU6WGHhubJJkGRV4anuPu9/78Ouvo1ndJLt5pfDufr0UNIaKv3vg12gEqarKi/SEd4gYCaE96XejZLpA==" algorithmName="SHA-512" password="CC35"/>
  <autoFilter ref="C126:K32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99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Rekonstrukce zastřešení, dům služeb Dvorce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103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463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13. 3. 2024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 xml:space="preserve"> </v>
      </c>
      <c r="F15" s="39"/>
      <c r="G15" s="39"/>
      <c r="H15" s="39"/>
      <c r="I15" s="142" t="s">
        <v>27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28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30</v>
      </c>
      <c r="E20" s="39"/>
      <c r="F20" s="39"/>
      <c r="G20" s="39"/>
      <c r="H20" s="39"/>
      <c r="I20" s="142" t="s">
        <v>25</v>
      </c>
      <c r="J20" s="145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32</v>
      </c>
      <c r="F21" s="39"/>
      <c r="G21" s="39"/>
      <c r="H21" s="39"/>
      <c r="I21" s="142" t="s">
        <v>27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34</v>
      </c>
      <c r="E23" s="39"/>
      <c r="F23" s="39"/>
      <c r="G23" s="39"/>
      <c r="H23" s="39"/>
      <c r="I23" s="142" t="s">
        <v>25</v>
      </c>
      <c r="J23" s="145" t="s">
        <v>35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">
        <v>36</v>
      </c>
      <c r="F24" s="39"/>
      <c r="G24" s="39"/>
      <c r="H24" s="39"/>
      <c r="I24" s="142" t="s">
        <v>27</v>
      </c>
      <c r="J24" s="145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ROUND(J119,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ROUND((SUM(BE119:BE128)),  2)</f>
        <v>0</v>
      </c>
      <c r="G33" s="39"/>
      <c r="H33" s="39"/>
      <c r="I33" s="157">
        <v>0.20999999999999999</v>
      </c>
      <c r="J33" s="156">
        <f>ROUND(((SUM(BE119:BE128))*I33),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ROUND((SUM(BF119:BF128)),  2)</f>
        <v>0</v>
      </c>
      <c r="G34" s="39"/>
      <c r="H34" s="39"/>
      <c r="I34" s="157">
        <v>0.12</v>
      </c>
      <c r="J34" s="156">
        <f>ROUND(((SUM(BF119:BF128))*I34),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ROUND((SUM(BG119:BG128)),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ROUND((SUM(BH119:BH128)),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ROUND((SUM(BI119:BI128)),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105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6" t="str">
        <f>E7</f>
        <v>Rekonstrukce zastřešení, dům služeb Dvorce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SO02 -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>Dvorce</v>
      </c>
      <c r="G89" s="41"/>
      <c r="H89" s="41"/>
      <c r="I89" s="33" t="s">
        <v>22</v>
      </c>
      <c r="J89" s="80" t="str">
        <f>IF(J12="","",J12)</f>
        <v>13. 3. 2024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>Ing. Bronislav Böhm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Michal Pešek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7" t="s">
        <v>106</v>
      </c>
      <c r="D94" s="178"/>
      <c r="E94" s="178"/>
      <c r="F94" s="178"/>
      <c r="G94" s="178"/>
      <c r="H94" s="178"/>
      <c r="I94" s="178"/>
      <c r="J94" s="179" t="s">
        <v>107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0" t="s">
        <v>108</v>
      </c>
      <c r="D96" s="41"/>
      <c r="E96" s="41"/>
      <c r="F96" s="41"/>
      <c r="G96" s="41"/>
      <c r="H96" s="41"/>
      <c r="I96" s="41"/>
      <c r="J96" s="111">
        <f>J119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109</v>
      </c>
    </row>
    <row r="97" hidden="1" s="9" customFormat="1" ht="24.96" customHeight="1">
      <c r="A97" s="9"/>
      <c r="B97" s="181"/>
      <c r="C97" s="182"/>
      <c r="D97" s="183" t="s">
        <v>464</v>
      </c>
      <c r="E97" s="184"/>
      <c r="F97" s="184"/>
      <c r="G97" s="184"/>
      <c r="H97" s="184"/>
      <c r="I97" s="184"/>
      <c r="J97" s="185">
        <f>J120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7"/>
      <c r="C98" s="188"/>
      <c r="D98" s="189" t="s">
        <v>465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7"/>
      <c r="C99" s="188"/>
      <c r="D99" s="189" t="s">
        <v>466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hidden="1" s="2" customFormat="1" ht="6.96" customHeight="1">
      <c r="A101" s="39"/>
      <c r="B101" s="67"/>
      <c r="C101" s="68"/>
      <c r="D101" s="68"/>
      <c r="E101" s="68"/>
      <c r="F101" s="68"/>
      <c r="G101" s="68"/>
      <c r="H101" s="68"/>
      <c r="I101" s="68"/>
      <c r="J101" s="68"/>
      <c r="K101" s="68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hidden="1"/>
    <row r="103" hidden="1"/>
    <row r="104" hidden="1"/>
    <row r="105" s="2" customFormat="1" ht="6.96" customHeight="1">
      <c r="A105" s="39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121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16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76" t="str">
        <f>E7</f>
        <v>Rekonstrukce zastřešení, dům služeb Dvorce</v>
      </c>
      <c r="F109" s="33"/>
      <c r="G109" s="33"/>
      <c r="H109" s="33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103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77" t="str">
        <f>E9</f>
        <v>SO02 - Vedlejší rozpočtové náklady</v>
      </c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20</v>
      </c>
      <c r="D113" s="41"/>
      <c r="E113" s="41"/>
      <c r="F113" s="28" t="str">
        <f>F12</f>
        <v>Dvorce</v>
      </c>
      <c r="G113" s="41"/>
      <c r="H113" s="41"/>
      <c r="I113" s="33" t="s">
        <v>22</v>
      </c>
      <c r="J113" s="80" t="str">
        <f>IF(J12="","",J12)</f>
        <v>13. 3. 2024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24</v>
      </c>
      <c r="D115" s="41"/>
      <c r="E115" s="41"/>
      <c r="F115" s="28" t="str">
        <f>E15</f>
        <v xml:space="preserve"> </v>
      </c>
      <c r="G115" s="41"/>
      <c r="H115" s="41"/>
      <c r="I115" s="33" t="s">
        <v>30</v>
      </c>
      <c r="J115" s="37" t="str">
        <f>E21</f>
        <v>Ing. Bronislav Böhm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28</v>
      </c>
      <c r="D116" s="41"/>
      <c r="E116" s="41"/>
      <c r="F116" s="28" t="str">
        <f>IF(E18="","",E18)</f>
        <v>Vyplň údaj</v>
      </c>
      <c r="G116" s="41"/>
      <c r="H116" s="41"/>
      <c r="I116" s="33" t="s">
        <v>34</v>
      </c>
      <c r="J116" s="37" t="str">
        <f>E24</f>
        <v>Michal Pešek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193"/>
      <c r="B118" s="194"/>
      <c r="C118" s="195" t="s">
        <v>122</v>
      </c>
      <c r="D118" s="196" t="s">
        <v>63</v>
      </c>
      <c r="E118" s="196" t="s">
        <v>59</v>
      </c>
      <c r="F118" s="196" t="s">
        <v>60</v>
      </c>
      <c r="G118" s="196" t="s">
        <v>123</v>
      </c>
      <c r="H118" s="196" t="s">
        <v>124</v>
      </c>
      <c r="I118" s="196" t="s">
        <v>125</v>
      </c>
      <c r="J118" s="197" t="s">
        <v>107</v>
      </c>
      <c r="K118" s="198" t="s">
        <v>126</v>
      </c>
      <c r="L118" s="199"/>
      <c r="M118" s="101" t="s">
        <v>1</v>
      </c>
      <c r="N118" s="102" t="s">
        <v>42</v>
      </c>
      <c r="O118" s="102" t="s">
        <v>127</v>
      </c>
      <c r="P118" s="102" t="s">
        <v>128</v>
      </c>
      <c r="Q118" s="102" t="s">
        <v>129</v>
      </c>
      <c r="R118" s="102" t="s">
        <v>130</v>
      </c>
      <c r="S118" s="102" t="s">
        <v>131</v>
      </c>
      <c r="T118" s="103" t="s">
        <v>132</v>
      </c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</row>
    <row r="119" s="2" customFormat="1" ht="22.8" customHeight="1">
      <c r="A119" s="39"/>
      <c r="B119" s="40"/>
      <c r="C119" s="108" t="s">
        <v>133</v>
      </c>
      <c r="D119" s="41"/>
      <c r="E119" s="41"/>
      <c r="F119" s="41"/>
      <c r="G119" s="41"/>
      <c r="H119" s="41"/>
      <c r="I119" s="41"/>
      <c r="J119" s="200">
        <f>BK119</f>
        <v>0</v>
      </c>
      <c r="K119" s="41"/>
      <c r="L119" s="45"/>
      <c r="M119" s="104"/>
      <c r="N119" s="201"/>
      <c r="O119" s="105"/>
      <c r="P119" s="202">
        <f>P120</f>
        <v>0</v>
      </c>
      <c r="Q119" s="105"/>
      <c r="R119" s="202">
        <f>R120</f>
        <v>0</v>
      </c>
      <c r="S119" s="105"/>
      <c r="T119" s="203">
        <f>T120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77</v>
      </c>
      <c r="AU119" s="18" t="s">
        <v>109</v>
      </c>
      <c r="BK119" s="204">
        <f>BK120</f>
        <v>0</v>
      </c>
    </row>
    <row r="120" s="12" customFormat="1" ht="25.92" customHeight="1">
      <c r="A120" s="12"/>
      <c r="B120" s="205"/>
      <c r="C120" s="206"/>
      <c r="D120" s="207" t="s">
        <v>77</v>
      </c>
      <c r="E120" s="208" t="s">
        <v>467</v>
      </c>
      <c r="F120" s="208" t="s">
        <v>90</v>
      </c>
      <c r="G120" s="206"/>
      <c r="H120" s="206"/>
      <c r="I120" s="209"/>
      <c r="J120" s="210">
        <f>BK120</f>
        <v>0</v>
      </c>
      <c r="K120" s="206"/>
      <c r="L120" s="211"/>
      <c r="M120" s="212"/>
      <c r="N120" s="213"/>
      <c r="O120" s="213"/>
      <c r="P120" s="214">
        <f>P121+SUM(P122:P125)+P127</f>
        <v>0</v>
      </c>
      <c r="Q120" s="213"/>
      <c r="R120" s="214">
        <f>R121+SUM(R122:R125)+R127</f>
        <v>0</v>
      </c>
      <c r="S120" s="213"/>
      <c r="T120" s="215">
        <f>T121+SUM(T122:T125)+T127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6" t="s">
        <v>161</v>
      </c>
      <c r="AT120" s="217" t="s">
        <v>77</v>
      </c>
      <c r="AU120" s="217" t="s">
        <v>78</v>
      </c>
      <c r="AY120" s="216" t="s">
        <v>136</v>
      </c>
      <c r="BK120" s="218">
        <f>BK121+SUM(BK122:BK125)+BK127</f>
        <v>0</v>
      </c>
    </row>
    <row r="121" s="2" customFormat="1" ht="16.5" customHeight="1">
      <c r="A121" s="39"/>
      <c r="B121" s="40"/>
      <c r="C121" s="221" t="s">
        <v>86</v>
      </c>
      <c r="D121" s="221" t="s">
        <v>139</v>
      </c>
      <c r="E121" s="222" t="s">
        <v>468</v>
      </c>
      <c r="F121" s="223" t="s">
        <v>469</v>
      </c>
      <c r="G121" s="224" t="s">
        <v>470</v>
      </c>
      <c r="H121" s="225">
        <v>1</v>
      </c>
      <c r="I121" s="226"/>
      <c r="J121" s="227">
        <f>ROUND(I121*H121,2)</f>
        <v>0</v>
      </c>
      <c r="K121" s="228"/>
      <c r="L121" s="45"/>
      <c r="M121" s="229" t="s">
        <v>1</v>
      </c>
      <c r="N121" s="230" t="s">
        <v>43</v>
      </c>
      <c r="O121" s="92"/>
      <c r="P121" s="231">
        <f>O121*H121</f>
        <v>0</v>
      </c>
      <c r="Q121" s="231">
        <v>0</v>
      </c>
      <c r="R121" s="231">
        <f>Q121*H121</f>
        <v>0</v>
      </c>
      <c r="S121" s="231">
        <v>0</v>
      </c>
      <c r="T121" s="23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3" t="s">
        <v>188</v>
      </c>
      <c r="AT121" s="233" t="s">
        <v>139</v>
      </c>
      <c r="AU121" s="233" t="s">
        <v>86</v>
      </c>
      <c r="AY121" s="18" t="s">
        <v>136</v>
      </c>
      <c r="BE121" s="234">
        <f>IF(N121="základní",J121,0)</f>
        <v>0</v>
      </c>
      <c r="BF121" s="234">
        <f>IF(N121="snížená",J121,0)</f>
        <v>0</v>
      </c>
      <c r="BG121" s="234">
        <f>IF(N121="zákl. přenesená",J121,0)</f>
        <v>0</v>
      </c>
      <c r="BH121" s="234">
        <f>IF(N121="sníž. přenesená",J121,0)</f>
        <v>0</v>
      </c>
      <c r="BI121" s="234">
        <f>IF(N121="nulová",J121,0)</f>
        <v>0</v>
      </c>
      <c r="BJ121" s="18" t="s">
        <v>86</v>
      </c>
      <c r="BK121" s="234">
        <f>ROUND(I121*H121,2)</f>
        <v>0</v>
      </c>
      <c r="BL121" s="18" t="s">
        <v>188</v>
      </c>
      <c r="BM121" s="233" t="s">
        <v>471</v>
      </c>
    </row>
    <row r="122" s="2" customFormat="1" ht="16.5" customHeight="1">
      <c r="A122" s="39"/>
      <c r="B122" s="40"/>
      <c r="C122" s="221" t="s">
        <v>88</v>
      </c>
      <c r="D122" s="221" t="s">
        <v>139</v>
      </c>
      <c r="E122" s="222" t="s">
        <v>472</v>
      </c>
      <c r="F122" s="223" t="s">
        <v>473</v>
      </c>
      <c r="G122" s="224" t="s">
        <v>470</v>
      </c>
      <c r="H122" s="225">
        <v>1</v>
      </c>
      <c r="I122" s="226"/>
      <c r="J122" s="227">
        <f>ROUND(I122*H122,2)</f>
        <v>0</v>
      </c>
      <c r="K122" s="228"/>
      <c r="L122" s="45"/>
      <c r="M122" s="229" t="s">
        <v>1</v>
      </c>
      <c r="N122" s="230" t="s">
        <v>43</v>
      </c>
      <c r="O122" s="92"/>
      <c r="P122" s="231">
        <f>O122*H122</f>
        <v>0</v>
      </c>
      <c r="Q122" s="231">
        <v>0</v>
      </c>
      <c r="R122" s="231">
        <f>Q122*H122</f>
        <v>0</v>
      </c>
      <c r="S122" s="231">
        <v>0</v>
      </c>
      <c r="T122" s="232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3" t="s">
        <v>188</v>
      </c>
      <c r="AT122" s="233" t="s">
        <v>139</v>
      </c>
      <c r="AU122" s="233" t="s">
        <v>86</v>
      </c>
      <c r="AY122" s="18" t="s">
        <v>136</v>
      </c>
      <c r="BE122" s="234">
        <f>IF(N122="základní",J122,0)</f>
        <v>0</v>
      </c>
      <c r="BF122" s="234">
        <f>IF(N122="snížená",J122,0)</f>
        <v>0</v>
      </c>
      <c r="BG122" s="234">
        <f>IF(N122="zákl. přenesená",J122,0)</f>
        <v>0</v>
      </c>
      <c r="BH122" s="234">
        <f>IF(N122="sníž. přenesená",J122,0)</f>
        <v>0</v>
      </c>
      <c r="BI122" s="234">
        <f>IF(N122="nulová",J122,0)</f>
        <v>0</v>
      </c>
      <c r="BJ122" s="18" t="s">
        <v>86</v>
      </c>
      <c r="BK122" s="234">
        <f>ROUND(I122*H122,2)</f>
        <v>0</v>
      </c>
      <c r="BL122" s="18" t="s">
        <v>188</v>
      </c>
      <c r="BM122" s="233" t="s">
        <v>474</v>
      </c>
    </row>
    <row r="123" s="2" customFormat="1" ht="16.5" customHeight="1">
      <c r="A123" s="39"/>
      <c r="B123" s="40"/>
      <c r="C123" s="221" t="s">
        <v>95</v>
      </c>
      <c r="D123" s="221" t="s">
        <v>139</v>
      </c>
      <c r="E123" s="222" t="s">
        <v>475</v>
      </c>
      <c r="F123" s="223" t="s">
        <v>476</v>
      </c>
      <c r="G123" s="224" t="s">
        <v>470</v>
      </c>
      <c r="H123" s="225">
        <v>1</v>
      </c>
      <c r="I123" s="226"/>
      <c r="J123" s="227">
        <f>ROUND(I123*H123,2)</f>
        <v>0</v>
      </c>
      <c r="K123" s="228"/>
      <c r="L123" s="45"/>
      <c r="M123" s="229" t="s">
        <v>1</v>
      </c>
      <c r="N123" s="230" t="s">
        <v>43</v>
      </c>
      <c r="O123" s="92"/>
      <c r="P123" s="231">
        <f>O123*H123</f>
        <v>0</v>
      </c>
      <c r="Q123" s="231">
        <v>0</v>
      </c>
      <c r="R123" s="231">
        <f>Q123*H123</f>
        <v>0</v>
      </c>
      <c r="S123" s="231">
        <v>0</v>
      </c>
      <c r="T123" s="232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3" t="s">
        <v>188</v>
      </c>
      <c r="AT123" s="233" t="s">
        <v>139</v>
      </c>
      <c r="AU123" s="233" t="s">
        <v>86</v>
      </c>
      <c r="AY123" s="18" t="s">
        <v>136</v>
      </c>
      <c r="BE123" s="234">
        <f>IF(N123="základní",J123,0)</f>
        <v>0</v>
      </c>
      <c r="BF123" s="234">
        <f>IF(N123="snížená",J123,0)</f>
        <v>0</v>
      </c>
      <c r="BG123" s="234">
        <f>IF(N123="zákl. přenesená",J123,0)</f>
        <v>0</v>
      </c>
      <c r="BH123" s="234">
        <f>IF(N123="sníž. přenesená",J123,0)</f>
        <v>0</v>
      </c>
      <c r="BI123" s="234">
        <f>IF(N123="nulová",J123,0)</f>
        <v>0</v>
      </c>
      <c r="BJ123" s="18" t="s">
        <v>86</v>
      </c>
      <c r="BK123" s="234">
        <f>ROUND(I123*H123,2)</f>
        <v>0</v>
      </c>
      <c r="BL123" s="18" t="s">
        <v>188</v>
      </c>
      <c r="BM123" s="233" t="s">
        <v>477</v>
      </c>
    </row>
    <row r="124" s="2" customFormat="1" ht="16.5" customHeight="1">
      <c r="A124" s="39"/>
      <c r="B124" s="40"/>
      <c r="C124" s="221" t="s">
        <v>143</v>
      </c>
      <c r="D124" s="221" t="s">
        <v>139</v>
      </c>
      <c r="E124" s="222" t="s">
        <v>478</v>
      </c>
      <c r="F124" s="223" t="s">
        <v>479</v>
      </c>
      <c r="G124" s="224" t="s">
        <v>470</v>
      </c>
      <c r="H124" s="225">
        <v>1</v>
      </c>
      <c r="I124" s="226"/>
      <c r="J124" s="227">
        <f>ROUND(I124*H124,2)</f>
        <v>0</v>
      </c>
      <c r="K124" s="228"/>
      <c r="L124" s="45"/>
      <c r="M124" s="229" t="s">
        <v>1</v>
      </c>
      <c r="N124" s="230" t="s">
        <v>43</v>
      </c>
      <c r="O124" s="92"/>
      <c r="P124" s="231">
        <f>O124*H124</f>
        <v>0</v>
      </c>
      <c r="Q124" s="231">
        <v>0</v>
      </c>
      <c r="R124" s="231">
        <f>Q124*H124</f>
        <v>0</v>
      </c>
      <c r="S124" s="231">
        <v>0</v>
      </c>
      <c r="T124" s="232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3" t="s">
        <v>188</v>
      </c>
      <c r="AT124" s="233" t="s">
        <v>139</v>
      </c>
      <c r="AU124" s="233" t="s">
        <v>86</v>
      </c>
      <c r="AY124" s="18" t="s">
        <v>136</v>
      </c>
      <c r="BE124" s="234">
        <f>IF(N124="základní",J124,0)</f>
        <v>0</v>
      </c>
      <c r="BF124" s="234">
        <f>IF(N124="snížená",J124,0)</f>
        <v>0</v>
      </c>
      <c r="BG124" s="234">
        <f>IF(N124="zákl. přenesená",J124,0)</f>
        <v>0</v>
      </c>
      <c r="BH124" s="234">
        <f>IF(N124="sníž. přenesená",J124,0)</f>
        <v>0</v>
      </c>
      <c r="BI124" s="234">
        <f>IF(N124="nulová",J124,0)</f>
        <v>0</v>
      </c>
      <c r="BJ124" s="18" t="s">
        <v>86</v>
      </c>
      <c r="BK124" s="234">
        <f>ROUND(I124*H124,2)</f>
        <v>0</v>
      </c>
      <c r="BL124" s="18" t="s">
        <v>188</v>
      </c>
      <c r="BM124" s="233" t="s">
        <v>480</v>
      </c>
    </row>
    <row r="125" s="12" customFormat="1" ht="22.8" customHeight="1">
      <c r="A125" s="12"/>
      <c r="B125" s="205"/>
      <c r="C125" s="206"/>
      <c r="D125" s="207" t="s">
        <v>77</v>
      </c>
      <c r="E125" s="219" t="s">
        <v>481</v>
      </c>
      <c r="F125" s="219" t="s">
        <v>482</v>
      </c>
      <c r="G125" s="206"/>
      <c r="H125" s="206"/>
      <c r="I125" s="209"/>
      <c r="J125" s="220">
        <f>BK125</f>
        <v>0</v>
      </c>
      <c r="K125" s="206"/>
      <c r="L125" s="211"/>
      <c r="M125" s="212"/>
      <c r="N125" s="213"/>
      <c r="O125" s="213"/>
      <c r="P125" s="214">
        <f>P126</f>
        <v>0</v>
      </c>
      <c r="Q125" s="213"/>
      <c r="R125" s="214">
        <f>R126</f>
        <v>0</v>
      </c>
      <c r="S125" s="213"/>
      <c r="T125" s="215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6" t="s">
        <v>161</v>
      </c>
      <c r="AT125" s="217" t="s">
        <v>77</v>
      </c>
      <c r="AU125" s="217" t="s">
        <v>86</v>
      </c>
      <c r="AY125" s="216" t="s">
        <v>136</v>
      </c>
      <c r="BK125" s="218">
        <f>BK126</f>
        <v>0</v>
      </c>
    </row>
    <row r="126" s="2" customFormat="1" ht="16.5" customHeight="1">
      <c r="A126" s="39"/>
      <c r="B126" s="40"/>
      <c r="C126" s="221" t="s">
        <v>161</v>
      </c>
      <c r="D126" s="221" t="s">
        <v>139</v>
      </c>
      <c r="E126" s="222" t="s">
        <v>483</v>
      </c>
      <c r="F126" s="223" t="s">
        <v>484</v>
      </c>
      <c r="G126" s="224" t="s">
        <v>470</v>
      </c>
      <c r="H126" s="225">
        <v>1</v>
      </c>
      <c r="I126" s="226"/>
      <c r="J126" s="227">
        <f>ROUND(I126*H126,2)</f>
        <v>0</v>
      </c>
      <c r="K126" s="228"/>
      <c r="L126" s="45"/>
      <c r="M126" s="229" t="s">
        <v>1</v>
      </c>
      <c r="N126" s="230" t="s">
        <v>43</v>
      </c>
      <c r="O126" s="92"/>
      <c r="P126" s="231">
        <f>O126*H126</f>
        <v>0</v>
      </c>
      <c r="Q126" s="231">
        <v>0</v>
      </c>
      <c r="R126" s="231">
        <f>Q126*H126</f>
        <v>0</v>
      </c>
      <c r="S126" s="231">
        <v>0</v>
      </c>
      <c r="T126" s="232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3" t="s">
        <v>485</v>
      </c>
      <c r="AT126" s="233" t="s">
        <v>139</v>
      </c>
      <c r="AU126" s="233" t="s">
        <v>88</v>
      </c>
      <c r="AY126" s="18" t="s">
        <v>136</v>
      </c>
      <c r="BE126" s="234">
        <f>IF(N126="základní",J126,0)</f>
        <v>0</v>
      </c>
      <c r="BF126" s="234">
        <f>IF(N126="snížená",J126,0)</f>
        <v>0</v>
      </c>
      <c r="BG126" s="234">
        <f>IF(N126="zákl. přenesená",J126,0)</f>
        <v>0</v>
      </c>
      <c r="BH126" s="234">
        <f>IF(N126="sníž. přenesená",J126,0)</f>
        <v>0</v>
      </c>
      <c r="BI126" s="234">
        <f>IF(N126="nulová",J126,0)</f>
        <v>0</v>
      </c>
      <c r="BJ126" s="18" t="s">
        <v>86</v>
      </c>
      <c r="BK126" s="234">
        <f>ROUND(I126*H126,2)</f>
        <v>0</v>
      </c>
      <c r="BL126" s="18" t="s">
        <v>485</v>
      </c>
      <c r="BM126" s="233" t="s">
        <v>486</v>
      </c>
    </row>
    <row r="127" s="12" customFormat="1" ht="22.8" customHeight="1">
      <c r="A127" s="12"/>
      <c r="B127" s="205"/>
      <c r="C127" s="206"/>
      <c r="D127" s="207" t="s">
        <v>77</v>
      </c>
      <c r="E127" s="219" t="s">
        <v>487</v>
      </c>
      <c r="F127" s="219" t="s">
        <v>488</v>
      </c>
      <c r="G127" s="206"/>
      <c r="H127" s="206"/>
      <c r="I127" s="209"/>
      <c r="J127" s="220">
        <f>BK127</f>
        <v>0</v>
      </c>
      <c r="K127" s="206"/>
      <c r="L127" s="211"/>
      <c r="M127" s="212"/>
      <c r="N127" s="213"/>
      <c r="O127" s="213"/>
      <c r="P127" s="214">
        <f>P128</f>
        <v>0</v>
      </c>
      <c r="Q127" s="213"/>
      <c r="R127" s="214">
        <f>R128</f>
        <v>0</v>
      </c>
      <c r="S127" s="213"/>
      <c r="T127" s="215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6" t="s">
        <v>161</v>
      </c>
      <c r="AT127" s="217" t="s">
        <v>77</v>
      </c>
      <c r="AU127" s="217" t="s">
        <v>86</v>
      </c>
      <c r="AY127" s="216" t="s">
        <v>136</v>
      </c>
      <c r="BK127" s="218">
        <f>BK128</f>
        <v>0</v>
      </c>
    </row>
    <row r="128" s="2" customFormat="1" ht="24.15" customHeight="1">
      <c r="A128" s="39"/>
      <c r="B128" s="40"/>
      <c r="C128" s="221" t="s">
        <v>166</v>
      </c>
      <c r="D128" s="221" t="s">
        <v>139</v>
      </c>
      <c r="E128" s="222" t="s">
        <v>489</v>
      </c>
      <c r="F128" s="223" t="s">
        <v>490</v>
      </c>
      <c r="G128" s="224" t="s">
        <v>470</v>
      </c>
      <c r="H128" s="225">
        <v>1</v>
      </c>
      <c r="I128" s="226"/>
      <c r="J128" s="227">
        <f>ROUND(I128*H128,2)</f>
        <v>0</v>
      </c>
      <c r="K128" s="228"/>
      <c r="L128" s="45"/>
      <c r="M128" s="291" t="s">
        <v>1</v>
      </c>
      <c r="N128" s="292" t="s">
        <v>43</v>
      </c>
      <c r="O128" s="293"/>
      <c r="P128" s="294">
        <f>O128*H128</f>
        <v>0</v>
      </c>
      <c r="Q128" s="294">
        <v>0</v>
      </c>
      <c r="R128" s="294">
        <f>Q128*H128</f>
        <v>0</v>
      </c>
      <c r="S128" s="294">
        <v>0</v>
      </c>
      <c r="T128" s="29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3" t="s">
        <v>485</v>
      </c>
      <c r="AT128" s="233" t="s">
        <v>139</v>
      </c>
      <c r="AU128" s="233" t="s">
        <v>88</v>
      </c>
      <c r="AY128" s="18" t="s">
        <v>136</v>
      </c>
      <c r="BE128" s="234">
        <f>IF(N128="základní",J128,0)</f>
        <v>0</v>
      </c>
      <c r="BF128" s="234">
        <f>IF(N128="snížená",J128,0)</f>
        <v>0</v>
      </c>
      <c r="BG128" s="234">
        <f>IF(N128="zákl. přenesená",J128,0)</f>
        <v>0</v>
      </c>
      <c r="BH128" s="234">
        <f>IF(N128="sníž. přenesená",J128,0)</f>
        <v>0</v>
      </c>
      <c r="BI128" s="234">
        <f>IF(N128="nulová",J128,0)</f>
        <v>0</v>
      </c>
      <c r="BJ128" s="18" t="s">
        <v>86</v>
      </c>
      <c r="BK128" s="234">
        <f>ROUND(I128*H128,2)</f>
        <v>0</v>
      </c>
      <c r="BL128" s="18" t="s">
        <v>485</v>
      </c>
      <c r="BM128" s="233" t="s">
        <v>491</v>
      </c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45"/>
      <c r="M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</sheetData>
  <sheetProtection sheet="1" autoFilter="0" formatColumns="0" formatRows="0" objects="1" scenarios="1" spinCount="100000" saltValue="BNa82+49x4PDg6OkQO26gOOilA54RL+ff6uT+3T9fIxGzJh/HHNCYWhOM6No3gkX9yyvUm/xzyl5n8PxmI3fQg==" hashValue="AEO6edKd21N5i/mWK/GmnixEIX0d8p7xllejJnnUOHbxaxDt0ZmCQJkyv7NDM7AAf+tF5W1h4STz2jPxzIOPug==" algorithmName="SHA-512" password="CC35"/>
  <autoFilter ref="C118:K12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492</v>
      </c>
      <c r="H4" s="21"/>
    </row>
    <row r="5" s="1" customFormat="1" ht="12" customHeight="1">
      <c r="B5" s="21"/>
      <c r="C5" s="296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7" t="s">
        <v>16</v>
      </c>
      <c r="D6" s="298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13. 3. 2024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299"/>
      <c r="C9" s="300" t="s">
        <v>59</v>
      </c>
      <c r="D9" s="301" t="s">
        <v>60</v>
      </c>
      <c r="E9" s="301" t="s">
        <v>123</v>
      </c>
      <c r="F9" s="302" t="s">
        <v>493</v>
      </c>
      <c r="G9" s="193"/>
      <c r="H9" s="299"/>
    </row>
    <row r="10" s="2" customFormat="1" ht="26.4" customHeight="1">
      <c r="A10" s="39"/>
      <c r="B10" s="45"/>
      <c r="C10" s="303" t="s">
        <v>14</v>
      </c>
      <c r="D10" s="303" t="s">
        <v>17</v>
      </c>
      <c r="E10" s="39"/>
      <c r="F10" s="39"/>
      <c r="G10" s="39"/>
      <c r="H10" s="45"/>
    </row>
    <row r="11" s="2" customFormat="1" ht="16.8" customHeight="1">
      <c r="A11" s="39"/>
      <c r="B11" s="45"/>
      <c r="C11" s="304" t="s">
        <v>92</v>
      </c>
      <c r="D11" s="305" t="s">
        <v>93</v>
      </c>
      <c r="E11" s="306" t="s">
        <v>1</v>
      </c>
      <c r="F11" s="307">
        <v>50</v>
      </c>
      <c r="G11" s="39"/>
      <c r="H11" s="45"/>
    </row>
    <row r="12" s="2" customFormat="1" ht="16.8" customHeight="1">
      <c r="A12" s="39"/>
      <c r="B12" s="45"/>
      <c r="C12" s="308" t="s">
        <v>1</v>
      </c>
      <c r="D12" s="308" t="s">
        <v>94</v>
      </c>
      <c r="E12" s="18" t="s">
        <v>1</v>
      </c>
      <c r="F12" s="309">
        <v>50</v>
      </c>
      <c r="G12" s="39"/>
      <c r="H12" s="45"/>
    </row>
    <row r="13" s="2" customFormat="1" ht="16.8" customHeight="1">
      <c r="A13" s="39"/>
      <c r="B13" s="45"/>
      <c r="C13" s="308" t="s">
        <v>1</v>
      </c>
      <c r="D13" s="308" t="s">
        <v>147</v>
      </c>
      <c r="E13" s="18" t="s">
        <v>1</v>
      </c>
      <c r="F13" s="309">
        <v>50</v>
      </c>
      <c r="G13" s="39"/>
      <c r="H13" s="45"/>
    </row>
    <row r="14" s="2" customFormat="1" ht="16.8" customHeight="1">
      <c r="A14" s="39"/>
      <c r="B14" s="45"/>
      <c r="C14" s="304" t="s">
        <v>96</v>
      </c>
      <c r="D14" s="305" t="s">
        <v>97</v>
      </c>
      <c r="E14" s="306" t="s">
        <v>1</v>
      </c>
      <c r="F14" s="307">
        <v>358</v>
      </c>
      <c r="G14" s="39"/>
      <c r="H14" s="45"/>
    </row>
    <row r="15" s="2" customFormat="1" ht="16.8" customHeight="1">
      <c r="A15" s="39"/>
      <c r="B15" s="45"/>
      <c r="C15" s="308" t="s">
        <v>1</v>
      </c>
      <c r="D15" s="308" t="s">
        <v>98</v>
      </c>
      <c r="E15" s="18" t="s">
        <v>1</v>
      </c>
      <c r="F15" s="309">
        <v>358</v>
      </c>
      <c r="G15" s="39"/>
      <c r="H15" s="45"/>
    </row>
    <row r="16" s="2" customFormat="1" ht="16.8" customHeight="1">
      <c r="A16" s="39"/>
      <c r="B16" s="45"/>
      <c r="C16" s="308" t="s">
        <v>1</v>
      </c>
      <c r="D16" s="308" t="s">
        <v>147</v>
      </c>
      <c r="E16" s="18" t="s">
        <v>1</v>
      </c>
      <c r="F16" s="309">
        <v>358</v>
      </c>
      <c r="G16" s="39"/>
      <c r="H16" s="45"/>
    </row>
    <row r="17" s="2" customFormat="1" ht="16.8" customHeight="1">
      <c r="A17" s="39"/>
      <c r="B17" s="45"/>
      <c r="C17" s="304" t="s">
        <v>100</v>
      </c>
      <c r="D17" s="305" t="s">
        <v>101</v>
      </c>
      <c r="E17" s="306" t="s">
        <v>1</v>
      </c>
      <c r="F17" s="307">
        <v>40</v>
      </c>
      <c r="G17" s="39"/>
      <c r="H17" s="45"/>
    </row>
    <row r="18" s="2" customFormat="1" ht="16.8" customHeight="1">
      <c r="A18" s="39"/>
      <c r="B18" s="45"/>
      <c r="C18" s="308" t="s">
        <v>1</v>
      </c>
      <c r="D18" s="308" t="s">
        <v>102</v>
      </c>
      <c r="E18" s="18" t="s">
        <v>1</v>
      </c>
      <c r="F18" s="309">
        <v>40</v>
      </c>
      <c r="G18" s="39"/>
      <c r="H18" s="45"/>
    </row>
    <row r="19" s="2" customFormat="1" ht="16.8" customHeight="1">
      <c r="A19" s="39"/>
      <c r="B19" s="45"/>
      <c r="C19" s="308" t="s">
        <v>1</v>
      </c>
      <c r="D19" s="308" t="s">
        <v>147</v>
      </c>
      <c r="E19" s="18" t="s">
        <v>1</v>
      </c>
      <c r="F19" s="309">
        <v>40</v>
      </c>
      <c r="G19" s="39"/>
      <c r="H19" s="45"/>
    </row>
    <row r="20" s="2" customFormat="1" ht="26.4" customHeight="1">
      <c r="A20" s="39"/>
      <c r="B20" s="45"/>
      <c r="C20" s="303" t="s">
        <v>494</v>
      </c>
      <c r="D20" s="303" t="s">
        <v>84</v>
      </c>
      <c r="E20" s="39"/>
      <c r="F20" s="39"/>
      <c r="G20" s="39"/>
      <c r="H20" s="45"/>
    </row>
    <row r="21" s="2" customFormat="1" ht="16.8" customHeight="1">
      <c r="A21" s="39"/>
      <c r="B21" s="45"/>
      <c r="C21" s="304" t="s">
        <v>92</v>
      </c>
      <c r="D21" s="305" t="s">
        <v>93</v>
      </c>
      <c r="E21" s="306" t="s">
        <v>1</v>
      </c>
      <c r="F21" s="307">
        <v>50</v>
      </c>
      <c r="G21" s="39"/>
      <c r="H21" s="45"/>
    </row>
    <row r="22" s="2" customFormat="1" ht="16.8" customHeight="1">
      <c r="A22" s="39"/>
      <c r="B22" s="45"/>
      <c r="C22" s="308" t="s">
        <v>1</v>
      </c>
      <c r="D22" s="308" t="s">
        <v>94</v>
      </c>
      <c r="E22" s="18" t="s">
        <v>1</v>
      </c>
      <c r="F22" s="309">
        <v>50</v>
      </c>
      <c r="G22" s="39"/>
      <c r="H22" s="45"/>
    </row>
    <row r="23" s="2" customFormat="1" ht="16.8" customHeight="1">
      <c r="A23" s="39"/>
      <c r="B23" s="45"/>
      <c r="C23" s="308" t="s">
        <v>1</v>
      </c>
      <c r="D23" s="308" t="s">
        <v>147</v>
      </c>
      <c r="E23" s="18" t="s">
        <v>1</v>
      </c>
      <c r="F23" s="309">
        <v>50</v>
      </c>
      <c r="G23" s="39"/>
      <c r="H23" s="45"/>
    </row>
    <row r="24" s="2" customFormat="1" ht="16.8" customHeight="1">
      <c r="A24" s="39"/>
      <c r="B24" s="45"/>
      <c r="C24" s="310" t="s">
        <v>495</v>
      </c>
      <c r="D24" s="39"/>
      <c r="E24" s="39"/>
      <c r="F24" s="39"/>
      <c r="G24" s="39"/>
      <c r="H24" s="45"/>
    </row>
    <row r="25" s="2" customFormat="1">
      <c r="A25" s="39"/>
      <c r="B25" s="45"/>
      <c r="C25" s="308" t="s">
        <v>185</v>
      </c>
      <c r="D25" s="308" t="s">
        <v>186</v>
      </c>
      <c r="E25" s="18" t="s">
        <v>187</v>
      </c>
      <c r="F25" s="309">
        <v>15</v>
      </c>
      <c r="G25" s="39"/>
      <c r="H25" s="45"/>
    </row>
    <row r="26" s="2" customFormat="1" ht="16.8" customHeight="1">
      <c r="A26" s="39"/>
      <c r="B26" s="45"/>
      <c r="C26" s="308" t="s">
        <v>290</v>
      </c>
      <c r="D26" s="308" t="s">
        <v>291</v>
      </c>
      <c r="E26" s="18" t="s">
        <v>142</v>
      </c>
      <c r="F26" s="309">
        <v>50</v>
      </c>
      <c r="G26" s="39"/>
      <c r="H26" s="45"/>
    </row>
    <row r="27" s="2" customFormat="1" ht="16.8" customHeight="1">
      <c r="A27" s="39"/>
      <c r="B27" s="45"/>
      <c r="C27" s="304" t="s">
        <v>96</v>
      </c>
      <c r="D27" s="305" t="s">
        <v>97</v>
      </c>
      <c r="E27" s="306" t="s">
        <v>1</v>
      </c>
      <c r="F27" s="307">
        <v>358</v>
      </c>
      <c r="G27" s="39"/>
      <c r="H27" s="45"/>
    </row>
    <row r="28" s="2" customFormat="1" ht="16.8" customHeight="1">
      <c r="A28" s="39"/>
      <c r="B28" s="45"/>
      <c r="C28" s="308" t="s">
        <v>1</v>
      </c>
      <c r="D28" s="308" t="s">
        <v>98</v>
      </c>
      <c r="E28" s="18" t="s">
        <v>1</v>
      </c>
      <c r="F28" s="309">
        <v>358</v>
      </c>
      <c r="G28" s="39"/>
      <c r="H28" s="45"/>
    </row>
    <row r="29" s="2" customFormat="1" ht="16.8" customHeight="1">
      <c r="A29" s="39"/>
      <c r="B29" s="45"/>
      <c r="C29" s="308" t="s">
        <v>1</v>
      </c>
      <c r="D29" s="308" t="s">
        <v>147</v>
      </c>
      <c r="E29" s="18" t="s">
        <v>1</v>
      </c>
      <c r="F29" s="309">
        <v>358</v>
      </c>
      <c r="G29" s="39"/>
      <c r="H29" s="45"/>
    </row>
    <row r="30" s="2" customFormat="1" ht="16.8" customHeight="1">
      <c r="A30" s="39"/>
      <c r="B30" s="45"/>
      <c r="C30" s="310" t="s">
        <v>495</v>
      </c>
      <c r="D30" s="39"/>
      <c r="E30" s="39"/>
      <c r="F30" s="39"/>
      <c r="G30" s="39"/>
      <c r="H30" s="45"/>
    </row>
    <row r="31" s="2" customFormat="1">
      <c r="A31" s="39"/>
      <c r="B31" s="45"/>
      <c r="C31" s="308" t="s">
        <v>212</v>
      </c>
      <c r="D31" s="308" t="s">
        <v>213</v>
      </c>
      <c r="E31" s="18" t="s">
        <v>142</v>
      </c>
      <c r="F31" s="309">
        <v>358</v>
      </c>
      <c r="G31" s="39"/>
      <c r="H31" s="45"/>
    </row>
    <row r="32" s="2" customFormat="1">
      <c r="A32" s="39"/>
      <c r="B32" s="45"/>
      <c r="C32" s="308" t="s">
        <v>232</v>
      </c>
      <c r="D32" s="308" t="s">
        <v>233</v>
      </c>
      <c r="E32" s="18" t="s">
        <v>142</v>
      </c>
      <c r="F32" s="309">
        <v>358</v>
      </c>
      <c r="G32" s="39"/>
      <c r="H32" s="45"/>
    </row>
    <row r="33" s="2" customFormat="1" ht="16.8" customHeight="1">
      <c r="A33" s="39"/>
      <c r="B33" s="45"/>
      <c r="C33" s="308" t="s">
        <v>326</v>
      </c>
      <c r="D33" s="308" t="s">
        <v>327</v>
      </c>
      <c r="E33" s="18" t="s">
        <v>142</v>
      </c>
      <c r="F33" s="309">
        <v>358</v>
      </c>
      <c r="G33" s="39"/>
      <c r="H33" s="45"/>
    </row>
    <row r="34" s="2" customFormat="1">
      <c r="A34" s="39"/>
      <c r="B34" s="45"/>
      <c r="C34" s="308" t="s">
        <v>451</v>
      </c>
      <c r="D34" s="308" t="s">
        <v>452</v>
      </c>
      <c r="E34" s="18" t="s">
        <v>142</v>
      </c>
      <c r="F34" s="309">
        <v>358</v>
      </c>
      <c r="G34" s="39"/>
      <c r="H34" s="45"/>
    </row>
    <row r="35" s="2" customFormat="1" ht="16.8" customHeight="1">
      <c r="A35" s="39"/>
      <c r="B35" s="45"/>
      <c r="C35" s="308" t="s">
        <v>218</v>
      </c>
      <c r="D35" s="308" t="s">
        <v>219</v>
      </c>
      <c r="E35" s="18" t="s">
        <v>187</v>
      </c>
      <c r="F35" s="309">
        <v>9.0220000000000002</v>
      </c>
      <c r="G35" s="39"/>
      <c r="H35" s="45"/>
    </row>
    <row r="36" s="2" customFormat="1" ht="16.8" customHeight="1">
      <c r="A36" s="39"/>
      <c r="B36" s="45"/>
      <c r="C36" s="304" t="s">
        <v>100</v>
      </c>
      <c r="D36" s="305" t="s">
        <v>101</v>
      </c>
      <c r="E36" s="306" t="s">
        <v>1</v>
      </c>
      <c r="F36" s="307">
        <v>40</v>
      </c>
      <c r="G36" s="39"/>
      <c r="H36" s="45"/>
    </row>
    <row r="37" s="2" customFormat="1" ht="16.8" customHeight="1">
      <c r="A37" s="39"/>
      <c r="B37" s="45"/>
      <c r="C37" s="308" t="s">
        <v>1</v>
      </c>
      <c r="D37" s="308" t="s">
        <v>102</v>
      </c>
      <c r="E37" s="18" t="s">
        <v>1</v>
      </c>
      <c r="F37" s="309">
        <v>40</v>
      </c>
      <c r="G37" s="39"/>
      <c r="H37" s="45"/>
    </row>
    <row r="38" s="2" customFormat="1" ht="16.8" customHeight="1">
      <c r="A38" s="39"/>
      <c r="B38" s="45"/>
      <c r="C38" s="308" t="s">
        <v>1</v>
      </c>
      <c r="D38" s="308" t="s">
        <v>147</v>
      </c>
      <c r="E38" s="18" t="s">
        <v>1</v>
      </c>
      <c r="F38" s="309">
        <v>40</v>
      </c>
      <c r="G38" s="39"/>
      <c r="H38" s="45"/>
    </row>
    <row r="39" s="2" customFormat="1" ht="16.8" customHeight="1">
      <c r="A39" s="39"/>
      <c r="B39" s="45"/>
      <c r="C39" s="310" t="s">
        <v>495</v>
      </c>
      <c r="D39" s="39"/>
      <c r="E39" s="39"/>
      <c r="F39" s="39"/>
      <c r="G39" s="39"/>
      <c r="H39" s="45"/>
    </row>
    <row r="40" s="2" customFormat="1" ht="16.8" customHeight="1">
      <c r="A40" s="39"/>
      <c r="B40" s="45"/>
      <c r="C40" s="308" t="s">
        <v>285</v>
      </c>
      <c r="D40" s="308" t="s">
        <v>286</v>
      </c>
      <c r="E40" s="18" t="s">
        <v>142</v>
      </c>
      <c r="F40" s="309">
        <v>40</v>
      </c>
      <c r="G40" s="39"/>
      <c r="H40" s="45"/>
    </row>
    <row r="41" s="2" customFormat="1" ht="16.8" customHeight="1">
      <c r="A41" s="39"/>
      <c r="B41" s="45"/>
      <c r="C41" s="308" t="s">
        <v>442</v>
      </c>
      <c r="D41" s="308" t="s">
        <v>443</v>
      </c>
      <c r="E41" s="18" t="s">
        <v>142</v>
      </c>
      <c r="F41" s="309">
        <v>40</v>
      </c>
      <c r="G41" s="39"/>
      <c r="H41" s="45"/>
    </row>
    <row r="42" s="2" customFormat="1" ht="7.44" customHeight="1">
      <c r="A42" s="39"/>
      <c r="B42" s="172"/>
      <c r="C42" s="173"/>
      <c r="D42" s="173"/>
      <c r="E42" s="173"/>
      <c r="F42" s="173"/>
      <c r="G42" s="173"/>
      <c r="H42" s="45"/>
    </row>
    <row r="43" s="2" customFormat="1">
      <c r="A43" s="39"/>
      <c r="B43" s="39"/>
      <c r="C43" s="39"/>
      <c r="D43" s="39"/>
      <c r="E43" s="39"/>
      <c r="F43" s="39"/>
      <c r="G43" s="39"/>
      <c r="H43" s="39"/>
    </row>
  </sheetData>
  <sheetProtection sheet="1" formatColumns="0" formatRows="0" objects="1" scenarios="1" spinCount="100000" saltValue="sykBabw+0W/4EUyE9B0t7p0fFWY6zxBkrDjYlhSODRisX477omvqYXUPiGdV4nMKebFnhA6ND7IUHeh7Fk3Mtw==" hashValue="j1mDYyO150Bgc1geJ/la0Z7ZeSTgGc9deMkQon5IgQV+3XcjgCxICZ/zP3GyQk1dUFwNFB95A86Waj4/+6HmpQ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Pešek</dc:creator>
  <cp:lastModifiedBy>Michal Pešek</cp:lastModifiedBy>
  <dcterms:created xsi:type="dcterms:W3CDTF">2024-03-19T19:28:52Z</dcterms:created>
  <dcterms:modified xsi:type="dcterms:W3CDTF">2024-03-19T19:28:56Z</dcterms:modified>
</cp:coreProperties>
</file>