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ihrzan\Desktop\"/>
    </mc:Choice>
  </mc:AlternateContent>
  <xr:revisionPtr revIDLastSave="0" documentId="8_{5D1AE441-CB4E-444F-9471-C0068179AC91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Rekapitulace stavby" sheetId="1" r:id="rId1"/>
    <sheet name="001 - Komunikace a zpevně..." sheetId="2" r:id="rId2"/>
    <sheet name="002 - Zeleň" sheetId="3" r:id="rId3"/>
    <sheet name="003 - VRN" sheetId="4" r:id="rId4"/>
    <sheet name="Pokyny pro vyplnění" sheetId="5" r:id="rId5"/>
  </sheets>
  <definedNames>
    <definedName name="_xlnm._FilterDatabase" localSheetId="1" hidden="1">'001 - Komunikace a zpevně...'!$C$85:$K$597</definedName>
    <definedName name="_xlnm._FilterDatabase" localSheetId="2" hidden="1">'002 - Zeleň'!$C$81:$K$189</definedName>
    <definedName name="_xlnm._FilterDatabase" localSheetId="3" hidden="1">'003 - VRN'!$C$82:$K$96</definedName>
    <definedName name="_xlnm.Print_Titles" localSheetId="1">'001 - Komunikace a zpevně...'!$85:$85</definedName>
    <definedName name="_xlnm.Print_Titles" localSheetId="2">'002 - Zeleň'!$81:$81</definedName>
    <definedName name="_xlnm.Print_Titles" localSheetId="3">'003 - VRN'!$82:$82</definedName>
    <definedName name="_xlnm.Print_Titles" localSheetId="0">'Rekapitulace stavby'!$52:$52</definedName>
    <definedName name="_xlnm.Print_Area" localSheetId="1">'001 - Komunikace a zpevně...'!$C$4:$J$39,'001 - Komunikace a zpevně...'!$C$45:$J$67,'001 - Komunikace a zpevně...'!$C$73:$K$597</definedName>
    <definedName name="_xlnm.Print_Area" localSheetId="2">'002 - Zeleň'!$C$4:$J$39,'002 - Zeleň'!$C$45:$J$63,'002 - Zeleň'!$C$69:$K$189</definedName>
    <definedName name="_xlnm.Print_Area" localSheetId="3">'003 - VRN'!$C$4:$J$39,'003 - VRN'!$C$45:$J$64,'003 - VRN'!$C$70:$K$96</definedName>
    <definedName name="_xlnm.Print_Area" localSheetId="4">'Pokyny pro vyplnění'!$B$2:$K$71,'Pokyny pro vyplnění'!$B$74:$K$118,'Pokyny pro vyplnění'!$B$121:$K$161,'Pokyny pro vyplnění'!$B$164:$K$218</definedName>
    <definedName name="_xlnm.Print_Area" localSheetId="0">'Rekapitulace stavby'!$D$4:$AO$36,'Rekapitulace stavby'!$C$42:$AQ$58</definedName>
  </definedNames>
  <calcPr calcId="191029"/>
</workbook>
</file>

<file path=xl/calcChain.xml><?xml version="1.0" encoding="utf-8"?>
<calcChain xmlns="http://schemas.openxmlformats.org/spreadsheetml/2006/main">
  <c r="J37" i="4" l="1"/>
  <c r="J36" i="4"/>
  <c r="AY57" i="1" s="1"/>
  <c r="J35" i="4"/>
  <c r="AX57" i="1"/>
  <c r="BI95" i="4"/>
  <c r="BH95" i="4"/>
  <c r="BG95" i="4"/>
  <c r="BF95" i="4"/>
  <c r="T95" i="4"/>
  <c r="T94" i="4" s="1"/>
  <c r="R95" i="4"/>
  <c r="R94" i="4"/>
  <c r="P95" i="4"/>
  <c r="P94" i="4" s="1"/>
  <c r="BI93" i="4"/>
  <c r="BH93" i="4"/>
  <c r="BG93" i="4"/>
  <c r="BF93" i="4"/>
  <c r="T93" i="4"/>
  <c r="R93" i="4"/>
  <c r="P93" i="4"/>
  <c r="BI92" i="4"/>
  <c r="BH92" i="4"/>
  <c r="BG92" i="4"/>
  <c r="BF92" i="4"/>
  <c r="T92" i="4"/>
  <c r="R92" i="4"/>
  <c r="P92" i="4"/>
  <c r="BI91" i="4"/>
  <c r="BH91" i="4"/>
  <c r="BG91" i="4"/>
  <c r="BF91" i="4"/>
  <c r="T91" i="4"/>
  <c r="R91" i="4"/>
  <c r="P91" i="4"/>
  <c r="BI88" i="4"/>
  <c r="BH88" i="4"/>
  <c r="BG88" i="4"/>
  <c r="BF88" i="4"/>
  <c r="T88" i="4"/>
  <c r="R88" i="4"/>
  <c r="P88" i="4"/>
  <c r="BI86" i="4"/>
  <c r="BH86" i="4"/>
  <c r="BG86" i="4"/>
  <c r="BF86" i="4"/>
  <c r="T86" i="4"/>
  <c r="R86" i="4"/>
  <c r="P86" i="4"/>
  <c r="J80" i="4"/>
  <c r="J79" i="4"/>
  <c r="F79" i="4"/>
  <c r="F77" i="4"/>
  <c r="E75" i="4"/>
  <c r="J55" i="4"/>
  <c r="J54" i="4"/>
  <c r="F54" i="4"/>
  <c r="F52" i="4"/>
  <c r="E50" i="4"/>
  <c r="J18" i="4"/>
  <c r="E18" i="4"/>
  <c r="F80" i="4" s="1"/>
  <c r="J17" i="4"/>
  <c r="J12" i="4"/>
  <c r="J77" i="4" s="1"/>
  <c r="E7" i="4"/>
  <c r="E73" i="4" s="1"/>
  <c r="J37" i="3"/>
  <c r="J36" i="3"/>
  <c r="AY56" i="1"/>
  <c r="J35" i="3"/>
  <c r="AX56" i="1"/>
  <c r="BI188" i="3"/>
  <c r="BH188" i="3"/>
  <c r="BG188" i="3"/>
  <c r="BF188" i="3"/>
  <c r="T188" i="3"/>
  <c r="T187" i="3"/>
  <c r="R188" i="3"/>
  <c r="R187" i="3" s="1"/>
  <c r="P188" i="3"/>
  <c r="P187" i="3"/>
  <c r="BI185" i="3"/>
  <c r="BH185" i="3"/>
  <c r="BG185" i="3"/>
  <c r="BF185" i="3"/>
  <c r="T185" i="3"/>
  <c r="R185" i="3"/>
  <c r="P185" i="3"/>
  <c r="BI184" i="3"/>
  <c r="BH184" i="3"/>
  <c r="BG184" i="3"/>
  <c r="BF184" i="3"/>
  <c r="T184" i="3"/>
  <c r="R184" i="3"/>
  <c r="P184" i="3"/>
  <c r="BI182" i="3"/>
  <c r="BH182" i="3"/>
  <c r="BG182" i="3"/>
  <c r="BF182" i="3"/>
  <c r="T182" i="3"/>
  <c r="R182" i="3"/>
  <c r="P182" i="3"/>
  <c r="BI180" i="3"/>
  <c r="BH180" i="3"/>
  <c r="BG180" i="3"/>
  <c r="BF180" i="3"/>
  <c r="T180" i="3"/>
  <c r="R180" i="3"/>
  <c r="P180" i="3"/>
  <c r="BI173" i="3"/>
  <c r="BH173" i="3"/>
  <c r="BG173" i="3"/>
  <c r="BF173" i="3"/>
  <c r="T173" i="3"/>
  <c r="R173" i="3"/>
  <c r="P173" i="3"/>
  <c r="BI170" i="3"/>
  <c r="BH170" i="3"/>
  <c r="BG170" i="3"/>
  <c r="BF170" i="3"/>
  <c r="T170" i="3"/>
  <c r="R170" i="3"/>
  <c r="P170" i="3"/>
  <c r="BI168" i="3"/>
  <c r="BH168" i="3"/>
  <c r="BG168" i="3"/>
  <c r="BF168" i="3"/>
  <c r="T168" i="3"/>
  <c r="R168" i="3"/>
  <c r="P168" i="3"/>
  <c r="BI165" i="3"/>
  <c r="BH165" i="3"/>
  <c r="BG165" i="3"/>
  <c r="BF165" i="3"/>
  <c r="T165" i="3"/>
  <c r="R165" i="3"/>
  <c r="P165" i="3"/>
  <c r="BI162" i="3"/>
  <c r="BH162" i="3"/>
  <c r="BG162" i="3"/>
  <c r="BF162" i="3"/>
  <c r="T162" i="3"/>
  <c r="R162" i="3"/>
  <c r="P162" i="3"/>
  <c r="BI154" i="3"/>
  <c r="BH154" i="3"/>
  <c r="BG154" i="3"/>
  <c r="BF154" i="3"/>
  <c r="T154" i="3"/>
  <c r="R154" i="3"/>
  <c r="P154" i="3"/>
  <c r="BI152" i="3"/>
  <c r="BH152" i="3"/>
  <c r="BG152" i="3"/>
  <c r="BF152" i="3"/>
  <c r="T152" i="3"/>
  <c r="R152" i="3"/>
  <c r="P152" i="3"/>
  <c r="BI148" i="3"/>
  <c r="BH148" i="3"/>
  <c r="BG148" i="3"/>
  <c r="BF148" i="3"/>
  <c r="T148" i="3"/>
  <c r="R148" i="3"/>
  <c r="P148" i="3"/>
  <c r="BI146" i="3"/>
  <c r="BH146" i="3"/>
  <c r="BG146" i="3"/>
  <c r="BF146" i="3"/>
  <c r="T146" i="3"/>
  <c r="R146" i="3"/>
  <c r="P146" i="3"/>
  <c r="BI142" i="3"/>
  <c r="BH142" i="3"/>
  <c r="BG142" i="3"/>
  <c r="BF142" i="3"/>
  <c r="T142" i="3"/>
  <c r="R142" i="3"/>
  <c r="P142" i="3"/>
  <c r="BI140" i="3"/>
  <c r="BH140" i="3"/>
  <c r="BG140" i="3"/>
  <c r="BF140" i="3"/>
  <c r="T140" i="3"/>
  <c r="R140" i="3"/>
  <c r="P140" i="3"/>
  <c r="BI136" i="3"/>
  <c r="BH136" i="3"/>
  <c r="BG136" i="3"/>
  <c r="BF136" i="3"/>
  <c r="T136" i="3"/>
  <c r="R136" i="3"/>
  <c r="P136" i="3"/>
  <c r="BI134" i="3"/>
  <c r="BH134" i="3"/>
  <c r="BG134" i="3"/>
  <c r="BF134" i="3"/>
  <c r="T134" i="3"/>
  <c r="R134" i="3"/>
  <c r="P134" i="3"/>
  <c r="BI132" i="3"/>
  <c r="BH132" i="3"/>
  <c r="BG132" i="3"/>
  <c r="BF132" i="3"/>
  <c r="T132" i="3"/>
  <c r="R132" i="3"/>
  <c r="P132" i="3"/>
  <c r="BI130" i="3"/>
  <c r="BH130" i="3"/>
  <c r="BG130" i="3"/>
  <c r="BF130" i="3"/>
  <c r="T130" i="3"/>
  <c r="R130" i="3"/>
  <c r="P130" i="3"/>
  <c r="BI126" i="3"/>
  <c r="BH126" i="3"/>
  <c r="BG126" i="3"/>
  <c r="BF126" i="3"/>
  <c r="T126" i="3"/>
  <c r="R126" i="3"/>
  <c r="P126" i="3"/>
  <c r="BI123" i="3"/>
  <c r="BH123" i="3"/>
  <c r="BG123" i="3"/>
  <c r="BF123" i="3"/>
  <c r="T123" i="3"/>
  <c r="R123" i="3"/>
  <c r="P123" i="3"/>
  <c r="BI119" i="3"/>
  <c r="BH119" i="3"/>
  <c r="BG119" i="3"/>
  <c r="BF119" i="3"/>
  <c r="T119" i="3"/>
  <c r="R119" i="3"/>
  <c r="P119" i="3"/>
  <c r="BI115" i="3"/>
  <c r="BH115" i="3"/>
  <c r="BG115" i="3"/>
  <c r="BF115" i="3"/>
  <c r="T115" i="3"/>
  <c r="R115" i="3"/>
  <c r="P115" i="3"/>
  <c r="BI113" i="3"/>
  <c r="BH113" i="3"/>
  <c r="BG113" i="3"/>
  <c r="BF113" i="3"/>
  <c r="T113" i="3"/>
  <c r="R113" i="3"/>
  <c r="P113" i="3"/>
  <c r="BI109" i="3"/>
  <c r="BH109" i="3"/>
  <c r="BG109" i="3"/>
  <c r="BF109" i="3"/>
  <c r="T109" i="3"/>
  <c r="R109" i="3"/>
  <c r="P109" i="3"/>
  <c r="BI106" i="3"/>
  <c r="BH106" i="3"/>
  <c r="BG106" i="3"/>
  <c r="BF106" i="3"/>
  <c r="T106" i="3"/>
  <c r="R106" i="3"/>
  <c r="P106" i="3"/>
  <c r="BI101" i="3"/>
  <c r="BH101" i="3"/>
  <c r="BG101" i="3"/>
  <c r="BF101" i="3"/>
  <c r="T101" i="3"/>
  <c r="R101" i="3"/>
  <c r="P101" i="3"/>
  <c r="BI97" i="3"/>
  <c r="BH97" i="3"/>
  <c r="BG97" i="3"/>
  <c r="BF97" i="3"/>
  <c r="T97" i="3"/>
  <c r="R97" i="3"/>
  <c r="P97" i="3"/>
  <c r="BI94" i="3"/>
  <c r="BH94" i="3"/>
  <c r="BG94" i="3"/>
  <c r="BF94" i="3"/>
  <c r="T94" i="3"/>
  <c r="R94" i="3"/>
  <c r="P94" i="3"/>
  <c r="BI89" i="3"/>
  <c r="BH89" i="3"/>
  <c r="BG89" i="3"/>
  <c r="BF89" i="3"/>
  <c r="T89" i="3"/>
  <c r="R89" i="3"/>
  <c r="P89" i="3"/>
  <c r="BI85" i="3"/>
  <c r="BH85" i="3"/>
  <c r="BG85" i="3"/>
  <c r="BF85" i="3"/>
  <c r="T85" i="3"/>
  <c r="R85" i="3"/>
  <c r="P85" i="3"/>
  <c r="J79" i="3"/>
  <c r="J78" i="3"/>
  <c r="F78" i="3"/>
  <c r="F76" i="3"/>
  <c r="E74" i="3"/>
  <c r="J55" i="3"/>
  <c r="J54" i="3"/>
  <c r="F54" i="3"/>
  <c r="F52" i="3"/>
  <c r="E50" i="3"/>
  <c r="J18" i="3"/>
  <c r="E18" i="3"/>
  <c r="F55" i="3"/>
  <c r="J17" i="3"/>
  <c r="J12" i="3"/>
  <c r="J52" i="3" s="1"/>
  <c r="E7" i="3"/>
  <c r="E48" i="3" s="1"/>
  <c r="J37" i="2"/>
  <c r="J36" i="2"/>
  <c r="AY55" i="1" s="1"/>
  <c r="J35" i="2"/>
  <c r="AX55" i="1"/>
  <c r="BI596" i="2"/>
  <c r="BH596" i="2"/>
  <c r="BG596" i="2"/>
  <c r="BF596" i="2"/>
  <c r="T596" i="2"/>
  <c r="T595" i="2"/>
  <c r="R596" i="2"/>
  <c r="R595" i="2"/>
  <c r="P596" i="2"/>
  <c r="P595" i="2" s="1"/>
  <c r="BI589" i="2"/>
  <c r="BH589" i="2"/>
  <c r="BG589" i="2"/>
  <c r="BF589" i="2"/>
  <c r="T589" i="2"/>
  <c r="R589" i="2"/>
  <c r="P589" i="2"/>
  <c r="BI585" i="2"/>
  <c r="BH585" i="2"/>
  <c r="BG585" i="2"/>
  <c r="BF585" i="2"/>
  <c r="T585" i="2"/>
  <c r="R585" i="2"/>
  <c r="P585" i="2"/>
  <c r="BI576" i="2"/>
  <c r="BH576" i="2"/>
  <c r="BG576" i="2"/>
  <c r="BF576" i="2"/>
  <c r="T576" i="2"/>
  <c r="R576" i="2"/>
  <c r="P576" i="2"/>
  <c r="BI574" i="2"/>
  <c r="BH574" i="2"/>
  <c r="BG574" i="2"/>
  <c r="BF574" i="2"/>
  <c r="T574" i="2"/>
  <c r="R574" i="2"/>
  <c r="P574" i="2"/>
  <c r="BI570" i="2"/>
  <c r="BH570" i="2"/>
  <c r="BG570" i="2"/>
  <c r="BF570" i="2"/>
  <c r="T570" i="2"/>
  <c r="R570" i="2"/>
  <c r="P570" i="2"/>
  <c r="BI568" i="2"/>
  <c r="BH568" i="2"/>
  <c r="BG568" i="2"/>
  <c r="BF568" i="2"/>
  <c r="T568" i="2"/>
  <c r="R568" i="2"/>
  <c r="P568" i="2"/>
  <c r="BI562" i="2"/>
  <c r="BH562" i="2"/>
  <c r="BG562" i="2"/>
  <c r="BF562" i="2"/>
  <c r="T562" i="2"/>
  <c r="R562" i="2"/>
  <c r="P562" i="2"/>
  <c r="BI560" i="2"/>
  <c r="BH560" i="2"/>
  <c r="BG560" i="2"/>
  <c r="BF560" i="2"/>
  <c r="T560" i="2"/>
  <c r="R560" i="2"/>
  <c r="P560" i="2"/>
  <c r="BI556" i="2"/>
  <c r="BH556" i="2"/>
  <c r="BG556" i="2"/>
  <c r="BF556" i="2"/>
  <c r="T556" i="2"/>
  <c r="R556" i="2"/>
  <c r="P556" i="2"/>
  <c r="BI554" i="2"/>
  <c r="BH554" i="2"/>
  <c r="BG554" i="2"/>
  <c r="BF554" i="2"/>
  <c r="T554" i="2"/>
  <c r="R554" i="2"/>
  <c r="P554" i="2"/>
  <c r="BI551" i="2"/>
  <c r="BH551" i="2"/>
  <c r="BG551" i="2"/>
  <c r="BF551" i="2"/>
  <c r="T551" i="2"/>
  <c r="R551" i="2"/>
  <c r="P551" i="2"/>
  <c r="BI550" i="2"/>
  <c r="BH550" i="2"/>
  <c r="BG550" i="2"/>
  <c r="BF550" i="2"/>
  <c r="T550" i="2"/>
  <c r="R550" i="2"/>
  <c r="P550" i="2"/>
  <c r="BI547" i="2"/>
  <c r="BH547" i="2"/>
  <c r="BG547" i="2"/>
  <c r="BF547" i="2"/>
  <c r="T547" i="2"/>
  <c r="R547" i="2"/>
  <c r="P547" i="2"/>
  <c r="BI545" i="2"/>
  <c r="BH545" i="2"/>
  <c r="BG545" i="2"/>
  <c r="BF545" i="2"/>
  <c r="T545" i="2"/>
  <c r="R545" i="2"/>
  <c r="P545" i="2"/>
  <c r="BI541" i="2"/>
  <c r="BH541" i="2"/>
  <c r="BG541" i="2"/>
  <c r="BF541" i="2"/>
  <c r="T541" i="2"/>
  <c r="R541" i="2"/>
  <c r="P541" i="2"/>
  <c r="BI530" i="2"/>
  <c r="BH530" i="2"/>
  <c r="BG530" i="2"/>
  <c r="BF530" i="2"/>
  <c r="T530" i="2"/>
  <c r="R530" i="2"/>
  <c r="P530" i="2"/>
  <c r="BI523" i="2"/>
  <c r="BH523" i="2"/>
  <c r="BG523" i="2"/>
  <c r="BF523" i="2"/>
  <c r="T523" i="2"/>
  <c r="R523" i="2"/>
  <c r="P523" i="2"/>
  <c r="BI521" i="2"/>
  <c r="BH521" i="2"/>
  <c r="BG521" i="2"/>
  <c r="BF521" i="2"/>
  <c r="T521" i="2"/>
  <c r="R521" i="2"/>
  <c r="P521" i="2"/>
  <c r="BI517" i="2"/>
  <c r="BH517" i="2"/>
  <c r="BG517" i="2"/>
  <c r="BF517" i="2"/>
  <c r="T517" i="2"/>
  <c r="R517" i="2"/>
  <c r="P517" i="2"/>
  <c r="BI515" i="2"/>
  <c r="BH515" i="2"/>
  <c r="BG515" i="2"/>
  <c r="BF515" i="2"/>
  <c r="T515" i="2"/>
  <c r="R515" i="2"/>
  <c r="P515" i="2"/>
  <c r="BI511" i="2"/>
  <c r="BH511" i="2"/>
  <c r="BG511" i="2"/>
  <c r="BF511" i="2"/>
  <c r="T511" i="2"/>
  <c r="R511" i="2"/>
  <c r="P511" i="2"/>
  <c r="BI509" i="2"/>
  <c r="BH509" i="2"/>
  <c r="BG509" i="2"/>
  <c r="BF509" i="2"/>
  <c r="T509" i="2"/>
  <c r="R509" i="2"/>
  <c r="P509" i="2"/>
  <c r="BI506" i="2"/>
  <c r="BH506" i="2"/>
  <c r="BG506" i="2"/>
  <c r="BF506" i="2"/>
  <c r="T506" i="2"/>
  <c r="R506" i="2"/>
  <c r="P506" i="2"/>
  <c r="BI501" i="2"/>
  <c r="BH501" i="2"/>
  <c r="BG501" i="2"/>
  <c r="BF501" i="2"/>
  <c r="T501" i="2"/>
  <c r="R501" i="2"/>
  <c r="P501" i="2"/>
  <c r="BI499" i="2"/>
  <c r="BH499" i="2"/>
  <c r="BG499" i="2"/>
  <c r="BF499" i="2"/>
  <c r="T499" i="2"/>
  <c r="R499" i="2"/>
  <c r="P499" i="2"/>
  <c r="BI495" i="2"/>
  <c r="BH495" i="2"/>
  <c r="BG495" i="2"/>
  <c r="BF495" i="2"/>
  <c r="T495" i="2"/>
  <c r="R495" i="2"/>
  <c r="P495" i="2"/>
  <c r="BI490" i="2"/>
  <c r="BH490" i="2"/>
  <c r="BG490" i="2"/>
  <c r="BF490" i="2"/>
  <c r="T490" i="2"/>
  <c r="R490" i="2"/>
  <c r="P490" i="2"/>
  <c r="BI489" i="2"/>
  <c r="BH489" i="2"/>
  <c r="BG489" i="2"/>
  <c r="BF489" i="2"/>
  <c r="T489" i="2"/>
  <c r="R489" i="2"/>
  <c r="P489" i="2"/>
  <c r="BI487" i="2"/>
  <c r="BH487" i="2"/>
  <c r="BG487" i="2"/>
  <c r="BF487" i="2"/>
  <c r="T487" i="2"/>
  <c r="R487" i="2"/>
  <c r="P487" i="2"/>
  <c r="BI482" i="2"/>
  <c r="BH482" i="2"/>
  <c r="BG482" i="2"/>
  <c r="BF482" i="2"/>
  <c r="T482" i="2"/>
  <c r="R482" i="2"/>
  <c r="P482" i="2"/>
  <c r="BI480" i="2"/>
  <c r="BH480" i="2"/>
  <c r="BG480" i="2"/>
  <c r="BF480" i="2"/>
  <c r="T480" i="2"/>
  <c r="R480" i="2"/>
  <c r="P480" i="2"/>
  <c r="BI476" i="2"/>
  <c r="BH476" i="2"/>
  <c r="BG476" i="2"/>
  <c r="BF476" i="2"/>
  <c r="T476" i="2"/>
  <c r="R476" i="2"/>
  <c r="P476" i="2"/>
  <c r="BI474" i="2"/>
  <c r="BH474" i="2"/>
  <c r="BG474" i="2"/>
  <c r="BF474" i="2"/>
  <c r="T474" i="2"/>
  <c r="R474" i="2"/>
  <c r="P474" i="2"/>
  <c r="BI470" i="2"/>
  <c r="BH470" i="2"/>
  <c r="BG470" i="2"/>
  <c r="BF470" i="2"/>
  <c r="T470" i="2"/>
  <c r="R470" i="2"/>
  <c r="P470" i="2"/>
  <c r="BI468" i="2"/>
  <c r="BH468" i="2"/>
  <c r="BG468" i="2"/>
  <c r="BF468" i="2"/>
  <c r="T468" i="2"/>
  <c r="R468" i="2"/>
  <c r="P468" i="2"/>
  <c r="BI464" i="2"/>
  <c r="BH464" i="2"/>
  <c r="BG464" i="2"/>
  <c r="BF464" i="2"/>
  <c r="T464" i="2"/>
  <c r="R464" i="2"/>
  <c r="P464" i="2"/>
  <c r="BI462" i="2"/>
  <c r="BH462" i="2"/>
  <c r="BG462" i="2"/>
  <c r="BF462" i="2"/>
  <c r="T462" i="2"/>
  <c r="R462" i="2"/>
  <c r="P462" i="2"/>
  <c r="BI457" i="2"/>
  <c r="BH457" i="2"/>
  <c r="BG457" i="2"/>
  <c r="BF457" i="2"/>
  <c r="T457" i="2"/>
  <c r="R457" i="2"/>
  <c r="P457" i="2"/>
  <c r="BI455" i="2"/>
  <c r="BH455" i="2"/>
  <c r="BG455" i="2"/>
  <c r="BF455" i="2"/>
  <c r="T455" i="2"/>
  <c r="R455" i="2"/>
  <c r="P455" i="2"/>
  <c r="BI450" i="2"/>
  <c r="BH450" i="2"/>
  <c r="BG450" i="2"/>
  <c r="BF450" i="2"/>
  <c r="T450" i="2"/>
  <c r="R450" i="2"/>
  <c r="P450" i="2"/>
  <c r="BI448" i="2"/>
  <c r="BH448" i="2"/>
  <c r="BG448" i="2"/>
  <c r="BF448" i="2"/>
  <c r="T448" i="2"/>
  <c r="R448" i="2"/>
  <c r="P448" i="2"/>
  <c r="BI444" i="2"/>
  <c r="BH444" i="2"/>
  <c r="BG444" i="2"/>
  <c r="BF444" i="2"/>
  <c r="T444" i="2"/>
  <c r="R444" i="2"/>
  <c r="P444" i="2"/>
  <c r="BI442" i="2"/>
  <c r="BH442" i="2"/>
  <c r="BG442" i="2"/>
  <c r="BF442" i="2"/>
  <c r="T442" i="2"/>
  <c r="R442" i="2"/>
  <c r="P442" i="2"/>
  <c r="BI440" i="2"/>
  <c r="BH440" i="2"/>
  <c r="BG440" i="2"/>
  <c r="BF440" i="2"/>
  <c r="T440" i="2"/>
  <c r="R440" i="2"/>
  <c r="P440" i="2"/>
  <c r="BI436" i="2"/>
  <c r="BH436" i="2"/>
  <c r="BG436" i="2"/>
  <c r="BF436" i="2"/>
  <c r="T436" i="2"/>
  <c r="R436" i="2"/>
  <c r="P436" i="2"/>
  <c r="BI434" i="2"/>
  <c r="BH434" i="2"/>
  <c r="BG434" i="2"/>
  <c r="BF434" i="2"/>
  <c r="T434" i="2"/>
  <c r="R434" i="2"/>
  <c r="P434" i="2"/>
  <c r="BI432" i="2"/>
  <c r="BH432" i="2"/>
  <c r="BG432" i="2"/>
  <c r="BF432" i="2"/>
  <c r="T432" i="2"/>
  <c r="R432" i="2"/>
  <c r="P432" i="2"/>
  <c r="BI427" i="2"/>
  <c r="BH427" i="2"/>
  <c r="BG427" i="2"/>
  <c r="BF427" i="2"/>
  <c r="T427" i="2"/>
  <c r="R427" i="2"/>
  <c r="P427" i="2"/>
  <c r="BI425" i="2"/>
  <c r="BH425" i="2"/>
  <c r="BG425" i="2"/>
  <c r="BF425" i="2"/>
  <c r="T425" i="2"/>
  <c r="R425" i="2"/>
  <c r="P425" i="2"/>
  <c r="BI423" i="2"/>
  <c r="BH423" i="2"/>
  <c r="BG423" i="2"/>
  <c r="BF423" i="2"/>
  <c r="T423" i="2"/>
  <c r="R423" i="2"/>
  <c r="P423" i="2"/>
  <c r="BI418" i="2"/>
  <c r="BH418" i="2"/>
  <c r="BG418" i="2"/>
  <c r="BF418" i="2"/>
  <c r="T418" i="2"/>
  <c r="R418" i="2"/>
  <c r="P418" i="2"/>
  <c r="BI415" i="2"/>
  <c r="BH415" i="2"/>
  <c r="BG415" i="2"/>
  <c r="BF415" i="2"/>
  <c r="T415" i="2"/>
  <c r="R415" i="2"/>
  <c r="P415" i="2"/>
  <c r="BI411" i="2"/>
  <c r="BH411" i="2"/>
  <c r="BG411" i="2"/>
  <c r="BF411" i="2"/>
  <c r="T411" i="2"/>
  <c r="R411" i="2"/>
  <c r="P411" i="2"/>
  <c r="BI410" i="2"/>
  <c r="BH410" i="2"/>
  <c r="BG410" i="2"/>
  <c r="BF410" i="2"/>
  <c r="T410" i="2"/>
  <c r="R410" i="2"/>
  <c r="P410" i="2"/>
  <c r="BI408" i="2"/>
  <c r="BH408" i="2"/>
  <c r="BG408" i="2"/>
  <c r="BF408" i="2"/>
  <c r="T408" i="2"/>
  <c r="R408" i="2"/>
  <c r="P408" i="2"/>
  <c r="BI400" i="2"/>
  <c r="BH400" i="2"/>
  <c r="BG400" i="2"/>
  <c r="BF400" i="2"/>
  <c r="T400" i="2"/>
  <c r="R400" i="2"/>
  <c r="P400" i="2"/>
  <c r="BI397" i="2"/>
  <c r="BH397" i="2"/>
  <c r="BG397" i="2"/>
  <c r="BF397" i="2"/>
  <c r="T397" i="2"/>
  <c r="R397" i="2"/>
  <c r="P397" i="2"/>
  <c r="BI395" i="2"/>
  <c r="BH395" i="2"/>
  <c r="BG395" i="2"/>
  <c r="BF395" i="2"/>
  <c r="T395" i="2"/>
  <c r="R395" i="2"/>
  <c r="P395" i="2"/>
  <c r="BI393" i="2"/>
  <c r="BH393" i="2"/>
  <c r="BG393" i="2"/>
  <c r="BF393" i="2"/>
  <c r="T393" i="2"/>
  <c r="R393" i="2"/>
  <c r="P393" i="2"/>
  <c r="BI389" i="2"/>
  <c r="BH389" i="2"/>
  <c r="BG389" i="2"/>
  <c r="BF389" i="2"/>
  <c r="T389" i="2"/>
  <c r="R389" i="2"/>
  <c r="P389" i="2"/>
  <c r="BI384" i="2"/>
  <c r="BH384" i="2"/>
  <c r="BG384" i="2"/>
  <c r="BF384" i="2"/>
  <c r="T384" i="2"/>
  <c r="R384" i="2"/>
  <c r="P384" i="2"/>
  <c r="BI380" i="2"/>
  <c r="BH380" i="2"/>
  <c r="BG380" i="2"/>
  <c r="BF380" i="2"/>
  <c r="T380" i="2"/>
  <c r="R380" i="2"/>
  <c r="P380" i="2"/>
  <c r="BI378" i="2"/>
  <c r="BH378" i="2"/>
  <c r="BG378" i="2"/>
  <c r="BF378" i="2"/>
  <c r="T378" i="2"/>
  <c r="R378" i="2"/>
  <c r="P378" i="2"/>
  <c r="BI372" i="2"/>
  <c r="BH372" i="2"/>
  <c r="BG372" i="2"/>
  <c r="BF372" i="2"/>
  <c r="T372" i="2"/>
  <c r="R372" i="2"/>
  <c r="P372" i="2"/>
  <c r="BI367" i="2"/>
  <c r="BH367" i="2"/>
  <c r="BG367" i="2"/>
  <c r="BF367" i="2"/>
  <c r="T367" i="2"/>
  <c r="R367" i="2"/>
  <c r="P367" i="2"/>
  <c r="BI365" i="2"/>
  <c r="BH365" i="2"/>
  <c r="BG365" i="2"/>
  <c r="BF365" i="2"/>
  <c r="T365" i="2"/>
  <c r="R365" i="2"/>
  <c r="P365" i="2"/>
  <c r="BI361" i="2"/>
  <c r="BH361" i="2"/>
  <c r="BG361" i="2"/>
  <c r="BF361" i="2"/>
  <c r="T361" i="2"/>
  <c r="R361" i="2"/>
  <c r="P361" i="2"/>
  <c r="BI356" i="2"/>
  <c r="BH356" i="2"/>
  <c r="BG356" i="2"/>
  <c r="BF356" i="2"/>
  <c r="T356" i="2"/>
  <c r="R356" i="2"/>
  <c r="P356" i="2"/>
  <c r="BI354" i="2"/>
  <c r="BH354" i="2"/>
  <c r="BG354" i="2"/>
  <c r="BF354" i="2"/>
  <c r="T354" i="2"/>
  <c r="R354" i="2"/>
  <c r="P354" i="2"/>
  <c r="BI350" i="2"/>
  <c r="BH350" i="2"/>
  <c r="BG350" i="2"/>
  <c r="BF350" i="2"/>
  <c r="T350" i="2"/>
  <c r="R350" i="2"/>
  <c r="P350" i="2"/>
  <c r="BI344" i="2"/>
  <c r="BH344" i="2"/>
  <c r="BG344" i="2"/>
  <c r="BF344" i="2"/>
  <c r="T344" i="2"/>
  <c r="R344" i="2"/>
  <c r="P344" i="2"/>
  <c r="BI339" i="2"/>
  <c r="BH339" i="2"/>
  <c r="BG339" i="2"/>
  <c r="BF339" i="2"/>
  <c r="T339" i="2"/>
  <c r="R339" i="2"/>
  <c r="P339" i="2"/>
  <c r="BI334" i="2"/>
  <c r="BH334" i="2"/>
  <c r="BG334" i="2"/>
  <c r="BF334" i="2"/>
  <c r="T334" i="2"/>
  <c r="R334" i="2"/>
  <c r="P334" i="2"/>
  <c r="BI329" i="2"/>
  <c r="BH329" i="2"/>
  <c r="BG329" i="2"/>
  <c r="BF329" i="2"/>
  <c r="T329" i="2"/>
  <c r="R329" i="2"/>
  <c r="P329" i="2"/>
  <c r="BI323" i="2"/>
  <c r="BH323" i="2"/>
  <c r="BG323" i="2"/>
  <c r="BF323" i="2"/>
  <c r="T323" i="2"/>
  <c r="R323" i="2"/>
  <c r="P323" i="2"/>
  <c r="BI320" i="2"/>
  <c r="BH320" i="2"/>
  <c r="BG320" i="2"/>
  <c r="BF320" i="2"/>
  <c r="T320" i="2"/>
  <c r="R320" i="2"/>
  <c r="P320" i="2"/>
  <c r="BI315" i="2"/>
  <c r="BH315" i="2"/>
  <c r="BG315" i="2"/>
  <c r="BF315" i="2"/>
  <c r="T315" i="2"/>
  <c r="R315" i="2"/>
  <c r="P315" i="2"/>
  <c r="BI313" i="2"/>
  <c r="BH313" i="2"/>
  <c r="BG313" i="2"/>
  <c r="BF313" i="2"/>
  <c r="T313" i="2"/>
  <c r="R313" i="2"/>
  <c r="P313" i="2"/>
  <c r="BI310" i="2"/>
  <c r="BH310" i="2"/>
  <c r="BG310" i="2"/>
  <c r="BF310" i="2"/>
  <c r="T310" i="2"/>
  <c r="R310" i="2"/>
  <c r="P310" i="2"/>
  <c r="BI306" i="2"/>
  <c r="BH306" i="2"/>
  <c r="BG306" i="2"/>
  <c r="BF306" i="2"/>
  <c r="T306" i="2"/>
  <c r="R306" i="2"/>
  <c r="P306" i="2"/>
  <c r="BI298" i="2"/>
  <c r="BH298" i="2"/>
  <c r="BG298" i="2"/>
  <c r="BF298" i="2"/>
  <c r="T298" i="2"/>
  <c r="R298" i="2"/>
  <c r="P298" i="2"/>
  <c r="BI296" i="2"/>
  <c r="BH296" i="2"/>
  <c r="BG296" i="2"/>
  <c r="BF296" i="2"/>
  <c r="T296" i="2"/>
  <c r="R296" i="2"/>
  <c r="P296" i="2"/>
  <c r="BI289" i="2"/>
  <c r="BH289" i="2"/>
  <c r="BG289" i="2"/>
  <c r="BF289" i="2"/>
  <c r="T289" i="2"/>
  <c r="R289" i="2"/>
  <c r="P289" i="2"/>
  <c r="BI281" i="2"/>
  <c r="BH281" i="2"/>
  <c r="BG281" i="2"/>
  <c r="BF281" i="2"/>
  <c r="T281" i="2"/>
  <c r="R281" i="2"/>
  <c r="P281" i="2"/>
  <c r="BI279" i="2"/>
  <c r="BH279" i="2"/>
  <c r="BG279" i="2"/>
  <c r="BF279" i="2"/>
  <c r="T279" i="2"/>
  <c r="R279" i="2"/>
  <c r="P279" i="2"/>
  <c r="BI272" i="2"/>
  <c r="BH272" i="2"/>
  <c r="BG272" i="2"/>
  <c r="BF272" i="2"/>
  <c r="T272" i="2"/>
  <c r="R272" i="2"/>
  <c r="P272" i="2"/>
  <c r="BI264" i="2"/>
  <c r="BH264" i="2"/>
  <c r="BG264" i="2"/>
  <c r="BF264" i="2"/>
  <c r="T264" i="2"/>
  <c r="R264" i="2"/>
  <c r="P264" i="2"/>
  <c r="BI256" i="2"/>
  <c r="BH256" i="2"/>
  <c r="BG256" i="2"/>
  <c r="BF256" i="2"/>
  <c r="T256" i="2"/>
  <c r="R256" i="2"/>
  <c r="P256" i="2"/>
  <c r="BI249" i="2"/>
  <c r="BH249" i="2"/>
  <c r="BG249" i="2"/>
  <c r="BF249" i="2"/>
  <c r="T249" i="2"/>
  <c r="R249" i="2"/>
  <c r="P249" i="2"/>
  <c r="BI244" i="2"/>
  <c r="BH244" i="2"/>
  <c r="BG244" i="2"/>
  <c r="BF244" i="2"/>
  <c r="T244" i="2"/>
  <c r="R244" i="2"/>
  <c r="P244" i="2"/>
  <c r="BI239" i="2"/>
  <c r="BH239" i="2"/>
  <c r="BG239" i="2"/>
  <c r="BF239" i="2"/>
  <c r="T239" i="2"/>
  <c r="R239" i="2"/>
  <c r="P239" i="2"/>
  <c r="BI234" i="2"/>
  <c r="BH234" i="2"/>
  <c r="BG234" i="2"/>
  <c r="BF234" i="2"/>
  <c r="T234" i="2"/>
  <c r="R234" i="2"/>
  <c r="P234" i="2"/>
  <c r="BI229" i="2"/>
  <c r="BH229" i="2"/>
  <c r="BG229" i="2"/>
  <c r="BF229" i="2"/>
  <c r="T229" i="2"/>
  <c r="R229" i="2"/>
  <c r="P229" i="2"/>
  <c r="BI224" i="2"/>
  <c r="BH224" i="2"/>
  <c r="BG224" i="2"/>
  <c r="BF224" i="2"/>
  <c r="T224" i="2"/>
  <c r="R224" i="2"/>
  <c r="P224" i="2"/>
  <c r="BI219" i="2"/>
  <c r="BH219" i="2"/>
  <c r="BG219" i="2"/>
  <c r="BF219" i="2"/>
  <c r="T219" i="2"/>
  <c r="R219" i="2"/>
  <c r="P219" i="2"/>
  <c r="BI214" i="2"/>
  <c r="BH214" i="2"/>
  <c r="BG214" i="2"/>
  <c r="BF214" i="2"/>
  <c r="T214" i="2"/>
  <c r="R214" i="2"/>
  <c r="P214" i="2"/>
  <c r="BI185" i="2"/>
  <c r="BH185" i="2"/>
  <c r="BG185" i="2"/>
  <c r="BF185" i="2"/>
  <c r="T185" i="2"/>
  <c r="R185" i="2"/>
  <c r="P185" i="2"/>
  <c r="BI180" i="2"/>
  <c r="BH180" i="2"/>
  <c r="BG180" i="2"/>
  <c r="BF180" i="2"/>
  <c r="T180" i="2"/>
  <c r="R180" i="2"/>
  <c r="P180" i="2"/>
  <c r="BI178" i="2"/>
  <c r="BH178" i="2"/>
  <c r="BG178" i="2"/>
  <c r="BF178" i="2"/>
  <c r="T178" i="2"/>
  <c r="R178" i="2"/>
  <c r="P178" i="2"/>
  <c r="BI176" i="2"/>
  <c r="BH176" i="2"/>
  <c r="BG176" i="2"/>
  <c r="BF176" i="2"/>
  <c r="T176" i="2"/>
  <c r="R176" i="2"/>
  <c r="P176" i="2"/>
  <c r="BI174" i="2"/>
  <c r="BH174" i="2"/>
  <c r="BG174" i="2"/>
  <c r="BF174" i="2"/>
  <c r="T174" i="2"/>
  <c r="R174" i="2"/>
  <c r="P174" i="2"/>
  <c r="BI170" i="2"/>
  <c r="BH170" i="2"/>
  <c r="BG170" i="2"/>
  <c r="BF170" i="2"/>
  <c r="T170" i="2"/>
  <c r="R170" i="2"/>
  <c r="P170" i="2"/>
  <c r="BI165" i="2"/>
  <c r="BH165" i="2"/>
  <c r="BG165" i="2"/>
  <c r="BF165" i="2"/>
  <c r="T165" i="2"/>
  <c r="R165" i="2"/>
  <c r="P165" i="2"/>
  <c r="BI162" i="2"/>
  <c r="BH162" i="2"/>
  <c r="BG162" i="2"/>
  <c r="BF162" i="2"/>
  <c r="T162" i="2"/>
  <c r="R162" i="2"/>
  <c r="P162" i="2"/>
  <c r="BI155" i="2"/>
  <c r="BH155" i="2"/>
  <c r="BG155" i="2"/>
  <c r="BF155" i="2"/>
  <c r="T155" i="2"/>
  <c r="R155" i="2"/>
  <c r="P155" i="2"/>
  <c r="BI150" i="2"/>
  <c r="BH150" i="2"/>
  <c r="BG150" i="2"/>
  <c r="BF150" i="2"/>
  <c r="T150" i="2"/>
  <c r="R150" i="2"/>
  <c r="P150" i="2"/>
  <c r="BI131" i="2"/>
  <c r="BH131" i="2"/>
  <c r="BG131" i="2"/>
  <c r="BF131" i="2"/>
  <c r="T131" i="2"/>
  <c r="R131" i="2"/>
  <c r="P131" i="2"/>
  <c r="BI122" i="2"/>
  <c r="BH122" i="2"/>
  <c r="BG122" i="2"/>
  <c r="BF122" i="2"/>
  <c r="T122" i="2"/>
  <c r="R122" i="2"/>
  <c r="P122" i="2"/>
  <c r="BI117" i="2"/>
  <c r="BH117" i="2"/>
  <c r="BG117" i="2"/>
  <c r="BF117" i="2"/>
  <c r="T117" i="2"/>
  <c r="R117" i="2"/>
  <c r="P117" i="2"/>
  <c r="BI110" i="2"/>
  <c r="BH110" i="2"/>
  <c r="BG110" i="2"/>
  <c r="BF110" i="2"/>
  <c r="T110" i="2"/>
  <c r="R110" i="2"/>
  <c r="P110" i="2"/>
  <c r="BI103" i="2"/>
  <c r="BH103" i="2"/>
  <c r="BG103" i="2"/>
  <c r="BF103" i="2"/>
  <c r="T103" i="2"/>
  <c r="R103" i="2"/>
  <c r="P103" i="2"/>
  <c r="BI98" i="2"/>
  <c r="BH98" i="2"/>
  <c r="BG98" i="2"/>
  <c r="BF98" i="2"/>
  <c r="T98" i="2"/>
  <c r="R98" i="2"/>
  <c r="P98" i="2"/>
  <c r="BI96" i="2"/>
  <c r="BH96" i="2"/>
  <c r="BG96" i="2"/>
  <c r="BF96" i="2"/>
  <c r="T96" i="2"/>
  <c r="R96" i="2"/>
  <c r="P96" i="2"/>
  <c r="BI94" i="2"/>
  <c r="BH94" i="2"/>
  <c r="BG94" i="2"/>
  <c r="BF94" i="2"/>
  <c r="T94" i="2"/>
  <c r="R94" i="2"/>
  <c r="P94" i="2"/>
  <c r="BI89" i="2"/>
  <c r="BH89" i="2"/>
  <c r="BG89" i="2"/>
  <c r="BF89" i="2"/>
  <c r="T89" i="2"/>
  <c r="R89" i="2"/>
  <c r="P89" i="2"/>
  <c r="J83" i="2"/>
  <c r="J82" i="2"/>
  <c r="F82" i="2"/>
  <c r="F80" i="2"/>
  <c r="E78" i="2"/>
  <c r="J55" i="2"/>
  <c r="J54" i="2"/>
  <c r="F54" i="2"/>
  <c r="F52" i="2"/>
  <c r="E50" i="2"/>
  <c r="J18" i="2"/>
  <c r="E18" i="2"/>
  <c r="F55" i="2"/>
  <c r="J17" i="2"/>
  <c r="J12" i="2"/>
  <c r="J80" i="2" s="1"/>
  <c r="E7" i="2"/>
  <c r="E48" i="2" s="1"/>
  <c r="L50" i="1"/>
  <c r="AM50" i="1"/>
  <c r="AM49" i="1"/>
  <c r="L49" i="1"/>
  <c r="AM47" i="1"/>
  <c r="L47" i="1"/>
  <c r="L45" i="1"/>
  <c r="L44" i="1"/>
  <c r="BK462" i="2"/>
  <c r="J415" i="2"/>
  <c r="BK178" i="2"/>
  <c r="BK523" i="2"/>
  <c r="J448" i="2"/>
  <c r="J411" i="2"/>
  <c r="BK264" i="2"/>
  <c r="J162" i="2"/>
  <c r="J98" i="2"/>
  <c r="BK515" i="2"/>
  <c r="J427" i="2"/>
  <c r="BK367" i="2"/>
  <c r="BK239" i="2"/>
  <c r="J178" i="2"/>
  <c r="BK98" i="2"/>
  <c r="J521" i="2"/>
  <c r="BK474" i="2"/>
  <c r="J423" i="2"/>
  <c r="J334" i="2"/>
  <c r="J214" i="2"/>
  <c r="BK89" i="2"/>
  <c r="J136" i="3"/>
  <c r="J109" i="3"/>
  <c r="BK173" i="3"/>
  <c r="BK154" i="3"/>
  <c r="BK119" i="3"/>
  <c r="BK94" i="3"/>
  <c r="J313" i="2"/>
  <c r="J576" i="2"/>
  <c r="J515" i="2"/>
  <c r="BK482" i="2"/>
  <c r="BK425" i="2"/>
  <c r="J367" i="2"/>
  <c r="BK249" i="2"/>
  <c r="BK511" i="2"/>
  <c r="BK448" i="2"/>
  <c r="BK397" i="2"/>
  <c r="J378" i="2"/>
  <c r="BK315" i="2"/>
  <c r="BK180" i="2"/>
  <c r="BK596" i="2"/>
  <c r="J545" i="2"/>
  <c r="J470" i="2"/>
  <c r="J418" i="2"/>
  <c r="BK310" i="2"/>
  <c r="J185" i="2"/>
  <c r="J94" i="2"/>
  <c r="J184" i="3"/>
  <c r="BK97" i="3"/>
  <c r="J92" i="4"/>
  <c r="J499" i="2"/>
  <c r="BK418" i="2"/>
  <c r="J244" i="2"/>
  <c r="BK117" i="2"/>
  <c r="J509" i="2"/>
  <c r="J562" i="2"/>
  <c r="J490" i="2"/>
  <c r="J442" i="2"/>
  <c r="BK361" i="2"/>
  <c r="BK256" i="2"/>
  <c r="J188" i="3"/>
  <c r="J142" i="3"/>
  <c r="J86" i="4"/>
  <c r="J432" i="2"/>
  <c r="BK272" i="2"/>
  <c r="BK550" i="2"/>
  <c r="BK487" i="2"/>
  <c r="BK393" i="2"/>
  <c r="BK229" i="2"/>
  <c r="J89" i="2"/>
  <c r="J425" i="2"/>
  <c r="J372" i="2"/>
  <c r="J256" i="2"/>
  <c r="BK585" i="2"/>
  <c r="J495" i="2"/>
  <c r="J457" i="2"/>
  <c r="BK329" i="2"/>
  <c r="J219" i="2"/>
  <c r="BK180" i="3"/>
  <c r="BK115" i="3"/>
  <c r="J94" i="3"/>
  <c r="BK142" i="3"/>
  <c r="BK101" i="3"/>
  <c r="BK170" i="3"/>
  <c r="J106" i="3"/>
  <c r="J88" i="4"/>
  <c r="J506" i="2"/>
  <c r="BK440" i="2"/>
  <c r="BK378" i="2"/>
  <c r="J180" i="2"/>
  <c r="J556" i="2"/>
  <c r="BK410" i="2"/>
  <c r="J361" i="2"/>
  <c r="BK150" i="2"/>
  <c r="BK506" i="2"/>
  <c r="J440" i="2"/>
  <c r="J350" i="2"/>
  <c r="J150" i="2"/>
  <c r="J554" i="2"/>
  <c r="BK490" i="2"/>
  <c r="J344" i="2"/>
  <c r="BK174" i="2"/>
  <c r="J574" i="2"/>
  <c r="J487" i="2"/>
  <c r="BK411" i="2"/>
  <c r="J272" i="2"/>
  <c r="BK185" i="3"/>
  <c r="J126" i="3"/>
  <c r="BK106" i="3"/>
  <c r="BK165" i="3"/>
  <c r="J130" i="3"/>
  <c r="J89" i="3"/>
  <c r="BK132" i="3"/>
  <c r="BK86" i="4"/>
  <c r="BK476" i="2"/>
  <c r="J397" i="2"/>
  <c r="J315" i="2"/>
  <c r="BK155" i="2"/>
  <c r="BK556" i="2"/>
  <c r="J474" i="2"/>
  <c r="BK423" i="2"/>
  <c r="J389" i="2"/>
  <c r="J224" i="2"/>
  <c r="BK131" i="2"/>
  <c r="BK517" i="2"/>
  <c r="J501" i="2"/>
  <c r="J393" i="2"/>
  <c r="BK350" i="2"/>
  <c r="J249" i="2"/>
  <c r="BK110" i="2"/>
  <c r="BK570" i="2"/>
  <c r="BK501" i="2"/>
  <c r="BK444" i="2"/>
  <c r="J365" i="2"/>
  <c r="J281" i="2"/>
  <c r="J155" i="2"/>
  <c r="BK152" i="3"/>
  <c r="BK140" i="3"/>
  <c r="J123" i="3"/>
  <c r="BK89" i="3"/>
  <c r="BK162" i="3"/>
  <c r="J140" i="3"/>
  <c r="BK85" i="3"/>
  <c r="J173" i="3"/>
  <c r="BK146" i="3"/>
  <c r="J115" i="3"/>
  <c r="BK93" i="4"/>
  <c r="J541" i="2"/>
  <c r="J468" i="2"/>
  <c r="BK427" i="2"/>
  <c r="BK380" i="2"/>
  <c r="J264" i="2"/>
  <c r="J170" i="2"/>
  <c r="BK547" i="2"/>
  <c r="J455" i="2"/>
  <c r="BK400" i="2"/>
  <c r="J310" i="2"/>
  <c r="BK170" i="2"/>
  <c r="AS54" i="1"/>
  <c r="BK334" i="2"/>
  <c r="BK244" i="2"/>
  <c r="J176" i="2"/>
  <c r="BK576" i="2"/>
  <c r="BK509" i="2"/>
  <c r="BK450" i="2"/>
  <c r="J279" i="2"/>
  <c r="BK176" i="2"/>
  <c r="BK182" i="3"/>
  <c r="BK136" i="3"/>
  <c r="BK91" i="4"/>
  <c r="BK464" i="2"/>
  <c r="BK356" i="2"/>
  <c r="J298" i="2"/>
  <c r="J174" i="2"/>
  <c r="BK562" i="2"/>
  <c r="BK96" i="2"/>
  <c r="J547" i="2"/>
  <c r="J464" i="2"/>
  <c r="BK408" i="2"/>
  <c r="BK313" i="2"/>
  <c r="BK224" i="2"/>
  <c r="BK184" i="3"/>
  <c r="J113" i="3"/>
  <c r="BK88" i="4"/>
  <c r="J489" i="2"/>
  <c r="BK455" i="2"/>
  <c r="BK395" i="2"/>
  <c r="J234" i="2"/>
  <c r="J568" i="2"/>
  <c r="J511" i="2"/>
  <c r="BK415" i="2"/>
  <c r="BK281" i="2"/>
  <c r="J570" i="2"/>
  <c r="J444" i="2"/>
  <c r="J395" i="2"/>
  <c r="BK323" i="2"/>
  <c r="J103" i="2"/>
  <c r="BK551" i="2"/>
  <c r="J476" i="2"/>
  <c r="BK339" i="2"/>
  <c r="J320" i="2"/>
  <c r="J122" i="2"/>
  <c r="BK148" i="3"/>
  <c r="J185" i="3"/>
  <c r="J152" i="3"/>
  <c r="J97" i="3"/>
  <c r="J180" i="3"/>
  <c r="BK123" i="3"/>
  <c r="BK568" i="2"/>
  <c r="BK457" i="2"/>
  <c r="J329" i="2"/>
  <c r="BK279" i="2"/>
  <c r="BK94" i="2"/>
  <c r="BK521" i="2"/>
  <c r="BK434" i="2"/>
  <c r="BK296" i="2"/>
  <c r="BK165" i="2"/>
  <c r="J551" i="2"/>
  <c r="BK468" i="2"/>
  <c r="J380" i="2"/>
  <c r="J339" i="2"/>
  <c r="BK214" i="2"/>
  <c r="J131" i="2"/>
  <c r="J585" i="2"/>
  <c r="J550" i="2"/>
  <c r="BK499" i="2"/>
  <c r="BK344" i="2"/>
  <c r="J239" i="2"/>
  <c r="J110" i="2"/>
  <c r="J162" i="3"/>
  <c r="J146" i="3"/>
  <c r="BK130" i="3"/>
  <c r="J101" i="3"/>
  <c r="J168" i="3"/>
  <c r="J132" i="3"/>
  <c r="BK109" i="3"/>
  <c r="J182" i="3"/>
  <c r="J165" i="3"/>
  <c r="J119" i="3"/>
  <c r="BK92" i="4"/>
  <c r="BK574" i="2"/>
  <c r="J480" i="2"/>
  <c r="BK442" i="2"/>
  <c r="J408" i="2"/>
  <c r="BK354" i="2"/>
  <c r="J229" i="2"/>
  <c r="BK560" i="2"/>
  <c r="BK489" i="2"/>
  <c r="J436" i="2"/>
  <c r="J384" i="2"/>
  <c r="BK289" i="2"/>
  <c r="J96" i="2"/>
  <c r="BK495" i="2"/>
  <c r="J410" i="2"/>
  <c r="BK389" i="2"/>
  <c r="BK365" i="2"/>
  <c r="J289" i="2"/>
  <c r="BK219" i="2"/>
  <c r="BK589" i="2"/>
  <c r="J560" i="2"/>
  <c r="J482" i="2"/>
  <c r="BK436" i="2"/>
  <c r="J356" i="2"/>
  <c r="BK234" i="2"/>
  <c r="J117" i="2"/>
  <c r="J154" i="3"/>
  <c r="BK126" i="3"/>
  <c r="J91" i="4"/>
  <c r="BK554" i="2"/>
  <c r="J450" i="2"/>
  <c r="BK384" i="2"/>
  <c r="J323" i="2"/>
  <c r="BK162" i="2"/>
  <c r="BK530" i="2"/>
  <c r="J589" i="2"/>
  <c r="J523" i="2"/>
  <c r="BK480" i="2"/>
  <c r="BK432" i="2"/>
  <c r="J296" i="2"/>
  <c r="J165" i="2"/>
  <c r="BK168" i="3"/>
  <c r="J85" i="3"/>
  <c r="BK545" i="2"/>
  <c r="BK470" i="2"/>
  <c r="BK320" i="2"/>
  <c r="BK185" i="2"/>
  <c r="J517" i="2"/>
  <c r="J462" i="2"/>
  <c r="BK372" i="2"/>
  <c r="J306" i="2"/>
  <c r="BK122" i="2"/>
  <c r="J530" i="2"/>
  <c r="J400" i="2"/>
  <c r="J354" i="2"/>
  <c r="BK298" i="2"/>
  <c r="J596" i="2"/>
  <c r="BK541" i="2"/>
  <c r="J434" i="2"/>
  <c r="BK306" i="2"/>
  <c r="BK103" i="2"/>
  <c r="J134" i="3"/>
  <c r="J170" i="3"/>
  <c r="BK134" i="3"/>
  <c r="BK113" i="3"/>
  <c r="BK188" i="3"/>
  <c r="J148" i="3"/>
  <c r="BK95" i="4"/>
  <c r="T88" i="2" l="1"/>
  <c r="T218" i="2"/>
  <c r="T388" i="2"/>
  <c r="R394" i="2"/>
  <c r="P567" i="2"/>
  <c r="BK84" i="3"/>
  <c r="J84" i="3" s="1"/>
  <c r="J61" i="3" s="1"/>
  <c r="R85" i="4"/>
  <c r="R90" i="4"/>
  <c r="BK88" i="2"/>
  <c r="J88" i="2"/>
  <c r="J61" i="2" s="1"/>
  <c r="R218" i="2"/>
  <c r="P388" i="2"/>
  <c r="BK394" i="2"/>
  <c r="J394" i="2" s="1"/>
  <c r="J64" i="2" s="1"/>
  <c r="BK567" i="2"/>
  <c r="J567" i="2"/>
  <c r="J65" i="2" s="1"/>
  <c r="P84" i="3"/>
  <c r="P83" i="3" s="1"/>
  <c r="P82" i="3" s="1"/>
  <c r="AU56" i="1" s="1"/>
  <c r="P88" i="2"/>
  <c r="P218" i="2"/>
  <c r="R388" i="2"/>
  <c r="P394" i="2"/>
  <c r="T567" i="2"/>
  <c r="R84" i="3"/>
  <c r="R83" i="3"/>
  <c r="R82" i="3" s="1"/>
  <c r="BK85" i="4"/>
  <c r="J85" i="4" s="1"/>
  <c r="J61" i="4" s="1"/>
  <c r="T85" i="4"/>
  <c r="P90" i="4"/>
  <c r="P84" i="4" s="1"/>
  <c r="P83" i="4" s="1"/>
  <c r="AU57" i="1" s="1"/>
  <c r="T90" i="4"/>
  <c r="R88" i="2"/>
  <c r="BK218" i="2"/>
  <c r="J218" i="2"/>
  <c r="J62" i="2" s="1"/>
  <c r="BK388" i="2"/>
  <c r="J388" i="2" s="1"/>
  <c r="J63" i="2" s="1"/>
  <c r="T394" i="2"/>
  <c r="R567" i="2"/>
  <c r="T84" i="3"/>
  <c r="T83" i="3"/>
  <c r="T82" i="3" s="1"/>
  <c r="P85" i="4"/>
  <c r="BK90" i="4"/>
  <c r="J90" i="4" s="1"/>
  <c r="J62" i="4" s="1"/>
  <c r="BK187" i="3"/>
  <c r="J187" i="3"/>
  <c r="J62" i="3" s="1"/>
  <c r="BK595" i="2"/>
  <c r="J595" i="2" s="1"/>
  <c r="J66" i="2" s="1"/>
  <c r="BK94" i="4"/>
  <c r="J94" i="4"/>
  <c r="J63" i="4" s="1"/>
  <c r="J52" i="4"/>
  <c r="BE88" i="4"/>
  <c r="E48" i="4"/>
  <c r="F55" i="4"/>
  <c r="BE91" i="4"/>
  <c r="BE92" i="4"/>
  <c r="BE93" i="4"/>
  <c r="BE95" i="4"/>
  <c r="BE86" i="4"/>
  <c r="E72" i="3"/>
  <c r="J76" i="3"/>
  <c r="F79" i="3"/>
  <c r="BE94" i="3"/>
  <c r="BE119" i="3"/>
  <c r="BE123" i="3"/>
  <c r="BE134" i="3"/>
  <c r="BE140" i="3"/>
  <c r="BE142" i="3"/>
  <c r="BE148" i="3"/>
  <c r="BE168" i="3"/>
  <c r="BE170" i="3"/>
  <c r="BE173" i="3"/>
  <c r="BE185" i="3"/>
  <c r="BE89" i="3"/>
  <c r="BE97" i="3"/>
  <c r="BE106" i="3"/>
  <c r="BE109" i="3"/>
  <c r="BE115" i="3"/>
  <c r="BE126" i="3"/>
  <c r="BE130" i="3"/>
  <c r="BE132" i="3"/>
  <c r="BE152" i="3"/>
  <c r="BE162" i="3"/>
  <c r="BE180" i="3"/>
  <c r="BE182" i="3"/>
  <c r="BE85" i="3"/>
  <c r="BE101" i="3"/>
  <c r="BE113" i="3"/>
  <c r="BE136" i="3"/>
  <c r="BE146" i="3"/>
  <c r="BE154" i="3"/>
  <c r="BE165" i="3"/>
  <c r="BE184" i="3"/>
  <c r="BE188" i="3"/>
  <c r="J52" i="2"/>
  <c r="BE131" i="2"/>
  <c r="BE170" i="2"/>
  <c r="BE244" i="2"/>
  <c r="BE289" i="2"/>
  <c r="BE298" i="2"/>
  <c r="BE315" i="2"/>
  <c r="BE320" i="2"/>
  <c r="BE350" i="2"/>
  <c r="BE365" i="2"/>
  <c r="BE372" i="2"/>
  <c r="BE380" i="2"/>
  <c r="BE384" i="2"/>
  <c r="BE389" i="2"/>
  <c r="BE393" i="2"/>
  <c r="BE397" i="2"/>
  <c r="BE423" i="2"/>
  <c r="BE489" i="2"/>
  <c r="BE511" i="2"/>
  <c r="BE515" i="2"/>
  <c r="BE554" i="2"/>
  <c r="BE568" i="2"/>
  <c r="BE585" i="2"/>
  <c r="BE589" i="2"/>
  <c r="BE596" i="2"/>
  <c r="E76" i="2"/>
  <c r="F83" i="2"/>
  <c r="BE89" i="2"/>
  <c r="BE117" i="2"/>
  <c r="BE150" i="2"/>
  <c r="BE155" i="2"/>
  <c r="BE165" i="2"/>
  <c r="BE224" i="2"/>
  <c r="BE229" i="2"/>
  <c r="BE400" i="2"/>
  <c r="BE410" i="2"/>
  <c r="BE415" i="2"/>
  <c r="BE418" i="2"/>
  <c r="BE427" i="2"/>
  <c r="BE432" i="2"/>
  <c r="BE436" i="2"/>
  <c r="BE440" i="2"/>
  <c r="BE450" i="2"/>
  <c r="BE455" i="2"/>
  <c r="BE457" i="2"/>
  <c r="BE470" i="2"/>
  <c r="BE474" i="2"/>
  <c r="BE487" i="2"/>
  <c r="BE499" i="2"/>
  <c r="BE521" i="2"/>
  <c r="BE530" i="2"/>
  <c r="BE545" i="2"/>
  <c r="BE547" i="2"/>
  <c r="BE562" i="2"/>
  <c r="BE94" i="2"/>
  <c r="BE103" i="2"/>
  <c r="BE110" i="2"/>
  <c r="BE174" i="2"/>
  <c r="BE176" i="2"/>
  <c r="BE178" i="2"/>
  <c r="BE185" i="2"/>
  <c r="BE234" i="2"/>
  <c r="BE239" i="2"/>
  <c r="BE256" i="2"/>
  <c r="BE264" i="2"/>
  <c r="BE272" i="2"/>
  <c r="BE279" i="2"/>
  <c r="BE313" i="2"/>
  <c r="BE329" i="2"/>
  <c r="BE356" i="2"/>
  <c r="BE361" i="2"/>
  <c r="BE378" i="2"/>
  <c r="BE395" i="2"/>
  <c r="BE408" i="2"/>
  <c r="BE442" i="2"/>
  <c r="BE448" i="2"/>
  <c r="BE462" i="2"/>
  <c r="BE464" i="2"/>
  <c r="BE468" i="2"/>
  <c r="BE476" i="2"/>
  <c r="BE480" i="2"/>
  <c r="BE490" i="2"/>
  <c r="BE501" i="2"/>
  <c r="BE541" i="2"/>
  <c r="BE551" i="2"/>
  <c r="BE574" i="2"/>
  <c r="BE96" i="2"/>
  <c r="BE98" i="2"/>
  <c r="BE122" i="2"/>
  <c r="BE162" i="2"/>
  <c r="BE180" i="2"/>
  <c r="BE214" i="2"/>
  <c r="BE219" i="2"/>
  <c r="BE249" i="2"/>
  <c r="BE281" i="2"/>
  <c r="BE296" i="2"/>
  <c r="BE306" i="2"/>
  <c r="BE310" i="2"/>
  <c r="BE323" i="2"/>
  <c r="BE334" i="2"/>
  <c r="BE339" i="2"/>
  <c r="BE344" i="2"/>
  <c r="BE354" i="2"/>
  <c r="BE367" i="2"/>
  <c r="BE411" i="2"/>
  <c r="BE425" i="2"/>
  <c r="BE434" i="2"/>
  <c r="BE444" i="2"/>
  <c r="BE482" i="2"/>
  <c r="BE495" i="2"/>
  <c r="BE506" i="2"/>
  <c r="BE509" i="2"/>
  <c r="BE517" i="2"/>
  <c r="BE523" i="2"/>
  <c r="BE550" i="2"/>
  <c r="BE556" i="2"/>
  <c r="BE560" i="2"/>
  <c r="BE570" i="2"/>
  <c r="BE576" i="2"/>
  <c r="F35" i="3"/>
  <c r="BB56" i="1" s="1"/>
  <c r="F36" i="4"/>
  <c r="BC57" i="1" s="1"/>
  <c r="F34" i="4"/>
  <c r="BA57" i="1" s="1"/>
  <c r="F36" i="2"/>
  <c r="BC55" i="1" s="1"/>
  <c r="J34" i="3"/>
  <c r="AW56" i="1" s="1"/>
  <c r="F36" i="3"/>
  <c r="BC56" i="1"/>
  <c r="F34" i="2"/>
  <c r="BA55" i="1" s="1"/>
  <c r="F34" i="3"/>
  <c r="BA56" i="1" s="1"/>
  <c r="J34" i="4"/>
  <c r="AW57" i="1" s="1"/>
  <c r="F37" i="4"/>
  <c r="BD57" i="1" s="1"/>
  <c r="F35" i="4"/>
  <c r="BB57" i="1" s="1"/>
  <c r="F35" i="2"/>
  <c r="BB55" i="1" s="1"/>
  <c r="J34" i="2"/>
  <c r="AW55" i="1" s="1"/>
  <c r="F37" i="3"/>
  <c r="BD56" i="1" s="1"/>
  <c r="F37" i="2"/>
  <c r="BD55" i="1" s="1"/>
  <c r="BK87" i="2" l="1"/>
  <c r="J87" i="2" s="1"/>
  <c r="J60" i="2" s="1"/>
  <c r="T84" i="4"/>
  <c r="T83" i="4" s="1"/>
  <c r="R87" i="2"/>
  <c r="R86" i="2"/>
  <c r="P87" i="2"/>
  <c r="P86" i="2"/>
  <c r="AU55" i="1" s="1"/>
  <c r="AU54" i="1" s="1"/>
  <c r="R84" i="4"/>
  <c r="R83" i="4" s="1"/>
  <c r="T87" i="2"/>
  <c r="T86" i="2"/>
  <c r="BK84" i="4"/>
  <c r="BK83" i="4" s="1"/>
  <c r="J83" i="4" s="1"/>
  <c r="J59" i="4" s="1"/>
  <c r="BK83" i="3"/>
  <c r="J83" i="3"/>
  <c r="J60" i="3"/>
  <c r="J33" i="3"/>
  <c r="AV56" i="1" s="1"/>
  <c r="AT56" i="1" s="1"/>
  <c r="F33" i="3"/>
  <c r="AZ56" i="1" s="1"/>
  <c r="J33" i="4"/>
  <c r="AV57" i="1" s="1"/>
  <c r="AT57" i="1" s="1"/>
  <c r="BB54" i="1"/>
  <c r="W31" i="1" s="1"/>
  <c r="F33" i="4"/>
  <c r="AZ57" i="1" s="1"/>
  <c r="BD54" i="1"/>
  <c r="W33" i="1" s="1"/>
  <c r="BA54" i="1"/>
  <c r="W30" i="1" s="1"/>
  <c r="J33" i="2"/>
  <c r="AV55" i="1" s="1"/>
  <c r="AT55" i="1" s="1"/>
  <c r="F33" i="2"/>
  <c r="AZ55" i="1"/>
  <c r="BC54" i="1"/>
  <c r="AY54" i="1"/>
  <c r="BK86" i="2" l="1"/>
  <c r="J86" i="2" s="1"/>
  <c r="J30" i="2" s="1"/>
  <c r="AG55" i="1" s="1"/>
  <c r="AN55" i="1" s="1"/>
  <c r="BK82" i="3"/>
  <c r="J82" i="3"/>
  <c r="J59" i="3" s="1"/>
  <c r="J84" i="4"/>
  <c r="J60" i="4" s="1"/>
  <c r="J30" i="4"/>
  <c r="AG57" i="1"/>
  <c r="AX54" i="1"/>
  <c r="W32" i="1"/>
  <c r="AW54" i="1"/>
  <c r="AK30" i="1" s="1"/>
  <c r="AZ54" i="1"/>
  <c r="W29" i="1"/>
  <c r="J39" i="2" l="1"/>
  <c r="J59" i="2"/>
  <c r="J39" i="4"/>
  <c r="AN57" i="1"/>
  <c r="J30" i="3"/>
  <c r="AG56" i="1"/>
  <c r="AG54" i="1"/>
  <c r="AK26" i="1"/>
  <c r="AV54" i="1"/>
  <c r="AK29" i="1"/>
  <c r="AK35" i="1" l="1"/>
  <c r="J39" i="3"/>
  <c r="AN56" i="1"/>
  <c r="AT54" i="1"/>
  <c r="AN54" i="1" l="1"/>
</calcChain>
</file>

<file path=xl/sharedStrings.xml><?xml version="1.0" encoding="utf-8"?>
<sst xmlns="http://schemas.openxmlformats.org/spreadsheetml/2006/main" count="6987" uniqueCount="1090">
  <si>
    <t>Export Komplet</t>
  </si>
  <si>
    <t>VZ</t>
  </si>
  <si>
    <t>2.0</t>
  </si>
  <si>
    <t/>
  </si>
  <si>
    <t>False</t>
  </si>
  <si>
    <t>{051c328c-ab27-4a6d-8407-6529f83a1762}</t>
  </si>
  <si>
    <t>&gt;&gt;  skryté sloupce  &lt;&lt;</t>
  </si>
  <si>
    <t>0,01</t>
  </si>
  <si>
    <t>21</t>
  </si>
  <si>
    <t>15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</si>
  <si>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</si>
  <si>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</si>
  <si>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</si>
  <si>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</si>
  <si>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</si>
  <si>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2024/04</t>
  </si>
  <si>
    <t>Měnit lze pouze buňky se žlutým podbarvením!_x000D_
_x000D_
1) v Rekapitulaci stavby vyplňte údaje o Uchazeči (přenesou se do ostatních sestav i v jiných listech)_x000D_
_x000D_
2) na vybraných listech vyplňte v sestavě Soupis prací ceny u položek</t>
  </si>
  <si>
    <t>Stavba:</t>
  </si>
  <si>
    <t>Revitalizace Tylova náměstí v Bohušovicích nad Ohří</t>
  </si>
  <si>
    <t>KSO:</t>
  </si>
  <si>
    <t>CC-CZ:</t>
  </si>
  <si>
    <t>Místo:</t>
  </si>
  <si>
    <t>Bohušovice nad Ohří</t>
  </si>
  <si>
    <t>Datum:</t>
  </si>
  <si>
    <t>18. 3. 2024</t>
  </si>
  <si>
    <t>Zadavatel:</t>
  </si>
  <si>
    <t>IČ:</t>
  </si>
  <si>
    <t>Město Bohušovice nad Ohří</t>
  </si>
  <si>
    <t>DIČ:</t>
  </si>
  <si>
    <t>Uchazeč:</t>
  </si>
  <si>
    <t>Vyplň údaj</t>
  </si>
  <si>
    <t>Projektant:</t>
  </si>
  <si>
    <t>inveko 4U, s.r.o.Anenská 114/4, Litoměřice</t>
  </si>
  <si>
    <t>True</t>
  </si>
  <si>
    <t>Zpracovatel:</t>
  </si>
  <si>
    <t>inveko 4U, s.r.o.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</si>
  <si>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</si>
  <si>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</si>
  <si>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</si>
  <si>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</si>
  <si>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</si>
  <si>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</si>
  <si>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</si>
  <si>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</si>
  <si>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</si>
  <si>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</si>
  <si>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</si>
  <si>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</si>
  <si>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</si>
  <si>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</si>
  <si>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</si>
  <si>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</si>
  <si>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</si>
  <si>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</si>
  <si>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</si>
  <si>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</si>
  <si>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</si>
  <si>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</si>
  <si>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</si>
  <si>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</si>
  <si>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</si>
  <si>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</si>
  <si>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</si>
  <si>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</si>
  <si>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</si>
  <si>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</si>
  <si>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</si>
  <si>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</si>
  <si>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</si>
  <si>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</si>
  <si>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</si>
  <si>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</si>
  <si>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</si>
  <si>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</si>
  <si>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</si>
  <si>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</si>
  <si>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</si>
  <si>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001</t>
  </si>
  <si>
    <t xml:space="preserve">Komunikace a zpevněné plochy </t>
  </si>
  <si>
    <t>STA</t>
  </si>
  <si>
    <t>1</t>
  </si>
  <si>
    <t>{ff3ea194-0e1e-4544-8327-b0b13d3dcbb7}</t>
  </si>
  <si>
    <t>2</t>
  </si>
  <si>
    <t>002</t>
  </si>
  <si>
    <t>Zeleň</t>
  </si>
  <si>
    <t>{c62412e1-bb74-418f-8a5f-98c788ed0f90}</t>
  </si>
  <si>
    <t>003</t>
  </si>
  <si>
    <t>VRN</t>
  </si>
  <si>
    <t>{2bbca93f-c567-45c0-8684-76e75afa67da}</t>
  </si>
  <si>
    <t>KRYCÍ LIST SOUPISU PRACÍ</t>
  </si>
  <si>
    <t>Objekt:</t>
  </si>
  <si>
    <t xml:space="preserve">001 - Komunikace a zpevněné plochy 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</si>
  <si>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</si>
  <si>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</si>
  <si>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</si>
  <si>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</si>
  <si>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</si>
  <si>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1 - Zemní práce</t>
  </si>
  <si>
    <t xml:space="preserve">    5 - Komunikace pozemní</t>
  </si>
  <si>
    <t xml:space="preserve">    8 - Trubní vedení</t>
  </si>
  <si>
    <t xml:space="preserve">    9 - Ostatní konstrukce a práce, bourání</t>
  </si>
  <si>
    <t xml:space="preserve">    997 - Přesun sutě</t>
  </si>
  <si>
    <t xml:space="preserve">    998 - Přesun hmot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</si>
  <si>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</si>
  <si>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</si>
  <si>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</si>
  <si>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</si>
  <si>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</si>
  <si>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</si>
  <si>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</si>
  <si>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</si>
  <si>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</si>
  <si>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</si>
  <si>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</si>
  <si>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</si>
  <si>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</si>
  <si>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</si>
  <si>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</si>
  <si>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</si>
  <si>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</si>
  <si>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</si>
  <si>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111212211</t>
  </si>
  <si>
    <t>Odstranění nevhodných dřevin průměru kmene do 100 mm výšky do 1 m s odstraněním pařezu do 100 m2 v rovině nebo na svahu do 1:5</t>
  </si>
  <si>
    <t>m2</t>
  </si>
  <si>
    <t>CS ÚRS 2022 02</t>
  </si>
  <si>
    <t>4</t>
  </si>
  <si>
    <t>-2121725989</t>
  </si>
  <si>
    <t>Online PSC</t>
  </si>
  <si>
    <t>https://podminky.urs.cz/item/CS_URS_2022_02/111212211</t>
  </si>
  <si>
    <t>VV</t>
  </si>
  <si>
    <t>keře</t>
  </si>
  <si>
    <t>25</t>
  </si>
  <si>
    <t>Součet</t>
  </si>
  <si>
    <t>112151317</t>
  </si>
  <si>
    <t>Pokácení stromu postupné bez spouštění částí kmene a koruny o průměru na řezné ploše pařezu přes 700 do 800 mm</t>
  </si>
  <si>
    <t>kus</t>
  </si>
  <si>
    <t>-297291016</t>
  </si>
  <si>
    <t>https://podminky.urs.cz/item/CS_URS_2022_02/112151317</t>
  </si>
  <si>
    <t>3</t>
  </si>
  <si>
    <t>112201117</t>
  </si>
  <si>
    <t>Odstranění pařezu v rovině nebo na svahu do 1:5 o průměru pařezu na řezné ploše přes 700 do 800 mm</t>
  </si>
  <si>
    <t>603620154</t>
  </si>
  <si>
    <t>https://podminky.urs.cz/item/CS_URS_2022_02/112201117</t>
  </si>
  <si>
    <t>113106132</t>
  </si>
  <si>
    <t>Rozebrání dlažeb komunikací pro pěší s přemístěním hmot na skládku na vzdálenost do 3 m nebo s naložením na dopravní prostředek s ložem z kameniva nebo živice a s jakoukoliv výplní spár strojně plochy jednotlivě do 50 m2 z betonových, kameninových nebo dlaždic, desek nebo tvarovek</t>
  </si>
  <si>
    <t>224765536</t>
  </si>
  <si>
    <t>https://podminky.urs.cz/item/CS_URS_2022_02/113106132</t>
  </si>
  <si>
    <t>podél silnice III/2478 a č.p. 70</t>
  </si>
  <si>
    <t>16,01</t>
  </si>
  <si>
    <t>5</t>
  </si>
  <si>
    <t>113106134</t>
  </si>
  <si>
    <t>Rozebrání dlažeb komunikací pro pěší s přemístěním hmot na skládku na vzdálenost do 3 m nebo s naložením na dopravní prostředek s ložem z kameniva nebo živice a s jakoukoliv výplní spár strojně plochy jednotlivě do 50 m2 ze zámkové dlažby</t>
  </si>
  <si>
    <t>1605540999</t>
  </si>
  <si>
    <t>https://podminky.urs.cz/item/CS_URS_2022_02/113106134</t>
  </si>
  <si>
    <t>chodník k přechodu pro chodce</t>
  </si>
  <si>
    <t>38,15</t>
  </si>
  <si>
    <t xml:space="preserve">u začátku ulice u čp. </t>
  </si>
  <si>
    <t>6</t>
  </si>
  <si>
    <t>113106187</t>
  </si>
  <si>
    <t>Rozebrání dlažeb vozovek a ploch s přemístěním hmot na skládku na vzdálenost do 3 m nebo s naložením na dopravní prostředek, s jakoukoliv výplní spár strojně plochy jednotlivě do 50 m2 ze zámkové dlažby s ložem z kameniva</t>
  </si>
  <si>
    <t>-15567985</t>
  </si>
  <si>
    <t>https://podminky.urs.cz/item/CS_URS_2022_02/113106187</t>
  </si>
  <si>
    <t>zpomalovací pruh</t>
  </si>
  <si>
    <t>40,13</t>
  </si>
  <si>
    <t>přístup k č.p. 289</t>
  </si>
  <si>
    <t>19,37</t>
  </si>
  <si>
    <t>7</t>
  </si>
  <si>
    <t>113107331</t>
  </si>
  <si>
    <t>Odstranění podkladů nebo krytů strojně plochy jednotlivě do 50 m2 s přemístěním hmot na skládku na vzdálenost do 3 m nebo s naložením na dopravní prostředek z betonu prostého, o tl. vrstvy přes 100 do 150 mm</t>
  </si>
  <si>
    <t>1096455742</t>
  </si>
  <si>
    <t>https://podminky.urs.cz/item/CS_URS_2022_02/113107331</t>
  </si>
  <si>
    <t>zpomalovací pruh -podklad - odhad</t>
  </si>
  <si>
    <t>8</t>
  </si>
  <si>
    <t>113107171</t>
  </si>
  <si>
    <t>Odstranění podkladů nebo krytů strojně plochy jednotlivě přes 50 m2 do 200 m2 s přemístěním hmot na skládku na vzdálenost do 20 m nebo s naložením na dopravní prostředek z betonu prostého, o tl. vrstvy přes 100 do 150 mm</t>
  </si>
  <si>
    <t>-2114931827</t>
  </si>
  <si>
    <t>https://podminky.urs.cz/item/CS_URS_2022_02/113107171</t>
  </si>
  <si>
    <t>přístup do č.p 39</t>
  </si>
  <si>
    <t>8,40</t>
  </si>
  <si>
    <t>přístup do č.p 293</t>
  </si>
  <si>
    <t>5,39</t>
  </si>
  <si>
    <t>přístup do č.p 69</t>
  </si>
  <si>
    <t>25,12</t>
  </si>
  <si>
    <t>9</t>
  </si>
  <si>
    <t>113107162</t>
  </si>
  <si>
    <t>Odstranění podkladů nebo krytů strojně plochy jednotlivě přes 50 m2 do 200 m2 s přemístěním hmot na skládku na vzdálenost do 20 m nebo s naložením na dopravní prostředek z kameniva hrubého drceného, o tl. vrstvy přes 100 do 200 mm</t>
  </si>
  <si>
    <t>705892740</t>
  </si>
  <si>
    <t>https://podminky.urs.cz/item/CS_URS_2022_02/113107162</t>
  </si>
  <si>
    <t>zpomalovací pruh (40,13m2)</t>
  </si>
  <si>
    <t>přístup k č.p. 289 (19,37m2)</t>
  </si>
  <si>
    <t>10</t>
  </si>
  <si>
    <t>113107181</t>
  </si>
  <si>
    <t>Odstranění podkladů nebo krytů strojně plochy jednotlivě přes 50 m2 do 200 m2 s přemístěním hmot na skládku na vzdálenost do 20 m nebo s naložením na dopravní prostředek živičných, o tl. vrstvy do 50 mm</t>
  </si>
  <si>
    <t>-1717725797</t>
  </si>
  <si>
    <t>https://podminky.urs.cz/item/CS_URS_2022_02/113107181</t>
  </si>
  <si>
    <t>Kryt stávající komunikace asfaltový</t>
  </si>
  <si>
    <t>572</t>
  </si>
  <si>
    <t>11</t>
  </si>
  <si>
    <t>113107163</t>
  </si>
  <si>
    <t>Odstranění podkladů nebo krytů strojně plochy jednotlivě přes 50 m2 do 200 m2 s přemístěním hmot na skládku na vzdálenost do 20 m nebo s naložením na dopravní prostředek z kameniva hrubého drceného, o tl. vrstvy přes 200 do 300 mm</t>
  </si>
  <si>
    <t>-1856891253</t>
  </si>
  <si>
    <t>https://podminky.urs.cz/item/CS_URS_2022_02/113107163</t>
  </si>
  <si>
    <t>Podklad stávající komunikace štěrk tl. 0,25m</t>
  </si>
  <si>
    <t>12</t>
  </si>
  <si>
    <t>113202111</t>
  </si>
  <si>
    <t>Vytrhání obrub s vybouráním lože, s přemístěním hmot na skládku na vzdálenost do 3 m nebo s naložením na dopravní prostředek z krajníků nebo obrubníků stojatých</t>
  </si>
  <si>
    <t>m</t>
  </si>
  <si>
    <t>1148121309</t>
  </si>
  <si>
    <t>https://podminky.urs.cz/item/CS_URS_2022_02/113202111</t>
  </si>
  <si>
    <t>89</t>
  </si>
  <si>
    <t>13</t>
  </si>
  <si>
    <t>122251101</t>
  </si>
  <si>
    <t>Odkopávky a prokopávky nezapažené strojně v hornině třídy těžitelnosti I skupiny 3 do 20 m3</t>
  </si>
  <si>
    <t>m3</t>
  </si>
  <si>
    <t>1464106877</t>
  </si>
  <si>
    <t>https://podminky.urs.cz/item/CS_URS_2022_02/122251101</t>
  </si>
  <si>
    <t>Odkopávky zeminy v rámci stavby - odhad</t>
  </si>
  <si>
    <t>18</t>
  </si>
  <si>
    <t>14</t>
  </si>
  <si>
    <t>162251102</t>
  </si>
  <si>
    <t>Vodorovné přemístění výkopku nebo sypaniny po suchu na obvyklém dopravním prostředku, bez naložení výkopku, avšak se složením bez rozhrnutí z horniny třídy těžitelnosti I skupiny 1 až 3 na vzdálenost přes 20 do 50 m</t>
  </si>
  <si>
    <t>1856271191</t>
  </si>
  <si>
    <t>https://podminky.urs.cz/item/CS_URS_2022_02/162251102</t>
  </si>
  <si>
    <t xml:space="preserve">vnitrostaveništní přesun výkopku </t>
  </si>
  <si>
    <t>18*2</t>
  </si>
  <si>
    <t>171251101</t>
  </si>
  <si>
    <t>Uložení sypanin do násypů strojně s rozprostřením sypaniny ve vrstvách a s hrubým urovnáním nezhutněných jakékoliv třídy těžitelnosti</t>
  </si>
  <si>
    <t>-1818579045</t>
  </si>
  <si>
    <t>https://podminky.urs.cz/item/CS_URS_2022_02/171251101</t>
  </si>
  <si>
    <t>16</t>
  </si>
  <si>
    <t>171251201</t>
  </si>
  <si>
    <t>Uložení sypaniny na skládky nebo meziskládky bez hutnění s upravením uložené sypaniny do předepsaného tvaru</t>
  </si>
  <si>
    <t>1391041010</t>
  </si>
  <si>
    <t>https://podminky.urs.cz/item/CS_URS_2022_02/171251201</t>
  </si>
  <si>
    <t>17</t>
  </si>
  <si>
    <t>181951111</t>
  </si>
  <si>
    <t>Úprava pláně vyrovnáním výškových rozdílů strojně v hornině třídy těžitelnosti I, skupiny 1 až 3 bez zhutnění</t>
  </si>
  <si>
    <t>117783372</t>
  </si>
  <si>
    <t>https://podminky.urs.cz/item/CS_URS_2022_02/181951111</t>
  </si>
  <si>
    <t>181951112</t>
  </si>
  <si>
    <t>Úprava pláně vyrovnáním výškových rozdílů strojně v hornině třídy těžitelnosti I, skupiny 1 až 3 se zhutněním</t>
  </si>
  <si>
    <t>1981351942</t>
  </si>
  <si>
    <t>https://podminky.urs.cz/item/CS_URS_2022_02/181951112</t>
  </si>
  <si>
    <t>úprava pláně pod novou skladbu komunikace</t>
  </si>
  <si>
    <t>259</t>
  </si>
  <si>
    <t>19</t>
  </si>
  <si>
    <t>-795603506</t>
  </si>
  <si>
    <t>urovnání a zhutnění stávajícího podkladu</t>
  </si>
  <si>
    <t>vjezd k č.p. 293</t>
  </si>
  <si>
    <t>56</t>
  </si>
  <si>
    <t>vjezd k č.p. 289</t>
  </si>
  <si>
    <t>22,5+19,7</t>
  </si>
  <si>
    <t>Mezisoučet</t>
  </si>
  <si>
    <t>vstup k č.p. 39</t>
  </si>
  <si>
    <t>8,7</t>
  </si>
  <si>
    <t>vstup k č.p. 293</t>
  </si>
  <si>
    <t>5,6</t>
  </si>
  <si>
    <t>Vjezd k č.p. 69</t>
  </si>
  <si>
    <t>47,1</t>
  </si>
  <si>
    <t xml:space="preserve">Parkovací stání </t>
  </si>
  <si>
    <t>96</t>
  </si>
  <si>
    <t>náměstí pod kostky štěrkodrť (fr. 0-32mm)</t>
  </si>
  <si>
    <t>144</t>
  </si>
  <si>
    <t>chodník podél č.p. 70</t>
  </si>
  <si>
    <t>40,3+9,7+7,3</t>
  </si>
  <si>
    <t>chodník u č.p. 80</t>
  </si>
  <si>
    <t>12,4</t>
  </si>
  <si>
    <t>2,0</t>
  </si>
  <si>
    <t>Zpomalovací práh</t>
  </si>
  <si>
    <t>39,5</t>
  </si>
  <si>
    <t>20</t>
  </si>
  <si>
    <t>184818231</t>
  </si>
  <si>
    <t>Ochrana kmene bedněním před poškozením stavebním provozem zřízení včetně odstranění výšky bednění do 2 m průměru kmene do 300 mm</t>
  </si>
  <si>
    <t>931422879</t>
  </si>
  <si>
    <t>https://podminky.urs.cz/item/CS_URS_2022_02/184818231</t>
  </si>
  <si>
    <t>strom u č.p. 70</t>
  </si>
  <si>
    <t>Komunikace pozemní</t>
  </si>
  <si>
    <t>564851111</t>
  </si>
  <si>
    <t>Podklad ze štěrkodrti ŠD s rozprostřením a zhutněním plochy přes 100 m2, po zhutnění tl. 150 mm</t>
  </si>
  <si>
    <t>-44019754</t>
  </si>
  <si>
    <t>https://podminky.urs.cz/item/CS_URS_2022_02/564851111</t>
  </si>
  <si>
    <t>Štěrkodrť ŠDa - nové komunice</t>
  </si>
  <si>
    <t>22</t>
  </si>
  <si>
    <t>-1687782168</t>
  </si>
  <si>
    <t>Štěrkodrť ŠDb - nové komunice</t>
  </si>
  <si>
    <t>23</t>
  </si>
  <si>
    <t>573191111</t>
  </si>
  <si>
    <t>Postřik infiltrační kationaktivní emulzí v množství 1,00 kg/m2</t>
  </si>
  <si>
    <t>824549394</t>
  </si>
  <si>
    <t>https://podminky.urs.cz/item/CS_URS_2022_02/573191111</t>
  </si>
  <si>
    <t>Nová komunikace</t>
  </si>
  <si>
    <t>24</t>
  </si>
  <si>
    <t>565135111</t>
  </si>
  <si>
    <t>Asfaltový beton vrstva podkladní ACP 16 (obalované kamenivo střednězrnné - OKS) s rozprostřením a zhutněním v pruhu šířky přes 1,5 do 3 m, po zhutnění tl. 50 mm</t>
  </si>
  <si>
    <t>-95977310</t>
  </si>
  <si>
    <t>https://podminky.urs.cz/item/CS_URS_2022_02/565135111</t>
  </si>
  <si>
    <t>573231108</t>
  </si>
  <si>
    <t>Postřik spojovací PS bez posypu kamenivem ze silniční emulze, v množství 0,50 kg/m2</t>
  </si>
  <si>
    <t>2014959326</t>
  </si>
  <si>
    <t>https://podminky.urs.cz/item/CS_URS_2022_02/573231108</t>
  </si>
  <si>
    <t>26</t>
  </si>
  <si>
    <t>577134121</t>
  </si>
  <si>
    <t>Asfaltový beton vrstva obrusná ACO 11 (ABS) s rozprostřením a se zhutněním z nemodifikovaného asfaltu v pruhu šířky přes 3 m tř. I, po zhutnění tl. 40 mm</t>
  </si>
  <si>
    <t>-61428269</t>
  </si>
  <si>
    <t>https://podminky.urs.cz/item/CS_URS_2022_02/577134121</t>
  </si>
  <si>
    <t>27</t>
  </si>
  <si>
    <t>596212210</t>
  </si>
  <si>
    <t>Kladení dlažby z betonových zámkových dlaždic pozemních komunikací ručně s ložem z kameniva těženého nebo drceného tl. do 50 mm, s vyplněním spár, s dvojitým hutněním vibrováním a se smetením přebytečného materiálu na krajnici tl. 80 mm skupiny A, pro plochy do 50 m2</t>
  </si>
  <si>
    <t>1022580115</t>
  </si>
  <si>
    <t>https://podminky.urs.cz/item/CS_URS_2022_02/596212210</t>
  </si>
  <si>
    <t>28</t>
  </si>
  <si>
    <t>M</t>
  </si>
  <si>
    <t>59245020</t>
  </si>
  <si>
    <t>-1000341622</t>
  </si>
  <si>
    <t>-19,7 "přeskládaná</t>
  </si>
  <si>
    <t>78,5*1,1 'Přepočtené koeficientem množství</t>
  </si>
  <si>
    <t>29</t>
  </si>
  <si>
    <t>564861011</t>
  </si>
  <si>
    <t>Podklad ze štěrkodrti ŠD s rozprostřením a zhutněním plochy jednotlivě do 100 m2, po zhutnění tl. 200 mm</t>
  </si>
  <si>
    <t>-1055896270</t>
  </si>
  <si>
    <t>https://podminky.urs.cz/item/CS_URS_2022_02/564861011</t>
  </si>
  <si>
    <t>štěrkodrť (fr. 0-64mm) ŠBb</t>
  </si>
  <si>
    <t>30</t>
  </si>
  <si>
    <t>596211110</t>
  </si>
  <si>
    <t>Kladení dlažby z betonových zámkových dlaždic komunikací pro pěší ručně s ložem z kameniva těženého nebo drceného tl. do 40 mm, s vyplněním spár s dvojitým hutněním, vibrováním a se smetením přebytečného materiálu na krajnici tl. 60 mm skupiny A, pro plochy do 50 m2</t>
  </si>
  <si>
    <t>1168898105</t>
  </si>
  <si>
    <t>https://podminky.urs.cz/item/CS_URS_2022_02/596211110</t>
  </si>
  <si>
    <t>31</t>
  </si>
  <si>
    <t>59245018</t>
  </si>
  <si>
    <t>724817687</t>
  </si>
  <si>
    <t>14,3*1,1 'Přepočtené koeficientem množství</t>
  </si>
  <si>
    <t>32</t>
  </si>
  <si>
    <t>564851011</t>
  </si>
  <si>
    <t>Podklad ze štěrkodrti ŠD s rozprostřením a zhutněním plochy jednotlivě do 100 m2, po zhutnění tl. 150 mm</t>
  </si>
  <si>
    <t>-1174258807</t>
  </si>
  <si>
    <t>https://podminky.urs.cz/item/CS_URS_2022_02/564851011</t>
  </si>
  <si>
    <t>štěrkodrť (fr. 0-32mm) ŠDb</t>
  </si>
  <si>
    <t>33</t>
  </si>
  <si>
    <t>596412210</t>
  </si>
  <si>
    <t>Kladení dlažby z betonových vegetačních dlaždic pozemních komunikací s ložem z kameniva těženého nebo drceného tl. do 50 mm, s vyplněním spár a vegetačních otvorů, s hutněním vibrováním tl. 80 mm, pro plochy do 50 m2</t>
  </si>
  <si>
    <t>-1241771655</t>
  </si>
  <si>
    <t>https://podminky.urs.cz/item/CS_URS_2022_02/596412210</t>
  </si>
  <si>
    <t>34</t>
  </si>
  <si>
    <t>59246016</t>
  </si>
  <si>
    <t>-146531813</t>
  </si>
  <si>
    <t>143,1*1,1 'Přepočtené koeficientem množství</t>
  </si>
  <si>
    <t>35</t>
  </si>
  <si>
    <t>-1448850160</t>
  </si>
  <si>
    <t>hlinitá štěrkodrť</t>
  </si>
  <si>
    <t>36</t>
  </si>
  <si>
    <t>591211111</t>
  </si>
  <si>
    <t>Kladení dlažby z kostek s provedením lože do tl. 50 mm, s vyplněním spár, s dvojím beraněním a se smetením přebytečného materiálu na krajnici drobných z kamene, do lože z kameniva těženého</t>
  </si>
  <si>
    <t>1556960698</t>
  </si>
  <si>
    <t>https://podminky.urs.cz/item/CS_URS_2022_02/591211111</t>
  </si>
  <si>
    <t>náměstí kostky</t>
  </si>
  <si>
    <t>37</t>
  </si>
  <si>
    <t>58381007R</t>
  </si>
  <si>
    <t>kostka štípaná dlažební žula drobná 60x60mm</t>
  </si>
  <si>
    <t>-1851880099</t>
  </si>
  <si>
    <t>139</t>
  </si>
  <si>
    <t>139*1,02 'Přepočtené koeficientem množství</t>
  </si>
  <si>
    <t>38</t>
  </si>
  <si>
    <t>58381008R</t>
  </si>
  <si>
    <t>kostka reliéfní bílá s nepravidelnými výstupky 60x60mm</t>
  </si>
  <si>
    <t>-1832977413</t>
  </si>
  <si>
    <t>5*1,02 'Přepočtené koeficientem množství</t>
  </si>
  <si>
    <t>39</t>
  </si>
  <si>
    <t>-1200321814</t>
  </si>
  <si>
    <t>40,3</t>
  </si>
  <si>
    <t>40</t>
  </si>
  <si>
    <t>-1684806744</t>
  </si>
  <si>
    <t>40,3*1,1 'Přepočtené koeficientem množství</t>
  </si>
  <si>
    <t>41</t>
  </si>
  <si>
    <t>2009662211</t>
  </si>
  <si>
    <t>štěrkodrť (fr. 0-30mm)</t>
  </si>
  <si>
    <t>42</t>
  </si>
  <si>
    <t>596211210</t>
  </si>
  <si>
    <t>Kladení dlažby z betonových zámkových dlaždic komunikací pro pěší ručně s ložem z kameniva těženého nebo drceného tl. do 40 mm, s vyplněním spár s dvojitým hutněním, vibrováním a se smetením přebytečného materiálu na krajnici tl. 80 mm skupiny A, pro plochy do 50 m2</t>
  </si>
  <si>
    <t>1691571771</t>
  </si>
  <si>
    <t>https://podminky.urs.cz/item/CS_URS_2022_02/596211210</t>
  </si>
  <si>
    <t>9,7+7,3</t>
  </si>
  <si>
    <t>43</t>
  </si>
  <si>
    <t>1193771904</t>
  </si>
  <si>
    <t>9,7</t>
  </si>
  <si>
    <t>9,7*1,1 'Přepočtené koeficientem množství</t>
  </si>
  <si>
    <t>44</t>
  </si>
  <si>
    <t>59245226</t>
  </si>
  <si>
    <t>dlažba tvar obdélník betonová pro nevidomé 200x100x80mm barevná</t>
  </si>
  <si>
    <t>1628865912</t>
  </si>
  <si>
    <t>7,3</t>
  </si>
  <si>
    <t>7,3*1,1 'Přepočtené koeficientem množství</t>
  </si>
  <si>
    <t>45</t>
  </si>
  <si>
    <t>-1315180915</t>
  </si>
  <si>
    <t>chodník podél č.p. 70 - přejezdy</t>
  </si>
  <si>
    <t>štěrkodrť (fr. 0-64mm)</t>
  </si>
  <si>
    <t>46</t>
  </si>
  <si>
    <t>821290826</t>
  </si>
  <si>
    <t>47</t>
  </si>
  <si>
    <t>895239714</t>
  </si>
  <si>
    <t>10,6*1,1 'Přepočtené koeficientem množství</t>
  </si>
  <si>
    <t>48</t>
  </si>
  <si>
    <t>1843242052</t>
  </si>
  <si>
    <t>štěrkodrť (fr. 0-32) ŠDb</t>
  </si>
  <si>
    <t>49</t>
  </si>
  <si>
    <t>1053437517</t>
  </si>
  <si>
    <t>50</t>
  </si>
  <si>
    <t>1396309751</t>
  </si>
  <si>
    <t>2*1,03 'Přepočtené koeficientem množství</t>
  </si>
  <si>
    <t>51</t>
  </si>
  <si>
    <t>-917271996</t>
  </si>
  <si>
    <t>chodník u č.p.80</t>
  </si>
  <si>
    <t>52</t>
  </si>
  <si>
    <t>596212210R</t>
  </si>
  <si>
    <t>Kladení dlažby z betonových zámkových dlaždic pozemních komunikací ručně s ložem z polosuché betonové směsy tl. do 50 mm, s vyplněním spár cem. zálivkou, s dvojitým hutněním vibrováním a se smetením přebytečného materiálu na krajnici tl. 80 mm skupiny A, pro plochy do 50 m2</t>
  </si>
  <si>
    <t>-1225803093</t>
  </si>
  <si>
    <t>https://podminky.urs.cz/item/CS_URS_2022_02/596212210R</t>
  </si>
  <si>
    <t>P</t>
  </si>
  <si>
    <t>Poznámka k položce:_x000D_
vč. dodávky polosuché bet. směsy MC10 tl. 40mm</t>
  </si>
  <si>
    <t>uloženo do polosuché směsi - položka vč. bet. směsi</t>
  </si>
  <si>
    <t>53</t>
  </si>
  <si>
    <t>-1517516514</t>
  </si>
  <si>
    <t>39,5*1,1 'Přepočtené koeficientem množství</t>
  </si>
  <si>
    <t>54</t>
  </si>
  <si>
    <t>567132111</t>
  </si>
  <si>
    <t>Podklad ze směsi stmelené cementem SC bez dilatačních spár, s rozprostřením a zhutněním SC C 8/10 (KSC I), po zhutnění tl. 160 mm</t>
  </si>
  <si>
    <t>-591297390</t>
  </si>
  <si>
    <t>https://podminky.urs.cz/item/CS_URS_2022_02/567132111</t>
  </si>
  <si>
    <t>55</t>
  </si>
  <si>
    <t>561121112</t>
  </si>
  <si>
    <t>Zřízení podkladu nebo ochranné vrstvy vozovky z mechanicky zpevněné zeminy MZ bez přidání pojiva nebo vylepšovacího materiálu, s rozprostřením, vlhčením, promísením a zhutněním, tloušťka po zhutnění 200 mm</t>
  </si>
  <si>
    <t>1302704557</t>
  </si>
  <si>
    <t>https://podminky.urs.cz/item/CS_URS_2022_02/561121112</t>
  </si>
  <si>
    <t>Trubní vedení</t>
  </si>
  <si>
    <t>899104112</t>
  </si>
  <si>
    <t>Osazení poklopů litinových a ocelových včetně rámů pro třídu zatížení D400, E600</t>
  </si>
  <si>
    <t>853151997</t>
  </si>
  <si>
    <t>https://podminky.urs.cz/item/CS_URS_2022_02/899104112</t>
  </si>
  <si>
    <t xml:space="preserve">nový poklop na kanalizační šachtu </t>
  </si>
  <si>
    <t>57</t>
  </si>
  <si>
    <t>55241015</t>
  </si>
  <si>
    <t>poklop šachtový třída D400, kruhový rám 785, vstup 600mm, s ventilací</t>
  </si>
  <si>
    <t>-677513255</t>
  </si>
  <si>
    <t>Ostatní konstrukce a práce, bourání</t>
  </si>
  <si>
    <t>58</t>
  </si>
  <si>
    <t>914111111</t>
  </si>
  <si>
    <t>Montáž svislé dopravní značky základní velikosti do 1 m2 objímkami na sloupky nebo konzoly</t>
  </si>
  <si>
    <t>-1967547036</t>
  </si>
  <si>
    <t>https://podminky.urs.cz/item/CS_URS_2022_02/914111111</t>
  </si>
  <si>
    <t>59</t>
  </si>
  <si>
    <t>40445621</t>
  </si>
  <si>
    <t>informativní značky provozní IP1-IP3, IP4b-IP7, IP10a, b 500x500mm</t>
  </si>
  <si>
    <t>-245296056</t>
  </si>
  <si>
    <t>IP 4b</t>
  </si>
  <si>
    <t>60</t>
  </si>
  <si>
    <t>40445619</t>
  </si>
  <si>
    <t>zákazové, příkazové dopravní značky B1-B34, C1-15 500mm</t>
  </si>
  <si>
    <t>-1377325298</t>
  </si>
  <si>
    <t>B2</t>
  </si>
  <si>
    <t>B24a</t>
  </si>
  <si>
    <t>B24b</t>
  </si>
  <si>
    <t>61</t>
  </si>
  <si>
    <t>914511111</t>
  </si>
  <si>
    <t>Montáž sloupku dopravních značek délky do 3,5 m do betonového základu</t>
  </si>
  <si>
    <t>-1393020284</t>
  </si>
  <si>
    <t>https://podminky.urs.cz/item/CS_URS_2022_02/914511111</t>
  </si>
  <si>
    <t>62</t>
  </si>
  <si>
    <t>40445230</t>
  </si>
  <si>
    <t>sloupek pro dopravní značku Zn D 70mm v 3,5m</t>
  </si>
  <si>
    <t>2071578224</t>
  </si>
  <si>
    <t>63</t>
  </si>
  <si>
    <t>915111112</t>
  </si>
  <si>
    <t>Vodorovné dopravní značení stříkané barvou dělící čára šířky 125 mm souvislá bílá retroreflexní</t>
  </si>
  <si>
    <t>-1664494583</t>
  </si>
  <si>
    <t>https://podminky.urs.cz/item/CS_URS_2022_02/915111112</t>
  </si>
  <si>
    <t>dělící čáry stání</t>
  </si>
  <si>
    <t>2,0+2,0+2,2+5,5+5,5</t>
  </si>
  <si>
    <t>64</t>
  </si>
  <si>
    <t>915131112</t>
  </si>
  <si>
    <t>Vodorovné dopravní značení stříkané barvou přechody pro chodce, šipky, symboly bílé retroreflexní</t>
  </si>
  <si>
    <t>521282981</t>
  </si>
  <si>
    <t>https://podminky.urs.cz/item/CS_URS_2022_02/915131112</t>
  </si>
  <si>
    <t>65</t>
  </si>
  <si>
    <t>916131113</t>
  </si>
  <si>
    <t>Osazení silničního obrubníku betonového se zřízením lože, s vyplněním a zatřením spár cementovou maltou ležatého s boční opěrou z betonu prostého, do lože z betonu prostého</t>
  </si>
  <si>
    <t>1496288448</t>
  </si>
  <si>
    <t>https://podminky.urs.cz/item/CS_URS_2022_02/916131113</t>
  </si>
  <si>
    <t>náměstí</t>
  </si>
  <si>
    <t>15+2</t>
  </si>
  <si>
    <t>66</t>
  </si>
  <si>
    <t>59217031</t>
  </si>
  <si>
    <t>obrubník betonový silniční 1000x150x250mm</t>
  </si>
  <si>
    <t>-456009586</t>
  </si>
  <si>
    <t>15*1,02 'Přepočtené koeficientem množství</t>
  </si>
  <si>
    <t>67</t>
  </si>
  <si>
    <t>59217030</t>
  </si>
  <si>
    <t>obrubník betonový silniční přechodový 1000x150x150-250mm</t>
  </si>
  <si>
    <t>-1277147574</t>
  </si>
  <si>
    <t>2*1,02 'Přepočtené koeficientem množství</t>
  </si>
  <si>
    <t>68</t>
  </si>
  <si>
    <t>-919790940</t>
  </si>
  <si>
    <t>20+2</t>
  </si>
  <si>
    <t>69</t>
  </si>
  <si>
    <t>154381660</t>
  </si>
  <si>
    <t>20*1,02 'Přepočtené koeficientem množství</t>
  </si>
  <si>
    <t>70</t>
  </si>
  <si>
    <t>-782399120</t>
  </si>
  <si>
    <t>71</t>
  </si>
  <si>
    <t>-1707172668</t>
  </si>
  <si>
    <t>2+1</t>
  </si>
  <si>
    <t>72</t>
  </si>
  <si>
    <t>923737587</t>
  </si>
  <si>
    <t>73</t>
  </si>
  <si>
    <t>571555216</t>
  </si>
  <si>
    <t>1*1,02 'Přepočtené koeficientem množství</t>
  </si>
  <si>
    <t>74</t>
  </si>
  <si>
    <t>916131213</t>
  </si>
  <si>
    <t>Osazení silničního obrubníku betonového se zřízením lože, s vyplněním a zatřením spár cementovou maltou stojatého s boční opěrou z betonu prostého, do lože z betonu prostého</t>
  </si>
  <si>
    <t>-833418260</t>
  </si>
  <si>
    <t>https://podminky.urs.cz/item/CS_URS_2022_02/916131213</t>
  </si>
  <si>
    <t>vjezdy a vstupy</t>
  </si>
  <si>
    <t>75</t>
  </si>
  <si>
    <t>59217017</t>
  </si>
  <si>
    <t>obrubník betonový chodníkový 1000x100x250mm</t>
  </si>
  <si>
    <t>1353863186</t>
  </si>
  <si>
    <t>47*1,02 'Přepočtené koeficientem množství</t>
  </si>
  <si>
    <t>76</t>
  </si>
  <si>
    <t>916131212</t>
  </si>
  <si>
    <t>Osazení silničního obrubníku betonového se zřízením lože, s vyplněním a zatřením spár cementovou maltou stojatého bez boční opěry, do lože z betonu prostého</t>
  </si>
  <si>
    <t>2097355814</t>
  </si>
  <si>
    <t>https://podminky.urs.cz/item/CS_URS_2022_02/916131212</t>
  </si>
  <si>
    <t>kolem nové komunikace</t>
  </si>
  <si>
    <t>104</t>
  </si>
  <si>
    <t>77</t>
  </si>
  <si>
    <t>-1312220270</t>
  </si>
  <si>
    <t>104*1,02 'Přepočtené koeficientem množství</t>
  </si>
  <si>
    <t>78</t>
  </si>
  <si>
    <t>-1086809960</t>
  </si>
  <si>
    <t>parkovací stání - svislé po obvodu</t>
  </si>
  <si>
    <t>79</t>
  </si>
  <si>
    <t>776707152</t>
  </si>
  <si>
    <t>54*1,02 'Přepočtené koeficientem množství</t>
  </si>
  <si>
    <t>80</t>
  </si>
  <si>
    <t>2009408309</t>
  </si>
  <si>
    <t>81</t>
  </si>
  <si>
    <t>59217032</t>
  </si>
  <si>
    <t>obrubník betonový silniční 1000x150x150mm</t>
  </si>
  <si>
    <t>2025031585</t>
  </si>
  <si>
    <t>3*1,02 'Přepočtené koeficientem množství</t>
  </si>
  <si>
    <t>82</t>
  </si>
  <si>
    <t>1038791617</t>
  </si>
  <si>
    <t>83</t>
  </si>
  <si>
    <t>1925751111</t>
  </si>
  <si>
    <t>23*1,02 'Přepočtené koeficientem množství</t>
  </si>
  <si>
    <t>84</t>
  </si>
  <si>
    <t>-1558893695</t>
  </si>
  <si>
    <t>Chodník u č.p.80</t>
  </si>
  <si>
    <t>85</t>
  </si>
  <si>
    <t>-75755001</t>
  </si>
  <si>
    <t>86</t>
  </si>
  <si>
    <t>-1843253976</t>
  </si>
  <si>
    <t>Zpomalovací pruh</t>
  </si>
  <si>
    <t>17+17</t>
  </si>
  <si>
    <t>87</t>
  </si>
  <si>
    <t>-1138070159</t>
  </si>
  <si>
    <t>17*1,02 'Přepočtené koeficientem množství</t>
  </si>
  <si>
    <t>88</t>
  </si>
  <si>
    <t>-110682593</t>
  </si>
  <si>
    <t>916231292</t>
  </si>
  <si>
    <t>Osazení chodníkového obrubníku betonového se zřízením lože, s vyplněním a zatřením spár cementovou maltou Příplatek k cenám za řezání obrubníků při osazení do oblouku vnitřního poloměru do 2,5 m</t>
  </si>
  <si>
    <t>-1132434421</t>
  </si>
  <si>
    <t>https://podminky.urs.cz/item/CS_URS_2022_02/916231292</t>
  </si>
  <si>
    <t>u č.p. 80</t>
  </si>
  <si>
    <t>5,0+4,5</t>
  </si>
  <si>
    <t>90</t>
  </si>
  <si>
    <t>916331112</t>
  </si>
  <si>
    <t>Osazení zahradního obrubníku betonového s ložem tl. od 50 do 100 mm z betonu prostého tř. C 12/15 s boční opěrou z betonu prostého tř. C 12/15</t>
  </si>
  <si>
    <t>-1874978677</t>
  </si>
  <si>
    <t>https://podminky.urs.cz/item/CS_URS_2022_02/916331112</t>
  </si>
  <si>
    <t>91</t>
  </si>
  <si>
    <t>59217002</t>
  </si>
  <si>
    <t>obrubník betonový zahradní šedý 1000x50x200mm</t>
  </si>
  <si>
    <t>-2050899834</t>
  </si>
  <si>
    <t>19*1,02 'Přepočtené koeficientem množství</t>
  </si>
  <si>
    <t>92</t>
  </si>
  <si>
    <t>1535627218</t>
  </si>
  <si>
    <t>12+12</t>
  </si>
  <si>
    <t>93</t>
  </si>
  <si>
    <t>989259112</t>
  </si>
  <si>
    <t>12*1,02 'Přepočtené koeficientem množství</t>
  </si>
  <si>
    <t>94</t>
  </si>
  <si>
    <t>59217011</t>
  </si>
  <si>
    <t>obrubník betonový zahradní 500x50x200mm</t>
  </si>
  <si>
    <t>1029080605</t>
  </si>
  <si>
    <t>95</t>
  </si>
  <si>
    <t>-1088594184</t>
  </si>
  <si>
    <t>1614802351</t>
  </si>
  <si>
    <t>97</t>
  </si>
  <si>
    <t>1260322811</t>
  </si>
  <si>
    <t>98</t>
  </si>
  <si>
    <t>-944843598</t>
  </si>
  <si>
    <t>7*1,02 'Přepočtené koeficientem množství</t>
  </si>
  <si>
    <t>99</t>
  </si>
  <si>
    <t>919732221</t>
  </si>
  <si>
    <t>Styčná pracovní spára při napojení nového živičného povrchu na stávající se zalitím za tepla modifikovanou asfaltovou hmotou s posypem vápenným hydrátem šířky do 15 mm, hloubky do 25 mm bez prořezání spáry</t>
  </si>
  <si>
    <t>-1319567055</t>
  </si>
  <si>
    <t>https://podminky.urs.cz/item/CS_URS_2022_02/919732221</t>
  </si>
  <si>
    <t>8,5</t>
  </si>
  <si>
    <t>napojení na silnici</t>
  </si>
  <si>
    <t>100</t>
  </si>
  <si>
    <t>919735112</t>
  </si>
  <si>
    <t>Řezání stávajícího živičného krytu nebo podkladu hloubky přes 50 do 100 mm</t>
  </si>
  <si>
    <t>1302319146</t>
  </si>
  <si>
    <t>https://podminky.urs.cz/item/CS_URS_2022_02/919735112</t>
  </si>
  <si>
    <t>napojení u č.p. 80</t>
  </si>
  <si>
    <t>chodník u č.p. 70</t>
  </si>
  <si>
    <t xml:space="preserve">napojení na silnici  </t>
  </si>
  <si>
    <t xml:space="preserve">zpomalovací pruh </t>
  </si>
  <si>
    <t>7,5+8,5</t>
  </si>
  <si>
    <t>101</t>
  </si>
  <si>
    <t>936001002</t>
  </si>
  <si>
    <t>Montáž prvků městské a zahradní architektury hmotnosti přes 0,1 do 1,5 t</t>
  </si>
  <si>
    <t>711371636</t>
  </si>
  <si>
    <t>https://podminky.urs.cz/item/CS_URS_2022_02/936001002</t>
  </si>
  <si>
    <t>květináče</t>
  </si>
  <si>
    <t>102</t>
  </si>
  <si>
    <t>74910224R</t>
  </si>
  <si>
    <t>květináč betonový povrch tryskaný 1200x1200x1000mm</t>
  </si>
  <si>
    <t>-1181981618</t>
  </si>
  <si>
    <t>Poznámka k položce:_x000D_
požadavkem investora je povrch imitující dřevo, popř. opatřit květináče podobným nátěrem. Konkrétní provedení květináčů bude investorem vybráno před zahájením stavby dle jeho možností a zkušeností. _x000D_
květináč bytelný a odolný vůči vlivům počasí, mrazu. Květináč vyztužený,ve dně otvory pro odtok přebytečné vody</t>
  </si>
  <si>
    <t>103</t>
  </si>
  <si>
    <t>936104211</t>
  </si>
  <si>
    <t>Montáž odpadkového koše do betonové patky</t>
  </si>
  <si>
    <t>1255655608</t>
  </si>
  <si>
    <t>https://podminky.urs.cz/item/CS_URS_2022_02/936104211</t>
  </si>
  <si>
    <t>Poznámka k položce:_x000D_
koš bude provedením kopírovat provedení laviček, kotvený, základ 400x400x400 z prostého betonu C16/20 XC2 - konkrétní provedení bude vybráno investorem před zahájení stavby dle jeho zkušeností a možností</t>
  </si>
  <si>
    <t>74910134</t>
  </si>
  <si>
    <t>koš odpadkový betonový v 800mm 400x400mm</t>
  </si>
  <si>
    <t>311347200</t>
  </si>
  <si>
    <t>105</t>
  </si>
  <si>
    <t>936124112</t>
  </si>
  <si>
    <t>Montáž lavičky parkové stabilní se zabetonováním noh</t>
  </si>
  <si>
    <t>-1156022081</t>
  </si>
  <si>
    <t>https://podminky.urs.cz/item/CS_URS_2022_02/936124112</t>
  </si>
  <si>
    <t>Poznámka k položce:_x000D_
lavička se zádovou opěrou, kotvené, základ 400x800x400 z prostého betonu C16/20 XC2 - konkrétní provedení laviček bude vybráno investorem před zahájení stavby dle jeho zkušeností a možností</t>
  </si>
  <si>
    <t>106</t>
  </si>
  <si>
    <t>74910109R</t>
  </si>
  <si>
    <t xml:space="preserve">lavička s opěradlem  2000x500x800mm, betonová s dřevěnným sedákem  </t>
  </si>
  <si>
    <t>1884459748</t>
  </si>
  <si>
    <t>107</t>
  </si>
  <si>
    <t>966005111</t>
  </si>
  <si>
    <t>Rozebrání a odstranění silničního zábradlí a ocelových svodidel s přemístěním hmot na skládku na vzdálenost do 10 m nebo s naložením na dopravní prostředek, se zásypem jam po odstraněných sloupcích a s jeho zhutněním silničního zábradlí se sloupky osazenými s betonovými patkami</t>
  </si>
  <si>
    <t>969137911</t>
  </si>
  <si>
    <t>https://podminky.urs.cz/item/CS_URS_2022_02/966005111</t>
  </si>
  <si>
    <t>stávající zábradlí</t>
  </si>
  <si>
    <t>14,5</t>
  </si>
  <si>
    <t>108</t>
  </si>
  <si>
    <t>966006132</t>
  </si>
  <si>
    <t>Odstranění dopravních nebo orientačních značek se sloupkem s uložením hmot na vzdálenost do 20 m nebo s naložením na dopravní prostředek, se zásypem jam a jeho zhutněním s betonovou patkou</t>
  </si>
  <si>
    <t>1369178964</t>
  </si>
  <si>
    <t>https://podminky.urs.cz/item/CS_URS_2022_02/966006132</t>
  </si>
  <si>
    <t>109</t>
  </si>
  <si>
    <t>979054451</t>
  </si>
  <si>
    <t>Očištění vybouraných prvků komunikací od spojovacího materiálu s odklizením a uložením očištěných hmot a spojovacího materiálu na skládku na vzdálenost do 10 m zámkových dlaždic s vyplněním spár kamenivem</t>
  </si>
  <si>
    <t>18066323</t>
  </si>
  <si>
    <t>https://podminky.urs.cz/item/CS_URS_2022_02/979054451</t>
  </si>
  <si>
    <t>19,7</t>
  </si>
  <si>
    <t>997</t>
  </si>
  <si>
    <t>Přesun sutě</t>
  </si>
  <si>
    <t>110</t>
  </si>
  <si>
    <t>997221551</t>
  </si>
  <si>
    <t>Vodorovná doprava suti bez naložení, ale se složením a s hrubým urovnáním ze sypkých materiálů, na vzdálenost do 1 km</t>
  </si>
  <si>
    <t>t</t>
  </si>
  <si>
    <t>1306536348</t>
  </si>
  <si>
    <t>https://podminky.urs.cz/item/CS_URS_2022_02/997221551</t>
  </si>
  <si>
    <t>111</t>
  </si>
  <si>
    <t>997221559</t>
  </si>
  <si>
    <t>Vodorovná doprava suti bez naložení, ale se složením a s hrubým urovnáním Příplatek k ceně za každý další i započatý 1 km přes 1 km</t>
  </si>
  <si>
    <t>-1023372692</t>
  </si>
  <si>
    <t>https://podminky.urs.cz/item/CS_URS_2022_02/997221559</t>
  </si>
  <si>
    <t>Poznámka k položce:_x000D_
započítání 15km - nutno upravit dle skutečnosti</t>
  </si>
  <si>
    <t>431,374*14 'Přepočtené koeficientem množství</t>
  </si>
  <si>
    <t>112</t>
  </si>
  <si>
    <t>997221611</t>
  </si>
  <si>
    <t>Nakládání na dopravní prostředky pro vodorovnou dopravu suti</t>
  </si>
  <si>
    <t>35146908</t>
  </si>
  <si>
    <t>https://podminky.urs.cz/item/CS_URS_2022_02/997221611</t>
  </si>
  <si>
    <t>113</t>
  </si>
  <si>
    <t>997221861</t>
  </si>
  <si>
    <t>Poplatek za uložení stavebního odpadu na recyklační skládce (skládkovné) z prostého betonu zatříděného do Katalogu odpadů pod kódem 17 01 01</t>
  </si>
  <si>
    <t>-1986869048</t>
  </si>
  <si>
    <t>https://podminky.urs.cz/item/CS_URS_2022_02/997221861</t>
  </si>
  <si>
    <t>4,083</t>
  </si>
  <si>
    <t>11,216</t>
  </si>
  <si>
    <t>17,553</t>
  </si>
  <si>
    <t>13,042</t>
  </si>
  <si>
    <t>12,646</t>
  </si>
  <si>
    <t>18,245</t>
  </si>
  <si>
    <t>114</t>
  </si>
  <si>
    <t>997221875</t>
  </si>
  <si>
    <t>Poplatek za uložení stavebního odpadu na recyklační skládce (skládkovné) asfaltového bez obsahu dehtu zatříděného do Katalogu odpadů pod kódem 17 03 02</t>
  </si>
  <si>
    <t>-1912256304</t>
  </si>
  <si>
    <t>https://podminky.urs.cz/item/CS_URS_2022_02/997221875</t>
  </si>
  <si>
    <t>asfalt z komunikace</t>
  </si>
  <si>
    <t>56,056</t>
  </si>
  <si>
    <t>115</t>
  </si>
  <si>
    <t>997221873</t>
  </si>
  <si>
    <t>Poplatek za uložení stavebního odpadu na recyklační skládce (skládkovné) zeminy a kamení zatříděného do Katalogu odpadů pod kódem 17 05 04</t>
  </si>
  <si>
    <t>-1342629253</t>
  </si>
  <si>
    <t>https://podminky.urs.cz/item/CS_URS_2022_02/997221873</t>
  </si>
  <si>
    <t>431,374</t>
  </si>
  <si>
    <t>-76,785</t>
  </si>
  <si>
    <t>-56,056</t>
  </si>
  <si>
    <t>998</t>
  </si>
  <si>
    <t>Přesun hmot</t>
  </si>
  <si>
    <t>116</t>
  </si>
  <si>
    <t>998225111</t>
  </si>
  <si>
    <t>Přesun hmot pro komunikace s krytem z kameniva, monolitickým betonovým nebo živičným dopravní vzdálenost do 200 m jakékoliv délky objektu</t>
  </si>
  <si>
    <t>963705850</t>
  </si>
  <si>
    <t>https://podminky.urs.cz/item/CS_URS_2022_02/998225111</t>
  </si>
  <si>
    <t>002 - Zeleň</t>
  </si>
  <si>
    <t>184813521</t>
  </si>
  <si>
    <t>Chemické odplevelení po založení kultury ručně postřikem na široko v rovině nebo na svahu do 1:5</t>
  </si>
  <si>
    <t>1925789074</t>
  </si>
  <si>
    <t>https://podminky.urs.cz/item/CS_URS_2022_02/184813521</t>
  </si>
  <si>
    <t>143+82</t>
  </si>
  <si>
    <t>225*1,5 'Přepočtené koeficientem množství</t>
  </si>
  <si>
    <t>180405114</t>
  </si>
  <si>
    <t>Založení trávníků ve vegetačních dlaždicích nebo prefabrikátech výsevem směsi substrátu a semene v rovině nebo na svahu do 1:5</t>
  </si>
  <si>
    <t>298237407</t>
  </si>
  <si>
    <t>https://podminky.urs.cz/item/CS_URS_2022_02/180405114</t>
  </si>
  <si>
    <t xml:space="preserve">Poznámka k položce:_x000D_
Způsob a délka ošetřování trávníku viz. TZ </t>
  </si>
  <si>
    <t>Zatravněné plochy ve vegetačních tvárnicích</t>
  </si>
  <si>
    <t>143</t>
  </si>
  <si>
    <t>00572420R</t>
  </si>
  <si>
    <t>osivo směs travní parková odolná vůči pojezdu</t>
  </si>
  <si>
    <t>kg</t>
  </si>
  <si>
    <t>2015068816</t>
  </si>
  <si>
    <t>Poznámka k položce:_x000D_
travní směs odolné vůči pojezdu, složení viz. TZ</t>
  </si>
  <si>
    <t>143*0,02 'Přepočtené koeficientem množství</t>
  </si>
  <si>
    <t>181111111</t>
  </si>
  <si>
    <t>Plošná úprava terénu v zemině skupiny 1 až 4 s urovnáním povrchu bez doplnění ornice souvislé plochy do 500 m2 při nerovnostech terénu přes 50 do 100 mm v rovině nebo na svahu do 1:5</t>
  </si>
  <si>
    <t>-586724474</t>
  </si>
  <si>
    <t>https://podminky.urs.cz/item/CS_URS_2022_02/181111111</t>
  </si>
  <si>
    <t>nové zatravněné plochy</t>
  </si>
  <si>
    <t>181411131</t>
  </si>
  <si>
    <t>Založení trávníku na půdě předem připravené plochy do 1000 m2 výsevem včetně utažení parkového v rovině nebo na svahu do 1:5</t>
  </si>
  <si>
    <t>-915642325</t>
  </si>
  <si>
    <t>https://podminky.urs.cz/item/CS_URS_2022_02/181411131</t>
  </si>
  <si>
    <t>00572420</t>
  </si>
  <si>
    <t>osivo směs travní parková okrasná</t>
  </si>
  <si>
    <t>686315111</t>
  </si>
  <si>
    <t>Poznámka k položce:_x000D_
složení viz. TZ</t>
  </si>
  <si>
    <t>82*0,02 'Přepočtené koeficientem množství</t>
  </si>
  <si>
    <t>182303111R</t>
  </si>
  <si>
    <t>Doplnění zeminy nebo substrátu na travnatých plochách tloušťky do 200 mm v rovině nebo na svahu do 1:5</t>
  </si>
  <si>
    <t>36461325</t>
  </si>
  <si>
    <t>https://podminky.urs.cz/item/CS_URS_2022_02/182303111R</t>
  </si>
  <si>
    <t>10371500</t>
  </si>
  <si>
    <t>substrát pro trávníky VL</t>
  </si>
  <si>
    <t>-433412028</t>
  </si>
  <si>
    <t>82*0,2</t>
  </si>
  <si>
    <t>182911131</t>
  </si>
  <si>
    <t>Vyplnění otvorů zpevňovacích prefabrikátů ornicí nebo substrátem vrstvou tloušťky přes 100 do 150 mm pro výsadbu rostlin na svahu přes 1:2 do 1:1</t>
  </si>
  <si>
    <t>-1879323048</t>
  </si>
  <si>
    <t>https://podminky.urs.cz/item/CS_URS_2022_02/182911131</t>
  </si>
  <si>
    <t>-850348217</t>
  </si>
  <si>
    <t>dosypání vegetačních tvárnic</t>
  </si>
  <si>
    <t>143*0,058 'Přepočtené koeficientem množství</t>
  </si>
  <si>
    <t>183403113</t>
  </si>
  <si>
    <t>Obdělání půdy frézováním v rovině nebo na svahu do 1:5</t>
  </si>
  <si>
    <t>1106060544</t>
  </si>
  <si>
    <t>https://podminky.urs.cz/item/CS_URS_2022_02/183403113</t>
  </si>
  <si>
    <t>82*2 'Přepočtené koeficientem množství</t>
  </si>
  <si>
    <t>183403153</t>
  </si>
  <si>
    <t>Obdělání půdy hrabáním v rovině nebo na svahu do 1:5</t>
  </si>
  <si>
    <t>1630646572</t>
  </si>
  <si>
    <t>https://podminky.urs.cz/item/CS_URS_2022_02/183403153</t>
  </si>
  <si>
    <t>Poznámka k položce:_x000D_
urovnání + zapravení travního semene</t>
  </si>
  <si>
    <t>183403161</t>
  </si>
  <si>
    <t>Obdělání půdy válením v rovině nebo na svahu do 1:5</t>
  </si>
  <si>
    <t>1617015676</t>
  </si>
  <si>
    <t>https://podminky.urs.cz/item/CS_URS_2022_02/183403161</t>
  </si>
  <si>
    <t>183403152</t>
  </si>
  <si>
    <t>Obdělání půdy vláčením v rovině nebo na svahu do 1:5</t>
  </si>
  <si>
    <t>-102987739</t>
  </si>
  <si>
    <t>https://podminky.urs.cz/item/CS_URS_2022_02/183403152</t>
  </si>
  <si>
    <t>183901114</t>
  </si>
  <si>
    <t>Příprava nádob pro vysazování rostlin plocha nádoby přes 1,00 do 2,00 m2</t>
  </si>
  <si>
    <t>-1844292184</t>
  </si>
  <si>
    <t>https://podminky.urs.cz/item/CS_URS_2022_02/183901114</t>
  </si>
  <si>
    <t>184102113</t>
  </si>
  <si>
    <t>Výsadba dřeviny s balem do předem vyhloubené jamky se zalitím v rovině nebo na svahu do 1:5, při průměru balu přes 300 do 400 mm</t>
  </si>
  <si>
    <t>-624023042</t>
  </si>
  <si>
    <t>https://podminky.urs.cz/item/CS_URS_2022_02/184102113</t>
  </si>
  <si>
    <t>Brslen japonský</t>
  </si>
  <si>
    <t>0265030R</t>
  </si>
  <si>
    <t xml:space="preserve">brslen japonský (euonymus japonicus), v kontejneru, 40-50 cm </t>
  </si>
  <si>
    <t>1626451066</t>
  </si>
  <si>
    <t xml:space="preserve">Poznámka k položce:_x000D_
Rostlinný materiál pro výsadbu bude zdravý, nepoškozený s řádně rozvinutým kořenovým systémem. Nadzemní část bude pravidelně vyvinutá, nepoškozená, sazenice stromů budou mít zapěstovanou korunu, minimálně se 4–5 kosterními větvemi a nepoškozeným terminálem. _x000D_
Záruční doba na vysazené dřeviny bude minimálně 24 měsíců, po dobu záruky bude zhotovitel zajišťovat údržbu (zálivku, opravu kotvení a výsadbových mís, doplnění mulče, dle potřeby výchovný řez). _x000D_
</t>
  </si>
  <si>
    <t>184102116</t>
  </si>
  <si>
    <t>Výsadba dřeviny s balem do předem vyhloubené jamky se zalitím v rovině nebo na svahu do 1:5, při průměru balu přes 600 do 800 mm</t>
  </si>
  <si>
    <t>-1379428782</t>
  </si>
  <si>
    <t>https://podminky.urs.cz/item/CS_URS_2022_02/184102116</t>
  </si>
  <si>
    <t>Štědřenec</t>
  </si>
  <si>
    <t>02650431R</t>
  </si>
  <si>
    <t>štědřenec odvislý (laburnum anagyroides), obvod kmene 12-14 cm, výška kmene 160 cm,s balem, 3x přesazený</t>
  </si>
  <si>
    <t>-1124824396</t>
  </si>
  <si>
    <t>184102118</t>
  </si>
  <si>
    <t>Výsadba dřeviny s balem do předem vyhloubené jamky se zalitím v rovině nebo na svahu do 1:5, při průměru balu přes 1000 do 1200 mm</t>
  </si>
  <si>
    <t>-1237076739</t>
  </si>
  <si>
    <t>https://podminky.urs.cz/item/CS_URS_2022_02/184102118</t>
  </si>
  <si>
    <t>Lípa</t>
  </si>
  <si>
    <t>02650430R</t>
  </si>
  <si>
    <t>lípa malolistá (Tilia cordata), obvod kmene do 25cm, výška kmene min. 220cm, s balem, 3x přesazovaná</t>
  </si>
  <si>
    <t>-1485491198</t>
  </si>
  <si>
    <t>184215133</t>
  </si>
  <si>
    <t>Ukotvení dřeviny kůly třemi kůly, délky přes 2 do 3 m</t>
  </si>
  <si>
    <t>1427247879</t>
  </si>
  <si>
    <t>https://podminky.urs.cz/item/CS_URS_2022_02/184215133</t>
  </si>
  <si>
    <t xml:space="preserve">Poznámka k položce:_x000D_
vč. pojící lišty nahoru i dolů, spodní lišty budou ve dvou řadách a zabezpečí tak ochranu proti poškození kmene vyžínačem a současně ochrání strom proti psům </t>
  </si>
  <si>
    <t>lípa</t>
  </si>
  <si>
    <t>štědřenec</t>
  </si>
  <si>
    <t>5*3</t>
  </si>
  <si>
    <t>60591257</t>
  </si>
  <si>
    <t>kůl vyvazovací dřevěný impregnovaný D 8cm dl 3m</t>
  </si>
  <si>
    <t>1379070942</t>
  </si>
  <si>
    <t>Poznámka k položce:_x000D_
Kůly musí být oloupané s min. životností 2 roky, vrcholky kůlů nesmí zůstat po zatlučení roztřepené, je nutno je začistit</t>
  </si>
  <si>
    <t>6*3 'Přepočtené koeficientem množství</t>
  </si>
  <si>
    <t>184215331</t>
  </si>
  <si>
    <t>Ukotvení dřeviny nadzemním kotvením za kmen pomocí textilních popruhů a ocelových lanek na konstrukci, obvodu kmene do 200 mm, výšky do 5 m</t>
  </si>
  <si>
    <t>888888346</t>
  </si>
  <si>
    <t>https://podminky.urs.cz/item/CS_URS_2022_02/184215331</t>
  </si>
  <si>
    <t>Poznámka k položce:_x000D_
Úvazek musí zajistit kmen stromu proti bočnímu pohybu, nesmí však zapříčinit odření kůry nebo její zaškrcení. Kmen stromů bude ochráněn rákosovou rohoží.</t>
  </si>
  <si>
    <t>184215412</t>
  </si>
  <si>
    <t>Zhotovení závlahové mísy u solitérních dřevin v rovině nebo na svahu do 1:5, o průměru mísy přes 0,5 do 1 m</t>
  </si>
  <si>
    <t>-1403147666</t>
  </si>
  <si>
    <t>https://podminky.urs.cz/item/CS_URS_2022_02/184215412</t>
  </si>
  <si>
    <t>1036410R</t>
  </si>
  <si>
    <t>zavlažovací vak 75L pro kapkovou zálivku, polyethylen</t>
  </si>
  <si>
    <t>1591328850</t>
  </si>
  <si>
    <t>zavlažovací vak</t>
  </si>
  <si>
    <t>1+5</t>
  </si>
  <si>
    <t>184911421</t>
  </si>
  <si>
    <t>Mulčování vysazených rostlin mulčovací kůrou, tl. do 100 mm v rovině nebo na svahu do 1:5</t>
  </si>
  <si>
    <t>-1700611241</t>
  </si>
  <si>
    <t>https://podminky.urs.cz/item/CS_URS_2022_02/184911421</t>
  </si>
  <si>
    <t>kolem stromů</t>
  </si>
  <si>
    <t>(1+6)*(1,5*1,5)</t>
  </si>
  <si>
    <t>1,2*1,2*6</t>
  </si>
  <si>
    <t>10391100</t>
  </si>
  <si>
    <t>kůra mulčovací VL</t>
  </si>
  <si>
    <t>-1540795528</t>
  </si>
  <si>
    <t>24,39*0,103 'Přepočtené koeficientem množství</t>
  </si>
  <si>
    <t>184911311</t>
  </si>
  <si>
    <t>Položení mulčovací textilie proti prorůstání plevelů kolem vysázených rostlin v rovině nebo na svahu do 1:5</t>
  </si>
  <si>
    <t>-97543586</t>
  </si>
  <si>
    <t>https://podminky.urs.cz/item/CS_URS_2022_02/184911311</t>
  </si>
  <si>
    <t>69311168</t>
  </si>
  <si>
    <t>geotextilie PP s ÚV stabilizací 150g/m2</t>
  </si>
  <si>
    <t>-2073064050</t>
  </si>
  <si>
    <t>185000000R</t>
  </si>
  <si>
    <t>Ošetřování nové výsadby a trávníku po dobu záruky dle podmínek a způsobu ošetřování stanovených v TZ</t>
  </si>
  <si>
    <t>sou</t>
  </si>
  <si>
    <t>-1325517022</t>
  </si>
  <si>
    <t xml:space="preserve">Poznámka k položce:_x000D_
doosev, přihnojení, zálivka, ošetřování, kosení atd. </t>
  </si>
  <si>
    <t>998231311</t>
  </si>
  <si>
    <t>Přesun hmot pro sadovnické a krajinářské úpravy - strojně dopravní vzdálenost do 5000 m</t>
  </si>
  <si>
    <t>-702229912</t>
  </si>
  <si>
    <t>https://podminky.urs.cz/item/CS_URS_2022_02/998231311</t>
  </si>
  <si>
    <t>003 - VRN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</si>
  <si>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</si>
  <si>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</si>
  <si>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</si>
  <si>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VRN6 - Územní vlivy</t>
  </si>
  <si>
    <t>Vedlejší rozpočtové náklady</t>
  </si>
  <si>
    <t>VRN1</t>
  </si>
  <si>
    <t>Průzkumné, geodetické a projektové práce</t>
  </si>
  <si>
    <t>012103000</t>
  </si>
  <si>
    <t>Geodetické práce před výstavbou</t>
  </si>
  <si>
    <t>…</t>
  </si>
  <si>
    <t>1024</t>
  </si>
  <si>
    <t>-1954073184</t>
  </si>
  <si>
    <t>https://podminky.urs.cz/item/CS_URS_2022_02/012103000</t>
  </si>
  <si>
    <t>013254000</t>
  </si>
  <si>
    <t>Dokumentace skutečného provedení stavby</t>
  </si>
  <si>
    <t>-801598274</t>
  </si>
  <si>
    <t>https://podminky.urs.cz/item/CS_URS_2022_02/013254000</t>
  </si>
  <si>
    <t>VRN3</t>
  </si>
  <si>
    <t>Zařízení staveniště</t>
  </si>
  <si>
    <t>030001000</t>
  </si>
  <si>
    <t>CS ÚRS 2020 02</t>
  </si>
  <si>
    <t>1904717752</t>
  </si>
  <si>
    <t>034303000R</t>
  </si>
  <si>
    <t>Dopravně inženýrské opatření</t>
  </si>
  <si>
    <t>-962331450</t>
  </si>
  <si>
    <t>1632183125</t>
  </si>
  <si>
    <t>VRN6</t>
  </si>
  <si>
    <t>Územní vlivy</t>
  </si>
  <si>
    <t>54099109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</si>
  <si>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</si>
  <si>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</si>
  <si>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</si>
  <si>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</si>
  <si>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i/>
        <sz val="8"/>
        <rFont val="Arial CE"/>
        <charset val="238"/>
      </rPr>
      <t xml:space="preserve">Rekapitulace stavby </t>
    </r>
    <r>
      <rPr>
        <sz val="8"/>
        <rFont val="Arial CE"/>
        <charset val="238"/>
      </rPr>
      <t>obsahuje sestavu Rekapitulace stavby a Rekapitulace objektů stavby a soupisů prací.</t>
    </r>
  </si>
  <si>
    <r>
      <t xml:space="preserve">V sestavě </t>
    </r>
    <r>
      <rPr>
        <b/>
        <sz val="8"/>
        <rFont val="Arial CE"/>
        <charset val="238"/>
      </rPr>
      <t>Rekapitulace stavby</t>
    </r>
    <r>
      <rPr>
        <sz val="8"/>
        <rFont val="Arial CE"/>
        <charset val="238"/>
      </rPr>
      <t xml:space="preserve"> jsou uvedeny informace identifikující předmět veřejné zakázky na stavební práce, KSO, CC-CZ, CZ-CPV, CZ-CPA a rekapitulaci </t>
    </r>
  </si>
  <si>
    <t>celkové nabídkové ceny uchazeče.</t>
  </si>
  <si>
    <t xml:space="preserve">Termínem "uchazeč" (resp. zhotovitel) se myslí "účastník zadávacího řízení" ve smyslu zákona o zadávání veřejných zakázek. </t>
  </si>
  <si>
    <r>
      <t xml:space="preserve">V sestavě </t>
    </r>
    <r>
      <rPr>
        <b/>
        <sz val="8"/>
        <rFont val="Arial CE"/>
        <charset val="238"/>
      </rPr>
      <t>Rekapitulace objektů stavby a soupisů prací</t>
    </r>
    <r>
      <rPr>
        <sz val="8"/>
        <rFont val="Arial CE"/>
        <charset val="238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</si>
  <si>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</si>
  <si>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</si>
  <si>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</si>
  <si>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</si>
  <si>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</si>
  <si>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</si>
  <si>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</si>
  <si>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</si>
  <si>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</si>
  <si>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</si>
  <si>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</si>
  <si>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</t>
  </si>
  <si>
    <t>Soupis prací pro daný typ objektu</t>
  </si>
  <si>
    <r>
      <rPr>
        <i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</si>
  <si>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</si>
  <si>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b/>
        <sz val="8"/>
        <rFont val="Arial CE"/>
        <charset val="238"/>
      </rPr>
      <t>Krycí list soupisu</t>
    </r>
    <r>
      <rPr>
        <sz val="8"/>
        <rFont val="Arial CE"/>
        <charset val="238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</si>
  <si>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uchazeče za aktuální soupis prací.</t>
  </si>
  <si>
    <r>
      <rPr>
        <b/>
        <sz val="8"/>
        <rFont val="Arial CE"/>
        <charset val="238"/>
      </rPr>
      <t>Rekapitulace členění soupisu prací</t>
    </r>
    <r>
      <rPr>
        <sz val="8"/>
        <rFont val="Arial CE"/>
        <charset val="238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</si>
  <si>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</si>
  <si>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b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</si>
  <si>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</si>
  <si>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</si>
  <si>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</si>
  <si>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</si>
  <si>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>Typ položky: K - konstrukce, M - materiál, PP - plný popis, PSC - poznámka k souboru cen,  P - poznámka k položce, VV - výkaz výměr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</si>
  <si>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</si>
  <si>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</si>
  <si>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</si>
  <si>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</si>
  <si>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</si>
  <si>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</si>
  <si>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</si>
  <si>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</si>
  <si>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</si>
  <si>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</si>
  <si>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</si>
  <si>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</si>
  <si>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</si>
  <si>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</si>
  <si>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</si>
  <si>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</si>
  <si>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</si>
  <si>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</si>
  <si>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Uchazeč je pro podání nabídky povinen vyplnit žlutě podbarvená pole: </t>
  </si>
  <si>
    <t xml:space="preserve">Pole Uchazeč v sestavě Rekapitulace stavby - zde uchazeč vyplní svůj název (název subjektu) </t>
  </si>
  <si>
    <t>Pole IČ a DIČ v sestavě Rekapitulace stavby - zde uchazeč vyplní svoje IČ a DIČ</t>
  </si>
  <si>
    <t>Datum v sestavě Rekapitulace stavby - zde uchazeč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</si>
  <si>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</si>
  <si>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</si>
  <si>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</si>
  <si>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</si>
  <si>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</si>
  <si>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</si>
  <si>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Uchazeč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</si>
  <si>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</si>
  <si>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</si>
  <si>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</si>
  <si>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</si>
  <si>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</si>
  <si>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</si>
  <si>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</si>
  <si>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</si>
  <si>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</si>
  <si>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</si>
  <si>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</si>
  <si>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</si>
  <si>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</si>
  <si>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</si>
  <si>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</si>
  <si>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</si>
  <si>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</si>
  <si>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</si>
  <si>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</si>
  <si>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</si>
  <si>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</si>
  <si>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</si>
  <si>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</si>
  <si>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</si>
  <si>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</si>
  <si>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</si>
  <si>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</si>
  <si>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</si>
  <si>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</si>
  <si>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</si>
  <si>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</si>
  <si>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</si>
  <si>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</si>
  <si>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</si>
  <si>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Uchazeč</t>
  </si>
  <si>
    <t>Uchazeč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</si>
  <si>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</si>
  <si>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</si>
  <si>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</si>
  <si>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</si>
  <si>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</si>
  <si>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</si>
  <si>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</si>
  <si>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</si>
  <si>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</si>
  <si>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</si>
  <si>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</si>
  <si>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</si>
  <si>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</si>
  <si>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</si>
  <si>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</si>
  <si>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</si>
  <si>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</si>
  <si>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</si>
  <si>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</si>
  <si>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</si>
  <si>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</si>
  <si>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</si>
  <si>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</si>
  <si>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</si>
  <si>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</si>
  <si>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</si>
  <si>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</si>
  <si>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</si>
  <si>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</si>
  <si>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</si>
  <si>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</si>
  <si>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</si>
  <si>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</si>
  <si>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</si>
  <si>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</si>
  <si>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</si>
  <si>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</si>
  <si>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</si>
  <si>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</si>
  <si>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</si>
  <si>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</si>
  <si>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</si>
  <si>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</si>
  <si>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</si>
  <si>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</si>
  <si>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</si>
  <si>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</si>
  <si>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</si>
  <si>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</si>
  <si>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</si>
  <si>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</si>
  <si>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</si>
  <si>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</si>
  <si>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</si>
  <si>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</si>
  <si>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</si>
  <si>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</si>
  <si>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</si>
  <si>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</si>
  <si>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</si>
  <si>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</si>
  <si>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</si>
  <si>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</si>
  <si>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</si>
  <si>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</si>
  <si>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</si>
  <si>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</si>
  <si>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</si>
  <si>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</si>
  <si>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</si>
  <si>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</si>
  <si>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</si>
  <si>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</si>
  <si>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</si>
  <si>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</si>
  <si>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</si>
  <si>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</si>
  <si>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</si>
  <si>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</si>
  <si>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</si>
  <si>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</si>
  <si>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</si>
  <si>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</si>
  <si>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</si>
  <si>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</si>
  <si>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</si>
  <si>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</si>
  <si>
    <t>QUADRO 8 standard , bílá 60%, šedivá 20%, černá 20%</t>
  </si>
  <si>
    <t>QUADRO 6 standard , bílá 80%, šedivá 20%,</t>
  </si>
  <si>
    <t>QUADRO 8 standard , bílá 80%, šedivá 20%,</t>
  </si>
  <si>
    <t>ERBO 8 šedá standard neskladba</t>
  </si>
  <si>
    <t>dlažba tvar obdélník betonová pro nevidomé 200x100x60m šedivá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</si>
</sst>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5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0000A8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i/>
      <sz val="7"/>
      <color rgb="FF969696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9" fillId="0" borderId="0" applyNumberFormat="0" applyFill="0" applyBorder="0" applyAlignment="0" applyProtection="0"/>
  </cellStyleXfs>
  <cellXfs count="318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5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5" xfId="0" applyBorder="1"/>
    <xf numFmtId="0" fontId="0" fillId="0" borderId="4" xfId="0" applyBorder="1" applyAlignment="1">
      <alignment vertical="center"/>
    </xf>
    <xf numFmtId="0" fontId="18" fillId="0" borderId="6" xfId="0" applyFont="1" applyBorder="1" applyAlignment="1">
      <alignment horizontal="left" vertical="center"/>
    </xf>
    <xf numFmtId="0" fontId="0" fillId="0" borderId="6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4" xfId="0" applyFont="1" applyBorder="1" applyAlignment="1">
      <alignment vertical="center"/>
    </xf>
    <xf numFmtId="0" fontId="0" fillId="4" borderId="0" xfId="0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ill="1" applyBorder="1" applyAlignment="1">
      <alignment vertical="center"/>
    </xf>
    <xf numFmtId="0" fontId="4" fillId="4" borderId="8" xfId="0" applyFont="1" applyFill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1" fillId="0" borderId="0" xfId="0" applyFont="1" applyAlignment="1">
      <alignment horizontal="left" vertical="center"/>
    </xf>
    <xf numFmtId="0" fontId="0" fillId="0" borderId="16" xfId="0" applyBorder="1" applyAlignment="1">
      <alignment vertical="center"/>
    </xf>
    <xf numFmtId="0" fontId="0" fillId="5" borderId="8" xfId="0" applyFill="1" applyBorder="1" applyAlignment="1">
      <alignment vertical="center"/>
    </xf>
    <xf numFmtId="0" fontId="22" fillId="5" borderId="9" xfId="0" applyFont="1" applyFill="1" applyBorder="1" applyAlignment="1">
      <alignment horizontal="center" vertical="center"/>
    </xf>
    <xf numFmtId="0" fontId="23" fillId="0" borderId="17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23" fillId="0" borderId="19" xfId="0" applyFont="1" applyBorder="1" applyAlignment="1">
      <alignment horizontal="center" vertical="center" wrapText="1"/>
    </xf>
    <xf numFmtId="0" fontId="0" fillId="0" borderId="12" xfId="0" applyBorder="1" applyAlignment="1">
      <alignment vertical="center"/>
    </xf>
    <xf numFmtId="0" fontId="4" fillId="0" borderId="4" xfId="0" applyFont="1" applyBorder="1" applyAlignment="1">
      <alignment vertical="center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4" fontId="24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0" fillId="0" borderId="15" xfId="0" applyNumberFormat="1" applyFont="1" applyBorder="1" applyAlignment="1">
      <alignment vertical="center"/>
    </xf>
    <xf numFmtId="4" fontId="20" fillId="0" borderId="0" xfId="0" applyNumberFormat="1" applyFont="1" applyAlignment="1">
      <alignment vertical="center"/>
    </xf>
    <xf numFmtId="166" fontId="20" fillId="0" borderId="0" xfId="0" applyNumberFormat="1" applyFont="1" applyAlignment="1">
      <alignment vertical="center"/>
    </xf>
    <xf numFmtId="4" fontId="20" fillId="0" borderId="16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9" fillId="0" borderId="15" xfId="0" applyNumberFormat="1" applyFont="1" applyBorder="1" applyAlignment="1">
      <alignment vertical="center"/>
    </xf>
    <xf numFmtId="4" fontId="29" fillId="0" borderId="0" xfId="0" applyNumberFormat="1" applyFont="1" applyAlignment="1">
      <alignment vertical="center"/>
    </xf>
    <xf numFmtId="166" fontId="29" fillId="0" borderId="0" xfId="0" applyNumberFormat="1" applyFont="1" applyAlignment="1">
      <alignment vertical="center"/>
    </xf>
    <xf numFmtId="4" fontId="29" fillId="0" borderId="16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9" fillId="0" borderId="20" xfId="0" applyNumberFormat="1" applyFont="1" applyBorder="1" applyAlignment="1">
      <alignment vertical="center"/>
    </xf>
    <xf numFmtId="4" fontId="29" fillId="0" borderId="21" xfId="0" applyNumberFormat="1" applyFont="1" applyBorder="1" applyAlignment="1">
      <alignment vertical="center"/>
    </xf>
    <xf numFmtId="166" fontId="29" fillId="0" borderId="21" xfId="0" applyNumberFormat="1" applyFont="1" applyBorder="1" applyAlignment="1">
      <alignment vertical="center"/>
    </xf>
    <xf numFmtId="4" fontId="29" fillId="0" borderId="22" xfId="0" applyNumberFormat="1" applyFont="1" applyBorder="1" applyAlignment="1">
      <alignment vertical="center"/>
    </xf>
    <xf numFmtId="0" fontId="30" fillId="0" borderId="0" xfId="0" applyFont="1" applyAlignment="1">
      <alignment horizontal="left" vertical="center"/>
    </xf>
    <xf numFmtId="0" fontId="0" fillId="0" borderId="4" xfId="0" applyBorder="1" applyAlignment="1">
      <alignment vertical="center" wrapText="1"/>
    </xf>
    <xf numFmtId="0" fontId="18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ill="1" applyAlignment="1">
      <alignment vertical="center"/>
    </xf>
    <xf numFmtId="0" fontId="4" fillId="5" borderId="7" xfId="0" applyFont="1" applyFill="1" applyBorder="1" applyAlignment="1">
      <alignment horizontal="left" vertical="center"/>
    </xf>
    <xf numFmtId="0" fontId="4" fillId="5" borderId="8" xfId="0" applyFont="1" applyFill="1" applyBorder="1" applyAlignment="1">
      <alignment horizontal="right" vertical="center"/>
    </xf>
    <xf numFmtId="0" fontId="4" fillId="5" borderId="8" xfId="0" applyFont="1" applyFill="1" applyBorder="1" applyAlignment="1">
      <alignment horizontal="center" vertical="center"/>
    </xf>
    <xf numFmtId="4" fontId="4" fillId="5" borderId="8" xfId="0" applyNumberFormat="1" applyFont="1" applyFill="1" applyBorder="1" applyAlignment="1">
      <alignment vertical="center"/>
    </xf>
    <xf numFmtId="0" fontId="0" fillId="5" borderId="9" xfId="0" applyFill="1" applyBorder="1" applyAlignment="1">
      <alignment vertical="center"/>
    </xf>
    <xf numFmtId="0" fontId="22" fillId="5" borderId="0" xfId="0" applyFont="1" applyFill="1" applyAlignment="1">
      <alignment horizontal="left" vertical="center"/>
    </xf>
    <xf numFmtId="0" fontId="22" fillId="5" borderId="0" xfId="0" applyFont="1" applyFill="1" applyAlignment="1">
      <alignment horizontal="right" vertical="center"/>
    </xf>
    <xf numFmtId="0" fontId="31" fillId="0" borderId="0" xfId="0" applyFont="1" applyAlignment="1">
      <alignment horizontal="left" vertical="center"/>
    </xf>
    <xf numFmtId="0" fontId="6" fillId="0" borderId="4" xfId="0" applyFont="1" applyBorder="1" applyAlignment="1">
      <alignment vertical="center"/>
    </xf>
    <xf numFmtId="0" fontId="6" fillId="0" borderId="21" xfId="0" applyFont="1" applyBorder="1" applyAlignment="1">
      <alignment horizontal="left" vertical="center"/>
    </xf>
    <xf numFmtId="0" fontId="6" fillId="0" borderId="21" xfId="0" applyFont="1" applyBorder="1" applyAlignment="1">
      <alignment vertical="center"/>
    </xf>
    <xf numFmtId="4" fontId="6" fillId="0" borderId="21" xfId="0" applyNumberFormat="1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21" xfId="0" applyFont="1" applyBorder="1" applyAlignment="1">
      <alignment horizontal="left" vertical="center"/>
    </xf>
    <xf numFmtId="0" fontId="7" fillId="0" borderId="21" xfId="0" applyFont="1" applyBorder="1" applyAlignment="1">
      <alignment vertical="center"/>
    </xf>
    <xf numFmtId="4" fontId="7" fillId="0" borderId="21" xfId="0" applyNumberFormat="1" applyFont="1" applyBorder="1" applyAlignment="1">
      <alignment vertical="center"/>
    </xf>
    <xf numFmtId="0" fontId="0" fillId="0" borderId="4" xfId="0" applyBorder="1" applyAlignment="1">
      <alignment horizontal="center" vertical="center" wrapText="1"/>
    </xf>
    <xf numFmtId="0" fontId="22" fillId="5" borderId="17" xfId="0" applyFont="1" applyFill="1" applyBorder="1" applyAlignment="1">
      <alignment horizontal="center" vertical="center" wrapText="1"/>
    </xf>
    <xf numFmtId="0" fontId="22" fillId="5" borderId="18" xfId="0" applyFont="1" applyFill="1" applyBorder="1" applyAlignment="1">
      <alignment horizontal="center" vertical="center" wrapText="1"/>
    </xf>
    <xf numFmtId="0" fontId="22" fillId="5" borderId="19" xfId="0" applyFont="1" applyFill="1" applyBorder="1" applyAlignment="1">
      <alignment horizontal="center" vertical="center" wrapText="1"/>
    </xf>
    <xf numFmtId="4" fontId="24" fillId="0" borderId="0" xfId="0" applyNumberFormat="1" applyFont="1"/>
    <xf numFmtId="166" fontId="32" fillId="0" borderId="13" xfId="0" applyNumberFormat="1" applyFont="1" applyBorder="1"/>
    <xf numFmtId="166" fontId="32" fillId="0" borderId="14" xfId="0" applyNumberFormat="1" applyFont="1" applyBorder="1"/>
    <xf numFmtId="4" fontId="33" fillId="0" borderId="0" xfId="0" applyNumberFormat="1" applyFont="1" applyAlignment="1">
      <alignment vertical="center"/>
    </xf>
    <xf numFmtId="0" fontId="8" fillId="0" borderId="4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5" xfId="0" applyFont="1" applyBorder="1"/>
    <xf numFmtId="166" fontId="8" fillId="0" borderId="0" xfId="0" applyNumberFormat="1" applyFont="1"/>
    <xf numFmtId="166" fontId="8" fillId="0" borderId="16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0" fillId="0" borderId="4" xfId="0" applyBorder="1" applyAlignment="1" applyProtection="1">
      <alignment vertical="center"/>
      <protection locked="0"/>
    </xf>
    <xf numFmtId="0" fontId="22" fillId="0" borderId="23" xfId="0" applyFont="1" applyBorder="1" applyAlignment="1" applyProtection="1">
      <alignment horizontal="center" vertical="center"/>
      <protection locked="0"/>
    </xf>
    <xf numFmtId="49" fontId="22" fillId="0" borderId="23" xfId="0" applyNumberFormat="1" applyFont="1" applyBorder="1" applyAlignment="1" applyProtection="1">
      <alignment horizontal="left" vertical="center" wrapText="1"/>
      <protection locked="0"/>
    </xf>
    <xf numFmtId="0" fontId="22" fillId="0" borderId="23" xfId="0" applyFont="1" applyBorder="1" applyAlignment="1" applyProtection="1">
      <alignment horizontal="left" vertical="center" wrapText="1"/>
      <protection locked="0"/>
    </xf>
    <xf numFmtId="0" fontId="22" fillId="0" borderId="23" xfId="0" applyFont="1" applyBorder="1" applyAlignment="1" applyProtection="1">
      <alignment horizontal="center" vertical="center" wrapText="1"/>
      <protection locked="0"/>
    </xf>
    <xf numFmtId="167" fontId="22" fillId="0" borderId="23" xfId="0" applyNumberFormat="1" applyFont="1" applyBorder="1" applyAlignment="1" applyProtection="1">
      <alignment vertical="center"/>
      <protection locked="0"/>
    </xf>
    <xf numFmtId="4" fontId="22" fillId="3" borderId="23" xfId="0" applyNumberFormat="1" applyFont="1" applyFill="1" applyBorder="1" applyAlignment="1" applyProtection="1">
      <alignment vertical="center"/>
      <protection locked="0"/>
    </xf>
    <xf numFmtId="4" fontId="22" fillId="0" borderId="23" xfId="0" applyNumberFormat="1" applyFont="1" applyBorder="1" applyAlignment="1" applyProtection="1">
      <alignment vertical="center"/>
      <protection locked="0"/>
    </xf>
    <xf numFmtId="0" fontId="23" fillId="3" borderId="15" xfId="0" applyFont="1" applyFill="1" applyBorder="1" applyAlignment="1" applyProtection="1">
      <alignment horizontal="left" vertical="center"/>
      <protection locked="0"/>
    </xf>
    <xf numFmtId="0" fontId="23" fillId="0" borderId="0" xfId="0" applyFont="1" applyAlignment="1">
      <alignment horizontal="center" vertical="center"/>
    </xf>
    <xf numFmtId="166" fontId="23" fillId="0" borderId="0" xfId="0" applyNumberFormat="1" applyFont="1" applyAlignment="1">
      <alignment vertical="center"/>
    </xf>
    <xf numFmtId="166" fontId="23" fillId="0" borderId="16" xfId="0" applyNumberFormat="1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34" fillId="0" borderId="0" xfId="0" applyFont="1" applyAlignment="1">
      <alignment horizontal="left" vertical="center"/>
    </xf>
    <xf numFmtId="0" fontId="35" fillId="0" borderId="0" xfId="1" applyFont="1" applyAlignment="1">
      <alignment vertical="center" wrapText="1"/>
    </xf>
    <xf numFmtId="0" fontId="0" fillId="0" borderId="0" xfId="0" applyAlignment="1" applyProtection="1">
      <alignment vertical="center"/>
      <protection locked="0"/>
    </xf>
    <xf numFmtId="0" fontId="0" fillId="0" borderId="15" xfId="0" applyBorder="1" applyAlignment="1">
      <alignment vertical="center"/>
    </xf>
    <xf numFmtId="0" fontId="9" fillId="0" borderId="4" xfId="0" applyFont="1" applyBorder="1" applyAlignment="1">
      <alignment vertical="center"/>
    </xf>
    <xf numFmtId="0" fontId="36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15" xfId="0" applyFont="1" applyBorder="1" applyAlignment="1">
      <alignment vertical="center"/>
    </xf>
    <xf numFmtId="0" fontId="9" fillId="0" borderId="16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5" xfId="0" applyFont="1" applyBorder="1" applyAlignment="1">
      <alignment vertical="center"/>
    </xf>
    <xf numFmtId="0" fontId="10" fillId="0" borderId="16" xfId="0" applyFont="1" applyBorder="1" applyAlignment="1">
      <alignment vertical="center"/>
    </xf>
    <xf numFmtId="0" fontId="11" fillId="0" borderId="4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15" xfId="0" applyFont="1" applyBorder="1" applyAlignment="1">
      <alignment vertical="center"/>
    </xf>
    <xf numFmtId="0" fontId="11" fillId="0" borderId="16" xfId="0" applyFont="1" applyBorder="1" applyAlignment="1">
      <alignment vertical="center"/>
    </xf>
    <xf numFmtId="0" fontId="12" fillId="0" borderId="4" xfId="0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167" fontId="12" fillId="0" borderId="0" xfId="0" applyNumberFormat="1" applyFont="1" applyAlignment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15" xfId="0" applyFont="1" applyBorder="1" applyAlignment="1">
      <alignment vertical="center"/>
    </xf>
    <xf numFmtId="0" fontId="12" fillId="0" borderId="16" xfId="0" applyFont="1" applyBorder="1" applyAlignment="1">
      <alignment vertical="center"/>
    </xf>
    <xf numFmtId="0" fontId="37" fillId="0" borderId="23" xfId="0" applyFont="1" applyBorder="1" applyAlignment="1" applyProtection="1">
      <alignment horizontal="center" vertical="center"/>
      <protection locked="0"/>
    </xf>
    <xf numFmtId="49" fontId="37" fillId="0" borderId="23" xfId="0" applyNumberFormat="1" applyFont="1" applyBorder="1" applyAlignment="1" applyProtection="1">
      <alignment horizontal="left" vertical="center" wrapText="1"/>
      <protection locked="0"/>
    </xf>
    <xf numFmtId="0" fontId="37" fillId="0" borderId="23" xfId="0" applyFont="1" applyBorder="1" applyAlignment="1" applyProtection="1">
      <alignment horizontal="left" vertical="center" wrapText="1"/>
      <protection locked="0"/>
    </xf>
    <xf numFmtId="0" fontId="37" fillId="0" borderId="23" xfId="0" applyFont="1" applyBorder="1" applyAlignment="1" applyProtection="1">
      <alignment horizontal="center" vertical="center" wrapText="1"/>
      <protection locked="0"/>
    </xf>
    <xf numFmtId="167" fontId="37" fillId="0" borderId="23" xfId="0" applyNumberFormat="1" applyFont="1" applyBorder="1" applyAlignment="1" applyProtection="1">
      <alignment vertical="center"/>
      <protection locked="0"/>
    </xf>
    <xf numFmtId="4" fontId="37" fillId="3" borderId="23" xfId="0" applyNumberFormat="1" applyFont="1" applyFill="1" applyBorder="1" applyAlignment="1" applyProtection="1">
      <alignment vertical="center"/>
      <protection locked="0"/>
    </xf>
    <xf numFmtId="4" fontId="37" fillId="0" borderId="23" xfId="0" applyNumberFormat="1" applyFont="1" applyBorder="1" applyAlignment="1" applyProtection="1">
      <alignment vertical="center"/>
      <protection locked="0"/>
    </xf>
    <xf numFmtId="0" fontId="38" fillId="0" borderId="4" xfId="0" applyFont="1" applyBorder="1" applyAlignment="1">
      <alignment vertical="center"/>
    </xf>
    <xf numFmtId="0" fontId="37" fillId="3" borderId="15" xfId="0" applyFont="1" applyFill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39" fillId="0" borderId="0" xfId="0" applyFont="1" applyAlignment="1">
      <alignment vertical="center" wrapText="1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0" xfId="0" applyAlignment="1">
      <alignment vertical="top"/>
    </xf>
    <xf numFmtId="0" fontId="40" fillId="0" borderId="24" xfId="0" applyFont="1" applyBorder="1" applyAlignment="1">
      <alignment vertical="center" wrapText="1"/>
    </xf>
    <xf numFmtId="0" fontId="40" fillId="0" borderId="25" xfId="0" applyFont="1" applyBorder="1" applyAlignment="1">
      <alignment vertical="center" wrapText="1"/>
    </xf>
    <xf numFmtId="0" fontId="40" fillId="0" borderId="26" xfId="0" applyFont="1" applyBorder="1" applyAlignment="1">
      <alignment vertical="center" wrapText="1"/>
    </xf>
    <xf numFmtId="0" fontId="40" fillId="0" borderId="27" xfId="0" applyFont="1" applyBorder="1" applyAlignment="1">
      <alignment horizontal="center" vertical="center" wrapText="1"/>
    </xf>
    <xf numFmtId="0" fontId="40" fillId="0" borderId="28" xfId="0" applyFont="1" applyBorder="1" applyAlignment="1">
      <alignment horizontal="center" vertical="center" wrapText="1"/>
    </xf>
    <xf numFmtId="0" fontId="40" fillId="0" borderId="27" xfId="0" applyFont="1" applyBorder="1" applyAlignment="1">
      <alignment vertical="center" wrapText="1"/>
    </xf>
    <xf numFmtId="0" fontId="40" fillId="0" borderId="28" xfId="0" applyFont="1" applyBorder="1" applyAlignment="1">
      <alignment vertical="center" wrapText="1"/>
    </xf>
    <xf numFmtId="0" fontId="42" fillId="0" borderId="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 wrapText="1"/>
    </xf>
    <xf numFmtId="0" fontId="44" fillId="0" borderId="27" xfId="0" applyFont="1" applyBorder="1" applyAlignment="1">
      <alignment vertical="center" wrapText="1"/>
    </xf>
    <xf numFmtId="0" fontId="43" fillId="0" borderId="1" xfId="0" applyFont="1" applyBorder="1" applyAlignment="1">
      <alignment vertical="center" wrapText="1"/>
    </xf>
    <xf numFmtId="0" fontId="43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vertical="center"/>
    </xf>
    <xf numFmtId="49" fontId="43" fillId="0" borderId="1" xfId="0" applyNumberFormat="1" applyFont="1" applyBorder="1" applyAlignment="1">
      <alignment vertical="center" wrapText="1"/>
    </xf>
    <xf numFmtId="0" fontId="40" fillId="0" borderId="30" xfId="0" applyFont="1" applyBorder="1" applyAlignment="1">
      <alignment vertical="center" wrapText="1"/>
    </xf>
    <xf numFmtId="0" fontId="45" fillId="0" borderId="29" xfId="0" applyFont="1" applyBorder="1" applyAlignment="1">
      <alignment vertical="center" wrapText="1"/>
    </xf>
    <xf numFmtId="0" fontId="40" fillId="0" borderId="31" xfId="0" applyFont="1" applyBorder="1" applyAlignment="1">
      <alignment vertical="center" wrapText="1"/>
    </xf>
    <xf numFmtId="0" fontId="40" fillId="0" borderId="1" xfId="0" applyFont="1" applyBorder="1" applyAlignment="1">
      <alignment vertical="top"/>
    </xf>
    <xf numFmtId="0" fontId="40" fillId="0" borderId="0" xfId="0" applyFont="1" applyAlignment="1">
      <alignment vertical="top"/>
    </xf>
    <xf numFmtId="0" fontId="40" fillId="0" borderId="24" xfId="0" applyFont="1" applyBorder="1" applyAlignment="1">
      <alignment horizontal="left" vertical="center"/>
    </xf>
    <xf numFmtId="0" fontId="40" fillId="0" borderId="25" xfId="0" applyFont="1" applyBorder="1" applyAlignment="1">
      <alignment horizontal="left" vertical="center"/>
    </xf>
    <xf numFmtId="0" fontId="40" fillId="0" borderId="26" xfId="0" applyFont="1" applyBorder="1" applyAlignment="1">
      <alignment horizontal="left" vertical="center"/>
    </xf>
    <xf numFmtId="0" fontId="40" fillId="0" borderId="27" xfId="0" applyFont="1" applyBorder="1" applyAlignment="1">
      <alignment horizontal="left" vertical="center"/>
    </xf>
    <xf numFmtId="0" fontId="40" fillId="0" borderId="28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center"/>
    </xf>
    <xf numFmtId="0" fontId="46" fillId="0" borderId="0" xfId="0" applyFont="1" applyAlignment="1">
      <alignment horizontal="left" vertical="center"/>
    </xf>
    <xf numFmtId="0" fontId="42" fillId="0" borderId="29" xfId="0" applyFont="1" applyBorder="1" applyAlignment="1">
      <alignment horizontal="left" vertical="center"/>
    </xf>
    <xf numFmtId="0" fontId="42" fillId="0" borderId="29" xfId="0" applyFont="1" applyBorder="1" applyAlignment="1">
      <alignment horizontal="center" vertical="center"/>
    </xf>
    <xf numFmtId="0" fontId="46" fillId="0" borderId="29" xfId="0" applyFont="1" applyBorder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4" fillId="0" borderId="0" xfId="0" applyFont="1" applyAlignment="1">
      <alignment horizontal="left" vertical="center"/>
    </xf>
    <xf numFmtId="0" fontId="48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horizontal="center" vertical="center"/>
    </xf>
    <xf numFmtId="0" fontId="43" fillId="0" borderId="0" xfId="0" applyFont="1" applyAlignment="1">
      <alignment horizontal="left" vertical="center"/>
    </xf>
    <xf numFmtId="0" fontId="44" fillId="0" borderId="27" xfId="0" applyFont="1" applyBorder="1" applyAlignment="1">
      <alignment horizontal="left" vertical="center"/>
    </xf>
    <xf numFmtId="0" fontId="40" fillId="0" borderId="30" xfId="0" applyFont="1" applyBorder="1" applyAlignment="1">
      <alignment horizontal="left" vertical="center"/>
    </xf>
    <xf numFmtId="0" fontId="45" fillId="0" borderId="29" xfId="0" applyFont="1" applyBorder="1" applyAlignment="1">
      <alignment horizontal="left" vertical="center"/>
    </xf>
    <xf numFmtId="0" fontId="40" fillId="0" borderId="31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4" fillId="0" borderId="29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center" vertical="center" wrapText="1"/>
    </xf>
    <xf numFmtId="0" fontId="40" fillId="0" borderId="24" xfId="0" applyFont="1" applyBorder="1" applyAlignment="1">
      <alignment horizontal="left" vertical="center" wrapText="1"/>
    </xf>
    <xf numFmtId="0" fontId="40" fillId="0" borderId="25" xfId="0" applyFont="1" applyBorder="1" applyAlignment="1">
      <alignment horizontal="left" vertical="center" wrapText="1"/>
    </xf>
    <xf numFmtId="0" fontId="40" fillId="0" borderId="26" xfId="0" applyFont="1" applyBorder="1" applyAlignment="1">
      <alignment horizontal="left" vertical="center" wrapText="1"/>
    </xf>
    <xf numFmtId="0" fontId="40" fillId="0" borderId="27" xfId="0" applyFont="1" applyBorder="1" applyAlignment="1">
      <alignment horizontal="left" vertical="center" wrapText="1"/>
    </xf>
    <xf numFmtId="0" fontId="40" fillId="0" borderId="28" xfId="0" applyFont="1" applyBorder="1" applyAlignment="1">
      <alignment horizontal="left" vertical="center" wrapText="1"/>
    </xf>
    <xf numFmtId="0" fontId="46" fillId="0" borderId="27" xfId="0" applyFont="1" applyBorder="1" applyAlignment="1">
      <alignment horizontal="left" vertical="center" wrapText="1"/>
    </xf>
    <xf numFmtId="0" fontId="46" fillId="0" borderId="28" xfId="0" applyFont="1" applyBorder="1" applyAlignment="1">
      <alignment horizontal="left" vertical="center" wrapText="1"/>
    </xf>
    <xf numFmtId="0" fontId="44" fillId="0" borderId="27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center"/>
    </xf>
    <xf numFmtId="0" fontId="44" fillId="0" borderId="28" xfId="0" applyFont="1" applyBorder="1" applyAlignment="1">
      <alignment horizontal="left" vertical="center" wrapText="1"/>
    </xf>
    <xf numFmtId="0" fontId="44" fillId="0" borderId="28" xfId="0" applyFont="1" applyBorder="1" applyAlignment="1">
      <alignment horizontal="left" vertical="center"/>
    </xf>
    <xf numFmtId="0" fontId="44" fillId="0" borderId="30" xfId="0" applyFont="1" applyBorder="1" applyAlignment="1">
      <alignment horizontal="left" vertical="center" wrapText="1"/>
    </xf>
    <xf numFmtId="0" fontId="44" fillId="0" borderId="29" xfId="0" applyFont="1" applyBorder="1" applyAlignment="1">
      <alignment horizontal="left" vertical="center" wrapText="1"/>
    </xf>
    <xf numFmtId="0" fontId="44" fillId="0" borderId="3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top"/>
    </xf>
    <xf numFmtId="0" fontId="43" fillId="0" borderId="1" xfId="0" applyFont="1" applyBorder="1" applyAlignment="1">
      <alignment horizontal="center" vertical="top"/>
    </xf>
    <xf numFmtId="0" fontId="44" fillId="0" borderId="30" xfId="0" applyFont="1" applyBorder="1" applyAlignment="1">
      <alignment horizontal="left" vertical="center"/>
    </xf>
    <xf numFmtId="0" fontId="44" fillId="0" borderId="31" xfId="0" applyFont="1" applyBorder="1" applyAlignment="1">
      <alignment horizontal="left" vertical="center"/>
    </xf>
    <xf numFmtId="0" fontId="44" fillId="0" borderId="1" xfId="0" applyFont="1" applyBorder="1" applyAlignment="1">
      <alignment horizontal="center" vertical="center"/>
    </xf>
    <xf numFmtId="0" fontId="46" fillId="0" borderId="0" xfId="0" applyFont="1" applyAlignment="1">
      <alignment vertical="center"/>
    </xf>
    <xf numFmtId="0" fontId="42" fillId="0" borderId="1" xfId="0" applyFont="1" applyBorder="1" applyAlignment="1">
      <alignment vertical="center"/>
    </xf>
    <xf numFmtId="0" fontId="46" fillId="0" borderId="29" xfId="0" applyFont="1" applyBorder="1" applyAlignment="1">
      <alignment vertical="center"/>
    </xf>
    <xf numFmtId="0" fontId="42" fillId="0" borderId="29" xfId="0" applyFont="1" applyBorder="1" applyAlignment="1">
      <alignment vertical="center"/>
    </xf>
    <xf numFmtId="0" fontId="43" fillId="0" borderId="1" xfId="0" applyFont="1" applyBorder="1" applyAlignment="1">
      <alignment vertical="top"/>
    </xf>
    <xf numFmtId="49" fontId="43" fillId="0" borderId="1" xfId="0" applyNumberFormat="1" applyFont="1" applyBorder="1" applyAlignment="1">
      <alignment horizontal="left" vertical="center"/>
    </xf>
    <xf numFmtId="0" fontId="0" fillId="0" borderId="29" xfId="0" applyBorder="1" applyAlignment="1">
      <alignment vertical="top"/>
    </xf>
    <xf numFmtId="0" fontId="42" fillId="0" borderId="29" xfId="0" applyFont="1" applyBorder="1" applyAlignment="1">
      <alignment horizontal="left"/>
    </xf>
    <xf numFmtId="0" fontId="46" fillId="0" borderId="29" xfId="0" applyFont="1" applyBorder="1"/>
    <xf numFmtId="0" fontId="40" fillId="0" borderId="27" xfId="0" applyFont="1" applyBorder="1" applyAlignment="1">
      <alignment vertical="top"/>
    </xf>
    <xf numFmtId="0" fontId="40" fillId="0" borderId="28" xfId="0" applyFont="1" applyBorder="1" applyAlignment="1">
      <alignment vertical="top"/>
    </xf>
    <xf numFmtId="0" fontId="40" fillId="0" borderId="30" xfId="0" applyFont="1" applyBorder="1" applyAlignment="1">
      <alignment vertical="top"/>
    </xf>
    <xf numFmtId="0" fontId="40" fillId="0" borderId="29" xfId="0" applyFont="1" applyBorder="1" applyAlignment="1">
      <alignment vertical="top"/>
    </xf>
    <xf numFmtId="0" fontId="40" fillId="0" borderId="31" xfId="0" applyFont="1" applyBorder="1" applyAlignment="1">
      <alignment vertical="top"/>
    </xf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8" fillId="0" borderId="6" xfId="0" applyNumberFormat="1" applyFont="1" applyBorder="1" applyAlignment="1">
      <alignment vertical="center"/>
    </xf>
    <xf numFmtId="0" fontId="0" fillId="0" borderId="6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9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4" borderId="8" xfId="0" applyFont="1" applyFill="1" applyBorder="1" applyAlignment="1">
      <alignment horizontal="left" vertical="center"/>
    </xf>
    <xf numFmtId="0" fontId="0" fillId="4" borderId="8" xfId="0" applyFill="1" applyBorder="1" applyAlignment="1">
      <alignment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ill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0" fillId="0" borderId="12" xfId="0" applyFont="1" applyBorder="1" applyAlignment="1">
      <alignment horizontal="center" vertical="center"/>
    </xf>
    <xf numFmtId="0" fontId="20" fillId="0" borderId="13" xfId="0" applyFont="1" applyBorder="1" applyAlignment="1">
      <alignment horizontal="left" vertical="center"/>
    </xf>
    <xf numFmtId="0" fontId="21" fillId="0" borderId="15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2" fillId="5" borderId="7" xfId="0" applyFont="1" applyFill="1" applyBorder="1" applyAlignment="1">
      <alignment horizontal="center" vertical="center"/>
    </xf>
    <xf numFmtId="0" fontId="22" fillId="5" borderId="8" xfId="0" applyFont="1" applyFill="1" applyBorder="1" applyAlignment="1">
      <alignment horizontal="left" vertical="center"/>
    </xf>
    <xf numFmtId="0" fontId="22" fillId="5" borderId="8" xfId="0" applyFont="1" applyFill="1" applyBorder="1" applyAlignment="1">
      <alignment horizontal="center" vertical="center"/>
    </xf>
    <xf numFmtId="0" fontId="22" fillId="5" borderId="8" xfId="0" applyFont="1" applyFill="1" applyBorder="1" applyAlignment="1">
      <alignment horizontal="right" vertical="center"/>
    </xf>
    <xf numFmtId="4" fontId="28" fillId="0" borderId="0" xfId="0" applyNumberFormat="1" applyFont="1" applyAlignment="1">
      <alignment vertical="center"/>
    </xf>
    <xf numFmtId="0" fontId="28" fillId="0" borderId="0" xfId="0" applyFont="1" applyAlignment="1">
      <alignment vertical="center"/>
    </xf>
    <xf numFmtId="0" fontId="27" fillId="0" borderId="0" xfId="0" applyFont="1" applyAlignment="1">
      <alignment horizontal="left" vertical="center" wrapText="1"/>
    </xf>
    <xf numFmtId="4" fontId="24" fillId="0" borderId="0" xfId="0" applyNumberFormat="1" applyFont="1" applyAlignment="1">
      <alignment horizontal="right" vertical="center"/>
    </xf>
    <xf numFmtId="4" fontId="24" fillId="0" borderId="0" xfId="0" applyNumberFormat="1" applyFont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3" borderId="0" xfId="0" applyFont="1" applyFill="1" applyAlignment="1" applyProtection="1">
      <alignment horizontal="left" vertical="center"/>
      <protection locked="0"/>
    </xf>
    <xf numFmtId="0" fontId="41" fillId="0" borderId="1" xfId="0" applyFont="1" applyBorder="1" applyAlignment="1">
      <alignment horizontal="center" vertical="center"/>
    </xf>
    <xf numFmtId="0" fontId="41" fillId="0" borderId="1" xfId="0" applyFont="1" applyBorder="1" applyAlignment="1">
      <alignment horizontal="center" vertical="center" wrapText="1"/>
    </xf>
    <xf numFmtId="0" fontId="42" fillId="0" borderId="29" xfId="0" applyFont="1" applyBorder="1" applyAlignment="1">
      <alignment horizontal="left"/>
    </xf>
    <xf numFmtId="0" fontId="43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horizontal="left" vertical="top"/>
    </xf>
    <xf numFmtId="0" fontId="43" fillId="0" borderId="1" xfId="0" applyFont="1" applyBorder="1" applyAlignment="1">
      <alignment horizontal="left" vertical="center" wrapText="1"/>
    </xf>
    <xf numFmtId="0" fontId="42" fillId="0" borderId="29" xfId="0" applyFont="1" applyBorder="1" applyAlignment="1">
      <alignment horizontal="left" wrapText="1"/>
    </xf>
    <xf numFmtId="49" fontId="43" fillId="0" borderId="1" xfId="0" applyNumberFormat="1" applyFont="1" applyBorder="1" applyAlignment="1">
      <alignment horizontal="left" vertical="center" wrapText="1"/>
    </xf>
    <xf numFmtId="0" fontId="37" fillId="0" borderId="23" xfId="0" applyFont="1" applyBorder="1" applyAlignment="1">
      <alignment horizontal="left" vertical="center" wrapText="1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s://podminky.urs.cz/item/CS_URS_2022_02/122251101" TargetMode="External"/><Relationship Id="rId18" Type="http://schemas.openxmlformats.org/officeDocument/2006/relationships/hyperlink" Target="https://podminky.urs.cz/item/CS_URS_2022_02/181951112" TargetMode="External"/><Relationship Id="rId26" Type="http://schemas.openxmlformats.org/officeDocument/2006/relationships/hyperlink" Target="https://podminky.urs.cz/item/CS_URS_2022_02/577134121" TargetMode="External"/><Relationship Id="rId39" Type="http://schemas.openxmlformats.org/officeDocument/2006/relationships/hyperlink" Target="https://podminky.urs.cz/item/CS_URS_2022_02/564851011" TargetMode="External"/><Relationship Id="rId21" Type="http://schemas.openxmlformats.org/officeDocument/2006/relationships/hyperlink" Target="https://podminky.urs.cz/item/CS_URS_2022_02/564851111" TargetMode="External"/><Relationship Id="rId34" Type="http://schemas.openxmlformats.org/officeDocument/2006/relationships/hyperlink" Target="https://podminky.urs.cz/item/CS_URS_2022_02/596211110" TargetMode="External"/><Relationship Id="rId42" Type="http://schemas.openxmlformats.org/officeDocument/2006/relationships/hyperlink" Target="https://podminky.urs.cz/item/CS_URS_2022_02/596212210R" TargetMode="External"/><Relationship Id="rId47" Type="http://schemas.openxmlformats.org/officeDocument/2006/relationships/hyperlink" Target="https://podminky.urs.cz/item/CS_URS_2022_02/914511111" TargetMode="External"/><Relationship Id="rId50" Type="http://schemas.openxmlformats.org/officeDocument/2006/relationships/hyperlink" Target="https://podminky.urs.cz/item/CS_URS_2022_02/916131113" TargetMode="External"/><Relationship Id="rId55" Type="http://schemas.openxmlformats.org/officeDocument/2006/relationships/hyperlink" Target="https://podminky.urs.cz/item/CS_URS_2022_02/916131213" TargetMode="External"/><Relationship Id="rId63" Type="http://schemas.openxmlformats.org/officeDocument/2006/relationships/hyperlink" Target="https://podminky.urs.cz/item/CS_URS_2022_02/916331112" TargetMode="External"/><Relationship Id="rId68" Type="http://schemas.openxmlformats.org/officeDocument/2006/relationships/hyperlink" Target="https://podminky.urs.cz/item/CS_URS_2022_02/936104211" TargetMode="External"/><Relationship Id="rId76" Type="http://schemas.openxmlformats.org/officeDocument/2006/relationships/hyperlink" Target="https://podminky.urs.cz/item/CS_URS_2022_02/997221861" TargetMode="External"/><Relationship Id="rId7" Type="http://schemas.openxmlformats.org/officeDocument/2006/relationships/hyperlink" Target="https://podminky.urs.cz/item/CS_URS_2022_02/113107331" TargetMode="External"/><Relationship Id="rId71" Type="http://schemas.openxmlformats.org/officeDocument/2006/relationships/hyperlink" Target="https://podminky.urs.cz/item/CS_URS_2022_02/966006132" TargetMode="External"/><Relationship Id="rId2" Type="http://schemas.openxmlformats.org/officeDocument/2006/relationships/hyperlink" Target="https://podminky.urs.cz/item/CS_URS_2022_02/112151317" TargetMode="External"/><Relationship Id="rId16" Type="http://schemas.openxmlformats.org/officeDocument/2006/relationships/hyperlink" Target="https://podminky.urs.cz/item/CS_URS_2022_02/171251201" TargetMode="External"/><Relationship Id="rId29" Type="http://schemas.openxmlformats.org/officeDocument/2006/relationships/hyperlink" Target="https://podminky.urs.cz/item/CS_URS_2022_02/596211110" TargetMode="External"/><Relationship Id="rId11" Type="http://schemas.openxmlformats.org/officeDocument/2006/relationships/hyperlink" Target="https://podminky.urs.cz/item/CS_URS_2022_02/113107163" TargetMode="External"/><Relationship Id="rId24" Type="http://schemas.openxmlformats.org/officeDocument/2006/relationships/hyperlink" Target="https://podminky.urs.cz/item/CS_URS_2022_02/565135111" TargetMode="External"/><Relationship Id="rId32" Type="http://schemas.openxmlformats.org/officeDocument/2006/relationships/hyperlink" Target="https://podminky.urs.cz/item/CS_URS_2022_02/564861011" TargetMode="External"/><Relationship Id="rId37" Type="http://schemas.openxmlformats.org/officeDocument/2006/relationships/hyperlink" Target="https://podminky.urs.cz/item/CS_URS_2022_02/564861011" TargetMode="External"/><Relationship Id="rId40" Type="http://schemas.openxmlformats.org/officeDocument/2006/relationships/hyperlink" Target="https://podminky.urs.cz/item/CS_URS_2022_02/596211210" TargetMode="External"/><Relationship Id="rId45" Type="http://schemas.openxmlformats.org/officeDocument/2006/relationships/hyperlink" Target="https://podminky.urs.cz/item/CS_URS_2022_02/899104112" TargetMode="External"/><Relationship Id="rId53" Type="http://schemas.openxmlformats.org/officeDocument/2006/relationships/hyperlink" Target="https://podminky.urs.cz/item/CS_URS_2022_02/916131213" TargetMode="External"/><Relationship Id="rId58" Type="http://schemas.openxmlformats.org/officeDocument/2006/relationships/hyperlink" Target="https://podminky.urs.cz/item/CS_URS_2022_02/916131213" TargetMode="External"/><Relationship Id="rId66" Type="http://schemas.openxmlformats.org/officeDocument/2006/relationships/hyperlink" Target="https://podminky.urs.cz/item/CS_URS_2022_02/919735112" TargetMode="External"/><Relationship Id="rId74" Type="http://schemas.openxmlformats.org/officeDocument/2006/relationships/hyperlink" Target="https://podminky.urs.cz/item/CS_URS_2022_02/997221559" TargetMode="External"/><Relationship Id="rId79" Type="http://schemas.openxmlformats.org/officeDocument/2006/relationships/hyperlink" Target="https://podminky.urs.cz/item/CS_URS_2022_02/998225111" TargetMode="External"/><Relationship Id="rId5" Type="http://schemas.openxmlformats.org/officeDocument/2006/relationships/hyperlink" Target="https://podminky.urs.cz/item/CS_URS_2022_02/113106134" TargetMode="External"/><Relationship Id="rId61" Type="http://schemas.openxmlformats.org/officeDocument/2006/relationships/hyperlink" Target="https://podminky.urs.cz/item/CS_URS_2022_02/916331112" TargetMode="External"/><Relationship Id="rId10" Type="http://schemas.openxmlformats.org/officeDocument/2006/relationships/hyperlink" Target="https://podminky.urs.cz/item/CS_URS_2022_02/113107181" TargetMode="External"/><Relationship Id="rId19" Type="http://schemas.openxmlformats.org/officeDocument/2006/relationships/hyperlink" Target="https://podminky.urs.cz/item/CS_URS_2022_02/181951112" TargetMode="External"/><Relationship Id="rId31" Type="http://schemas.openxmlformats.org/officeDocument/2006/relationships/hyperlink" Target="https://podminky.urs.cz/item/CS_URS_2022_02/596412210" TargetMode="External"/><Relationship Id="rId44" Type="http://schemas.openxmlformats.org/officeDocument/2006/relationships/hyperlink" Target="https://podminky.urs.cz/item/CS_URS_2022_02/561121112" TargetMode="External"/><Relationship Id="rId52" Type="http://schemas.openxmlformats.org/officeDocument/2006/relationships/hyperlink" Target="https://podminky.urs.cz/item/CS_URS_2022_02/916131113" TargetMode="External"/><Relationship Id="rId60" Type="http://schemas.openxmlformats.org/officeDocument/2006/relationships/hyperlink" Target="https://podminky.urs.cz/item/CS_URS_2022_02/916231292" TargetMode="External"/><Relationship Id="rId65" Type="http://schemas.openxmlformats.org/officeDocument/2006/relationships/hyperlink" Target="https://podminky.urs.cz/item/CS_URS_2022_02/919732221" TargetMode="External"/><Relationship Id="rId73" Type="http://schemas.openxmlformats.org/officeDocument/2006/relationships/hyperlink" Target="https://podminky.urs.cz/item/CS_URS_2022_02/997221551" TargetMode="External"/><Relationship Id="rId78" Type="http://schemas.openxmlformats.org/officeDocument/2006/relationships/hyperlink" Target="https://podminky.urs.cz/item/CS_URS_2022_02/997221873" TargetMode="External"/><Relationship Id="rId4" Type="http://schemas.openxmlformats.org/officeDocument/2006/relationships/hyperlink" Target="https://podminky.urs.cz/item/CS_URS_2022_02/113106132" TargetMode="External"/><Relationship Id="rId9" Type="http://schemas.openxmlformats.org/officeDocument/2006/relationships/hyperlink" Target="https://podminky.urs.cz/item/CS_URS_2022_02/113107162" TargetMode="External"/><Relationship Id="rId14" Type="http://schemas.openxmlformats.org/officeDocument/2006/relationships/hyperlink" Target="https://podminky.urs.cz/item/CS_URS_2022_02/162251102" TargetMode="External"/><Relationship Id="rId22" Type="http://schemas.openxmlformats.org/officeDocument/2006/relationships/hyperlink" Target="https://podminky.urs.cz/item/CS_URS_2022_02/564851111" TargetMode="External"/><Relationship Id="rId27" Type="http://schemas.openxmlformats.org/officeDocument/2006/relationships/hyperlink" Target="https://podminky.urs.cz/item/CS_URS_2022_02/596212210" TargetMode="External"/><Relationship Id="rId30" Type="http://schemas.openxmlformats.org/officeDocument/2006/relationships/hyperlink" Target="https://podminky.urs.cz/item/CS_URS_2022_02/564851011" TargetMode="External"/><Relationship Id="rId35" Type="http://schemas.openxmlformats.org/officeDocument/2006/relationships/hyperlink" Target="https://podminky.urs.cz/item/CS_URS_2022_02/564851011" TargetMode="External"/><Relationship Id="rId43" Type="http://schemas.openxmlformats.org/officeDocument/2006/relationships/hyperlink" Target="https://podminky.urs.cz/item/CS_URS_2022_02/567132111" TargetMode="External"/><Relationship Id="rId48" Type="http://schemas.openxmlformats.org/officeDocument/2006/relationships/hyperlink" Target="https://podminky.urs.cz/item/CS_URS_2022_02/915111112" TargetMode="External"/><Relationship Id="rId56" Type="http://schemas.openxmlformats.org/officeDocument/2006/relationships/hyperlink" Target="https://podminky.urs.cz/item/CS_URS_2022_02/916131213" TargetMode="External"/><Relationship Id="rId64" Type="http://schemas.openxmlformats.org/officeDocument/2006/relationships/hyperlink" Target="https://podminky.urs.cz/item/CS_URS_2022_02/916331112" TargetMode="External"/><Relationship Id="rId69" Type="http://schemas.openxmlformats.org/officeDocument/2006/relationships/hyperlink" Target="https://podminky.urs.cz/item/CS_URS_2022_02/936124112" TargetMode="External"/><Relationship Id="rId77" Type="http://schemas.openxmlformats.org/officeDocument/2006/relationships/hyperlink" Target="https://podminky.urs.cz/item/CS_URS_2022_02/997221875" TargetMode="External"/><Relationship Id="rId8" Type="http://schemas.openxmlformats.org/officeDocument/2006/relationships/hyperlink" Target="https://podminky.urs.cz/item/CS_URS_2022_02/113107171" TargetMode="External"/><Relationship Id="rId51" Type="http://schemas.openxmlformats.org/officeDocument/2006/relationships/hyperlink" Target="https://podminky.urs.cz/item/CS_URS_2022_02/916131113" TargetMode="External"/><Relationship Id="rId72" Type="http://schemas.openxmlformats.org/officeDocument/2006/relationships/hyperlink" Target="https://podminky.urs.cz/item/CS_URS_2022_02/979054451" TargetMode="External"/><Relationship Id="rId80" Type="http://schemas.openxmlformats.org/officeDocument/2006/relationships/drawing" Target="../drawings/drawing2.xml"/><Relationship Id="rId3" Type="http://schemas.openxmlformats.org/officeDocument/2006/relationships/hyperlink" Target="https://podminky.urs.cz/item/CS_URS_2022_02/112201117" TargetMode="External"/><Relationship Id="rId12" Type="http://schemas.openxmlformats.org/officeDocument/2006/relationships/hyperlink" Target="https://podminky.urs.cz/item/CS_URS_2022_02/113202111" TargetMode="External"/><Relationship Id="rId17" Type="http://schemas.openxmlformats.org/officeDocument/2006/relationships/hyperlink" Target="https://podminky.urs.cz/item/CS_URS_2022_02/181951111" TargetMode="External"/><Relationship Id="rId25" Type="http://schemas.openxmlformats.org/officeDocument/2006/relationships/hyperlink" Target="https://podminky.urs.cz/item/CS_URS_2022_02/573231108" TargetMode="External"/><Relationship Id="rId33" Type="http://schemas.openxmlformats.org/officeDocument/2006/relationships/hyperlink" Target="https://podminky.urs.cz/item/CS_URS_2022_02/591211111" TargetMode="External"/><Relationship Id="rId38" Type="http://schemas.openxmlformats.org/officeDocument/2006/relationships/hyperlink" Target="https://podminky.urs.cz/item/CS_URS_2022_02/596211110" TargetMode="External"/><Relationship Id="rId46" Type="http://schemas.openxmlformats.org/officeDocument/2006/relationships/hyperlink" Target="https://podminky.urs.cz/item/CS_URS_2022_02/914111111" TargetMode="External"/><Relationship Id="rId59" Type="http://schemas.openxmlformats.org/officeDocument/2006/relationships/hyperlink" Target="https://podminky.urs.cz/item/CS_URS_2022_02/916131213" TargetMode="External"/><Relationship Id="rId67" Type="http://schemas.openxmlformats.org/officeDocument/2006/relationships/hyperlink" Target="https://podminky.urs.cz/item/CS_URS_2022_02/936001002" TargetMode="External"/><Relationship Id="rId20" Type="http://schemas.openxmlformats.org/officeDocument/2006/relationships/hyperlink" Target="https://podminky.urs.cz/item/CS_URS_2022_02/184818231" TargetMode="External"/><Relationship Id="rId41" Type="http://schemas.openxmlformats.org/officeDocument/2006/relationships/hyperlink" Target="https://podminky.urs.cz/item/CS_URS_2022_02/564861011" TargetMode="External"/><Relationship Id="rId54" Type="http://schemas.openxmlformats.org/officeDocument/2006/relationships/hyperlink" Target="https://podminky.urs.cz/item/CS_URS_2022_02/916131212" TargetMode="External"/><Relationship Id="rId62" Type="http://schemas.openxmlformats.org/officeDocument/2006/relationships/hyperlink" Target="https://podminky.urs.cz/item/CS_URS_2022_02/916331112" TargetMode="External"/><Relationship Id="rId70" Type="http://schemas.openxmlformats.org/officeDocument/2006/relationships/hyperlink" Target="https://podminky.urs.cz/item/CS_URS_2022_02/966005111" TargetMode="External"/><Relationship Id="rId75" Type="http://schemas.openxmlformats.org/officeDocument/2006/relationships/hyperlink" Target="https://podminky.urs.cz/item/CS_URS_2022_02/997221611" TargetMode="External"/><Relationship Id="rId1" Type="http://schemas.openxmlformats.org/officeDocument/2006/relationships/hyperlink" Target="https://podminky.urs.cz/item/CS_URS_2022_02/111212211" TargetMode="External"/><Relationship Id="rId6" Type="http://schemas.openxmlformats.org/officeDocument/2006/relationships/hyperlink" Target="https://podminky.urs.cz/item/CS_URS_2022_02/113106187" TargetMode="External"/><Relationship Id="rId15" Type="http://schemas.openxmlformats.org/officeDocument/2006/relationships/hyperlink" Target="https://podminky.urs.cz/item/CS_URS_2022_02/171251101" TargetMode="External"/><Relationship Id="rId23" Type="http://schemas.openxmlformats.org/officeDocument/2006/relationships/hyperlink" Target="https://podminky.urs.cz/item/CS_URS_2022_02/573191111" TargetMode="External"/><Relationship Id="rId28" Type="http://schemas.openxmlformats.org/officeDocument/2006/relationships/hyperlink" Target="https://podminky.urs.cz/item/CS_URS_2022_02/564861011" TargetMode="External"/><Relationship Id="rId36" Type="http://schemas.openxmlformats.org/officeDocument/2006/relationships/hyperlink" Target="https://podminky.urs.cz/item/CS_URS_2022_02/596211210" TargetMode="External"/><Relationship Id="rId49" Type="http://schemas.openxmlformats.org/officeDocument/2006/relationships/hyperlink" Target="https://podminky.urs.cz/item/CS_URS_2022_02/915131112" TargetMode="External"/><Relationship Id="rId57" Type="http://schemas.openxmlformats.org/officeDocument/2006/relationships/hyperlink" Target="https://podminky.urs.cz/item/CS_URS_2022_02/916131213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2_02/183403153" TargetMode="External"/><Relationship Id="rId13" Type="http://schemas.openxmlformats.org/officeDocument/2006/relationships/hyperlink" Target="https://podminky.urs.cz/item/CS_URS_2022_02/184102116" TargetMode="External"/><Relationship Id="rId18" Type="http://schemas.openxmlformats.org/officeDocument/2006/relationships/hyperlink" Target="https://podminky.urs.cz/item/CS_URS_2022_02/184911421" TargetMode="External"/><Relationship Id="rId3" Type="http://schemas.openxmlformats.org/officeDocument/2006/relationships/hyperlink" Target="https://podminky.urs.cz/item/CS_URS_2022_02/181111111" TargetMode="External"/><Relationship Id="rId21" Type="http://schemas.openxmlformats.org/officeDocument/2006/relationships/drawing" Target="../drawings/drawing3.xml"/><Relationship Id="rId7" Type="http://schemas.openxmlformats.org/officeDocument/2006/relationships/hyperlink" Target="https://podminky.urs.cz/item/CS_URS_2022_02/183403113" TargetMode="External"/><Relationship Id="rId12" Type="http://schemas.openxmlformats.org/officeDocument/2006/relationships/hyperlink" Target="https://podminky.urs.cz/item/CS_URS_2022_02/184102113" TargetMode="External"/><Relationship Id="rId17" Type="http://schemas.openxmlformats.org/officeDocument/2006/relationships/hyperlink" Target="https://podminky.urs.cz/item/CS_URS_2022_02/184215412" TargetMode="External"/><Relationship Id="rId2" Type="http://schemas.openxmlformats.org/officeDocument/2006/relationships/hyperlink" Target="https://podminky.urs.cz/item/CS_URS_2022_02/180405114" TargetMode="External"/><Relationship Id="rId16" Type="http://schemas.openxmlformats.org/officeDocument/2006/relationships/hyperlink" Target="https://podminky.urs.cz/item/CS_URS_2022_02/184215331" TargetMode="External"/><Relationship Id="rId20" Type="http://schemas.openxmlformats.org/officeDocument/2006/relationships/hyperlink" Target="https://podminky.urs.cz/item/CS_URS_2022_02/998231311" TargetMode="External"/><Relationship Id="rId1" Type="http://schemas.openxmlformats.org/officeDocument/2006/relationships/hyperlink" Target="https://podminky.urs.cz/item/CS_URS_2022_02/184813521" TargetMode="External"/><Relationship Id="rId6" Type="http://schemas.openxmlformats.org/officeDocument/2006/relationships/hyperlink" Target="https://podminky.urs.cz/item/CS_URS_2022_02/182911131" TargetMode="External"/><Relationship Id="rId11" Type="http://schemas.openxmlformats.org/officeDocument/2006/relationships/hyperlink" Target="https://podminky.urs.cz/item/CS_URS_2022_02/183901114" TargetMode="External"/><Relationship Id="rId5" Type="http://schemas.openxmlformats.org/officeDocument/2006/relationships/hyperlink" Target="https://podminky.urs.cz/item/CS_URS_2022_02/182303111R" TargetMode="External"/><Relationship Id="rId15" Type="http://schemas.openxmlformats.org/officeDocument/2006/relationships/hyperlink" Target="https://podminky.urs.cz/item/CS_URS_2022_02/184215133" TargetMode="External"/><Relationship Id="rId10" Type="http://schemas.openxmlformats.org/officeDocument/2006/relationships/hyperlink" Target="https://podminky.urs.cz/item/CS_URS_2022_02/183403152" TargetMode="External"/><Relationship Id="rId19" Type="http://schemas.openxmlformats.org/officeDocument/2006/relationships/hyperlink" Target="https://podminky.urs.cz/item/CS_URS_2022_02/184911311" TargetMode="External"/><Relationship Id="rId4" Type="http://schemas.openxmlformats.org/officeDocument/2006/relationships/hyperlink" Target="https://podminky.urs.cz/item/CS_URS_2022_02/181411131" TargetMode="External"/><Relationship Id="rId9" Type="http://schemas.openxmlformats.org/officeDocument/2006/relationships/hyperlink" Target="https://podminky.urs.cz/item/CS_URS_2022_02/183403161" TargetMode="External"/><Relationship Id="rId14" Type="http://schemas.openxmlformats.org/officeDocument/2006/relationships/hyperlink" Target="https://podminky.urs.cz/item/CS_URS_2022_02/184102118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hyperlink" Target="https://podminky.urs.cz/item/CS_URS_2022_02/013254000" TargetMode="External"/><Relationship Id="rId1" Type="http://schemas.openxmlformats.org/officeDocument/2006/relationships/hyperlink" Target="https://podminky.urs.cz/item/CS_URS_2022_02/012103000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59"/>
  <sheetViews>
    <sheetView showGridLines="0" workbookViewId="0"/>
  </sheetViews>
  <sheetFormatPr defaultRowHeight="1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 ht="11.25">
      <c r="A1" s="17" t="s">
        <v>0</v>
      </c>
      <c r="AZ1" s="17" t="s">
        <v>1</v>
      </c>
      <c r="BA1" s="17" t="s">
        <v>2</v>
      </c>
      <c r="BB1" s="17" t="s">
        <v>3</v>
      </c>
      <c r="BT1" s="17" t="s">
        <v>4</v>
      </c>
      <c r="BU1" s="17" t="s">
        <v>4</v>
      </c>
      <c r="BV1" s="17" t="s">
        <v>5</v>
      </c>
    </row>
    <row r="2" spans="1:74" ht="36.950000000000003" customHeight="1">
      <c r="AR2" s="304" t="s">
        <v>6</v>
      </c>
      <c r="AS2" s="271"/>
      <c r="AT2" s="271"/>
      <c r="AU2" s="271"/>
      <c r="AV2" s="271"/>
      <c r="AW2" s="271"/>
      <c r="AX2" s="271"/>
      <c r="AY2" s="271"/>
      <c r="AZ2" s="271"/>
      <c r="BA2" s="271"/>
      <c r="BB2" s="271"/>
      <c r="BC2" s="271"/>
      <c r="BD2" s="271"/>
      <c r="BE2" s="271"/>
      <c r="BS2" s="18" t="s">
        <v>7</v>
      </c>
      <c r="BT2" s="18" t="s">
        <v>8</v>
      </c>
    </row>
    <row r="3" spans="1:74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7</v>
      </c>
      <c r="BT3" s="18" t="s">
        <v>9</v>
      </c>
    </row>
    <row r="4" spans="1:74" ht="24.95" customHeight="1">
      <c r="B4" s="21"/>
      <c r="D4" s="22" t="s">
        <v>10</v>
      </c>
      <c r="AR4" s="21"/>
      <c r="AS4" s="23" t="s">
        <v>11</v>
      </c>
      <c r="BE4" s="24" t="s">
        <v>12</v>
      </c>
      <c r="BS4" s="18" t="s">
        <v>13</v>
      </c>
    </row>
    <row r="5" spans="1:74" ht="12" customHeight="1">
      <c r="B5" s="21"/>
      <c r="D5" s="25" t="s">
        <v>14</v>
      </c>
      <c r="K5" s="270" t="s">
        <v>15</v>
      </c>
      <c r="L5" s="271"/>
      <c r="M5" s="271"/>
      <c r="N5" s="271"/>
      <c r="O5" s="271"/>
      <c r="P5" s="271"/>
      <c r="Q5" s="271"/>
      <c r="R5" s="271"/>
      <c r="S5" s="271"/>
      <c r="T5" s="271"/>
      <c r="U5" s="271"/>
      <c r="V5" s="271"/>
      <c r="W5" s="271"/>
      <c r="X5" s="271"/>
      <c r="Y5" s="271"/>
      <c r="Z5" s="271"/>
      <c r="AA5" s="271"/>
      <c r="AB5" s="271"/>
      <c r="AC5" s="271"/>
      <c r="AD5" s="271"/>
      <c r="AE5" s="271"/>
      <c r="AF5" s="271"/>
      <c r="AG5" s="271"/>
      <c r="AH5" s="271"/>
      <c r="AI5" s="271"/>
      <c r="AJ5" s="271"/>
      <c r="AK5" s="271"/>
      <c r="AL5" s="271"/>
      <c r="AM5" s="271"/>
      <c r="AN5" s="271"/>
      <c r="AO5" s="271"/>
      <c r="AR5" s="21"/>
      <c r="BE5" s="267" t="s">
        <v>16</v>
      </c>
      <c r="BS5" s="18" t="s">
        <v>7</v>
      </c>
    </row>
    <row r="6" spans="1:74" ht="36.950000000000003" customHeight="1">
      <c r="B6" s="21"/>
      <c r="D6" s="27" t="s">
        <v>17</v>
      </c>
      <c r="K6" s="272" t="s">
        <v>18</v>
      </c>
      <c r="L6" s="271"/>
      <c r="M6" s="271"/>
      <c r="N6" s="271"/>
      <c r="O6" s="271"/>
      <c r="P6" s="271"/>
      <c r="Q6" s="271"/>
      <c r="R6" s="271"/>
      <c r="S6" s="271"/>
      <c r="T6" s="271"/>
      <c r="U6" s="271"/>
      <c r="V6" s="271"/>
      <c r="W6" s="271"/>
      <c r="X6" s="271"/>
      <c r="Y6" s="271"/>
      <c r="Z6" s="271"/>
      <c r="AA6" s="271"/>
      <c r="AB6" s="271"/>
      <c r="AC6" s="271"/>
      <c r="AD6" s="271"/>
      <c r="AE6" s="271"/>
      <c r="AF6" s="271"/>
      <c r="AG6" s="271"/>
      <c r="AH6" s="271"/>
      <c r="AI6" s="271"/>
      <c r="AJ6" s="271"/>
      <c r="AK6" s="271"/>
      <c r="AL6" s="271"/>
      <c r="AM6" s="271"/>
      <c r="AN6" s="271"/>
      <c r="AO6" s="271"/>
      <c r="AR6" s="21"/>
      <c r="BE6" s="268"/>
      <c r="BS6" s="18" t="s">
        <v>7</v>
      </c>
    </row>
    <row r="7" spans="1:74" ht="12" customHeight="1">
      <c r="B7" s="21"/>
      <c r="D7" s="28" t="s">
        <v>19</v>
      </c>
      <c r="K7" s="26" t="s">
        <v>3</v>
      </c>
      <c r="AK7" s="28" t="s">
        <v>20</v>
      </c>
      <c r="AN7" s="26" t="s">
        <v>3</v>
      </c>
      <c r="AR7" s="21"/>
      <c r="BE7" s="268"/>
      <c r="BS7" s="18" t="s">
        <v>7</v>
      </c>
    </row>
    <row r="8" spans="1:74" ht="12" customHeight="1">
      <c r="B8" s="21"/>
      <c r="D8" s="28" t="s">
        <v>21</v>
      </c>
      <c r="K8" s="26" t="s">
        <v>22</v>
      </c>
      <c r="AK8" s="28" t="s">
        <v>23</v>
      </c>
      <c r="AN8" s="29" t="s">
        <v>24</v>
      </c>
      <c r="AR8" s="21"/>
      <c r="BE8" s="268"/>
      <c r="BS8" s="18" t="s">
        <v>7</v>
      </c>
    </row>
    <row r="9" spans="1:74" ht="14.45" customHeight="1">
      <c r="B9" s="21"/>
      <c r="AR9" s="21"/>
      <c r="BE9" s="268"/>
      <c r="BS9" s="18" t="s">
        <v>7</v>
      </c>
    </row>
    <row r="10" spans="1:74" ht="12" customHeight="1">
      <c r="B10" s="21"/>
      <c r="D10" s="28" t="s">
        <v>25</v>
      </c>
      <c r="AK10" s="28" t="s">
        <v>26</v>
      </c>
      <c r="AN10" s="26" t="s">
        <v>3</v>
      </c>
      <c r="AR10" s="21"/>
      <c r="BE10" s="268"/>
      <c r="BS10" s="18" t="s">
        <v>7</v>
      </c>
    </row>
    <row r="11" spans="1:74" ht="18.399999999999999" customHeight="1">
      <c r="B11" s="21"/>
      <c r="E11" s="26" t="s">
        <v>27</v>
      </c>
      <c r="AK11" s="28" t="s">
        <v>28</v>
      </c>
      <c r="AN11" s="26" t="s">
        <v>3</v>
      </c>
      <c r="AR11" s="21"/>
      <c r="BE11" s="268"/>
      <c r="BS11" s="18" t="s">
        <v>7</v>
      </c>
    </row>
    <row r="12" spans="1:74" ht="6.95" customHeight="1">
      <c r="B12" s="21"/>
      <c r="AR12" s="21"/>
      <c r="BE12" s="268"/>
      <c r="BS12" s="18" t="s">
        <v>7</v>
      </c>
    </row>
    <row r="13" spans="1:74" ht="12" customHeight="1">
      <c r="B13" s="21"/>
      <c r="D13" s="28" t="s">
        <v>29</v>
      </c>
      <c r="AK13" s="28" t="s">
        <v>26</v>
      </c>
      <c r="AN13" s="30" t="s">
        <v>30</v>
      </c>
      <c r="AR13" s="21"/>
      <c r="BE13" s="268"/>
      <c r="BS13" s="18" t="s">
        <v>7</v>
      </c>
    </row>
    <row r="14" spans="1:74" ht="12.75">
      <c r="B14" s="21"/>
      <c r="E14" s="273" t="s">
        <v>30</v>
      </c>
      <c r="F14" s="274"/>
      <c r="G14" s="274"/>
      <c r="H14" s="274"/>
      <c r="I14" s="274"/>
      <c r="J14" s="274"/>
      <c r="K14" s="274"/>
      <c r="L14" s="274"/>
      <c r="M14" s="274"/>
      <c r="N14" s="274"/>
      <c r="O14" s="274"/>
      <c r="P14" s="274"/>
      <c r="Q14" s="274"/>
      <c r="R14" s="274"/>
      <c r="S14" s="274"/>
      <c r="T14" s="274"/>
      <c r="U14" s="274"/>
      <c r="V14" s="274"/>
      <c r="W14" s="274"/>
      <c r="X14" s="274"/>
      <c r="Y14" s="274"/>
      <c r="Z14" s="274"/>
      <c r="AA14" s="274"/>
      <c r="AB14" s="274"/>
      <c r="AC14" s="274"/>
      <c r="AD14" s="274"/>
      <c r="AE14" s="274"/>
      <c r="AF14" s="274"/>
      <c r="AG14" s="274"/>
      <c r="AH14" s="274"/>
      <c r="AI14" s="274"/>
      <c r="AJ14" s="274"/>
      <c r="AK14" s="28" t="s">
        <v>28</v>
      </c>
      <c r="AN14" s="30" t="s">
        <v>30</v>
      </c>
      <c r="AR14" s="21"/>
      <c r="BE14" s="268"/>
      <c r="BS14" s="18" t="s">
        <v>7</v>
      </c>
    </row>
    <row r="15" spans="1:74" ht="6.95" customHeight="1">
      <c r="B15" s="21"/>
      <c r="AR15" s="21"/>
      <c r="BE15" s="268"/>
      <c r="BS15" s="18" t="s">
        <v>4</v>
      </c>
    </row>
    <row r="16" spans="1:74" ht="12" customHeight="1">
      <c r="B16" s="21"/>
      <c r="D16" s="28" t="s">
        <v>31</v>
      </c>
      <c r="AK16" s="28" t="s">
        <v>26</v>
      </c>
      <c r="AN16" s="26" t="s">
        <v>3</v>
      </c>
      <c r="AR16" s="21"/>
      <c r="BE16" s="268"/>
      <c r="BS16" s="18" t="s">
        <v>4</v>
      </c>
    </row>
    <row r="17" spans="2:71" ht="18.399999999999999" customHeight="1">
      <c r="B17" s="21"/>
      <c r="E17" s="26" t="s">
        <v>32</v>
      </c>
      <c r="AK17" s="28" t="s">
        <v>28</v>
      </c>
      <c r="AN17" s="26" t="s">
        <v>3</v>
      </c>
      <c r="AR17" s="21"/>
      <c r="BE17" s="268"/>
      <c r="BS17" s="18" t="s">
        <v>33</v>
      </c>
    </row>
    <row r="18" spans="2:71" ht="6.95" customHeight="1">
      <c r="B18" s="21"/>
      <c r="AR18" s="21"/>
      <c r="BE18" s="268"/>
      <c r="BS18" s="18" t="s">
        <v>7</v>
      </c>
    </row>
    <row r="19" spans="2:71" ht="12" customHeight="1">
      <c r="B19" s="21"/>
      <c r="D19" s="28" t="s">
        <v>34</v>
      </c>
      <c r="AK19" s="28" t="s">
        <v>26</v>
      </c>
      <c r="AN19" s="26" t="s">
        <v>3</v>
      </c>
      <c r="AR19" s="21"/>
      <c r="BE19" s="268"/>
      <c r="BS19" s="18" t="s">
        <v>7</v>
      </c>
    </row>
    <row r="20" spans="2:71" ht="18.399999999999999" customHeight="1">
      <c r="B20" s="21"/>
      <c r="E20" s="26" t="s">
        <v>35</v>
      </c>
      <c r="AK20" s="28" t="s">
        <v>28</v>
      </c>
      <c r="AN20" s="26" t="s">
        <v>3</v>
      </c>
      <c r="AR20" s="21"/>
      <c r="BE20" s="268"/>
      <c r="BS20" s="18" t="s">
        <v>4</v>
      </c>
    </row>
    <row r="21" spans="2:71" ht="6.95" customHeight="1">
      <c r="B21" s="21"/>
      <c r="AR21" s="21"/>
      <c r="BE21" s="268"/>
    </row>
    <row r="22" spans="2:71" ht="12" customHeight="1">
      <c r="B22" s="21"/>
      <c r="D22" s="28" t="s">
        <v>36</v>
      </c>
      <c r="AR22" s="21"/>
      <c r="BE22" s="268"/>
    </row>
    <row r="23" spans="2:71" ht="47.25" customHeight="1">
      <c r="B23" s="21"/>
      <c r="E23" s="275" t="s">
        <v>37</v>
      </c>
      <c r="F23" s="275"/>
      <c r="G23" s="275"/>
      <c r="H23" s="275"/>
      <c r="I23" s="275"/>
      <c r="J23" s="275"/>
      <c r="K23" s="275"/>
      <c r="L23" s="275"/>
      <c r="M23" s="275"/>
      <c r="N23" s="275"/>
      <c r="O23" s="275"/>
      <c r="P23" s="275"/>
      <c r="Q23" s="275"/>
      <c r="R23" s="275"/>
      <c r="S23" s="275"/>
      <c r="T23" s="275"/>
      <c r="U23" s="275"/>
      <c r="V23" s="275"/>
      <c r="W23" s="275"/>
      <c r="X23" s="275"/>
      <c r="Y23" s="275"/>
      <c r="Z23" s="275"/>
      <c r="AA23" s="275"/>
      <c r="AB23" s="275"/>
      <c r="AC23" s="275"/>
      <c r="AD23" s="275"/>
      <c r="AE23" s="275"/>
      <c r="AF23" s="275"/>
      <c r="AG23" s="275"/>
      <c r="AH23" s="275"/>
      <c r="AI23" s="275"/>
      <c r="AJ23" s="275"/>
      <c r="AK23" s="275"/>
      <c r="AL23" s="275"/>
      <c r="AM23" s="275"/>
      <c r="AN23" s="275"/>
      <c r="AR23" s="21"/>
      <c r="BE23" s="268"/>
    </row>
    <row r="24" spans="2:71" ht="6.95" customHeight="1">
      <c r="B24" s="21"/>
      <c r="AR24" s="21"/>
      <c r="BE24" s="268"/>
    </row>
    <row r="25" spans="2:71" ht="6.95" customHeight="1">
      <c r="B25" s="21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R25" s="21"/>
      <c r="BE25" s="268"/>
    </row>
    <row r="26" spans="2:71" s="1" customFormat="1" ht="25.9" customHeight="1">
      <c r="B26" s="33"/>
      <c r="D26" s="34" t="s">
        <v>38</v>
      </c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276">
        <f>ROUND(AG54,2)</f>
        <v>0</v>
      </c>
      <c r="AL26" s="277"/>
      <c r="AM26" s="277"/>
      <c r="AN26" s="277"/>
      <c r="AO26" s="277"/>
      <c r="AR26" s="33"/>
      <c r="BE26" s="268"/>
    </row>
    <row r="27" spans="2:71" s="1" customFormat="1" ht="6.95" customHeight="1">
      <c r="B27" s="33"/>
      <c r="AR27" s="33"/>
      <c r="BE27" s="268"/>
    </row>
    <row r="28" spans="2:71" s="1" customFormat="1" ht="12.75">
      <c r="B28" s="33"/>
      <c r="L28" s="278" t="s">
        <v>39</v>
      </c>
      <c r="M28" s="278"/>
      <c r="N28" s="278"/>
      <c r="O28" s="278"/>
      <c r="P28" s="278"/>
      <c r="W28" s="278" t="s">
        <v>40</v>
      </c>
      <c r="X28" s="278"/>
      <c r="Y28" s="278"/>
      <c r="Z28" s="278"/>
      <c r="AA28" s="278"/>
      <c r="AB28" s="278"/>
      <c r="AC28" s="278"/>
      <c r="AD28" s="278"/>
      <c r="AE28" s="278"/>
      <c r="AK28" s="278" t="s">
        <v>41</v>
      </c>
      <c r="AL28" s="278"/>
      <c r="AM28" s="278"/>
      <c r="AN28" s="278"/>
      <c r="AO28" s="278"/>
      <c r="AR28" s="33"/>
      <c r="BE28" s="268"/>
    </row>
    <row r="29" spans="2:71" s="2" customFormat="1" ht="14.45" customHeight="1">
      <c r="B29" s="37"/>
      <c r="D29" s="28" t="s">
        <v>42</v>
      </c>
      <c r="F29" s="28" t="s">
        <v>43</v>
      </c>
      <c r="L29" s="281">
        <v>0.21</v>
      </c>
      <c r="M29" s="280"/>
      <c r="N29" s="280"/>
      <c r="O29" s="280"/>
      <c r="P29" s="280"/>
      <c r="W29" s="279">
        <f>ROUND(AZ54, 2)</f>
        <v>0</v>
      </c>
      <c r="X29" s="280"/>
      <c r="Y29" s="280"/>
      <c r="Z29" s="280"/>
      <c r="AA29" s="280"/>
      <c r="AB29" s="280"/>
      <c r="AC29" s="280"/>
      <c r="AD29" s="280"/>
      <c r="AE29" s="280"/>
      <c r="AK29" s="279">
        <f>ROUND(AV54, 2)</f>
        <v>0</v>
      </c>
      <c r="AL29" s="280"/>
      <c r="AM29" s="280"/>
      <c r="AN29" s="280"/>
      <c r="AO29" s="280"/>
      <c r="AR29" s="37"/>
      <c r="BE29" s="269"/>
    </row>
    <row r="30" spans="2:71" s="2" customFormat="1" ht="14.45" customHeight="1">
      <c r="B30" s="37"/>
      <c r="F30" s="28" t="s">
        <v>44</v>
      </c>
      <c r="L30" s="281">
        <v>0.15</v>
      </c>
      <c r="M30" s="280"/>
      <c r="N30" s="280"/>
      <c r="O30" s="280"/>
      <c r="P30" s="280"/>
      <c r="W30" s="279">
        <f>ROUND(BA54, 2)</f>
        <v>0</v>
      </c>
      <c r="X30" s="280"/>
      <c r="Y30" s="280"/>
      <c r="Z30" s="280"/>
      <c r="AA30" s="280"/>
      <c r="AB30" s="280"/>
      <c r="AC30" s="280"/>
      <c r="AD30" s="280"/>
      <c r="AE30" s="280"/>
      <c r="AK30" s="279">
        <f>ROUND(AW54, 2)</f>
        <v>0</v>
      </c>
      <c r="AL30" s="280"/>
      <c r="AM30" s="280"/>
      <c r="AN30" s="280"/>
      <c r="AO30" s="280"/>
      <c r="AR30" s="37"/>
      <c r="BE30" s="269"/>
    </row>
    <row r="31" spans="2:71" s="2" customFormat="1" ht="14.45" hidden="1" customHeight="1">
      <c r="B31" s="37"/>
      <c r="F31" s="28" t="s">
        <v>45</v>
      </c>
      <c r="L31" s="281">
        <v>0.21</v>
      </c>
      <c r="M31" s="280"/>
      <c r="N31" s="280"/>
      <c r="O31" s="280"/>
      <c r="P31" s="280"/>
      <c r="W31" s="279">
        <f>ROUND(BB54, 2)</f>
        <v>0</v>
      </c>
      <c r="X31" s="280"/>
      <c r="Y31" s="280"/>
      <c r="Z31" s="280"/>
      <c r="AA31" s="280"/>
      <c r="AB31" s="280"/>
      <c r="AC31" s="280"/>
      <c r="AD31" s="280"/>
      <c r="AE31" s="280"/>
      <c r="AK31" s="279">
        <v>0</v>
      </c>
      <c r="AL31" s="280"/>
      <c r="AM31" s="280"/>
      <c r="AN31" s="280"/>
      <c r="AO31" s="280"/>
      <c r="AR31" s="37"/>
      <c r="BE31" s="269"/>
    </row>
    <row r="32" spans="2:71" s="2" customFormat="1" ht="14.45" hidden="1" customHeight="1">
      <c r="B32" s="37"/>
      <c r="F32" s="28" t="s">
        <v>46</v>
      </c>
      <c r="L32" s="281">
        <v>0.15</v>
      </c>
      <c r="M32" s="280"/>
      <c r="N32" s="280"/>
      <c r="O32" s="280"/>
      <c r="P32" s="280"/>
      <c r="W32" s="279">
        <f>ROUND(BC54, 2)</f>
        <v>0</v>
      </c>
      <c r="X32" s="280"/>
      <c r="Y32" s="280"/>
      <c r="Z32" s="280"/>
      <c r="AA32" s="280"/>
      <c r="AB32" s="280"/>
      <c r="AC32" s="280"/>
      <c r="AD32" s="280"/>
      <c r="AE32" s="280"/>
      <c r="AK32" s="279">
        <v>0</v>
      </c>
      <c r="AL32" s="280"/>
      <c r="AM32" s="280"/>
      <c r="AN32" s="280"/>
      <c r="AO32" s="280"/>
      <c r="AR32" s="37"/>
      <c r="BE32" s="269"/>
    </row>
    <row r="33" spans="2:44" s="2" customFormat="1" ht="14.45" hidden="1" customHeight="1">
      <c r="B33" s="37"/>
      <c r="F33" s="28" t="s">
        <v>47</v>
      </c>
      <c r="L33" s="281">
        <v>0</v>
      </c>
      <c r="M33" s="280"/>
      <c r="N33" s="280"/>
      <c r="O33" s="280"/>
      <c r="P33" s="280"/>
      <c r="W33" s="279">
        <f>ROUND(BD54, 2)</f>
        <v>0</v>
      </c>
      <c r="X33" s="280"/>
      <c r="Y33" s="280"/>
      <c r="Z33" s="280"/>
      <c r="AA33" s="280"/>
      <c r="AB33" s="280"/>
      <c r="AC33" s="280"/>
      <c r="AD33" s="280"/>
      <c r="AE33" s="280"/>
      <c r="AK33" s="279">
        <v>0</v>
      </c>
      <c r="AL33" s="280"/>
      <c r="AM33" s="280"/>
      <c r="AN33" s="280"/>
      <c r="AO33" s="280"/>
      <c r="AR33" s="37"/>
    </row>
    <row r="34" spans="2:44" s="1" customFormat="1" ht="6.95" customHeight="1">
      <c r="B34" s="33"/>
      <c r="AR34" s="33"/>
    </row>
    <row r="35" spans="2:44" s="1" customFormat="1" ht="25.9" customHeight="1">
      <c r="B35" s="33"/>
      <c r="C35" s="38"/>
      <c r="D35" s="39" t="s">
        <v>48</v>
      </c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1" t="s">
        <v>49</v>
      </c>
      <c r="U35" s="40"/>
      <c r="V35" s="40"/>
      <c r="W35" s="40"/>
      <c r="X35" s="282" t="s">
        <v>50</v>
      </c>
      <c r="Y35" s="283"/>
      <c r="Z35" s="283"/>
      <c r="AA35" s="283"/>
      <c r="AB35" s="283"/>
      <c r="AC35" s="40"/>
      <c r="AD35" s="40"/>
      <c r="AE35" s="40"/>
      <c r="AF35" s="40"/>
      <c r="AG35" s="40"/>
      <c r="AH35" s="40"/>
      <c r="AI35" s="40"/>
      <c r="AJ35" s="40"/>
      <c r="AK35" s="284">
        <f>SUM(AK26:AK33)</f>
        <v>0</v>
      </c>
      <c r="AL35" s="283"/>
      <c r="AM35" s="283"/>
      <c r="AN35" s="283"/>
      <c r="AO35" s="285"/>
      <c r="AP35" s="38"/>
      <c r="AQ35" s="38"/>
      <c r="AR35" s="33"/>
    </row>
    <row r="36" spans="2:44" s="1" customFormat="1" ht="6.95" customHeight="1">
      <c r="B36" s="33"/>
      <c r="AR36" s="33"/>
    </row>
    <row r="37" spans="2:44" s="1" customFormat="1" ht="6.95" customHeight="1">
      <c r="B37" s="42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33"/>
    </row>
    <row r="41" spans="2:44" s="1" customFormat="1" ht="6.95" customHeight="1">
      <c r="B41" s="44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  <c r="AG41" s="45"/>
      <c r="AH41" s="45"/>
      <c r="AI41" s="45"/>
      <c r="AJ41" s="45"/>
      <c r="AK41" s="45"/>
      <c r="AL41" s="45"/>
      <c r="AM41" s="45"/>
      <c r="AN41" s="45"/>
      <c r="AO41" s="45"/>
      <c r="AP41" s="45"/>
      <c r="AQ41" s="45"/>
      <c r="AR41" s="33"/>
    </row>
    <row r="42" spans="2:44" s="1" customFormat="1" ht="24.95" customHeight="1">
      <c r="B42" s="33"/>
      <c r="C42" s="22" t="s">
        <v>51</v>
      </c>
      <c r="AR42" s="33"/>
    </row>
    <row r="43" spans="2:44" s="1" customFormat="1" ht="6.95" customHeight="1">
      <c r="B43" s="33"/>
      <c r="AR43" s="33"/>
    </row>
    <row r="44" spans="2:44" s="3" customFormat="1" ht="12" customHeight="1">
      <c r="B44" s="46"/>
      <c r="C44" s="28" t="s">
        <v>14</v>
      </c>
      <c r="L44" s="3" t="str">
        <f>K5</f>
        <v>2024/04</v>
      </c>
      <c r="AR44" s="46"/>
    </row>
    <row r="45" spans="2:44" s="4" customFormat="1" ht="36.950000000000003" customHeight="1">
      <c r="B45" s="47"/>
      <c r="C45" s="48" t="s">
        <v>17</v>
      </c>
      <c r="L45" s="286" t="str">
        <f>K6</f>
        <v>Revitalizace Tylova náměstí v Bohušovicích nad Ohří</v>
      </c>
      <c r="M45" s="287"/>
      <c r="N45" s="287"/>
      <c r="O45" s="287"/>
      <c r="P45" s="287"/>
      <c r="Q45" s="287"/>
      <c r="R45" s="287"/>
      <c r="S45" s="287"/>
      <c r="T45" s="287"/>
      <c r="U45" s="287"/>
      <c r="V45" s="287"/>
      <c r="W45" s="287"/>
      <c r="X45" s="287"/>
      <c r="Y45" s="287"/>
      <c r="Z45" s="287"/>
      <c r="AA45" s="287"/>
      <c r="AB45" s="287"/>
      <c r="AC45" s="287"/>
      <c r="AD45" s="287"/>
      <c r="AE45" s="287"/>
      <c r="AF45" s="287"/>
      <c r="AG45" s="287"/>
      <c r="AH45" s="287"/>
      <c r="AI45" s="287"/>
      <c r="AJ45" s="287"/>
      <c r="AK45" s="287"/>
      <c r="AL45" s="287"/>
      <c r="AM45" s="287"/>
      <c r="AN45" s="287"/>
      <c r="AO45" s="287"/>
      <c r="AR45" s="47"/>
    </row>
    <row r="46" spans="2:44" s="1" customFormat="1" ht="6.95" customHeight="1">
      <c r="B46" s="33"/>
      <c r="AR46" s="33"/>
    </row>
    <row r="47" spans="2:44" s="1" customFormat="1" ht="12" customHeight="1">
      <c r="B47" s="33"/>
      <c r="C47" s="28" t="s">
        <v>21</v>
      </c>
      <c r="L47" s="49" t="str">
        <f>IF(K8="","",K8)</f>
        <v>Bohušovice nad Ohří</v>
      </c>
      <c r="AI47" s="28" t="s">
        <v>23</v>
      </c>
      <c r="AM47" s="288" t="str">
        <f>IF(AN8= "","",AN8)</f>
        <v>18. 3. 2024</v>
      </c>
      <c r="AN47" s="288"/>
      <c r="AR47" s="33"/>
    </row>
    <row r="48" spans="2:44" s="1" customFormat="1" ht="6.95" customHeight="1">
      <c r="B48" s="33"/>
      <c r="AR48" s="33"/>
    </row>
    <row r="49" spans="1:91" s="1" customFormat="1" ht="25.7" customHeight="1">
      <c r="B49" s="33"/>
      <c r="C49" s="28" t="s">
        <v>25</v>
      </c>
      <c r="L49" s="3" t="str">
        <f>IF(E11= "","",E11)</f>
        <v>Město Bohušovice nad Ohří</v>
      </c>
      <c r="AI49" s="28" t="s">
        <v>31</v>
      </c>
      <c r="AM49" s="289" t="str">
        <f>IF(E17="","",E17)</f>
        <v>inveko 4U, s.r.o.Anenská 114/4, Litoměřice</v>
      </c>
      <c r="AN49" s="290"/>
      <c r="AO49" s="290"/>
      <c r="AP49" s="290"/>
      <c r="AR49" s="33"/>
      <c r="AS49" s="291" t="s">
        <v>52</v>
      </c>
      <c r="AT49" s="292"/>
      <c r="AU49" s="51"/>
      <c r="AV49" s="51"/>
      <c r="AW49" s="51"/>
      <c r="AX49" s="51"/>
      <c r="AY49" s="51"/>
      <c r="AZ49" s="51"/>
      <c r="BA49" s="51"/>
      <c r="BB49" s="51"/>
      <c r="BC49" s="51"/>
      <c r="BD49" s="52"/>
    </row>
    <row r="50" spans="1:91" s="1" customFormat="1" ht="15.2" customHeight="1">
      <c r="B50" s="33"/>
      <c r="C50" s="28" t="s">
        <v>29</v>
      </c>
      <c r="L50" s="3" t="str">
        <f>IF(E14= "Vyplň údaj","",E14)</f>
        <v/>
      </c>
      <c r="AI50" s="28" t="s">
        <v>34</v>
      </c>
      <c r="AM50" s="289" t="str">
        <f>IF(E20="","",E20)</f>
        <v>inveko 4U, s.r.o.</v>
      </c>
      <c r="AN50" s="290"/>
      <c r="AO50" s="290"/>
      <c r="AP50" s="290"/>
      <c r="AR50" s="33"/>
      <c r="AS50" s="293"/>
      <c r="AT50" s="294"/>
      <c r="BD50" s="54"/>
    </row>
    <row r="51" spans="1:91" s="1" customFormat="1" ht="10.9" customHeight="1">
      <c r="B51" s="33"/>
      <c r="AR51" s="33"/>
      <c r="AS51" s="293"/>
      <c r="AT51" s="294"/>
      <c r="BD51" s="54"/>
    </row>
    <row r="52" spans="1:91" s="1" customFormat="1" ht="29.25" customHeight="1">
      <c r="B52" s="33"/>
      <c r="C52" s="295" t="s">
        <v>53</v>
      </c>
      <c r="D52" s="296"/>
      <c r="E52" s="296"/>
      <c r="F52" s="296"/>
      <c r="G52" s="296"/>
      <c r="H52" s="55"/>
      <c r="I52" s="297" t="s">
        <v>54</v>
      </c>
      <c r="J52" s="296"/>
      <c r="K52" s="296"/>
      <c r="L52" s="296"/>
      <c r="M52" s="296"/>
      <c r="N52" s="296"/>
      <c r="O52" s="296"/>
      <c r="P52" s="296"/>
      <c r="Q52" s="296"/>
      <c r="R52" s="296"/>
      <c r="S52" s="296"/>
      <c r="T52" s="296"/>
      <c r="U52" s="296"/>
      <c r="V52" s="296"/>
      <c r="W52" s="296"/>
      <c r="X52" s="296"/>
      <c r="Y52" s="296"/>
      <c r="Z52" s="296"/>
      <c r="AA52" s="296"/>
      <c r="AB52" s="296"/>
      <c r="AC52" s="296"/>
      <c r="AD52" s="296"/>
      <c r="AE52" s="296"/>
      <c r="AF52" s="296"/>
      <c r="AG52" s="298" t="s">
        <v>55</v>
      </c>
      <c r="AH52" s="296"/>
      <c r="AI52" s="296"/>
      <c r="AJ52" s="296"/>
      <c r="AK52" s="296"/>
      <c r="AL52" s="296"/>
      <c r="AM52" s="296"/>
      <c r="AN52" s="297" t="s">
        <v>56</v>
      </c>
      <c r="AO52" s="296"/>
      <c r="AP52" s="296"/>
      <c r="AQ52" s="56" t="s">
        <v>57</v>
      </c>
      <c r="AR52" s="33"/>
      <c r="AS52" s="57" t="s">
        <v>58</v>
      </c>
      <c r="AT52" s="58" t="s">
        <v>59</v>
      </c>
      <c r="AU52" s="58" t="s">
        <v>60</v>
      </c>
      <c r="AV52" s="58" t="s">
        <v>61</v>
      </c>
      <c r="AW52" s="58" t="s">
        <v>62</v>
      </c>
      <c r="AX52" s="58" t="s">
        <v>63</v>
      </c>
      <c r="AY52" s="58" t="s">
        <v>64</v>
      </c>
      <c r="AZ52" s="58" t="s">
        <v>65</v>
      </c>
      <c r="BA52" s="58" t="s">
        <v>66</v>
      </c>
      <c r="BB52" s="58" t="s">
        <v>67</v>
      </c>
      <c r="BC52" s="58" t="s">
        <v>68</v>
      </c>
      <c r="BD52" s="59" t="s">
        <v>69</v>
      </c>
    </row>
    <row r="53" spans="1:91" s="1" customFormat="1" ht="10.9" customHeight="1">
      <c r="B53" s="33"/>
      <c r="AR53" s="33"/>
      <c r="AS53" s="60"/>
      <c r="AT53" s="51"/>
      <c r="AU53" s="51"/>
      <c r="AV53" s="51"/>
      <c r="AW53" s="51"/>
      <c r="AX53" s="51"/>
      <c r="AY53" s="51"/>
      <c r="AZ53" s="51"/>
      <c r="BA53" s="51"/>
      <c r="BB53" s="51"/>
      <c r="BC53" s="51"/>
      <c r="BD53" s="52"/>
    </row>
    <row r="54" spans="1:91" s="5" customFormat="1" ht="32.450000000000003" customHeight="1">
      <c r="B54" s="61"/>
      <c r="C54" s="62" t="s">
        <v>70</v>
      </c>
      <c r="D54" s="63"/>
      <c r="E54" s="63"/>
      <c r="F54" s="63"/>
      <c r="G54" s="63"/>
      <c r="H54" s="63"/>
      <c r="I54" s="63"/>
      <c r="J54" s="63"/>
      <c r="K54" s="63"/>
      <c r="L54" s="63"/>
      <c r="M54" s="63"/>
      <c r="N54" s="63"/>
      <c r="O54" s="63"/>
      <c r="P54" s="63"/>
      <c r="Q54" s="63"/>
      <c r="R54" s="63"/>
      <c r="S54" s="63"/>
      <c r="T54" s="63"/>
      <c r="U54" s="63"/>
      <c r="V54" s="63"/>
      <c r="W54" s="63"/>
      <c r="X54" s="63"/>
      <c r="Y54" s="63"/>
      <c r="Z54" s="63"/>
      <c r="AA54" s="63"/>
      <c r="AB54" s="63"/>
      <c r="AC54" s="63"/>
      <c r="AD54" s="63"/>
      <c r="AE54" s="63"/>
      <c r="AF54" s="63"/>
      <c r="AG54" s="302">
        <f>ROUND(SUM(AG55:AG57),2)</f>
        <v>0</v>
      </c>
      <c r="AH54" s="302"/>
      <c r="AI54" s="302"/>
      <c r="AJ54" s="302"/>
      <c r="AK54" s="302"/>
      <c r="AL54" s="302"/>
      <c r="AM54" s="302"/>
      <c r="AN54" s="303">
        <f>SUM(AG54,AT54)</f>
        <v>0</v>
      </c>
      <c r="AO54" s="303"/>
      <c r="AP54" s="303"/>
      <c r="AQ54" s="65" t="s">
        <v>3</v>
      </c>
      <c r="AR54" s="61"/>
      <c r="AS54" s="66">
        <f>ROUND(SUM(AS55:AS57),2)</f>
        <v>0</v>
      </c>
      <c r="AT54" s="67">
        <f>ROUND(SUM(AV54:AW54),2)</f>
        <v>0</v>
      </c>
      <c r="AU54" s="68">
        <f>ROUND(SUM(AU55:AU57),5)</f>
        <v>0</v>
      </c>
      <c r="AV54" s="67">
        <f>ROUND(AZ54*L29,2)</f>
        <v>0</v>
      </c>
      <c r="AW54" s="67">
        <f>ROUND(BA54*L30,2)</f>
        <v>0</v>
      </c>
      <c r="AX54" s="67">
        <f>ROUND(BB54*L29,2)</f>
        <v>0</v>
      </c>
      <c r="AY54" s="67">
        <f>ROUND(BC54*L30,2)</f>
        <v>0</v>
      </c>
      <c r="AZ54" s="67">
        <f>ROUND(SUM(AZ55:AZ57),2)</f>
        <v>0</v>
      </c>
      <c r="BA54" s="67">
        <f>ROUND(SUM(BA55:BA57),2)</f>
        <v>0</v>
      </c>
      <c r="BB54" s="67">
        <f>ROUND(SUM(BB55:BB57),2)</f>
        <v>0</v>
      </c>
      <c r="BC54" s="67">
        <f>ROUND(SUM(BC55:BC57),2)</f>
        <v>0</v>
      </c>
      <c r="BD54" s="69">
        <f>ROUND(SUM(BD55:BD57),2)</f>
        <v>0</v>
      </c>
      <c r="BS54" s="70" t="s">
        <v>71</v>
      </c>
      <c r="BT54" s="70" t="s">
        <v>72</v>
      </c>
      <c r="BU54" s="71" t="s">
        <v>73</v>
      </c>
      <c r="BV54" s="70" t="s">
        <v>74</v>
      </c>
      <c r="BW54" s="70" t="s">
        <v>5</v>
      </c>
      <c r="BX54" s="70" t="s">
        <v>75</v>
      </c>
      <c r="CL54" s="70" t="s">
        <v>3</v>
      </c>
    </row>
    <row r="55" spans="1:91" s="6" customFormat="1" ht="16.5" customHeight="1">
      <c r="A55" s="72" t="s">
        <v>76</v>
      </c>
      <c r="B55" s="73"/>
      <c r="C55" s="74"/>
      <c r="D55" s="301" t="s">
        <v>77</v>
      </c>
      <c r="E55" s="301"/>
      <c r="F55" s="301"/>
      <c r="G55" s="301"/>
      <c r="H55" s="301"/>
      <c r="I55" s="75"/>
      <c r="J55" s="301" t="s">
        <v>78</v>
      </c>
      <c r="K55" s="301"/>
      <c r="L55" s="301"/>
      <c r="M55" s="301"/>
      <c r="N55" s="301"/>
      <c r="O55" s="301"/>
      <c r="P55" s="301"/>
      <c r="Q55" s="301"/>
      <c r="R55" s="301"/>
      <c r="S55" s="301"/>
      <c r="T55" s="301"/>
      <c r="U55" s="301"/>
      <c r="V55" s="301"/>
      <c r="W55" s="301"/>
      <c r="X55" s="301"/>
      <c r="Y55" s="301"/>
      <c r="Z55" s="301"/>
      <c r="AA55" s="301"/>
      <c r="AB55" s="301"/>
      <c r="AC55" s="301"/>
      <c r="AD55" s="301"/>
      <c r="AE55" s="301"/>
      <c r="AF55" s="301"/>
      <c r="AG55" s="299">
        <f>'001 - Komunikace a zpevně...'!J30</f>
        <v>0</v>
      </c>
      <c r="AH55" s="300"/>
      <c r="AI55" s="300"/>
      <c r="AJ55" s="300"/>
      <c r="AK55" s="300"/>
      <c r="AL55" s="300"/>
      <c r="AM55" s="300"/>
      <c r="AN55" s="299">
        <f>SUM(AG55,AT55)</f>
        <v>0</v>
      </c>
      <c r="AO55" s="300"/>
      <c r="AP55" s="300"/>
      <c r="AQ55" s="76" t="s">
        <v>79</v>
      </c>
      <c r="AR55" s="73"/>
      <c r="AS55" s="77">
        <v>0</v>
      </c>
      <c r="AT55" s="78">
        <f>ROUND(SUM(AV55:AW55),2)</f>
        <v>0</v>
      </c>
      <c r="AU55" s="79">
        <f>'001 - Komunikace a zpevně...'!P86</f>
        <v>0</v>
      </c>
      <c r="AV55" s="78">
        <f>'001 - Komunikace a zpevně...'!J33</f>
        <v>0</v>
      </c>
      <c r="AW55" s="78">
        <f>'001 - Komunikace a zpevně...'!J34</f>
        <v>0</v>
      </c>
      <c r="AX55" s="78">
        <f>'001 - Komunikace a zpevně...'!J35</f>
        <v>0</v>
      </c>
      <c r="AY55" s="78">
        <f>'001 - Komunikace a zpevně...'!J36</f>
        <v>0</v>
      </c>
      <c r="AZ55" s="78">
        <f>'001 - Komunikace a zpevně...'!F33</f>
        <v>0</v>
      </c>
      <c r="BA55" s="78">
        <f>'001 - Komunikace a zpevně...'!F34</f>
        <v>0</v>
      </c>
      <c r="BB55" s="78">
        <f>'001 - Komunikace a zpevně...'!F35</f>
        <v>0</v>
      </c>
      <c r="BC55" s="78">
        <f>'001 - Komunikace a zpevně...'!F36</f>
        <v>0</v>
      </c>
      <c r="BD55" s="80">
        <f>'001 - Komunikace a zpevně...'!F37</f>
        <v>0</v>
      </c>
      <c r="BT55" s="81" t="s">
        <v>80</v>
      </c>
      <c r="BV55" s="81" t="s">
        <v>74</v>
      </c>
      <c r="BW55" s="81" t="s">
        <v>81</v>
      </c>
      <c r="BX55" s="81" t="s">
        <v>5</v>
      </c>
      <c r="CL55" s="81" t="s">
        <v>3</v>
      </c>
      <c r="CM55" s="81" t="s">
        <v>82</v>
      </c>
    </row>
    <row r="56" spans="1:91" s="6" customFormat="1" ht="16.5" customHeight="1">
      <c r="A56" s="72" t="s">
        <v>76</v>
      </c>
      <c r="B56" s="73"/>
      <c r="C56" s="74"/>
      <c r="D56" s="301" t="s">
        <v>83</v>
      </c>
      <c r="E56" s="301"/>
      <c r="F56" s="301"/>
      <c r="G56" s="301"/>
      <c r="H56" s="301"/>
      <c r="I56" s="75"/>
      <c r="J56" s="301" t="s">
        <v>84</v>
      </c>
      <c r="K56" s="301"/>
      <c r="L56" s="301"/>
      <c r="M56" s="301"/>
      <c r="N56" s="301"/>
      <c r="O56" s="301"/>
      <c r="P56" s="301"/>
      <c r="Q56" s="301"/>
      <c r="R56" s="301"/>
      <c r="S56" s="301"/>
      <c r="T56" s="301"/>
      <c r="U56" s="301"/>
      <c r="V56" s="301"/>
      <c r="W56" s="301"/>
      <c r="X56" s="301"/>
      <c r="Y56" s="301"/>
      <c r="Z56" s="301"/>
      <c r="AA56" s="301"/>
      <c r="AB56" s="301"/>
      <c r="AC56" s="301"/>
      <c r="AD56" s="301"/>
      <c r="AE56" s="301"/>
      <c r="AF56" s="301"/>
      <c r="AG56" s="299">
        <f>'002 - Zeleň'!J30</f>
        <v>0</v>
      </c>
      <c r="AH56" s="300"/>
      <c r="AI56" s="300"/>
      <c r="AJ56" s="300"/>
      <c r="AK56" s="300"/>
      <c r="AL56" s="300"/>
      <c r="AM56" s="300"/>
      <c r="AN56" s="299">
        <f>SUM(AG56,AT56)</f>
        <v>0</v>
      </c>
      <c r="AO56" s="300"/>
      <c r="AP56" s="300"/>
      <c r="AQ56" s="76" t="s">
        <v>79</v>
      </c>
      <c r="AR56" s="73"/>
      <c r="AS56" s="77">
        <v>0</v>
      </c>
      <c r="AT56" s="78">
        <f>ROUND(SUM(AV56:AW56),2)</f>
        <v>0</v>
      </c>
      <c r="AU56" s="79">
        <f>'002 - Zeleň'!P82</f>
        <v>0</v>
      </c>
      <c r="AV56" s="78">
        <f>'002 - Zeleň'!J33</f>
        <v>0</v>
      </c>
      <c r="AW56" s="78">
        <f>'002 - Zeleň'!J34</f>
        <v>0</v>
      </c>
      <c r="AX56" s="78">
        <f>'002 - Zeleň'!J35</f>
        <v>0</v>
      </c>
      <c r="AY56" s="78">
        <f>'002 - Zeleň'!J36</f>
        <v>0</v>
      </c>
      <c r="AZ56" s="78">
        <f>'002 - Zeleň'!F33</f>
        <v>0</v>
      </c>
      <c r="BA56" s="78">
        <f>'002 - Zeleň'!F34</f>
        <v>0</v>
      </c>
      <c r="BB56" s="78">
        <f>'002 - Zeleň'!F35</f>
        <v>0</v>
      </c>
      <c r="BC56" s="78">
        <f>'002 - Zeleň'!F36</f>
        <v>0</v>
      </c>
      <c r="BD56" s="80">
        <f>'002 - Zeleň'!F37</f>
        <v>0</v>
      </c>
      <c r="BT56" s="81" t="s">
        <v>80</v>
      </c>
      <c r="BV56" s="81" t="s">
        <v>74</v>
      </c>
      <c r="BW56" s="81" t="s">
        <v>85</v>
      </c>
      <c r="BX56" s="81" t="s">
        <v>5</v>
      </c>
      <c r="CL56" s="81" t="s">
        <v>3</v>
      </c>
      <c r="CM56" s="81" t="s">
        <v>82</v>
      </c>
    </row>
    <row r="57" spans="1:91" s="6" customFormat="1" ht="16.5" customHeight="1">
      <c r="A57" s="72" t="s">
        <v>76</v>
      </c>
      <c r="B57" s="73"/>
      <c r="C57" s="74"/>
      <c r="D57" s="301" t="s">
        <v>86</v>
      </c>
      <c r="E57" s="301"/>
      <c r="F57" s="301"/>
      <c r="G57" s="301"/>
      <c r="H57" s="301"/>
      <c r="I57" s="75"/>
      <c r="J57" s="301" t="s">
        <v>87</v>
      </c>
      <c r="K57" s="301"/>
      <c r="L57" s="301"/>
      <c r="M57" s="301"/>
      <c r="N57" s="301"/>
      <c r="O57" s="301"/>
      <c r="P57" s="301"/>
      <c r="Q57" s="301"/>
      <c r="R57" s="301"/>
      <c r="S57" s="301"/>
      <c r="T57" s="301"/>
      <c r="U57" s="301"/>
      <c r="V57" s="301"/>
      <c r="W57" s="301"/>
      <c r="X57" s="301"/>
      <c r="Y57" s="301"/>
      <c r="Z57" s="301"/>
      <c r="AA57" s="301"/>
      <c r="AB57" s="301"/>
      <c r="AC57" s="301"/>
      <c r="AD57" s="301"/>
      <c r="AE57" s="301"/>
      <c r="AF57" s="301"/>
      <c r="AG57" s="299">
        <f>'003 - VRN'!J30</f>
        <v>0</v>
      </c>
      <c r="AH57" s="300"/>
      <c r="AI57" s="300"/>
      <c r="AJ57" s="300"/>
      <c r="AK57" s="300"/>
      <c r="AL57" s="300"/>
      <c r="AM57" s="300"/>
      <c r="AN57" s="299">
        <f>SUM(AG57,AT57)</f>
        <v>0</v>
      </c>
      <c r="AO57" s="300"/>
      <c r="AP57" s="300"/>
      <c r="AQ57" s="76" t="s">
        <v>79</v>
      </c>
      <c r="AR57" s="73"/>
      <c r="AS57" s="82">
        <v>0</v>
      </c>
      <c r="AT57" s="83">
        <f>ROUND(SUM(AV57:AW57),2)</f>
        <v>0</v>
      </c>
      <c r="AU57" s="84">
        <f>'003 - VRN'!P83</f>
        <v>0</v>
      </c>
      <c r="AV57" s="83">
        <f>'003 - VRN'!J33</f>
        <v>0</v>
      </c>
      <c r="AW57" s="83">
        <f>'003 - VRN'!J34</f>
        <v>0</v>
      </c>
      <c r="AX57" s="83">
        <f>'003 - VRN'!J35</f>
        <v>0</v>
      </c>
      <c r="AY57" s="83">
        <f>'003 - VRN'!J36</f>
        <v>0</v>
      </c>
      <c r="AZ57" s="83">
        <f>'003 - VRN'!F33</f>
        <v>0</v>
      </c>
      <c r="BA57" s="83">
        <f>'003 - VRN'!F34</f>
        <v>0</v>
      </c>
      <c r="BB57" s="83">
        <f>'003 - VRN'!F35</f>
        <v>0</v>
      </c>
      <c r="BC57" s="83">
        <f>'003 - VRN'!F36</f>
        <v>0</v>
      </c>
      <c r="BD57" s="85">
        <f>'003 - VRN'!F37</f>
        <v>0</v>
      </c>
      <c r="BT57" s="81" t="s">
        <v>80</v>
      </c>
      <c r="BV57" s="81" t="s">
        <v>74</v>
      </c>
      <c r="BW57" s="81" t="s">
        <v>88</v>
      </c>
      <c r="BX57" s="81" t="s">
        <v>5</v>
      </c>
      <c r="CL57" s="81" t="s">
        <v>3</v>
      </c>
      <c r="CM57" s="81" t="s">
        <v>82</v>
      </c>
    </row>
    <row r="58" spans="1:91" s="1" customFormat="1" ht="30" customHeight="1">
      <c r="B58" s="33"/>
      <c r="AR58" s="33"/>
    </row>
    <row r="59" spans="1:91" s="1" customFormat="1" ht="6.95" customHeight="1">
      <c r="B59" s="42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  <c r="Z59" s="43"/>
      <c r="AA59" s="43"/>
      <c r="AB59" s="43"/>
      <c r="AC59" s="43"/>
      <c r="AD59" s="43"/>
      <c r="AE59" s="43"/>
      <c r="AF59" s="43"/>
      <c r="AG59" s="43"/>
      <c r="AH59" s="43"/>
      <c r="AI59" s="43"/>
      <c r="AJ59" s="43"/>
      <c r="AK59" s="43"/>
      <c r="AL59" s="43"/>
      <c r="AM59" s="43"/>
      <c r="AN59" s="43"/>
      <c r="AO59" s="43"/>
      <c r="AP59" s="43"/>
      <c r="AQ59" s="43"/>
      <c r="AR59" s="33"/>
    </row>
  </sheetData>
  <mergeCells count="50">
    <mergeCell ref="AR2:BE2"/>
    <mergeCell ref="AN56:AP56"/>
    <mergeCell ref="AG56:AM56"/>
    <mergeCell ref="D56:H56"/>
    <mergeCell ref="J56:AF56"/>
    <mergeCell ref="AN57:AP57"/>
    <mergeCell ref="AG57:AM57"/>
    <mergeCell ref="D57:H57"/>
    <mergeCell ref="J57:AF57"/>
    <mergeCell ref="C52:G52"/>
    <mergeCell ref="I52:AF52"/>
    <mergeCell ref="AG52:AM52"/>
    <mergeCell ref="AN52:AP52"/>
    <mergeCell ref="AN55:AP55"/>
    <mergeCell ref="AG55:AM55"/>
    <mergeCell ref="D55:H55"/>
    <mergeCell ref="J55:AF55"/>
    <mergeCell ref="AG54:AM54"/>
    <mergeCell ref="AN54:AP54"/>
    <mergeCell ref="L45:AO45"/>
    <mergeCell ref="AM47:AN47"/>
    <mergeCell ref="AM49:AP49"/>
    <mergeCell ref="AS49:AT51"/>
    <mergeCell ref="AM50:AP50"/>
    <mergeCell ref="W33:AE33"/>
    <mergeCell ref="AK33:AO33"/>
    <mergeCell ref="L33:P33"/>
    <mergeCell ref="X35:AB35"/>
    <mergeCell ref="AK35:AO35"/>
    <mergeCell ref="AK31:AO31"/>
    <mergeCell ref="L31:P31"/>
    <mergeCell ref="W32:AE32"/>
    <mergeCell ref="AK32:AO32"/>
    <mergeCell ref="L32:P32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</mergeCells>
  <hyperlinks>
    <hyperlink ref="A55" location="'001 - Komunikace a zpevně...'!C2" display="/" xr:uid="{00000000-0004-0000-0000-000000000000}"/>
    <hyperlink ref="A56" location="'002 - Zeleň'!C2" display="/" xr:uid="{00000000-0004-0000-0000-000001000000}"/>
    <hyperlink ref="A57" location="'003 - VRN'!C2" display="/" xr:uid="{00000000-0004-0000-0000-000002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598"/>
  <sheetViews>
    <sheetView showGridLines="0" topLeftCell="A575" workbookViewId="0">
      <selection activeCell="F357" sqref="F357"/>
    </sheetView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304" t="s">
        <v>6</v>
      </c>
      <c r="M2" s="271"/>
      <c r="N2" s="271"/>
      <c r="O2" s="271"/>
      <c r="P2" s="271"/>
      <c r="Q2" s="271"/>
      <c r="R2" s="271"/>
      <c r="S2" s="271"/>
      <c r="T2" s="271"/>
      <c r="U2" s="271"/>
      <c r="V2" s="271"/>
      <c r="AT2" s="18" t="s">
        <v>81</v>
      </c>
    </row>
    <row r="3" spans="2:46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82</v>
      </c>
    </row>
    <row r="4" spans="2:46" ht="24.95" customHeight="1">
      <c r="B4" s="21"/>
      <c r="D4" s="22" t="s">
        <v>89</v>
      </c>
      <c r="L4" s="21"/>
      <c r="M4" s="86" t="s">
        <v>11</v>
      </c>
      <c r="AT4" s="18" t="s">
        <v>4</v>
      </c>
    </row>
    <row r="5" spans="2:46" ht="6.95" customHeight="1">
      <c r="B5" s="21"/>
      <c r="L5" s="21"/>
    </row>
    <row r="6" spans="2:46" ht="12" customHeight="1">
      <c r="B6" s="21"/>
      <c r="D6" s="28" t="s">
        <v>17</v>
      </c>
      <c r="L6" s="21"/>
    </row>
    <row r="7" spans="2:46" ht="16.5" customHeight="1">
      <c r="B7" s="21"/>
      <c r="E7" s="305" t="str">
        <f>'Rekapitulace stavby'!K6</f>
        <v>Revitalizace Tylova náměstí v Bohušovicích nad Ohří</v>
      </c>
      <c r="F7" s="306"/>
      <c r="G7" s="306"/>
      <c r="H7" s="306"/>
      <c r="L7" s="21"/>
    </row>
    <row r="8" spans="2:46" s="1" customFormat="1" ht="12" customHeight="1">
      <c r="B8" s="33"/>
      <c r="D8" s="28" t="s">
        <v>90</v>
      </c>
      <c r="L8" s="33"/>
    </row>
    <row r="9" spans="2:46" s="1" customFormat="1" ht="16.5" customHeight="1">
      <c r="B9" s="33"/>
      <c r="E9" s="286" t="s">
        <v>91</v>
      </c>
      <c r="F9" s="307"/>
      <c r="G9" s="307"/>
      <c r="H9" s="307"/>
      <c r="L9" s="33"/>
    </row>
    <row r="10" spans="2:46" s="1" customFormat="1" ht="11.25">
      <c r="B10" s="33"/>
      <c r="L10" s="33"/>
    </row>
    <row r="11" spans="2:46" s="1" customFormat="1" ht="12" customHeight="1">
      <c r="B11" s="33"/>
      <c r="D11" s="28" t="s">
        <v>19</v>
      </c>
      <c r="F11" s="26" t="s">
        <v>3</v>
      </c>
      <c r="I11" s="28" t="s">
        <v>20</v>
      </c>
      <c r="J11" s="26" t="s">
        <v>3</v>
      </c>
      <c r="L11" s="33"/>
    </row>
    <row r="12" spans="2:46" s="1" customFormat="1" ht="12" customHeight="1">
      <c r="B12" s="33"/>
      <c r="D12" s="28" t="s">
        <v>21</v>
      </c>
      <c r="F12" s="26" t="s">
        <v>22</v>
      </c>
      <c r="I12" s="28" t="s">
        <v>23</v>
      </c>
      <c r="J12" s="50" t="str">
        <f>'Rekapitulace stavby'!AN8</f>
        <v>18. 3. 2024</v>
      </c>
      <c r="L12" s="33"/>
    </row>
    <row r="13" spans="2:46" s="1" customFormat="1" ht="10.9" customHeight="1">
      <c r="B13" s="33"/>
      <c r="L13" s="33"/>
    </row>
    <row r="14" spans="2:46" s="1" customFormat="1" ht="12" customHeight="1">
      <c r="B14" s="33"/>
      <c r="D14" s="28" t="s">
        <v>25</v>
      </c>
      <c r="I14" s="28" t="s">
        <v>26</v>
      </c>
      <c r="J14" s="26" t="s">
        <v>3</v>
      </c>
      <c r="L14" s="33"/>
    </row>
    <row r="15" spans="2:46" s="1" customFormat="1" ht="18" customHeight="1">
      <c r="B15" s="33"/>
      <c r="E15" s="26" t="s">
        <v>27</v>
      </c>
      <c r="I15" s="28" t="s">
        <v>28</v>
      </c>
      <c r="J15" s="26" t="s">
        <v>3</v>
      </c>
      <c r="L15" s="33"/>
    </row>
    <row r="16" spans="2:46" s="1" customFormat="1" ht="6.95" customHeight="1">
      <c r="B16" s="33"/>
      <c r="L16" s="33"/>
    </row>
    <row r="17" spans="2:12" s="1" customFormat="1" ht="12" customHeight="1">
      <c r="B17" s="33"/>
      <c r="D17" s="28" t="s">
        <v>29</v>
      </c>
      <c r="I17" s="28" t="s">
        <v>26</v>
      </c>
      <c r="J17" s="29" t="str">
        <f>'Rekapitulace stavby'!AN13</f>
        <v>Vyplň údaj</v>
      </c>
      <c r="L17" s="33"/>
    </row>
    <row r="18" spans="2:12" s="1" customFormat="1" ht="18" customHeight="1">
      <c r="B18" s="33"/>
      <c r="E18" s="308" t="str">
        <f>'Rekapitulace stavby'!E14</f>
        <v>Vyplň údaj</v>
      </c>
      <c r="F18" s="270"/>
      <c r="G18" s="270"/>
      <c r="H18" s="270"/>
      <c r="I18" s="28" t="s">
        <v>28</v>
      </c>
      <c r="J18" s="29" t="str">
        <f>'Rekapitulace stavby'!AN14</f>
        <v>Vyplň údaj</v>
      </c>
      <c r="L18" s="33"/>
    </row>
    <row r="19" spans="2:12" s="1" customFormat="1" ht="6.95" customHeight="1">
      <c r="B19" s="33"/>
      <c r="L19" s="33"/>
    </row>
    <row r="20" spans="2:12" s="1" customFormat="1" ht="12" customHeight="1">
      <c r="B20" s="33"/>
      <c r="D20" s="28" t="s">
        <v>31</v>
      </c>
      <c r="I20" s="28" t="s">
        <v>26</v>
      </c>
      <c r="J20" s="26" t="s">
        <v>3</v>
      </c>
      <c r="L20" s="33"/>
    </row>
    <row r="21" spans="2:12" s="1" customFormat="1" ht="18" customHeight="1">
      <c r="B21" s="33"/>
      <c r="E21" s="26" t="s">
        <v>32</v>
      </c>
      <c r="I21" s="28" t="s">
        <v>28</v>
      </c>
      <c r="J21" s="26" t="s">
        <v>3</v>
      </c>
      <c r="L21" s="33"/>
    </row>
    <row r="22" spans="2:12" s="1" customFormat="1" ht="6.95" customHeight="1">
      <c r="B22" s="33"/>
      <c r="L22" s="33"/>
    </row>
    <row r="23" spans="2:12" s="1" customFormat="1" ht="12" customHeight="1">
      <c r="B23" s="33"/>
      <c r="D23" s="28" t="s">
        <v>34</v>
      </c>
      <c r="I23" s="28" t="s">
        <v>26</v>
      </c>
      <c r="J23" s="26" t="s">
        <v>3</v>
      </c>
      <c r="L23" s="33"/>
    </row>
    <row r="24" spans="2:12" s="1" customFormat="1" ht="18" customHeight="1">
      <c r="B24" s="33"/>
      <c r="E24" s="26" t="s">
        <v>35</v>
      </c>
      <c r="I24" s="28" t="s">
        <v>28</v>
      </c>
      <c r="J24" s="26" t="s">
        <v>3</v>
      </c>
      <c r="L24" s="33"/>
    </row>
    <row r="25" spans="2:12" s="1" customFormat="1" ht="6.95" customHeight="1">
      <c r="B25" s="33"/>
      <c r="L25" s="33"/>
    </row>
    <row r="26" spans="2:12" s="1" customFormat="1" ht="12" customHeight="1">
      <c r="B26" s="33"/>
      <c r="D26" s="28" t="s">
        <v>36</v>
      </c>
      <c r="L26" s="33"/>
    </row>
    <row r="27" spans="2:12" s="7" customFormat="1" ht="16.5" customHeight="1">
      <c r="B27" s="87"/>
      <c r="E27" s="275" t="s">
        <v>3</v>
      </c>
      <c r="F27" s="275"/>
      <c r="G27" s="275"/>
      <c r="H27" s="275"/>
      <c r="L27" s="87"/>
    </row>
    <row r="28" spans="2:12" s="1" customFormat="1" ht="6.95" customHeight="1">
      <c r="B28" s="33"/>
      <c r="L28" s="33"/>
    </row>
    <row r="29" spans="2:12" s="1" customFormat="1" ht="6.95" customHeight="1">
      <c r="B29" s="33"/>
      <c r="D29" s="51"/>
      <c r="E29" s="51"/>
      <c r="F29" s="51"/>
      <c r="G29" s="51"/>
      <c r="H29" s="51"/>
      <c r="I29" s="51"/>
      <c r="J29" s="51"/>
      <c r="K29" s="51"/>
      <c r="L29" s="33"/>
    </row>
    <row r="30" spans="2:12" s="1" customFormat="1" ht="25.35" customHeight="1">
      <c r="B30" s="33"/>
      <c r="D30" s="88" t="s">
        <v>38</v>
      </c>
      <c r="J30" s="64">
        <f>ROUND(J86, 2)</f>
        <v>0</v>
      </c>
      <c r="L30" s="33"/>
    </row>
    <row r="31" spans="2:12" s="1" customFormat="1" ht="6.95" customHeight="1">
      <c r="B31" s="33"/>
      <c r="D31" s="51"/>
      <c r="E31" s="51"/>
      <c r="F31" s="51"/>
      <c r="G31" s="51"/>
      <c r="H31" s="51"/>
      <c r="I31" s="51"/>
      <c r="J31" s="51"/>
      <c r="K31" s="51"/>
      <c r="L31" s="33"/>
    </row>
    <row r="32" spans="2:12" s="1" customFormat="1" ht="14.45" customHeight="1">
      <c r="B32" s="33"/>
      <c r="F32" s="36" t="s">
        <v>40</v>
      </c>
      <c r="I32" s="36" t="s">
        <v>39</v>
      </c>
      <c r="J32" s="36" t="s">
        <v>41</v>
      </c>
      <c r="L32" s="33"/>
    </row>
    <row r="33" spans="2:12" s="1" customFormat="1" ht="14.45" customHeight="1">
      <c r="B33" s="33"/>
      <c r="D33" s="53" t="s">
        <v>42</v>
      </c>
      <c r="E33" s="28" t="s">
        <v>43</v>
      </c>
      <c r="F33" s="89">
        <f>ROUND((SUM(BE86:BE597)),  2)</f>
        <v>0</v>
      </c>
      <c r="I33" s="90">
        <v>0.21</v>
      </c>
      <c r="J33" s="89">
        <f>ROUND(((SUM(BE86:BE597))*I33),  2)</f>
        <v>0</v>
      </c>
      <c r="L33" s="33"/>
    </row>
    <row r="34" spans="2:12" s="1" customFormat="1" ht="14.45" customHeight="1">
      <c r="B34" s="33"/>
      <c r="E34" s="28" t="s">
        <v>44</v>
      </c>
      <c r="F34" s="89">
        <f>ROUND((SUM(BF86:BF597)),  2)</f>
        <v>0</v>
      </c>
      <c r="I34" s="90">
        <v>0.15</v>
      </c>
      <c r="J34" s="89">
        <f>ROUND(((SUM(BF86:BF597))*I34),  2)</f>
        <v>0</v>
      </c>
      <c r="L34" s="33"/>
    </row>
    <row r="35" spans="2:12" s="1" customFormat="1" ht="14.45" hidden="1" customHeight="1">
      <c r="B35" s="33"/>
      <c r="E35" s="28" t="s">
        <v>45</v>
      </c>
      <c r="F35" s="89">
        <f>ROUND((SUM(BG86:BG597)),  2)</f>
        <v>0</v>
      </c>
      <c r="I35" s="90">
        <v>0.21</v>
      </c>
      <c r="J35" s="89">
        <f>0</f>
        <v>0</v>
      </c>
      <c r="L35" s="33"/>
    </row>
    <row r="36" spans="2:12" s="1" customFormat="1" ht="14.45" hidden="1" customHeight="1">
      <c r="B36" s="33"/>
      <c r="E36" s="28" t="s">
        <v>46</v>
      </c>
      <c r="F36" s="89">
        <f>ROUND((SUM(BH86:BH597)),  2)</f>
        <v>0</v>
      </c>
      <c r="I36" s="90">
        <v>0.15</v>
      </c>
      <c r="J36" s="89">
        <f>0</f>
        <v>0</v>
      </c>
      <c r="L36" s="33"/>
    </row>
    <row r="37" spans="2:12" s="1" customFormat="1" ht="14.45" hidden="1" customHeight="1">
      <c r="B37" s="33"/>
      <c r="E37" s="28" t="s">
        <v>47</v>
      </c>
      <c r="F37" s="89">
        <f>ROUND((SUM(BI86:BI597)),  2)</f>
        <v>0</v>
      </c>
      <c r="I37" s="90">
        <v>0</v>
      </c>
      <c r="J37" s="89">
        <f>0</f>
        <v>0</v>
      </c>
      <c r="L37" s="33"/>
    </row>
    <row r="38" spans="2:12" s="1" customFormat="1" ht="6.95" customHeight="1">
      <c r="B38" s="33"/>
      <c r="L38" s="33"/>
    </row>
    <row r="39" spans="2:12" s="1" customFormat="1" ht="25.35" customHeight="1">
      <c r="B39" s="33"/>
      <c r="C39" s="91"/>
      <c r="D39" s="92" t="s">
        <v>48</v>
      </c>
      <c r="E39" s="55"/>
      <c r="F39" s="55"/>
      <c r="G39" s="93" t="s">
        <v>49</v>
      </c>
      <c r="H39" s="94" t="s">
        <v>50</v>
      </c>
      <c r="I39" s="55"/>
      <c r="J39" s="95">
        <f>SUM(J30:J37)</f>
        <v>0</v>
      </c>
      <c r="K39" s="96"/>
      <c r="L39" s="33"/>
    </row>
    <row r="40" spans="2:12" s="1" customFormat="1" ht="14.45" customHeight="1">
      <c r="B40" s="42"/>
      <c r="C40" s="43"/>
      <c r="D40" s="43"/>
      <c r="E40" s="43"/>
      <c r="F40" s="43"/>
      <c r="G40" s="43"/>
      <c r="H40" s="43"/>
      <c r="I40" s="43"/>
      <c r="J40" s="43"/>
      <c r="K40" s="43"/>
      <c r="L40" s="33"/>
    </row>
    <row r="44" spans="2:12" s="1" customFormat="1" ht="6.95" customHeight="1">
      <c r="B44" s="44"/>
      <c r="C44" s="45"/>
      <c r="D44" s="45"/>
      <c r="E44" s="45"/>
      <c r="F44" s="45"/>
      <c r="G44" s="45"/>
      <c r="H44" s="45"/>
      <c r="I44" s="45"/>
      <c r="J44" s="45"/>
      <c r="K44" s="45"/>
      <c r="L44" s="33"/>
    </row>
    <row r="45" spans="2:12" s="1" customFormat="1" ht="24.95" customHeight="1">
      <c r="B45" s="33"/>
      <c r="C45" s="22" t="s">
        <v>92</v>
      </c>
      <c r="L45" s="33"/>
    </row>
    <row r="46" spans="2:12" s="1" customFormat="1" ht="6.95" customHeight="1">
      <c r="B46" s="33"/>
      <c r="L46" s="33"/>
    </row>
    <row r="47" spans="2:12" s="1" customFormat="1" ht="12" customHeight="1">
      <c r="B47" s="33"/>
      <c r="C47" s="28" t="s">
        <v>17</v>
      </c>
      <c r="L47" s="33"/>
    </row>
    <row r="48" spans="2:12" s="1" customFormat="1" ht="16.5" customHeight="1">
      <c r="B48" s="33"/>
      <c r="E48" s="305" t="str">
        <f>E7</f>
        <v>Revitalizace Tylova náměstí v Bohušovicích nad Ohří</v>
      </c>
      <c r="F48" s="306"/>
      <c r="G48" s="306"/>
      <c r="H48" s="306"/>
      <c r="L48" s="33"/>
    </row>
    <row r="49" spans="2:47" s="1" customFormat="1" ht="12" customHeight="1">
      <c r="B49" s="33"/>
      <c r="C49" s="28" t="s">
        <v>90</v>
      </c>
      <c r="L49" s="33"/>
    </row>
    <row r="50" spans="2:47" s="1" customFormat="1" ht="16.5" customHeight="1">
      <c r="B50" s="33"/>
      <c r="E50" s="286" t="str">
        <f>E9</f>
        <v xml:space="preserve">001 - Komunikace a zpevněné plochy </v>
      </c>
      <c r="F50" s="307"/>
      <c r="G50" s="307"/>
      <c r="H50" s="307"/>
      <c r="L50" s="33"/>
    </row>
    <row r="51" spans="2:47" s="1" customFormat="1" ht="6.95" customHeight="1">
      <c r="B51" s="33"/>
      <c r="L51" s="33"/>
    </row>
    <row r="52" spans="2:47" s="1" customFormat="1" ht="12" customHeight="1">
      <c r="B52" s="33"/>
      <c r="C52" s="28" t="s">
        <v>21</v>
      </c>
      <c r="F52" s="26" t="str">
        <f>F12</f>
        <v>Bohušovice nad Ohří</v>
      </c>
      <c r="I52" s="28" t="s">
        <v>23</v>
      </c>
      <c r="J52" s="50" t="str">
        <f>IF(J12="","",J12)</f>
        <v>18. 3. 2024</v>
      </c>
      <c r="L52" s="33"/>
    </row>
    <row r="53" spans="2:47" s="1" customFormat="1" ht="6.95" customHeight="1">
      <c r="B53" s="33"/>
      <c r="L53" s="33"/>
    </row>
    <row r="54" spans="2:47" s="1" customFormat="1" ht="40.15" customHeight="1">
      <c r="B54" s="33"/>
      <c r="C54" s="28" t="s">
        <v>25</v>
      </c>
      <c r="F54" s="26" t="str">
        <f>E15</f>
        <v>Město Bohušovice nad Ohří</v>
      </c>
      <c r="I54" s="28" t="s">
        <v>31</v>
      </c>
      <c r="J54" s="31" t="str">
        <f>E21</f>
        <v>inveko 4U, s.r.o.Anenská 114/4, Litoměřice</v>
      </c>
      <c r="L54" s="33"/>
    </row>
    <row r="55" spans="2:47" s="1" customFormat="1" ht="15.2" customHeight="1">
      <c r="B55" s="33"/>
      <c r="C55" s="28" t="s">
        <v>29</v>
      </c>
      <c r="F55" s="26" t="str">
        <f>IF(E18="","",E18)</f>
        <v>Vyplň údaj</v>
      </c>
      <c r="I55" s="28" t="s">
        <v>34</v>
      </c>
      <c r="J55" s="31" t="str">
        <f>E24</f>
        <v>inveko 4U, s.r.o.</v>
      </c>
      <c r="L55" s="33"/>
    </row>
    <row r="56" spans="2:47" s="1" customFormat="1" ht="10.35" customHeight="1">
      <c r="B56" s="33"/>
      <c r="L56" s="33"/>
    </row>
    <row r="57" spans="2:47" s="1" customFormat="1" ht="29.25" customHeight="1">
      <c r="B57" s="33"/>
      <c r="C57" s="97" t="s">
        <v>93</v>
      </c>
      <c r="D57" s="91"/>
      <c r="E57" s="91"/>
      <c r="F57" s="91"/>
      <c r="G57" s="91"/>
      <c r="H57" s="91"/>
      <c r="I57" s="91"/>
      <c r="J57" s="98" t="s">
        <v>94</v>
      </c>
      <c r="K57" s="91"/>
      <c r="L57" s="33"/>
    </row>
    <row r="58" spans="2:47" s="1" customFormat="1" ht="10.35" customHeight="1">
      <c r="B58" s="33"/>
      <c r="L58" s="33"/>
    </row>
    <row r="59" spans="2:47" s="1" customFormat="1" ht="22.9" customHeight="1">
      <c r="B59" s="33"/>
      <c r="C59" s="99" t="s">
        <v>70</v>
      </c>
      <c r="J59" s="64">
        <f>J86</f>
        <v>0</v>
      </c>
      <c r="L59" s="33"/>
      <c r="AU59" s="18" t="s">
        <v>95</v>
      </c>
    </row>
    <row r="60" spans="2:47" s="8" customFormat="1" ht="24.95" customHeight="1">
      <c r="B60" s="100"/>
      <c r="D60" s="101" t="s">
        <v>96</v>
      </c>
      <c r="E60" s="102"/>
      <c r="F60" s="102"/>
      <c r="G60" s="102"/>
      <c r="H60" s="102"/>
      <c r="I60" s="102"/>
      <c r="J60" s="103">
        <f>J87</f>
        <v>0</v>
      </c>
      <c r="L60" s="100"/>
    </row>
    <row r="61" spans="2:47" s="9" customFormat="1" ht="19.899999999999999" customHeight="1">
      <c r="B61" s="104"/>
      <c r="D61" s="105" t="s">
        <v>97</v>
      </c>
      <c r="E61" s="106"/>
      <c r="F61" s="106"/>
      <c r="G61" s="106"/>
      <c r="H61" s="106"/>
      <c r="I61" s="106"/>
      <c r="J61" s="107">
        <f>J88</f>
        <v>0</v>
      </c>
      <c r="L61" s="104"/>
    </row>
    <row r="62" spans="2:47" s="9" customFormat="1" ht="19.899999999999999" customHeight="1">
      <c r="B62" s="104"/>
      <c r="D62" s="105" t="s">
        <v>98</v>
      </c>
      <c r="E62" s="106"/>
      <c r="F62" s="106"/>
      <c r="G62" s="106"/>
      <c r="H62" s="106"/>
      <c r="I62" s="106"/>
      <c r="J62" s="107">
        <f>J218</f>
        <v>0</v>
      </c>
      <c r="L62" s="104"/>
    </row>
    <row r="63" spans="2:47" s="9" customFormat="1" ht="19.899999999999999" customHeight="1">
      <c r="B63" s="104"/>
      <c r="D63" s="105" t="s">
        <v>99</v>
      </c>
      <c r="E63" s="106"/>
      <c r="F63" s="106"/>
      <c r="G63" s="106"/>
      <c r="H63" s="106"/>
      <c r="I63" s="106"/>
      <c r="J63" s="107">
        <f>J388</f>
        <v>0</v>
      </c>
      <c r="L63" s="104"/>
    </row>
    <row r="64" spans="2:47" s="9" customFormat="1" ht="19.899999999999999" customHeight="1">
      <c r="B64" s="104"/>
      <c r="D64" s="105" t="s">
        <v>100</v>
      </c>
      <c r="E64" s="106"/>
      <c r="F64" s="106"/>
      <c r="G64" s="106"/>
      <c r="H64" s="106"/>
      <c r="I64" s="106"/>
      <c r="J64" s="107">
        <f>J394</f>
        <v>0</v>
      </c>
      <c r="L64" s="104"/>
    </row>
    <row r="65" spans="2:12" s="9" customFormat="1" ht="19.899999999999999" customHeight="1">
      <c r="B65" s="104"/>
      <c r="D65" s="105" t="s">
        <v>101</v>
      </c>
      <c r="E65" s="106"/>
      <c r="F65" s="106"/>
      <c r="G65" s="106"/>
      <c r="H65" s="106"/>
      <c r="I65" s="106"/>
      <c r="J65" s="107">
        <f>J567</f>
        <v>0</v>
      </c>
      <c r="L65" s="104"/>
    </row>
    <row r="66" spans="2:12" s="9" customFormat="1" ht="19.899999999999999" customHeight="1">
      <c r="B66" s="104"/>
      <c r="D66" s="105" t="s">
        <v>102</v>
      </c>
      <c r="E66" s="106"/>
      <c r="F66" s="106"/>
      <c r="G66" s="106"/>
      <c r="H66" s="106"/>
      <c r="I66" s="106"/>
      <c r="J66" s="107">
        <f>J595</f>
        <v>0</v>
      </c>
      <c r="L66" s="104"/>
    </row>
    <row r="67" spans="2:12" s="1" customFormat="1" ht="21.75" customHeight="1">
      <c r="B67" s="33"/>
      <c r="L67" s="33"/>
    </row>
    <row r="68" spans="2:12" s="1" customFormat="1" ht="6.95" customHeight="1">
      <c r="B68" s="42"/>
      <c r="C68" s="43"/>
      <c r="D68" s="43"/>
      <c r="E68" s="43"/>
      <c r="F68" s="43"/>
      <c r="G68" s="43"/>
      <c r="H68" s="43"/>
      <c r="I68" s="43"/>
      <c r="J68" s="43"/>
      <c r="K68" s="43"/>
      <c r="L68" s="33"/>
    </row>
    <row r="72" spans="2:12" s="1" customFormat="1" ht="6.95" customHeight="1">
      <c r="B72" s="44"/>
      <c r="C72" s="45"/>
      <c r="D72" s="45"/>
      <c r="E72" s="45"/>
      <c r="F72" s="45"/>
      <c r="G72" s="45"/>
      <c r="H72" s="45"/>
      <c r="I72" s="45"/>
      <c r="J72" s="45"/>
      <c r="K72" s="45"/>
      <c r="L72" s="33"/>
    </row>
    <row r="73" spans="2:12" s="1" customFormat="1" ht="24.95" customHeight="1">
      <c r="B73" s="33"/>
      <c r="C73" s="22" t="s">
        <v>103</v>
      </c>
      <c r="L73" s="33"/>
    </row>
    <row r="74" spans="2:12" s="1" customFormat="1" ht="6.95" customHeight="1">
      <c r="B74" s="33"/>
      <c r="L74" s="33"/>
    </row>
    <row r="75" spans="2:12" s="1" customFormat="1" ht="12" customHeight="1">
      <c r="B75" s="33"/>
      <c r="C75" s="28" t="s">
        <v>17</v>
      </c>
      <c r="L75" s="33"/>
    </row>
    <row r="76" spans="2:12" s="1" customFormat="1" ht="16.5" customHeight="1">
      <c r="B76" s="33"/>
      <c r="E76" s="305" t="str">
        <f>E7</f>
        <v>Revitalizace Tylova náměstí v Bohušovicích nad Ohří</v>
      </c>
      <c r="F76" s="306"/>
      <c r="G76" s="306"/>
      <c r="H76" s="306"/>
      <c r="L76" s="33"/>
    </row>
    <row r="77" spans="2:12" s="1" customFormat="1" ht="12" customHeight="1">
      <c r="B77" s="33"/>
      <c r="C77" s="28" t="s">
        <v>90</v>
      </c>
      <c r="L77" s="33"/>
    </row>
    <row r="78" spans="2:12" s="1" customFormat="1" ht="16.5" customHeight="1">
      <c r="B78" s="33"/>
      <c r="E78" s="286" t="str">
        <f>E9</f>
        <v xml:space="preserve">001 - Komunikace a zpevněné plochy </v>
      </c>
      <c r="F78" s="307"/>
      <c r="G78" s="307"/>
      <c r="H78" s="307"/>
      <c r="L78" s="33"/>
    </row>
    <row r="79" spans="2:12" s="1" customFormat="1" ht="6.95" customHeight="1">
      <c r="B79" s="33"/>
      <c r="L79" s="33"/>
    </row>
    <row r="80" spans="2:12" s="1" customFormat="1" ht="12" customHeight="1">
      <c r="B80" s="33"/>
      <c r="C80" s="28" t="s">
        <v>21</v>
      </c>
      <c r="F80" s="26" t="str">
        <f>F12</f>
        <v>Bohušovice nad Ohří</v>
      </c>
      <c r="I80" s="28" t="s">
        <v>23</v>
      </c>
      <c r="J80" s="50" t="str">
        <f>IF(J12="","",J12)</f>
        <v>18. 3. 2024</v>
      </c>
      <c r="L80" s="33"/>
    </row>
    <row r="81" spans="2:65" s="1" customFormat="1" ht="6.95" customHeight="1">
      <c r="B81" s="33"/>
      <c r="L81" s="33"/>
    </row>
    <row r="82" spans="2:65" s="1" customFormat="1" ht="40.15" customHeight="1">
      <c r="B82" s="33"/>
      <c r="C82" s="28" t="s">
        <v>25</v>
      </c>
      <c r="F82" s="26" t="str">
        <f>E15</f>
        <v>Město Bohušovice nad Ohří</v>
      </c>
      <c r="I82" s="28" t="s">
        <v>31</v>
      </c>
      <c r="J82" s="31" t="str">
        <f>E21</f>
        <v>inveko 4U, s.r.o.Anenská 114/4, Litoměřice</v>
      </c>
      <c r="L82" s="33"/>
    </row>
    <row r="83" spans="2:65" s="1" customFormat="1" ht="15.2" customHeight="1">
      <c r="B83" s="33"/>
      <c r="C83" s="28" t="s">
        <v>29</v>
      </c>
      <c r="F83" s="26" t="str">
        <f>IF(E18="","",E18)</f>
        <v>Vyplň údaj</v>
      </c>
      <c r="I83" s="28" t="s">
        <v>34</v>
      </c>
      <c r="J83" s="31" t="str">
        <f>E24</f>
        <v>inveko 4U, s.r.o.</v>
      </c>
      <c r="L83" s="33"/>
    </row>
    <row r="84" spans="2:65" s="1" customFormat="1" ht="10.35" customHeight="1">
      <c r="B84" s="33"/>
      <c r="L84" s="33"/>
    </row>
    <row r="85" spans="2:65" s="10" customFormat="1" ht="29.25" customHeight="1">
      <c r="B85" s="108"/>
      <c r="C85" s="109" t="s">
        <v>104</v>
      </c>
      <c r="D85" s="110" t="s">
        <v>57</v>
      </c>
      <c r="E85" s="110" t="s">
        <v>53</v>
      </c>
      <c r="F85" s="110" t="s">
        <v>54</v>
      </c>
      <c r="G85" s="110" t="s">
        <v>105</v>
      </c>
      <c r="H85" s="110" t="s">
        <v>106</v>
      </c>
      <c r="I85" s="110" t="s">
        <v>107</v>
      </c>
      <c r="J85" s="110" t="s">
        <v>94</v>
      </c>
      <c r="K85" s="111" t="s">
        <v>108</v>
      </c>
      <c r="L85" s="108"/>
      <c r="M85" s="57" t="s">
        <v>3</v>
      </c>
      <c r="N85" s="58" t="s">
        <v>42</v>
      </c>
      <c r="O85" s="58" t="s">
        <v>109</v>
      </c>
      <c r="P85" s="58" t="s">
        <v>110</v>
      </c>
      <c r="Q85" s="58" t="s">
        <v>111</v>
      </c>
      <c r="R85" s="58" t="s">
        <v>112</v>
      </c>
      <c r="S85" s="58" t="s">
        <v>113</v>
      </c>
      <c r="T85" s="59" t="s">
        <v>114</v>
      </c>
    </row>
    <row r="86" spans="2:65" s="1" customFormat="1" ht="22.9" customHeight="1">
      <c r="B86" s="33"/>
      <c r="C86" s="62" t="s">
        <v>115</v>
      </c>
      <c r="J86" s="112">
        <f>BK86</f>
        <v>0</v>
      </c>
      <c r="L86" s="33"/>
      <c r="M86" s="60"/>
      <c r="N86" s="51"/>
      <c r="O86" s="51"/>
      <c r="P86" s="113">
        <f>P87</f>
        <v>0</v>
      </c>
      <c r="Q86" s="51"/>
      <c r="R86" s="113">
        <f>R87</f>
        <v>617.35424399999999</v>
      </c>
      <c r="S86" s="51"/>
      <c r="T86" s="114">
        <f>T87</f>
        <v>431.37404999999995</v>
      </c>
      <c r="AT86" s="18" t="s">
        <v>71</v>
      </c>
      <c r="AU86" s="18" t="s">
        <v>95</v>
      </c>
      <c r="BK86" s="115">
        <f>BK87</f>
        <v>0</v>
      </c>
    </row>
    <row r="87" spans="2:65" s="11" customFormat="1" ht="25.9" customHeight="1">
      <c r="B87" s="116"/>
      <c r="D87" s="117" t="s">
        <v>71</v>
      </c>
      <c r="E87" s="118" t="s">
        <v>116</v>
      </c>
      <c r="F87" s="118" t="s">
        <v>117</v>
      </c>
      <c r="I87" s="119"/>
      <c r="J87" s="120">
        <f>BK87</f>
        <v>0</v>
      </c>
      <c r="L87" s="116"/>
      <c r="M87" s="121"/>
      <c r="P87" s="122">
        <f>P88+P218+P388+P394+P567+P595</f>
        <v>0</v>
      </c>
      <c r="R87" s="122">
        <f>R88+R218+R388+R394+R567+R595</f>
        <v>617.35424399999999</v>
      </c>
      <c r="T87" s="123">
        <f>T88+T218+T388+T394+T567+T595</f>
        <v>431.37404999999995</v>
      </c>
      <c r="AR87" s="117" t="s">
        <v>80</v>
      </c>
      <c r="AT87" s="124" t="s">
        <v>71</v>
      </c>
      <c r="AU87" s="124" t="s">
        <v>72</v>
      </c>
      <c r="AY87" s="117" t="s">
        <v>118</v>
      </c>
      <c r="BK87" s="125">
        <f>BK88+BK218+BK388+BK394+BK567+BK595</f>
        <v>0</v>
      </c>
    </row>
    <row r="88" spans="2:65" s="11" customFormat="1" ht="22.9" customHeight="1">
      <c r="B88" s="116"/>
      <c r="D88" s="117" t="s">
        <v>71</v>
      </c>
      <c r="E88" s="126" t="s">
        <v>80</v>
      </c>
      <c r="F88" s="126" t="s">
        <v>119</v>
      </c>
      <c r="I88" s="119"/>
      <c r="J88" s="127">
        <f>BK88</f>
        <v>0</v>
      </c>
      <c r="L88" s="116"/>
      <c r="M88" s="121"/>
      <c r="P88" s="122">
        <f>SUM(P89:P217)</f>
        <v>0</v>
      </c>
      <c r="R88" s="122">
        <f>SUM(R89:R217)</f>
        <v>1.281E-2</v>
      </c>
      <c r="T88" s="123">
        <f>SUM(T89:T217)</f>
        <v>430.62054999999998</v>
      </c>
      <c r="AR88" s="117" t="s">
        <v>80</v>
      </c>
      <c r="AT88" s="124" t="s">
        <v>71</v>
      </c>
      <c r="AU88" s="124" t="s">
        <v>80</v>
      </c>
      <c r="AY88" s="117" t="s">
        <v>118</v>
      </c>
      <c r="BK88" s="125">
        <f>SUM(BK89:BK217)</f>
        <v>0</v>
      </c>
    </row>
    <row r="89" spans="2:65" s="1" customFormat="1" ht="24.2" customHeight="1">
      <c r="B89" s="128"/>
      <c r="C89" s="129" t="s">
        <v>80</v>
      </c>
      <c r="D89" s="129" t="s">
        <v>120</v>
      </c>
      <c r="E89" s="130" t="s">
        <v>121</v>
      </c>
      <c r="F89" s="131" t="s">
        <v>122</v>
      </c>
      <c r="G89" s="132" t="s">
        <v>123</v>
      </c>
      <c r="H89" s="133">
        <v>25</v>
      </c>
      <c r="I89" s="134"/>
      <c r="J89" s="135">
        <f>ROUND(I89*H89,2)</f>
        <v>0</v>
      </c>
      <c r="K89" s="131" t="s">
        <v>124</v>
      </c>
      <c r="L89" s="33"/>
      <c r="M89" s="136" t="s">
        <v>3</v>
      </c>
      <c r="N89" s="137" t="s">
        <v>43</v>
      </c>
      <c r="P89" s="138">
        <f>O89*H89</f>
        <v>0</v>
      </c>
      <c r="Q89" s="138">
        <v>0</v>
      </c>
      <c r="R89" s="138">
        <f>Q89*H89</f>
        <v>0</v>
      </c>
      <c r="S89" s="138">
        <v>0</v>
      </c>
      <c r="T89" s="139">
        <f>S89*H89</f>
        <v>0</v>
      </c>
      <c r="AR89" s="140" t="s">
        <v>125</v>
      </c>
      <c r="AT89" s="140" t="s">
        <v>120</v>
      </c>
      <c r="AU89" s="140" t="s">
        <v>82</v>
      </c>
      <c r="AY89" s="18" t="s">
        <v>118</v>
      </c>
      <c r="BE89" s="141">
        <f>IF(N89="základní",J89,0)</f>
        <v>0</v>
      </c>
      <c r="BF89" s="141">
        <f>IF(N89="snížená",J89,0)</f>
        <v>0</v>
      </c>
      <c r="BG89" s="141">
        <f>IF(N89="zákl. přenesená",J89,0)</f>
        <v>0</v>
      </c>
      <c r="BH89" s="141">
        <f>IF(N89="sníž. přenesená",J89,0)</f>
        <v>0</v>
      </c>
      <c r="BI89" s="141">
        <f>IF(N89="nulová",J89,0)</f>
        <v>0</v>
      </c>
      <c r="BJ89" s="18" t="s">
        <v>80</v>
      </c>
      <c r="BK89" s="141">
        <f>ROUND(I89*H89,2)</f>
        <v>0</v>
      </c>
      <c r="BL89" s="18" t="s">
        <v>125</v>
      </c>
      <c r="BM89" s="140" t="s">
        <v>126</v>
      </c>
    </row>
    <row r="90" spans="2:65" s="1" customFormat="1" ht="11.25">
      <c r="B90" s="33"/>
      <c r="D90" s="142" t="s">
        <v>127</v>
      </c>
      <c r="F90" s="143" t="s">
        <v>128</v>
      </c>
      <c r="I90" s="144"/>
      <c r="L90" s="33"/>
      <c r="M90" s="145"/>
      <c r="T90" s="54"/>
      <c r="AT90" s="18" t="s">
        <v>127</v>
      </c>
      <c r="AU90" s="18" t="s">
        <v>82</v>
      </c>
    </row>
    <row r="91" spans="2:65" s="12" customFormat="1" ht="11.25">
      <c r="B91" s="146"/>
      <c r="D91" s="147" t="s">
        <v>129</v>
      </c>
      <c r="E91" s="148" t="s">
        <v>3</v>
      </c>
      <c r="F91" s="149" t="s">
        <v>130</v>
      </c>
      <c r="H91" s="148" t="s">
        <v>3</v>
      </c>
      <c r="I91" s="150"/>
      <c r="L91" s="146"/>
      <c r="M91" s="151"/>
      <c r="T91" s="152"/>
      <c r="AT91" s="148" t="s">
        <v>129</v>
      </c>
      <c r="AU91" s="148" t="s">
        <v>82</v>
      </c>
      <c r="AV91" s="12" t="s">
        <v>80</v>
      </c>
      <c r="AW91" s="12" t="s">
        <v>33</v>
      </c>
      <c r="AX91" s="12" t="s">
        <v>72</v>
      </c>
      <c r="AY91" s="148" t="s">
        <v>118</v>
      </c>
    </row>
    <row r="92" spans="2:65" s="13" customFormat="1" ht="11.25">
      <c r="B92" s="153"/>
      <c r="D92" s="147" t="s">
        <v>129</v>
      </c>
      <c r="E92" s="154" t="s">
        <v>3</v>
      </c>
      <c r="F92" s="155" t="s">
        <v>131</v>
      </c>
      <c r="H92" s="156">
        <v>25</v>
      </c>
      <c r="I92" s="157"/>
      <c r="L92" s="153"/>
      <c r="M92" s="158"/>
      <c r="T92" s="159"/>
      <c r="AT92" s="154" t="s">
        <v>129</v>
      </c>
      <c r="AU92" s="154" t="s">
        <v>82</v>
      </c>
      <c r="AV92" s="13" t="s">
        <v>82</v>
      </c>
      <c r="AW92" s="13" t="s">
        <v>33</v>
      </c>
      <c r="AX92" s="13" t="s">
        <v>72</v>
      </c>
      <c r="AY92" s="154" t="s">
        <v>118</v>
      </c>
    </row>
    <row r="93" spans="2:65" s="14" customFormat="1" ht="11.25">
      <c r="B93" s="160"/>
      <c r="D93" s="147" t="s">
        <v>129</v>
      </c>
      <c r="E93" s="161" t="s">
        <v>3</v>
      </c>
      <c r="F93" s="162" t="s">
        <v>132</v>
      </c>
      <c r="H93" s="163">
        <v>25</v>
      </c>
      <c r="I93" s="164"/>
      <c r="L93" s="160"/>
      <c r="M93" s="165"/>
      <c r="T93" s="166"/>
      <c r="AT93" s="161" t="s">
        <v>129</v>
      </c>
      <c r="AU93" s="161" t="s">
        <v>82</v>
      </c>
      <c r="AV93" s="14" t="s">
        <v>125</v>
      </c>
      <c r="AW93" s="14" t="s">
        <v>33</v>
      </c>
      <c r="AX93" s="14" t="s">
        <v>80</v>
      </c>
      <c r="AY93" s="161" t="s">
        <v>118</v>
      </c>
    </row>
    <row r="94" spans="2:65" s="1" customFormat="1" ht="24.2" customHeight="1">
      <c r="B94" s="128"/>
      <c r="C94" s="129" t="s">
        <v>82</v>
      </c>
      <c r="D94" s="129" t="s">
        <v>120</v>
      </c>
      <c r="E94" s="130" t="s">
        <v>133</v>
      </c>
      <c r="F94" s="131" t="s">
        <v>134</v>
      </c>
      <c r="G94" s="132" t="s">
        <v>135</v>
      </c>
      <c r="H94" s="133">
        <v>1</v>
      </c>
      <c r="I94" s="134"/>
      <c r="J94" s="135">
        <f>ROUND(I94*H94,2)</f>
        <v>0</v>
      </c>
      <c r="K94" s="131" t="s">
        <v>124</v>
      </c>
      <c r="L94" s="33"/>
      <c r="M94" s="136" t="s">
        <v>3</v>
      </c>
      <c r="N94" s="137" t="s">
        <v>43</v>
      </c>
      <c r="P94" s="138">
        <f>O94*H94</f>
        <v>0</v>
      </c>
      <c r="Q94" s="138">
        <v>0</v>
      </c>
      <c r="R94" s="138">
        <f>Q94*H94</f>
        <v>0</v>
      </c>
      <c r="S94" s="138">
        <v>0</v>
      </c>
      <c r="T94" s="139">
        <f>S94*H94</f>
        <v>0</v>
      </c>
      <c r="AR94" s="140" t="s">
        <v>125</v>
      </c>
      <c r="AT94" s="140" t="s">
        <v>120</v>
      </c>
      <c r="AU94" s="140" t="s">
        <v>82</v>
      </c>
      <c r="AY94" s="18" t="s">
        <v>118</v>
      </c>
      <c r="BE94" s="141">
        <f>IF(N94="základní",J94,0)</f>
        <v>0</v>
      </c>
      <c r="BF94" s="141">
        <f>IF(N94="snížená",J94,0)</f>
        <v>0</v>
      </c>
      <c r="BG94" s="141">
        <f>IF(N94="zákl. přenesená",J94,0)</f>
        <v>0</v>
      </c>
      <c r="BH94" s="141">
        <f>IF(N94="sníž. přenesená",J94,0)</f>
        <v>0</v>
      </c>
      <c r="BI94" s="141">
        <f>IF(N94="nulová",J94,0)</f>
        <v>0</v>
      </c>
      <c r="BJ94" s="18" t="s">
        <v>80</v>
      </c>
      <c r="BK94" s="141">
        <f>ROUND(I94*H94,2)</f>
        <v>0</v>
      </c>
      <c r="BL94" s="18" t="s">
        <v>125</v>
      </c>
      <c r="BM94" s="140" t="s">
        <v>136</v>
      </c>
    </row>
    <row r="95" spans="2:65" s="1" customFormat="1" ht="11.25">
      <c r="B95" s="33"/>
      <c r="D95" s="142" t="s">
        <v>127</v>
      </c>
      <c r="F95" s="143" t="s">
        <v>137</v>
      </c>
      <c r="I95" s="144"/>
      <c r="L95" s="33"/>
      <c r="M95" s="145"/>
      <c r="T95" s="54"/>
      <c r="AT95" s="18" t="s">
        <v>127</v>
      </c>
      <c r="AU95" s="18" t="s">
        <v>82</v>
      </c>
    </row>
    <row r="96" spans="2:65" s="1" customFormat="1" ht="21.75" customHeight="1">
      <c r="B96" s="128"/>
      <c r="C96" s="129" t="s">
        <v>138</v>
      </c>
      <c r="D96" s="129" t="s">
        <v>120</v>
      </c>
      <c r="E96" s="130" t="s">
        <v>139</v>
      </c>
      <c r="F96" s="131" t="s">
        <v>140</v>
      </c>
      <c r="G96" s="132" t="s">
        <v>135</v>
      </c>
      <c r="H96" s="133">
        <v>1</v>
      </c>
      <c r="I96" s="134"/>
      <c r="J96" s="135">
        <f>ROUND(I96*H96,2)</f>
        <v>0</v>
      </c>
      <c r="K96" s="131" t="s">
        <v>124</v>
      </c>
      <c r="L96" s="33"/>
      <c r="M96" s="136" t="s">
        <v>3</v>
      </c>
      <c r="N96" s="137" t="s">
        <v>43</v>
      </c>
      <c r="P96" s="138">
        <f>O96*H96</f>
        <v>0</v>
      </c>
      <c r="Q96" s="138">
        <v>0</v>
      </c>
      <c r="R96" s="138">
        <f>Q96*H96</f>
        <v>0</v>
      </c>
      <c r="S96" s="138">
        <v>0</v>
      </c>
      <c r="T96" s="139">
        <f>S96*H96</f>
        <v>0</v>
      </c>
      <c r="AR96" s="140" t="s">
        <v>125</v>
      </c>
      <c r="AT96" s="140" t="s">
        <v>120</v>
      </c>
      <c r="AU96" s="140" t="s">
        <v>82</v>
      </c>
      <c r="AY96" s="18" t="s">
        <v>118</v>
      </c>
      <c r="BE96" s="141">
        <f>IF(N96="základní",J96,0)</f>
        <v>0</v>
      </c>
      <c r="BF96" s="141">
        <f>IF(N96="snížená",J96,0)</f>
        <v>0</v>
      </c>
      <c r="BG96" s="141">
        <f>IF(N96="zákl. přenesená",J96,0)</f>
        <v>0</v>
      </c>
      <c r="BH96" s="141">
        <f>IF(N96="sníž. přenesená",J96,0)</f>
        <v>0</v>
      </c>
      <c r="BI96" s="141">
        <f>IF(N96="nulová",J96,0)</f>
        <v>0</v>
      </c>
      <c r="BJ96" s="18" t="s">
        <v>80</v>
      </c>
      <c r="BK96" s="141">
        <f>ROUND(I96*H96,2)</f>
        <v>0</v>
      </c>
      <c r="BL96" s="18" t="s">
        <v>125</v>
      </c>
      <c r="BM96" s="140" t="s">
        <v>141</v>
      </c>
    </row>
    <row r="97" spans="2:65" s="1" customFormat="1" ht="11.25">
      <c r="B97" s="33"/>
      <c r="D97" s="142" t="s">
        <v>127</v>
      </c>
      <c r="F97" s="143" t="s">
        <v>142</v>
      </c>
      <c r="I97" s="144"/>
      <c r="L97" s="33"/>
      <c r="M97" s="145"/>
      <c r="T97" s="54"/>
      <c r="AT97" s="18" t="s">
        <v>127</v>
      </c>
      <c r="AU97" s="18" t="s">
        <v>82</v>
      </c>
    </row>
    <row r="98" spans="2:65" s="1" customFormat="1" ht="44.25" customHeight="1">
      <c r="B98" s="128"/>
      <c r="C98" s="129" t="s">
        <v>125</v>
      </c>
      <c r="D98" s="129" t="s">
        <v>120</v>
      </c>
      <c r="E98" s="130" t="s">
        <v>143</v>
      </c>
      <c r="F98" s="131" t="s">
        <v>144</v>
      </c>
      <c r="G98" s="132" t="s">
        <v>123</v>
      </c>
      <c r="H98" s="133">
        <v>16.010000000000002</v>
      </c>
      <c r="I98" s="134"/>
      <c r="J98" s="135">
        <f>ROUND(I98*H98,2)</f>
        <v>0</v>
      </c>
      <c r="K98" s="131" t="s">
        <v>124</v>
      </c>
      <c r="L98" s="33"/>
      <c r="M98" s="136" t="s">
        <v>3</v>
      </c>
      <c r="N98" s="137" t="s">
        <v>43</v>
      </c>
      <c r="P98" s="138">
        <f>O98*H98</f>
        <v>0</v>
      </c>
      <c r="Q98" s="138">
        <v>0</v>
      </c>
      <c r="R98" s="138">
        <f>Q98*H98</f>
        <v>0</v>
      </c>
      <c r="S98" s="138">
        <v>0.255</v>
      </c>
      <c r="T98" s="139">
        <f>S98*H98</f>
        <v>4.0825500000000003</v>
      </c>
      <c r="AR98" s="140" t="s">
        <v>125</v>
      </c>
      <c r="AT98" s="140" t="s">
        <v>120</v>
      </c>
      <c r="AU98" s="140" t="s">
        <v>82</v>
      </c>
      <c r="AY98" s="18" t="s">
        <v>118</v>
      </c>
      <c r="BE98" s="141">
        <f>IF(N98="základní",J98,0)</f>
        <v>0</v>
      </c>
      <c r="BF98" s="141">
        <f>IF(N98="snížená",J98,0)</f>
        <v>0</v>
      </c>
      <c r="BG98" s="141">
        <f>IF(N98="zákl. přenesená",J98,0)</f>
        <v>0</v>
      </c>
      <c r="BH98" s="141">
        <f>IF(N98="sníž. přenesená",J98,0)</f>
        <v>0</v>
      </c>
      <c r="BI98" s="141">
        <f>IF(N98="nulová",J98,0)</f>
        <v>0</v>
      </c>
      <c r="BJ98" s="18" t="s">
        <v>80</v>
      </c>
      <c r="BK98" s="141">
        <f>ROUND(I98*H98,2)</f>
        <v>0</v>
      </c>
      <c r="BL98" s="18" t="s">
        <v>125</v>
      </c>
      <c r="BM98" s="140" t="s">
        <v>145</v>
      </c>
    </row>
    <row r="99" spans="2:65" s="1" customFormat="1" ht="11.25">
      <c r="B99" s="33"/>
      <c r="D99" s="142" t="s">
        <v>127</v>
      </c>
      <c r="F99" s="143" t="s">
        <v>146</v>
      </c>
      <c r="I99" s="144"/>
      <c r="L99" s="33"/>
      <c r="M99" s="145"/>
      <c r="T99" s="54"/>
      <c r="AT99" s="18" t="s">
        <v>127</v>
      </c>
      <c r="AU99" s="18" t="s">
        <v>82</v>
      </c>
    </row>
    <row r="100" spans="2:65" s="12" customFormat="1" ht="11.25">
      <c r="B100" s="146"/>
      <c r="D100" s="147" t="s">
        <v>129</v>
      </c>
      <c r="E100" s="148" t="s">
        <v>3</v>
      </c>
      <c r="F100" s="149" t="s">
        <v>147</v>
      </c>
      <c r="H100" s="148" t="s">
        <v>3</v>
      </c>
      <c r="I100" s="150"/>
      <c r="L100" s="146"/>
      <c r="M100" s="151"/>
      <c r="T100" s="152"/>
      <c r="AT100" s="148" t="s">
        <v>129</v>
      </c>
      <c r="AU100" s="148" t="s">
        <v>82</v>
      </c>
      <c r="AV100" s="12" t="s">
        <v>80</v>
      </c>
      <c r="AW100" s="12" t="s">
        <v>33</v>
      </c>
      <c r="AX100" s="12" t="s">
        <v>72</v>
      </c>
      <c r="AY100" s="148" t="s">
        <v>118</v>
      </c>
    </row>
    <row r="101" spans="2:65" s="13" customFormat="1" ht="11.25">
      <c r="B101" s="153"/>
      <c r="D101" s="147" t="s">
        <v>129</v>
      </c>
      <c r="E101" s="154" t="s">
        <v>3</v>
      </c>
      <c r="F101" s="155" t="s">
        <v>148</v>
      </c>
      <c r="H101" s="156">
        <v>16.010000000000002</v>
      </c>
      <c r="I101" s="157"/>
      <c r="L101" s="153"/>
      <c r="M101" s="158"/>
      <c r="T101" s="159"/>
      <c r="AT101" s="154" t="s">
        <v>129</v>
      </c>
      <c r="AU101" s="154" t="s">
        <v>82</v>
      </c>
      <c r="AV101" s="13" t="s">
        <v>82</v>
      </c>
      <c r="AW101" s="13" t="s">
        <v>33</v>
      </c>
      <c r="AX101" s="13" t="s">
        <v>72</v>
      </c>
      <c r="AY101" s="154" t="s">
        <v>118</v>
      </c>
    </row>
    <row r="102" spans="2:65" s="14" customFormat="1" ht="11.25">
      <c r="B102" s="160"/>
      <c r="D102" s="147" t="s">
        <v>129</v>
      </c>
      <c r="E102" s="161" t="s">
        <v>3</v>
      </c>
      <c r="F102" s="162" t="s">
        <v>132</v>
      </c>
      <c r="H102" s="163">
        <v>16.010000000000002</v>
      </c>
      <c r="I102" s="164"/>
      <c r="L102" s="160"/>
      <c r="M102" s="165"/>
      <c r="T102" s="166"/>
      <c r="AT102" s="161" t="s">
        <v>129</v>
      </c>
      <c r="AU102" s="161" t="s">
        <v>82</v>
      </c>
      <c r="AV102" s="14" t="s">
        <v>125</v>
      </c>
      <c r="AW102" s="14" t="s">
        <v>33</v>
      </c>
      <c r="AX102" s="14" t="s">
        <v>80</v>
      </c>
      <c r="AY102" s="161" t="s">
        <v>118</v>
      </c>
    </row>
    <row r="103" spans="2:65" s="1" customFormat="1" ht="37.9" customHeight="1">
      <c r="B103" s="128"/>
      <c r="C103" s="129" t="s">
        <v>149</v>
      </c>
      <c r="D103" s="129" t="s">
        <v>120</v>
      </c>
      <c r="E103" s="130" t="s">
        <v>150</v>
      </c>
      <c r="F103" s="131" t="s">
        <v>151</v>
      </c>
      <c r="G103" s="132" t="s">
        <v>123</v>
      </c>
      <c r="H103" s="133">
        <v>43.15</v>
      </c>
      <c r="I103" s="134"/>
      <c r="J103" s="135">
        <f>ROUND(I103*H103,2)</f>
        <v>0</v>
      </c>
      <c r="K103" s="131" t="s">
        <v>124</v>
      </c>
      <c r="L103" s="33"/>
      <c r="M103" s="136" t="s">
        <v>3</v>
      </c>
      <c r="N103" s="137" t="s">
        <v>43</v>
      </c>
      <c r="P103" s="138">
        <f>O103*H103</f>
        <v>0</v>
      </c>
      <c r="Q103" s="138">
        <v>0</v>
      </c>
      <c r="R103" s="138">
        <f>Q103*H103</f>
        <v>0</v>
      </c>
      <c r="S103" s="138">
        <v>0.26</v>
      </c>
      <c r="T103" s="139">
        <f>S103*H103</f>
        <v>11.218999999999999</v>
      </c>
      <c r="AR103" s="140" t="s">
        <v>125</v>
      </c>
      <c r="AT103" s="140" t="s">
        <v>120</v>
      </c>
      <c r="AU103" s="140" t="s">
        <v>82</v>
      </c>
      <c r="AY103" s="18" t="s">
        <v>118</v>
      </c>
      <c r="BE103" s="141">
        <f>IF(N103="základní",J103,0)</f>
        <v>0</v>
      </c>
      <c r="BF103" s="141">
        <f>IF(N103="snížená",J103,0)</f>
        <v>0</v>
      </c>
      <c r="BG103" s="141">
        <f>IF(N103="zákl. přenesená",J103,0)</f>
        <v>0</v>
      </c>
      <c r="BH103" s="141">
        <f>IF(N103="sníž. přenesená",J103,0)</f>
        <v>0</v>
      </c>
      <c r="BI103" s="141">
        <f>IF(N103="nulová",J103,0)</f>
        <v>0</v>
      </c>
      <c r="BJ103" s="18" t="s">
        <v>80</v>
      </c>
      <c r="BK103" s="141">
        <f>ROUND(I103*H103,2)</f>
        <v>0</v>
      </c>
      <c r="BL103" s="18" t="s">
        <v>125</v>
      </c>
      <c r="BM103" s="140" t="s">
        <v>152</v>
      </c>
    </row>
    <row r="104" spans="2:65" s="1" customFormat="1" ht="11.25">
      <c r="B104" s="33"/>
      <c r="D104" s="142" t="s">
        <v>127</v>
      </c>
      <c r="F104" s="143" t="s">
        <v>153</v>
      </c>
      <c r="I104" s="144"/>
      <c r="L104" s="33"/>
      <c r="M104" s="145"/>
      <c r="T104" s="54"/>
      <c r="AT104" s="18" t="s">
        <v>127</v>
      </c>
      <c r="AU104" s="18" t="s">
        <v>82</v>
      </c>
    </row>
    <row r="105" spans="2:65" s="12" customFormat="1" ht="11.25">
      <c r="B105" s="146"/>
      <c r="D105" s="147" t="s">
        <v>129</v>
      </c>
      <c r="E105" s="148" t="s">
        <v>3</v>
      </c>
      <c r="F105" s="149" t="s">
        <v>154</v>
      </c>
      <c r="H105" s="148" t="s">
        <v>3</v>
      </c>
      <c r="I105" s="150"/>
      <c r="L105" s="146"/>
      <c r="M105" s="151"/>
      <c r="T105" s="152"/>
      <c r="AT105" s="148" t="s">
        <v>129</v>
      </c>
      <c r="AU105" s="148" t="s">
        <v>82</v>
      </c>
      <c r="AV105" s="12" t="s">
        <v>80</v>
      </c>
      <c r="AW105" s="12" t="s">
        <v>33</v>
      </c>
      <c r="AX105" s="12" t="s">
        <v>72</v>
      </c>
      <c r="AY105" s="148" t="s">
        <v>118</v>
      </c>
    </row>
    <row r="106" spans="2:65" s="13" customFormat="1" ht="11.25">
      <c r="B106" s="153"/>
      <c r="D106" s="147" t="s">
        <v>129</v>
      </c>
      <c r="E106" s="154" t="s">
        <v>3</v>
      </c>
      <c r="F106" s="155" t="s">
        <v>155</v>
      </c>
      <c r="H106" s="156">
        <v>38.15</v>
      </c>
      <c r="I106" s="157"/>
      <c r="L106" s="153"/>
      <c r="M106" s="158"/>
      <c r="T106" s="159"/>
      <c r="AT106" s="154" t="s">
        <v>129</v>
      </c>
      <c r="AU106" s="154" t="s">
        <v>82</v>
      </c>
      <c r="AV106" s="13" t="s">
        <v>82</v>
      </c>
      <c r="AW106" s="13" t="s">
        <v>33</v>
      </c>
      <c r="AX106" s="13" t="s">
        <v>72</v>
      </c>
      <c r="AY106" s="154" t="s">
        <v>118</v>
      </c>
    </row>
    <row r="107" spans="2:65" s="12" customFormat="1" ht="11.25">
      <c r="B107" s="146"/>
      <c r="D107" s="147" t="s">
        <v>129</v>
      </c>
      <c r="E107" s="148" t="s">
        <v>3</v>
      </c>
      <c r="F107" s="149" t="s">
        <v>156</v>
      </c>
      <c r="H107" s="148" t="s">
        <v>3</v>
      </c>
      <c r="I107" s="150"/>
      <c r="L107" s="146"/>
      <c r="M107" s="151"/>
      <c r="T107" s="152"/>
      <c r="AT107" s="148" t="s">
        <v>129</v>
      </c>
      <c r="AU107" s="148" t="s">
        <v>82</v>
      </c>
      <c r="AV107" s="12" t="s">
        <v>80</v>
      </c>
      <c r="AW107" s="12" t="s">
        <v>33</v>
      </c>
      <c r="AX107" s="12" t="s">
        <v>72</v>
      </c>
      <c r="AY107" s="148" t="s">
        <v>118</v>
      </c>
    </row>
    <row r="108" spans="2:65" s="13" customFormat="1" ht="11.25">
      <c r="B108" s="153"/>
      <c r="D108" s="147" t="s">
        <v>129</v>
      </c>
      <c r="E108" s="154" t="s">
        <v>3</v>
      </c>
      <c r="F108" s="155" t="s">
        <v>149</v>
      </c>
      <c r="H108" s="156">
        <v>5</v>
      </c>
      <c r="I108" s="157"/>
      <c r="L108" s="153"/>
      <c r="M108" s="158"/>
      <c r="T108" s="159"/>
      <c r="AT108" s="154" t="s">
        <v>129</v>
      </c>
      <c r="AU108" s="154" t="s">
        <v>82</v>
      </c>
      <c r="AV108" s="13" t="s">
        <v>82</v>
      </c>
      <c r="AW108" s="13" t="s">
        <v>33</v>
      </c>
      <c r="AX108" s="13" t="s">
        <v>72</v>
      </c>
      <c r="AY108" s="154" t="s">
        <v>118</v>
      </c>
    </row>
    <row r="109" spans="2:65" s="14" customFormat="1" ht="11.25">
      <c r="B109" s="160"/>
      <c r="D109" s="147" t="s">
        <v>129</v>
      </c>
      <c r="E109" s="161" t="s">
        <v>3</v>
      </c>
      <c r="F109" s="162" t="s">
        <v>132</v>
      </c>
      <c r="H109" s="163">
        <v>43.15</v>
      </c>
      <c r="I109" s="164"/>
      <c r="L109" s="160"/>
      <c r="M109" s="165"/>
      <c r="T109" s="166"/>
      <c r="AT109" s="161" t="s">
        <v>129</v>
      </c>
      <c r="AU109" s="161" t="s">
        <v>82</v>
      </c>
      <c r="AV109" s="14" t="s">
        <v>125</v>
      </c>
      <c r="AW109" s="14" t="s">
        <v>33</v>
      </c>
      <c r="AX109" s="14" t="s">
        <v>80</v>
      </c>
      <c r="AY109" s="161" t="s">
        <v>118</v>
      </c>
    </row>
    <row r="110" spans="2:65" s="1" customFormat="1" ht="37.9" customHeight="1">
      <c r="B110" s="128"/>
      <c r="C110" s="129" t="s">
        <v>157</v>
      </c>
      <c r="D110" s="129" t="s">
        <v>120</v>
      </c>
      <c r="E110" s="130" t="s">
        <v>158</v>
      </c>
      <c r="F110" s="131" t="s">
        <v>159</v>
      </c>
      <c r="G110" s="132" t="s">
        <v>123</v>
      </c>
      <c r="H110" s="133">
        <v>59.5</v>
      </c>
      <c r="I110" s="134"/>
      <c r="J110" s="135">
        <f>ROUND(I110*H110,2)</f>
        <v>0</v>
      </c>
      <c r="K110" s="131" t="s">
        <v>124</v>
      </c>
      <c r="L110" s="33"/>
      <c r="M110" s="136" t="s">
        <v>3</v>
      </c>
      <c r="N110" s="137" t="s">
        <v>43</v>
      </c>
      <c r="P110" s="138">
        <f>O110*H110</f>
        <v>0</v>
      </c>
      <c r="Q110" s="138">
        <v>0</v>
      </c>
      <c r="R110" s="138">
        <f>Q110*H110</f>
        <v>0</v>
      </c>
      <c r="S110" s="138">
        <v>0.29499999999999998</v>
      </c>
      <c r="T110" s="139">
        <f>S110*H110</f>
        <v>17.552499999999998</v>
      </c>
      <c r="AR110" s="140" t="s">
        <v>125</v>
      </c>
      <c r="AT110" s="140" t="s">
        <v>120</v>
      </c>
      <c r="AU110" s="140" t="s">
        <v>82</v>
      </c>
      <c r="AY110" s="18" t="s">
        <v>118</v>
      </c>
      <c r="BE110" s="141">
        <f>IF(N110="základní",J110,0)</f>
        <v>0</v>
      </c>
      <c r="BF110" s="141">
        <f>IF(N110="snížená",J110,0)</f>
        <v>0</v>
      </c>
      <c r="BG110" s="141">
        <f>IF(N110="zákl. přenesená",J110,0)</f>
        <v>0</v>
      </c>
      <c r="BH110" s="141">
        <f>IF(N110="sníž. přenesená",J110,0)</f>
        <v>0</v>
      </c>
      <c r="BI110" s="141">
        <f>IF(N110="nulová",J110,0)</f>
        <v>0</v>
      </c>
      <c r="BJ110" s="18" t="s">
        <v>80</v>
      </c>
      <c r="BK110" s="141">
        <f>ROUND(I110*H110,2)</f>
        <v>0</v>
      </c>
      <c r="BL110" s="18" t="s">
        <v>125</v>
      </c>
      <c r="BM110" s="140" t="s">
        <v>160</v>
      </c>
    </row>
    <row r="111" spans="2:65" s="1" customFormat="1" ht="11.25">
      <c r="B111" s="33"/>
      <c r="D111" s="142" t="s">
        <v>127</v>
      </c>
      <c r="F111" s="143" t="s">
        <v>161</v>
      </c>
      <c r="I111" s="144"/>
      <c r="L111" s="33"/>
      <c r="M111" s="145"/>
      <c r="T111" s="54"/>
      <c r="AT111" s="18" t="s">
        <v>127</v>
      </c>
      <c r="AU111" s="18" t="s">
        <v>82</v>
      </c>
    </row>
    <row r="112" spans="2:65" s="12" customFormat="1" ht="11.25">
      <c r="B112" s="146"/>
      <c r="D112" s="147" t="s">
        <v>129</v>
      </c>
      <c r="E112" s="148" t="s">
        <v>3</v>
      </c>
      <c r="F112" s="149" t="s">
        <v>162</v>
      </c>
      <c r="H112" s="148" t="s">
        <v>3</v>
      </c>
      <c r="I112" s="150"/>
      <c r="L112" s="146"/>
      <c r="M112" s="151"/>
      <c r="T112" s="152"/>
      <c r="AT112" s="148" t="s">
        <v>129</v>
      </c>
      <c r="AU112" s="148" t="s">
        <v>82</v>
      </c>
      <c r="AV112" s="12" t="s">
        <v>80</v>
      </c>
      <c r="AW112" s="12" t="s">
        <v>33</v>
      </c>
      <c r="AX112" s="12" t="s">
        <v>72</v>
      </c>
      <c r="AY112" s="148" t="s">
        <v>118</v>
      </c>
    </row>
    <row r="113" spans="2:65" s="13" customFormat="1" ht="11.25">
      <c r="B113" s="153"/>
      <c r="D113" s="147" t="s">
        <v>129</v>
      </c>
      <c r="E113" s="154" t="s">
        <v>3</v>
      </c>
      <c r="F113" s="155" t="s">
        <v>163</v>
      </c>
      <c r="H113" s="156">
        <v>40.130000000000003</v>
      </c>
      <c r="I113" s="157"/>
      <c r="L113" s="153"/>
      <c r="M113" s="158"/>
      <c r="T113" s="159"/>
      <c r="AT113" s="154" t="s">
        <v>129</v>
      </c>
      <c r="AU113" s="154" t="s">
        <v>82</v>
      </c>
      <c r="AV113" s="13" t="s">
        <v>82</v>
      </c>
      <c r="AW113" s="13" t="s">
        <v>33</v>
      </c>
      <c r="AX113" s="13" t="s">
        <v>72</v>
      </c>
      <c r="AY113" s="154" t="s">
        <v>118</v>
      </c>
    </row>
    <row r="114" spans="2:65" s="12" customFormat="1" ht="11.25">
      <c r="B114" s="146"/>
      <c r="D114" s="147" t="s">
        <v>129</v>
      </c>
      <c r="E114" s="148" t="s">
        <v>3</v>
      </c>
      <c r="F114" s="149" t="s">
        <v>164</v>
      </c>
      <c r="H114" s="148" t="s">
        <v>3</v>
      </c>
      <c r="I114" s="150"/>
      <c r="L114" s="146"/>
      <c r="M114" s="151"/>
      <c r="T114" s="152"/>
      <c r="AT114" s="148" t="s">
        <v>129</v>
      </c>
      <c r="AU114" s="148" t="s">
        <v>82</v>
      </c>
      <c r="AV114" s="12" t="s">
        <v>80</v>
      </c>
      <c r="AW114" s="12" t="s">
        <v>33</v>
      </c>
      <c r="AX114" s="12" t="s">
        <v>72</v>
      </c>
      <c r="AY114" s="148" t="s">
        <v>118</v>
      </c>
    </row>
    <row r="115" spans="2:65" s="13" customFormat="1" ht="11.25">
      <c r="B115" s="153"/>
      <c r="D115" s="147" t="s">
        <v>129</v>
      </c>
      <c r="E115" s="154" t="s">
        <v>3</v>
      </c>
      <c r="F115" s="155" t="s">
        <v>165</v>
      </c>
      <c r="H115" s="156">
        <v>19.37</v>
      </c>
      <c r="I115" s="157"/>
      <c r="L115" s="153"/>
      <c r="M115" s="158"/>
      <c r="T115" s="159"/>
      <c r="AT115" s="154" t="s">
        <v>129</v>
      </c>
      <c r="AU115" s="154" t="s">
        <v>82</v>
      </c>
      <c r="AV115" s="13" t="s">
        <v>82</v>
      </c>
      <c r="AW115" s="13" t="s">
        <v>33</v>
      </c>
      <c r="AX115" s="13" t="s">
        <v>72</v>
      </c>
      <c r="AY115" s="154" t="s">
        <v>118</v>
      </c>
    </row>
    <row r="116" spans="2:65" s="14" customFormat="1" ht="11.25">
      <c r="B116" s="160"/>
      <c r="D116" s="147" t="s">
        <v>129</v>
      </c>
      <c r="E116" s="161" t="s">
        <v>3</v>
      </c>
      <c r="F116" s="162" t="s">
        <v>132</v>
      </c>
      <c r="H116" s="163">
        <v>59.5</v>
      </c>
      <c r="I116" s="164"/>
      <c r="L116" s="160"/>
      <c r="M116" s="165"/>
      <c r="T116" s="166"/>
      <c r="AT116" s="161" t="s">
        <v>129</v>
      </c>
      <c r="AU116" s="161" t="s">
        <v>82</v>
      </c>
      <c r="AV116" s="14" t="s">
        <v>125</v>
      </c>
      <c r="AW116" s="14" t="s">
        <v>33</v>
      </c>
      <c r="AX116" s="14" t="s">
        <v>80</v>
      </c>
      <c r="AY116" s="161" t="s">
        <v>118</v>
      </c>
    </row>
    <row r="117" spans="2:65" s="1" customFormat="1" ht="33" customHeight="1">
      <c r="B117" s="128"/>
      <c r="C117" s="129" t="s">
        <v>166</v>
      </c>
      <c r="D117" s="129" t="s">
        <v>120</v>
      </c>
      <c r="E117" s="130" t="s">
        <v>167</v>
      </c>
      <c r="F117" s="131" t="s">
        <v>168</v>
      </c>
      <c r="G117" s="132" t="s">
        <v>123</v>
      </c>
      <c r="H117" s="133">
        <v>40.130000000000003</v>
      </c>
      <c r="I117" s="134"/>
      <c r="J117" s="135">
        <f>ROUND(I117*H117,2)</f>
        <v>0</v>
      </c>
      <c r="K117" s="131" t="s">
        <v>124</v>
      </c>
      <c r="L117" s="33"/>
      <c r="M117" s="136" t="s">
        <v>3</v>
      </c>
      <c r="N117" s="137" t="s">
        <v>43</v>
      </c>
      <c r="P117" s="138">
        <f>O117*H117</f>
        <v>0</v>
      </c>
      <c r="Q117" s="138">
        <v>0</v>
      </c>
      <c r="R117" s="138">
        <f>Q117*H117</f>
        <v>0</v>
      </c>
      <c r="S117" s="138">
        <v>0.32500000000000001</v>
      </c>
      <c r="T117" s="139">
        <f>S117*H117</f>
        <v>13.042250000000001</v>
      </c>
      <c r="AR117" s="140" t="s">
        <v>125</v>
      </c>
      <c r="AT117" s="140" t="s">
        <v>120</v>
      </c>
      <c r="AU117" s="140" t="s">
        <v>82</v>
      </c>
      <c r="AY117" s="18" t="s">
        <v>118</v>
      </c>
      <c r="BE117" s="141">
        <f>IF(N117="základní",J117,0)</f>
        <v>0</v>
      </c>
      <c r="BF117" s="141">
        <f>IF(N117="snížená",J117,0)</f>
        <v>0</v>
      </c>
      <c r="BG117" s="141">
        <f>IF(N117="zákl. přenesená",J117,0)</f>
        <v>0</v>
      </c>
      <c r="BH117" s="141">
        <f>IF(N117="sníž. přenesená",J117,0)</f>
        <v>0</v>
      </c>
      <c r="BI117" s="141">
        <f>IF(N117="nulová",J117,0)</f>
        <v>0</v>
      </c>
      <c r="BJ117" s="18" t="s">
        <v>80</v>
      </c>
      <c r="BK117" s="141">
        <f>ROUND(I117*H117,2)</f>
        <v>0</v>
      </c>
      <c r="BL117" s="18" t="s">
        <v>125</v>
      </c>
      <c r="BM117" s="140" t="s">
        <v>169</v>
      </c>
    </row>
    <row r="118" spans="2:65" s="1" customFormat="1" ht="11.25">
      <c r="B118" s="33"/>
      <c r="D118" s="142" t="s">
        <v>127</v>
      </c>
      <c r="F118" s="143" t="s">
        <v>170</v>
      </c>
      <c r="I118" s="144"/>
      <c r="L118" s="33"/>
      <c r="M118" s="145"/>
      <c r="T118" s="54"/>
      <c r="AT118" s="18" t="s">
        <v>127</v>
      </c>
      <c r="AU118" s="18" t="s">
        <v>82</v>
      </c>
    </row>
    <row r="119" spans="2:65" s="12" customFormat="1" ht="11.25">
      <c r="B119" s="146"/>
      <c r="D119" s="147" t="s">
        <v>129</v>
      </c>
      <c r="E119" s="148" t="s">
        <v>3</v>
      </c>
      <c r="F119" s="149" t="s">
        <v>171</v>
      </c>
      <c r="H119" s="148" t="s">
        <v>3</v>
      </c>
      <c r="I119" s="150"/>
      <c r="L119" s="146"/>
      <c r="M119" s="151"/>
      <c r="T119" s="152"/>
      <c r="AT119" s="148" t="s">
        <v>129</v>
      </c>
      <c r="AU119" s="148" t="s">
        <v>82</v>
      </c>
      <c r="AV119" s="12" t="s">
        <v>80</v>
      </c>
      <c r="AW119" s="12" t="s">
        <v>33</v>
      </c>
      <c r="AX119" s="12" t="s">
        <v>72</v>
      </c>
      <c r="AY119" s="148" t="s">
        <v>118</v>
      </c>
    </row>
    <row r="120" spans="2:65" s="13" customFormat="1" ht="11.25">
      <c r="B120" s="153"/>
      <c r="D120" s="147" t="s">
        <v>129</v>
      </c>
      <c r="E120" s="154" t="s">
        <v>3</v>
      </c>
      <c r="F120" s="155" t="s">
        <v>163</v>
      </c>
      <c r="H120" s="156">
        <v>40.130000000000003</v>
      </c>
      <c r="I120" s="157"/>
      <c r="L120" s="153"/>
      <c r="M120" s="158"/>
      <c r="T120" s="159"/>
      <c r="AT120" s="154" t="s">
        <v>129</v>
      </c>
      <c r="AU120" s="154" t="s">
        <v>82</v>
      </c>
      <c r="AV120" s="13" t="s">
        <v>82</v>
      </c>
      <c r="AW120" s="13" t="s">
        <v>33</v>
      </c>
      <c r="AX120" s="13" t="s">
        <v>72</v>
      </c>
      <c r="AY120" s="154" t="s">
        <v>118</v>
      </c>
    </row>
    <row r="121" spans="2:65" s="14" customFormat="1" ht="11.25">
      <c r="B121" s="160"/>
      <c r="D121" s="147" t="s">
        <v>129</v>
      </c>
      <c r="E121" s="161" t="s">
        <v>3</v>
      </c>
      <c r="F121" s="162" t="s">
        <v>132</v>
      </c>
      <c r="H121" s="163">
        <v>40.130000000000003</v>
      </c>
      <c r="I121" s="164"/>
      <c r="L121" s="160"/>
      <c r="M121" s="165"/>
      <c r="T121" s="166"/>
      <c r="AT121" s="161" t="s">
        <v>129</v>
      </c>
      <c r="AU121" s="161" t="s">
        <v>82</v>
      </c>
      <c r="AV121" s="14" t="s">
        <v>125</v>
      </c>
      <c r="AW121" s="14" t="s">
        <v>33</v>
      </c>
      <c r="AX121" s="14" t="s">
        <v>80</v>
      </c>
      <c r="AY121" s="161" t="s">
        <v>118</v>
      </c>
    </row>
    <row r="122" spans="2:65" s="1" customFormat="1" ht="37.9" customHeight="1">
      <c r="B122" s="128"/>
      <c r="C122" s="129" t="s">
        <v>172</v>
      </c>
      <c r="D122" s="129" t="s">
        <v>120</v>
      </c>
      <c r="E122" s="130" t="s">
        <v>173</v>
      </c>
      <c r="F122" s="131" t="s">
        <v>174</v>
      </c>
      <c r="G122" s="132" t="s">
        <v>123</v>
      </c>
      <c r="H122" s="133">
        <v>38.909999999999997</v>
      </c>
      <c r="I122" s="134"/>
      <c r="J122" s="135">
        <f>ROUND(I122*H122,2)</f>
        <v>0</v>
      </c>
      <c r="K122" s="131" t="s">
        <v>124</v>
      </c>
      <c r="L122" s="33"/>
      <c r="M122" s="136" t="s">
        <v>3</v>
      </c>
      <c r="N122" s="137" t="s">
        <v>43</v>
      </c>
      <c r="P122" s="138">
        <f>O122*H122</f>
        <v>0</v>
      </c>
      <c r="Q122" s="138">
        <v>0</v>
      </c>
      <c r="R122" s="138">
        <f>Q122*H122</f>
        <v>0</v>
      </c>
      <c r="S122" s="138">
        <v>0.32500000000000001</v>
      </c>
      <c r="T122" s="139">
        <f>S122*H122</f>
        <v>12.64575</v>
      </c>
      <c r="AR122" s="140" t="s">
        <v>125</v>
      </c>
      <c r="AT122" s="140" t="s">
        <v>120</v>
      </c>
      <c r="AU122" s="140" t="s">
        <v>82</v>
      </c>
      <c r="AY122" s="18" t="s">
        <v>118</v>
      </c>
      <c r="BE122" s="141">
        <f>IF(N122="základní",J122,0)</f>
        <v>0</v>
      </c>
      <c r="BF122" s="141">
        <f>IF(N122="snížená",J122,0)</f>
        <v>0</v>
      </c>
      <c r="BG122" s="141">
        <f>IF(N122="zákl. přenesená",J122,0)</f>
        <v>0</v>
      </c>
      <c r="BH122" s="141">
        <f>IF(N122="sníž. přenesená",J122,0)</f>
        <v>0</v>
      </c>
      <c r="BI122" s="141">
        <f>IF(N122="nulová",J122,0)</f>
        <v>0</v>
      </c>
      <c r="BJ122" s="18" t="s">
        <v>80</v>
      </c>
      <c r="BK122" s="141">
        <f>ROUND(I122*H122,2)</f>
        <v>0</v>
      </c>
      <c r="BL122" s="18" t="s">
        <v>125</v>
      </c>
      <c r="BM122" s="140" t="s">
        <v>175</v>
      </c>
    </row>
    <row r="123" spans="2:65" s="1" customFormat="1" ht="11.25">
      <c r="B123" s="33"/>
      <c r="D123" s="142" t="s">
        <v>127</v>
      </c>
      <c r="F123" s="143" t="s">
        <v>176</v>
      </c>
      <c r="I123" s="144"/>
      <c r="L123" s="33"/>
      <c r="M123" s="145"/>
      <c r="T123" s="54"/>
      <c r="AT123" s="18" t="s">
        <v>127</v>
      </c>
      <c r="AU123" s="18" t="s">
        <v>82</v>
      </c>
    </row>
    <row r="124" spans="2:65" s="12" customFormat="1" ht="11.25">
      <c r="B124" s="146"/>
      <c r="D124" s="147" t="s">
        <v>129</v>
      </c>
      <c r="E124" s="148" t="s">
        <v>3</v>
      </c>
      <c r="F124" s="149" t="s">
        <v>177</v>
      </c>
      <c r="H124" s="148" t="s">
        <v>3</v>
      </c>
      <c r="I124" s="150"/>
      <c r="L124" s="146"/>
      <c r="M124" s="151"/>
      <c r="T124" s="152"/>
      <c r="AT124" s="148" t="s">
        <v>129</v>
      </c>
      <c r="AU124" s="148" t="s">
        <v>82</v>
      </c>
      <c r="AV124" s="12" t="s">
        <v>80</v>
      </c>
      <c r="AW124" s="12" t="s">
        <v>33</v>
      </c>
      <c r="AX124" s="12" t="s">
        <v>72</v>
      </c>
      <c r="AY124" s="148" t="s">
        <v>118</v>
      </c>
    </row>
    <row r="125" spans="2:65" s="13" customFormat="1" ht="11.25">
      <c r="B125" s="153"/>
      <c r="D125" s="147" t="s">
        <v>129</v>
      </c>
      <c r="E125" s="154" t="s">
        <v>3</v>
      </c>
      <c r="F125" s="155" t="s">
        <v>178</v>
      </c>
      <c r="H125" s="156">
        <v>8.4</v>
      </c>
      <c r="I125" s="157"/>
      <c r="L125" s="153"/>
      <c r="M125" s="158"/>
      <c r="T125" s="159"/>
      <c r="AT125" s="154" t="s">
        <v>129</v>
      </c>
      <c r="AU125" s="154" t="s">
        <v>82</v>
      </c>
      <c r="AV125" s="13" t="s">
        <v>82</v>
      </c>
      <c r="AW125" s="13" t="s">
        <v>33</v>
      </c>
      <c r="AX125" s="13" t="s">
        <v>72</v>
      </c>
      <c r="AY125" s="154" t="s">
        <v>118</v>
      </c>
    </row>
    <row r="126" spans="2:65" s="12" customFormat="1" ht="11.25">
      <c r="B126" s="146"/>
      <c r="D126" s="147" t="s">
        <v>129</v>
      </c>
      <c r="E126" s="148" t="s">
        <v>3</v>
      </c>
      <c r="F126" s="149" t="s">
        <v>179</v>
      </c>
      <c r="H126" s="148" t="s">
        <v>3</v>
      </c>
      <c r="I126" s="150"/>
      <c r="L126" s="146"/>
      <c r="M126" s="151"/>
      <c r="T126" s="152"/>
      <c r="AT126" s="148" t="s">
        <v>129</v>
      </c>
      <c r="AU126" s="148" t="s">
        <v>82</v>
      </c>
      <c r="AV126" s="12" t="s">
        <v>80</v>
      </c>
      <c r="AW126" s="12" t="s">
        <v>33</v>
      </c>
      <c r="AX126" s="12" t="s">
        <v>72</v>
      </c>
      <c r="AY126" s="148" t="s">
        <v>118</v>
      </c>
    </row>
    <row r="127" spans="2:65" s="13" customFormat="1" ht="11.25">
      <c r="B127" s="153"/>
      <c r="D127" s="147" t="s">
        <v>129</v>
      </c>
      <c r="E127" s="154" t="s">
        <v>3</v>
      </c>
      <c r="F127" s="155" t="s">
        <v>180</v>
      </c>
      <c r="H127" s="156">
        <v>5.39</v>
      </c>
      <c r="I127" s="157"/>
      <c r="L127" s="153"/>
      <c r="M127" s="158"/>
      <c r="T127" s="159"/>
      <c r="AT127" s="154" t="s">
        <v>129</v>
      </c>
      <c r="AU127" s="154" t="s">
        <v>82</v>
      </c>
      <c r="AV127" s="13" t="s">
        <v>82</v>
      </c>
      <c r="AW127" s="13" t="s">
        <v>33</v>
      </c>
      <c r="AX127" s="13" t="s">
        <v>72</v>
      </c>
      <c r="AY127" s="154" t="s">
        <v>118</v>
      </c>
    </row>
    <row r="128" spans="2:65" s="12" customFormat="1" ht="11.25">
      <c r="B128" s="146"/>
      <c r="D128" s="147" t="s">
        <v>129</v>
      </c>
      <c r="E128" s="148" t="s">
        <v>3</v>
      </c>
      <c r="F128" s="149" t="s">
        <v>181</v>
      </c>
      <c r="H128" s="148" t="s">
        <v>3</v>
      </c>
      <c r="I128" s="150"/>
      <c r="L128" s="146"/>
      <c r="M128" s="151"/>
      <c r="T128" s="152"/>
      <c r="AT128" s="148" t="s">
        <v>129</v>
      </c>
      <c r="AU128" s="148" t="s">
        <v>82</v>
      </c>
      <c r="AV128" s="12" t="s">
        <v>80</v>
      </c>
      <c r="AW128" s="12" t="s">
        <v>33</v>
      </c>
      <c r="AX128" s="12" t="s">
        <v>72</v>
      </c>
      <c r="AY128" s="148" t="s">
        <v>118</v>
      </c>
    </row>
    <row r="129" spans="2:65" s="13" customFormat="1" ht="11.25">
      <c r="B129" s="153"/>
      <c r="D129" s="147" t="s">
        <v>129</v>
      </c>
      <c r="E129" s="154" t="s">
        <v>3</v>
      </c>
      <c r="F129" s="155" t="s">
        <v>182</v>
      </c>
      <c r="H129" s="156">
        <v>25.12</v>
      </c>
      <c r="I129" s="157"/>
      <c r="L129" s="153"/>
      <c r="M129" s="158"/>
      <c r="T129" s="159"/>
      <c r="AT129" s="154" t="s">
        <v>129</v>
      </c>
      <c r="AU129" s="154" t="s">
        <v>82</v>
      </c>
      <c r="AV129" s="13" t="s">
        <v>82</v>
      </c>
      <c r="AW129" s="13" t="s">
        <v>33</v>
      </c>
      <c r="AX129" s="13" t="s">
        <v>72</v>
      </c>
      <c r="AY129" s="154" t="s">
        <v>118</v>
      </c>
    </row>
    <row r="130" spans="2:65" s="14" customFormat="1" ht="11.25">
      <c r="B130" s="160"/>
      <c r="D130" s="147" t="s">
        <v>129</v>
      </c>
      <c r="E130" s="161" t="s">
        <v>3</v>
      </c>
      <c r="F130" s="162" t="s">
        <v>132</v>
      </c>
      <c r="H130" s="163">
        <v>38.909999999999997</v>
      </c>
      <c r="I130" s="164"/>
      <c r="L130" s="160"/>
      <c r="M130" s="165"/>
      <c r="T130" s="166"/>
      <c r="AT130" s="161" t="s">
        <v>129</v>
      </c>
      <c r="AU130" s="161" t="s">
        <v>82</v>
      </c>
      <c r="AV130" s="14" t="s">
        <v>125</v>
      </c>
      <c r="AW130" s="14" t="s">
        <v>33</v>
      </c>
      <c r="AX130" s="14" t="s">
        <v>80</v>
      </c>
      <c r="AY130" s="161" t="s">
        <v>118</v>
      </c>
    </row>
    <row r="131" spans="2:65" s="1" customFormat="1" ht="37.9" customHeight="1">
      <c r="B131" s="128"/>
      <c r="C131" s="129" t="s">
        <v>183</v>
      </c>
      <c r="D131" s="129" t="s">
        <v>120</v>
      </c>
      <c r="E131" s="130" t="s">
        <v>184</v>
      </c>
      <c r="F131" s="131" t="s">
        <v>185</v>
      </c>
      <c r="G131" s="132" t="s">
        <v>123</v>
      </c>
      <c r="H131" s="133">
        <v>98.07</v>
      </c>
      <c r="I131" s="134"/>
      <c r="J131" s="135">
        <f>ROUND(I131*H131,2)</f>
        <v>0</v>
      </c>
      <c r="K131" s="131" t="s">
        <v>124</v>
      </c>
      <c r="L131" s="33"/>
      <c r="M131" s="136" t="s">
        <v>3</v>
      </c>
      <c r="N131" s="137" t="s">
        <v>43</v>
      </c>
      <c r="P131" s="138">
        <f>O131*H131</f>
        <v>0</v>
      </c>
      <c r="Q131" s="138">
        <v>0</v>
      </c>
      <c r="R131" s="138">
        <f>Q131*H131</f>
        <v>0</v>
      </c>
      <c r="S131" s="138">
        <v>0.28999999999999998</v>
      </c>
      <c r="T131" s="139">
        <f>S131*H131</f>
        <v>28.440299999999997</v>
      </c>
      <c r="AR131" s="140" t="s">
        <v>125</v>
      </c>
      <c r="AT131" s="140" t="s">
        <v>120</v>
      </c>
      <c r="AU131" s="140" t="s">
        <v>82</v>
      </c>
      <c r="AY131" s="18" t="s">
        <v>118</v>
      </c>
      <c r="BE131" s="141">
        <f>IF(N131="základní",J131,0)</f>
        <v>0</v>
      </c>
      <c r="BF131" s="141">
        <f>IF(N131="snížená",J131,0)</f>
        <v>0</v>
      </c>
      <c r="BG131" s="141">
        <f>IF(N131="zákl. přenesená",J131,0)</f>
        <v>0</v>
      </c>
      <c r="BH131" s="141">
        <f>IF(N131="sníž. přenesená",J131,0)</f>
        <v>0</v>
      </c>
      <c r="BI131" s="141">
        <f>IF(N131="nulová",J131,0)</f>
        <v>0</v>
      </c>
      <c r="BJ131" s="18" t="s">
        <v>80</v>
      </c>
      <c r="BK131" s="141">
        <f>ROUND(I131*H131,2)</f>
        <v>0</v>
      </c>
      <c r="BL131" s="18" t="s">
        <v>125</v>
      </c>
      <c r="BM131" s="140" t="s">
        <v>186</v>
      </c>
    </row>
    <row r="132" spans="2:65" s="1" customFormat="1" ht="11.25">
      <c r="B132" s="33"/>
      <c r="D132" s="142" t="s">
        <v>127</v>
      </c>
      <c r="F132" s="143" t="s">
        <v>187</v>
      </c>
      <c r="I132" s="144"/>
      <c r="L132" s="33"/>
      <c r="M132" s="145"/>
      <c r="T132" s="54"/>
      <c r="AT132" s="18" t="s">
        <v>127</v>
      </c>
      <c r="AU132" s="18" t="s">
        <v>82</v>
      </c>
    </row>
    <row r="133" spans="2:65" s="12" customFormat="1" ht="11.25">
      <c r="B133" s="146"/>
      <c r="D133" s="147" t="s">
        <v>129</v>
      </c>
      <c r="E133" s="148" t="s">
        <v>3</v>
      </c>
      <c r="F133" s="149" t="s">
        <v>147</v>
      </c>
      <c r="H133" s="148" t="s">
        <v>3</v>
      </c>
      <c r="I133" s="150"/>
      <c r="L133" s="146"/>
      <c r="M133" s="151"/>
      <c r="T133" s="152"/>
      <c r="AT133" s="148" t="s">
        <v>129</v>
      </c>
      <c r="AU133" s="148" t="s">
        <v>82</v>
      </c>
      <c r="AV133" s="12" t="s">
        <v>80</v>
      </c>
      <c r="AW133" s="12" t="s">
        <v>33</v>
      </c>
      <c r="AX133" s="12" t="s">
        <v>72</v>
      </c>
      <c r="AY133" s="148" t="s">
        <v>118</v>
      </c>
    </row>
    <row r="134" spans="2:65" s="13" customFormat="1" ht="11.25">
      <c r="B134" s="153"/>
      <c r="D134" s="147" t="s">
        <v>129</v>
      </c>
      <c r="E134" s="154" t="s">
        <v>3</v>
      </c>
      <c r="F134" s="155" t="s">
        <v>148</v>
      </c>
      <c r="H134" s="156">
        <v>16.010000000000002</v>
      </c>
      <c r="I134" s="157"/>
      <c r="L134" s="153"/>
      <c r="M134" s="158"/>
      <c r="T134" s="159"/>
      <c r="AT134" s="154" t="s">
        <v>129</v>
      </c>
      <c r="AU134" s="154" t="s">
        <v>82</v>
      </c>
      <c r="AV134" s="13" t="s">
        <v>82</v>
      </c>
      <c r="AW134" s="13" t="s">
        <v>33</v>
      </c>
      <c r="AX134" s="13" t="s">
        <v>72</v>
      </c>
      <c r="AY134" s="154" t="s">
        <v>118</v>
      </c>
    </row>
    <row r="135" spans="2:65" s="12" customFormat="1" ht="11.25">
      <c r="B135" s="146"/>
      <c r="D135" s="147" t="s">
        <v>129</v>
      </c>
      <c r="E135" s="148" t="s">
        <v>3</v>
      </c>
      <c r="F135" s="149" t="s">
        <v>154</v>
      </c>
      <c r="H135" s="148" t="s">
        <v>3</v>
      </c>
      <c r="I135" s="150"/>
      <c r="L135" s="146"/>
      <c r="M135" s="151"/>
      <c r="T135" s="152"/>
      <c r="AT135" s="148" t="s">
        <v>129</v>
      </c>
      <c r="AU135" s="148" t="s">
        <v>82</v>
      </c>
      <c r="AV135" s="12" t="s">
        <v>80</v>
      </c>
      <c r="AW135" s="12" t="s">
        <v>33</v>
      </c>
      <c r="AX135" s="12" t="s">
        <v>72</v>
      </c>
      <c r="AY135" s="148" t="s">
        <v>118</v>
      </c>
    </row>
    <row r="136" spans="2:65" s="13" customFormat="1" ht="11.25">
      <c r="B136" s="153"/>
      <c r="D136" s="147" t="s">
        <v>129</v>
      </c>
      <c r="E136" s="154" t="s">
        <v>3</v>
      </c>
      <c r="F136" s="155" t="s">
        <v>155</v>
      </c>
      <c r="H136" s="156">
        <v>38.15</v>
      </c>
      <c r="I136" s="157"/>
      <c r="L136" s="153"/>
      <c r="M136" s="158"/>
      <c r="T136" s="159"/>
      <c r="AT136" s="154" t="s">
        <v>129</v>
      </c>
      <c r="AU136" s="154" t="s">
        <v>82</v>
      </c>
      <c r="AV136" s="13" t="s">
        <v>82</v>
      </c>
      <c r="AW136" s="13" t="s">
        <v>33</v>
      </c>
      <c r="AX136" s="13" t="s">
        <v>72</v>
      </c>
      <c r="AY136" s="154" t="s">
        <v>118</v>
      </c>
    </row>
    <row r="137" spans="2:65" s="12" customFormat="1" ht="11.25">
      <c r="B137" s="146"/>
      <c r="D137" s="147" t="s">
        <v>129</v>
      </c>
      <c r="E137" s="148" t="s">
        <v>3</v>
      </c>
      <c r="F137" s="149" t="s">
        <v>156</v>
      </c>
      <c r="H137" s="148" t="s">
        <v>3</v>
      </c>
      <c r="I137" s="150"/>
      <c r="L137" s="146"/>
      <c r="M137" s="151"/>
      <c r="T137" s="152"/>
      <c r="AT137" s="148" t="s">
        <v>129</v>
      </c>
      <c r="AU137" s="148" t="s">
        <v>82</v>
      </c>
      <c r="AV137" s="12" t="s">
        <v>80</v>
      </c>
      <c r="AW137" s="12" t="s">
        <v>33</v>
      </c>
      <c r="AX137" s="12" t="s">
        <v>72</v>
      </c>
      <c r="AY137" s="148" t="s">
        <v>118</v>
      </c>
    </row>
    <row r="138" spans="2:65" s="13" customFormat="1" ht="11.25">
      <c r="B138" s="153"/>
      <c r="D138" s="147" t="s">
        <v>129</v>
      </c>
      <c r="E138" s="154" t="s">
        <v>3</v>
      </c>
      <c r="F138" s="155" t="s">
        <v>149</v>
      </c>
      <c r="H138" s="156">
        <v>5</v>
      </c>
      <c r="I138" s="157"/>
      <c r="L138" s="153"/>
      <c r="M138" s="158"/>
      <c r="T138" s="159"/>
      <c r="AT138" s="154" t="s">
        <v>129</v>
      </c>
      <c r="AU138" s="154" t="s">
        <v>82</v>
      </c>
      <c r="AV138" s="13" t="s">
        <v>82</v>
      </c>
      <c r="AW138" s="13" t="s">
        <v>33</v>
      </c>
      <c r="AX138" s="13" t="s">
        <v>72</v>
      </c>
      <c r="AY138" s="154" t="s">
        <v>118</v>
      </c>
    </row>
    <row r="139" spans="2:65" s="12" customFormat="1" ht="11.25">
      <c r="B139" s="146"/>
      <c r="D139" s="147" t="s">
        <v>129</v>
      </c>
      <c r="E139" s="148" t="s">
        <v>3</v>
      </c>
      <c r="F139" s="149" t="s">
        <v>188</v>
      </c>
      <c r="H139" s="148" t="s">
        <v>3</v>
      </c>
      <c r="I139" s="150"/>
      <c r="L139" s="146"/>
      <c r="M139" s="151"/>
      <c r="T139" s="152"/>
      <c r="AT139" s="148" t="s">
        <v>129</v>
      </c>
      <c r="AU139" s="148" t="s">
        <v>82</v>
      </c>
      <c r="AV139" s="12" t="s">
        <v>80</v>
      </c>
      <c r="AW139" s="12" t="s">
        <v>33</v>
      </c>
      <c r="AX139" s="12" t="s">
        <v>72</v>
      </c>
      <c r="AY139" s="148" t="s">
        <v>118</v>
      </c>
    </row>
    <row r="140" spans="2:65" s="13" customFormat="1" ht="11.25">
      <c r="B140" s="153"/>
      <c r="D140" s="147" t="s">
        <v>129</v>
      </c>
      <c r="E140" s="154" t="s">
        <v>3</v>
      </c>
      <c r="F140" s="155" t="s">
        <v>72</v>
      </c>
      <c r="H140" s="156">
        <v>0</v>
      </c>
      <c r="I140" s="157"/>
      <c r="L140" s="153"/>
      <c r="M140" s="158"/>
      <c r="T140" s="159"/>
      <c r="AT140" s="154" t="s">
        <v>129</v>
      </c>
      <c r="AU140" s="154" t="s">
        <v>82</v>
      </c>
      <c r="AV140" s="13" t="s">
        <v>82</v>
      </c>
      <c r="AW140" s="13" t="s">
        <v>33</v>
      </c>
      <c r="AX140" s="13" t="s">
        <v>72</v>
      </c>
      <c r="AY140" s="154" t="s">
        <v>118</v>
      </c>
    </row>
    <row r="141" spans="2:65" s="12" customFormat="1" ht="11.25">
      <c r="B141" s="146"/>
      <c r="D141" s="147" t="s">
        <v>129</v>
      </c>
      <c r="E141" s="148" t="s">
        <v>3</v>
      </c>
      <c r="F141" s="149" t="s">
        <v>189</v>
      </c>
      <c r="H141" s="148" t="s">
        <v>3</v>
      </c>
      <c r="I141" s="150"/>
      <c r="L141" s="146"/>
      <c r="M141" s="151"/>
      <c r="T141" s="152"/>
      <c r="AT141" s="148" t="s">
        <v>129</v>
      </c>
      <c r="AU141" s="148" t="s">
        <v>82</v>
      </c>
      <c r="AV141" s="12" t="s">
        <v>80</v>
      </c>
      <c r="AW141" s="12" t="s">
        <v>33</v>
      </c>
      <c r="AX141" s="12" t="s">
        <v>72</v>
      </c>
      <c r="AY141" s="148" t="s">
        <v>118</v>
      </c>
    </row>
    <row r="142" spans="2:65" s="13" customFormat="1" ht="11.25">
      <c r="B142" s="153"/>
      <c r="D142" s="147" t="s">
        <v>129</v>
      </c>
      <c r="E142" s="154" t="s">
        <v>3</v>
      </c>
      <c r="F142" s="155" t="s">
        <v>72</v>
      </c>
      <c r="H142" s="156">
        <v>0</v>
      </c>
      <c r="I142" s="157"/>
      <c r="L142" s="153"/>
      <c r="M142" s="158"/>
      <c r="T142" s="159"/>
      <c r="AT142" s="154" t="s">
        <v>129</v>
      </c>
      <c r="AU142" s="154" t="s">
        <v>82</v>
      </c>
      <c r="AV142" s="13" t="s">
        <v>82</v>
      </c>
      <c r="AW142" s="13" t="s">
        <v>33</v>
      </c>
      <c r="AX142" s="13" t="s">
        <v>72</v>
      </c>
      <c r="AY142" s="154" t="s">
        <v>118</v>
      </c>
    </row>
    <row r="143" spans="2:65" s="12" customFormat="1" ht="11.25">
      <c r="B143" s="146"/>
      <c r="D143" s="147" t="s">
        <v>129</v>
      </c>
      <c r="E143" s="148" t="s">
        <v>3</v>
      </c>
      <c r="F143" s="149" t="s">
        <v>177</v>
      </c>
      <c r="H143" s="148" t="s">
        <v>3</v>
      </c>
      <c r="I143" s="150"/>
      <c r="L143" s="146"/>
      <c r="M143" s="151"/>
      <c r="T143" s="152"/>
      <c r="AT143" s="148" t="s">
        <v>129</v>
      </c>
      <c r="AU143" s="148" t="s">
        <v>82</v>
      </c>
      <c r="AV143" s="12" t="s">
        <v>80</v>
      </c>
      <c r="AW143" s="12" t="s">
        <v>33</v>
      </c>
      <c r="AX143" s="12" t="s">
        <v>72</v>
      </c>
      <c r="AY143" s="148" t="s">
        <v>118</v>
      </c>
    </row>
    <row r="144" spans="2:65" s="13" customFormat="1" ht="11.25">
      <c r="B144" s="153"/>
      <c r="D144" s="147" t="s">
        <v>129</v>
      </c>
      <c r="E144" s="154" t="s">
        <v>3</v>
      </c>
      <c r="F144" s="155" t="s">
        <v>178</v>
      </c>
      <c r="H144" s="156">
        <v>8.4</v>
      </c>
      <c r="I144" s="157"/>
      <c r="L144" s="153"/>
      <c r="M144" s="158"/>
      <c r="T144" s="159"/>
      <c r="AT144" s="154" t="s">
        <v>129</v>
      </c>
      <c r="AU144" s="154" t="s">
        <v>82</v>
      </c>
      <c r="AV144" s="13" t="s">
        <v>82</v>
      </c>
      <c r="AW144" s="13" t="s">
        <v>33</v>
      </c>
      <c r="AX144" s="13" t="s">
        <v>72</v>
      </c>
      <c r="AY144" s="154" t="s">
        <v>118</v>
      </c>
    </row>
    <row r="145" spans="2:65" s="12" customFormat="1" ht="11.25">
      <c r="B145" s="146"/>
      <c r="D145" s="147" t="s">
        <v>129</v>
      </c>
      <c r="E145" s="148" t="s">
        <v>3</v>
      </c>
      <c r="F145" s="149" t="s">
        <v>179</v>
      </c>
      <c r="H145" s="148" t="s">
        <v>3</v>
      </c>
      <c r="I145" s="150"/>
      <c r="L145" s="146"/>
      <c r="M145" s="151"/>
      <c r="T145" s="152"/>
      <c r="AT145" s="148" t="s">
        <v>129</v>
      </c>
      <c r="AU145" s="148" t="s">
        <v>82</v>
      </c>
      <c r="AV145" s="12" t="s">
        <v>80</v>
      </c>
      <c r="AW145" s="12" t="s">
        <v>33</v>
      </c>
      <c r="AX145" s="12" t="s">
        <v>72</v>
      </c>
      <c r="AY145" s="148" t="s">
        <v>118</v>
      </c>
    </row>
    <row r="146" spans="2:65" s="13" customFormat="1" ht="11.25">
      <c r="B146" s="153"/>
      <c r="D146" s="147" t="s">
        <v>129</v>
      </c>
      <c r="E146" s="154" t="s">
        <v>3</v>
      </c>
      <c r="F146" s="155" t="s">
        <v>180</v>
      </c>
      <c r="H146" s="156">
        <v>5.39</v>
      </c>
      <c r="I146" s="157"/>
      <c r="L146" s="153"/>
      <c r="M146" s="158"/>
      <c r="T146" s="159"/>
      <c r="AT146" s="154" t="s">
        <v>129</v>
      </c>
      <c r="AU146" s="154" t="s">
        <v>82</v>
      </c>
      <c r="AV146" s="13" t="s">
        <v>82</v>
      </c>
      <c r="AW146" s="13" t="s">
        <v>33</v>
      </c>
      <c r="AX146" s="13" t="s">
        <v>72</v>
      </c>
      <c r="AY146" s="154" t="s">
        <v>118</v>
      </c>
    </row>
    <row r="147" spans="2:65" s="12" customFormat="1" ht="11.25">
      <c r="B147" s="146"/>
      <c r="D147" s="147" t="s">
        <v>129</v>
      </c>
      <c r="E147" s="148" t="s">
        <v>3</v>
      </c>
      <c r="F147" s="149" t="s">
        <v>181</v>
      </c>
      <c r="H147" s="148" t="s">
        <v>3</v>
      </c>
      <c r="I147" s="150"/>
      <c r="L147" s="146"/>
      <c r="M147" s="151"/>
      <c r="T147" s="152"/>
      <c r="AT147" s="148" t="s">
        <v>129</v>
      </c>
      <c r="AU147" s="148" t="s">
        <v>82</v>
      </c>
      <c r="AV147" s="12" t="s">
        <v>80</v>
      </c>
      <c r="AW147" s="12" t="s">
        <v>33</v>
      </c>
      <c r="AX147" s="12" t="s">
        <v>72</v>
      </c>
      <c r="AY147" s="148" t="s">
        <v>118</v>
      </c>
    </row>
    <row r="148" spans="2:65" s="13" customFormat="1" ht="11.25">
      <c r="B148" s="153"/>
      <c r="D148" s="147" t="s">
        <v>129</v>
      </c>
      <c r="E148" s="154" t="s">
        <v>3</v>
      </c>
      <c r="F148" s="155" t="s">
        <v>182</v>
      </c>
      <c r="H148" s="156">
        <v>25.12</v>
      </c>
      <c r="I148" s="157"/>
      <c r="L148" s="153"/>
      <c r="M148" s="158"/>
      <c r="T148" s="159"/>
      <c r="AT148" s="154" t="s">
        <v>129</v>
      </c>
      <c r="AU148" s="154" t="s">
        <v>82</v>
      </c>
      <c r="AV148" s="13" t="s">
        <v>82</v>
      </c>
      <c r="AW148" s="13" t="s">
        <v>33</v>
      </c>
      <c r="AX148" s="13" t="s">
        <v>72</v>
      </c>
      <c r="AY148" s="154" t="s">
        <v>118</v>
      </c>
    </row>
    <row r="149" spans="2:65" s="14" customFormat="1" ht="11.25">
      <c r="B149" s="160"/>
      <c r="D149" s="147" t="s">
        <v>129</v>
      </c>
      <c r="E149" s="161" t="s">
        <v>3</v>
      </c>
      <c r="F149" s="162" t="s">
        <v>132</v>
      </c>
      <c r="H149" s="163">
        <v>98.070000000000007</v>
      </c>
      <c r="I149" s="164"/>
      <c r="L149" s="160"/>
      <c r="M149" s="165"/>
      <c r="T149" s="166"/>
      <c r="AT149" s="161" t="s">
        <v>129</v>
      </c>
      <c r="AU149" s="161" t="s">
        <v>82</v>
      </c>
      <c r="AV149" s="14" t="s">
        <v>125</v>
      </c>
      <c r="AW149" s="14" t="s">
        <v>33</v>
      </c>
      <c r="AX149" s="14" t="s">
        <v>80</v>
      </c>
      <c r="AY149" s="161" t="s">
        <v>118</v>
      </c>
    </row>
    <row r="150" spans="2:65" s="1" customFormat="1" ht="33" customHeight="1">
      <c r="B150" s="128"/>
      <c r="C150" s="129" t="s">
        <v>190</v>
      </c>
      <c r="D150" s="129" t="s">
        <v>120</v>
      </c>
      <c r="E150" s="130" t="s">
        <v>191</v>
      </c>
      <c r="F150" s="131" t="s">
        <v>192</v>
      </c>
      <c r="G150" s="132" t="s">
        <v>123</v>
      </c>
      <c r="H150" s="133">
        <v>572</v>
      </c>
      <c r="I150" s="134"/>
      <c r="J150" s="135">
        <f>ROUND(I150*H150,2)</f>
        <v>0</v>
      </c>
      <c r="K150" s="131" t="s">
        <v>124</v>
      </c>
      <c r="L150" s="33"/>
      <c r="M150" s="136" t="s">
        <v>3</v>
      </c>
      <c r="N150" s="137" t="s">
        <v>43</v>
      </c>
      <c r="P150" s="138">
        <f>O150*H150</f>
        <v>0</v>
      </c>
      <c r="Q150" s="138">
        <v>0</v>
      </c>
      <c r="R150" s="138">
        <f>Q150*H150</f>
        <v>0</v>
      </c>
      <c r="S150" s="138">
        <v>9.8000000000000004E-2</v>
      </c>
      <c r="T150" s="139">
        <f>S150*H150</f>
        <v>56.056000000000004</v>
      </c>
      <c r="AR150" s="140" t="s">
        <v>125</v>
      </c>
      <c r="AT150" s="140" t="s">
        <v>120</v>
      </c>
      <c r="AU150" s="140" t="s">
        <v>82</v>
      </c>
      <c r="AY150" s="18" t="s">
        <v>118</v>
      </c>
      <c r="BE150" s="141">
        <f>IF(N150="základní",J150,0)</f>
        <v>0</v>
      </c>
      <c r="BF150" s="141">
        <f>IF(N150="snížená",J150,0)</f>
        <v>0</v>
      </c>
      <c r="BG150" s="141">
        <f>IF(N150="zákl. přenesená",J150,0)</f>
        <v>0</v>
      </c>
      <c r="BH150" s="141">
        <f>IF(N150="sníž. přenesená",J150,0)</f>
        <v>0</v>
      </c>
      <c r="BI150" s="141">
        <f>IF(N150="nulová",J150,0)</f>
        <v>0</v>
      </c>
      <c r="BJ150" s="18" t="s">
        <v>80</v>
      </c>
      <c r="BK150" s="141">
        <f>ROUND(I150*H150,2)</f>
        <v>0</v>
      </c>
      <c r="BL150" s="18" t="s">
        <v>125</v>
      </c>
      <c r="BM150" s="140" t="s">
        <v>193</v>
      </c>
    </row>
    <row r="151" spans="2:65" s="1" customFormat="1" ht="11.25">
      <c r="B151" s="33"/>
      <c r="D151" s="142" t="s">
        <v>127</v>
      </c>
      <c r="F151" s="143" t="s">
        <v>194</v>
      </c>
      <c r="I151" s="144"/>
      <c r="L151" s="33"/>
      <c r="M151" s="145"/>
      <c r="T151" s="54"/>
      <c r="AT151" s="18" t="s">
        <v>127</v>
      </c>
      <c r="AU151" s="18" t="s">
        <v>82</v>
      </c>
    </row>
    <row r="152" spans="2:65" s="12" customFormat="1" ht="11.25">
      <c r="B152" s="146"/>
      <c r="D152" s="147" t="s">
        <v>129</v>
      </c>
      <c r="E152" s="148" t="s">
        <v>3</v>
      </c>
      <c r="F152" s="149" t="s">
        <v>195</v>
      </c>
      <c r="H152" s="148" t="s">
        <v>3</v>
      </c>
      <c r="I152" s="150"/>
      <c r="L152" s="146"/>
      <c r="M152" s="151"/>
      <c r="T152" s="152"/>
      <c r="AT152" s="148" t="s">
        <v>129</v>
      </c>
      <c r="AU152" s="148" t="s">
        <v>82</v>
      </c>
      <c r="AV152" s="12" t="s">
        <v>80</v>
      </c>
      <c r="AW152" s="12" t="s">
        <v>33</v>
      </c>
      <c r="AX152" s="12" t="s">
        <v>72</v>
      </c>
      <c r="AY152" s="148" t="s">
        <v>118</v>
      </c>
    </row>
    <row r="153" spans="2:65" s="13" customFormat="1" ht="11.25">
      <c r="B153" s="153"/>
      <c r="D153" s="147" t="s">
        <v>129</v>
      </c>
      <c r="E153" s="154" t="s">
        <v>3</v>
      </c>
      <c r="F153" s="155" t="s">
        <v>196</v>
      </c>
      <c r="H153" s="156">
        <v>572</v>
      </c>
      <c r="I153" s="157"/>
      <c r="L153" s="153"/>
      <c r="M153" s="158"/>
      <c r="T153" s="159"/>
      <c r="AT153" s="154" t="s">
        <v>129</v>
      </c>
      <c r="AU153" s="154" t="s">
        <v>82</v>
      </c>
      <c r="AV153" s="13" t="s">
        <v>82</v>
      </c>
      <c r="AW153" s="13" t="s">
        <v>33</v>
      </c>
      <c r="AX153" s="13" t="s">
        <v>72</v>
      </c>
      <c r="AY153" s="154" t="s">
        <v>118</v>
      </c>
    </row>
    <row r="154" spans="2:65" s="14" customFormat="1" ht="11.25">
      <c r="B154" s="160"/>
      <c r="D154" s="147" t="s">
        <v>129</v>
      </c>
      <c r="E154" s="161" t="s">
        <v>3</v>
      </c>
      <c r="F154" s="162" t="s">
        <v>132</v>
      </c>
      <c r="H154" s="163">
        <v>572</v>
      </c>
      <c r="I154" s="164"/>
      <c r="L154" s="160"/>
      <c r="M154" s="165"/>
      <c r="T154" s="166"/>
      <c r="AT154" s="161" t="s">
        <v>129</v>
      </c>
      <c r="AU154" s="161" t="s">
        <v>82</v>
      </c>
      <c r="AV154" s="14" t="s">
        <v>125</v>
      </c>
      <c r="AW154" s="14" t="s">
        <v>33</v>
      </c>
      <c r="AX154" s="14" t="s">
        <v>80</v>
      </c>
      <c r="AY154" s="161" t="s">
        <v>118</v>
      </c>
    </row>
    <row r="155" spans="2:65" s="1" customFormat="1" ht="37.9" customHeight="1">
      <c r="B155" s="128"/>
      <c r="C155" s="129" t="s">
        <v>197</v>
      </c>
      <c r="D155" s="129" t="s">
        <v>120</v>
      </c>
      <c r="E155" s="130" t="s">
        <v>198</v>
      </c>
      <c r="F155" s="131" t="s">
        <v>199</v>
      </c>
      <c r="G155" s="132" t="s">
        <v>123</v>
      </c>
      <c r="H155" s="133">
        <v>612.13</v>
      </c>
      <c r="I155" s="134"/>
      <c r="J155" s="135">
        <f>ROUND(I155*H155,2)</f>
        <v>0</v>
      </c>
      <c r="K155" s="131" t="s">
        <v>124</v>
      </c>
      <c r="L155" s="33"/>
      <c r="M155" s="136" t="s">
        <v>3</v>
      </c>
      <c r="N155" s="137" t="s">
        <v>43</v>
      </c>
      <c r="P155" s="138">
        <f>O155*H155</f>
        <v>0</v>
      </c>
      <c r="Q155" s="138">
        <v>0</v>
      </c>
      <c r="R155" s="138">
        <f>Q155*H155</f>
        <v>0</v>
      </c>
      <c r="S155" s="138">
        <v>0.44</v>
      </c>
      <c r="T155" s="139">
        <f>S155*H155</f>
        <v>269.3372</v>
      </c>
      <c r="AR155" s="140" t="s">
        <v>125</v>
      </c>
      <c r="AT155" s="140" t="s">
        <v>120</v>
      </c>
      <c r="AU155" s="140" t="s">
        <v>82</v>
      </c>
      <c r="AY155" s="18" t="s">
        <v>118</v>
      </c>
      <c r="BE155" s="141">
        <f>IF(N155="základní",J155,0)</f>
        <v>0</v>
      </c>
      <c r="BF155" s="141">
        <f>IF(N155="snížená",J155,0)</f>
        <v>0</v>
      </c>
      <c r="BG155" s="141">
        <f>IF(N155="zákl. přenesená",J155,0)</f>
        <v>0</v>
      </c>
      <c r="BH155" s="141">
        <f>IF(N155="sníž. přenesená",J155,0)</f>
        <v>0</v>
      </c>
      <c r="BI155" s="141">
        <f>IF(N155="nulová",J155,0)</f>
        <v>0</v>
      </c>
      <c r="BJ155" s="18" t="s">
        <v>80</v>
      </c>
      <c r="BK155" s="141">
        <f>ROUND(I155*H155,2)</f>
        <v>0</v>
      </c>
      <c r="BL155" s="18" t="s">
        <v>125</v>
      </c>
      <c r="BM155" s="140" t="s">
        <v>200</v>
      </c>
    </row>
    <row r="156" spans="2:65" s="1" customFormat="1" ht="11.25">
      <c r="B156" s="33"/>
      <c r="D156" s="142" t="s">
        <v>127</v>
      </c>
      <c r="F156" s="143" t="s">
        <v>201</v>
      </c>
      <c r="I156" s="144"/>
      <c r="L156" s="33"/>
      <c r="M156" s="145"/>
      <c r="T156" s="54"/>
      <c r="AT156" s="18" t="s">
        <v>127</v>
      </c>
      <c r="AU156" s="18" t="s">
        <v>82</v>
      </c>
    </row>
    <row r="157" spans="2:65" s="12" customFormat="1" ht="11.25">
      <c r="B157" s="146"/>
      <c r="D157" s="147" t="s">
        <v>129</v>
      </c>
      <c r="E157" s="148" t="s">
        <v>3</v>
      </c>
      <c r="F157" s="149" t="s">
        <v>202</v>
      </c>
      <c r="H157" s="148" t="s">
        <v>3</v>
      </c>
      <c r="I157" s="150"/>
      <c r="L157" s="146"/>
      <c r="M157" s="151"/>
      <c r="T157" s="152"/>
      <c r="AT157" s="148" t="s">
        <v>129</v>
      </c>
      <c r="AU157" s="148" t="s">
        <v>82</v>
      </c>
      <c r="AV157" s="12" t="s">
        <v>80</v>
      </c>
      <c r="AW157" s="12" t="s">
        <v>33</v>
      </c>
      <c r="AX157" s="12" t="s">
        <v>72</v>
      </c>
      <c r="AY157" s="148" t="s">
        <v>118</v>
      </c>
    </row>
    <row r="158" spans="2:65" s="13" customFormat="1" ht="11.25">
      <c r="B158" s="153"/>
      <c r="D158" s="147" t="s">
        <v>129</v>
      </c>
      <c r="E158" s="154" t="s">
        <v>3</v>
      </c>
      <c r="F158" s="155" t="s">
        <v>196</v>
      </c>
      <c r="H158" s="156">
        <v>572</v>
      </c>
      <c r="I158" s="157"/>
      <c r="L158" s="153"/>
      <c r="M158" s="158"/>
      <c r="T158" s="159"/>
      <c r="AT158" s="154" t="s">
        <v>129</v>
      </c>
      <c r="AU158" s="154" t="s">
        <v>82</v>
      </c>
      <c r="AV158" s="13" t="s">
        <v>82</v>
      </c>
      <c r="AW158" s="13" t="s">
        <v>33</v>
      </c>
      <c r="AX158" s="13" t="s">
        <v>72</v>
      </c>
      <c r="AY158" s="154" t="s">
        <v>118</v>
      </c>
    </row>
    <row r="159" spans="2:65" s="12" customFormat="1" ht="11.25">
      <c r="B159" s="146"/>
      <c r="D159" s="147" t="s">
        <v>129</v>
      </c>
      <c r="E159" s="148" t="s">
        <v>3</v>
      </c>
      <c r="F159" s="149" t="s">
        <v>171</v>
      </c>
      <c r="H159" s="148" t="s">
        <v>3</v>
      </c>
      <c r="I159" s="150"/>
      <c r="L159" s="146"/>
      <c r="M159" s="151"/>
      <c r="T159" s="152"/>
      <c r="AT159" s="148" t="s">
        <v>129</v>
      </c>
      <c r="AU159" s="148" t="s">
        <v>82</v>
      </c>
      <c r="AV159" s="12" t="s">
        <v>80</v>
      </c>
      <c r="AW159" s="12" t="s">
        <v>33</v>
      </c>
      <c r="AX159" s="12" t="s">
        <v>72</v>
      </c>
      <c r="AY159" s="148" t="s">
        <v>118</v>
      </c>
    </row>
    <row r="160" spans="2:65" s="13" customFormat="1" ht="11.25">
      <c r="B160" s="153"/>
      <c r="D160" s="147" t="s">
        <v>129</v>
      </c>
      <c r="E160" s="154" t="s">
        <v>3</v>
      </c>
      <c r="F160" s="155" t="s">
        <v>163</v>
      </c>
      <c r="H160" s="156">
        <v>40.130000000000003</v>
      </c>
      <c r="I160" s="157"/>
      <c r="L160" s="153"/>
      <c r="M160" s="158"/>
      <c r="T160" s="159"/>
      <c r="AT160" s="154" t="s">
        <v>129</v>
      </c>
      <c r="AU160" s="154" t="s">
        <v>82</v>
      </c>
      <c r="AV160" s="13" t="s">
        <v>82</v>
      </c>
      <c r="AW160" s="13" t="s">
        <v>33</v>
      </c>
      <c r="AX160" s="13" t="s">
        <v>72</v>
      </c>
      <c r="AY160" s="154" t="s">
        <v>118</v>
      </c>
    </row>
    <row r="161" spans="2:65" s="14" customFormat="1" ht="11.25">
      <c r="B161" s="160"/>
      <c r="D161" s="147" t="s">
        <v>129</v>
      </c>
      <c r="E161" s="161" t="s">
        <v>3</v>
      </c>
      <c r="F161" s="162" t="s">
        <v>132</v>
      </c>
      <c r="H161" s="163">
        <v>612.13</v>
      </c>
      <c r="I161" s="164"/>
      <c r="L161" s="160"/>
      <c r="M161" s="165"/>
      <c r="T161" s="166"/>
      <c r="AT161" s="161" t="s">
        <v>129</v>
      </c>
      <c r="AU161" s="161" t="s">
        <v>82</v>
      </c>
      <c r="AV161" s="14" t="s">
        <v>125</v>
      </c>
      <c r="AW161" s="14" t="s">
        <v>33</v>
      </c>
      <c r="AX161" s="14" t="s">
        <v>80</v>
      </c>
      <c r="AY161" s="161" t="s">
        <v>118</v>
      </c>
    </row>
    <row r="162" spans="2:65" s="1" customFormat="1" ht="24.2" customHeight="1">
      <c r="B162" s="128"/>
      <c r="C162" s="129" t="s">
        <v>203</v>
      </c>
      <c r="D162" s="129" t="s">
        <v>120</v>
      </c>
      <c r="E162" s="130" t="s">
        <v>204</v>
      </c>
      <c r="F162" s="131" t="s">
        <v>205</v>
      </c>
      <c r="G162" s="132" t="s">
        <v>206</v>
      </c>
      <c r="H162" s="133">
        <v>89</v>
      </c>
      <c r="I162" s="134"/>
      <c r="J162" s="135">
        <f>ROUND(I162*H162,2)</f>
        <v>0</v>
      </c>
      <c r="K162" s="131" t="s">
        <v>124</v>
      </c>
      <c r="L162" s="33"/>
      <c r="M162" s="136" t="s">
        <v>3</v>
      </c>
      <c r="N162" s="137" t="s">
        <v>43</v>
      </c>
      <c r="P162" s="138">
        <f>O162*H162</f>
        <v>0</v>
      </c>
      <c r="Q162" s="138">
        <v>0</v>
      </c>
      <c r="R162" s="138">
        <f>Q162*H162</f>
        <v>0</v>
      </c>
      <c r="S162" s="138">
        <v>0.20499999999999999</v>
      </c>
      <c r="T162" s="139">
        <f>S162*H162</f>
        <v>18.244999999999997</v>
      </c>
      <c r="AR162" s="140" t="s">
        <v>125</v>
      </c>
      <c r="AT162" s="140" t="s">
        <v>120</v>
      </c>
      <c r="AU162" s="140" t="s">
        <v>82</v>
      </c>
      <c r="AY162" s="18" t="s">
        <v>118</v>
      </c>
      <c r="BE162" s="141">
        <f>IF(N162="základní",J162,0)</f>
        <v>0</v>
      </c>
      <c r="BF162" s="141">
        <f>IF(N162="snížená",J162,0)</f>
        <v>0</v>
      </c>
      <c r="BG162" s="141">
        <f>IF(N162="zákl. přenesená",J162,0)</f>
        <v>0</v>
      </c>
      <c r="BH162" s="141">
        <f>IF(N162="sníž. přenesená",J162,0)</f>
        <v>0</v>
      </c>
      <c r="BI162" s="141">
        <f>IF(N162="nulová",J162,0)</f>
        <v>0</v>
      </c>
      <c r="BJ162" s="18" t="s">
        <v>80</v>
      </c>
      <c r="BK162" s="141">
        <f>ROUND(I162*H162,2)</f>
        <v>0</v>
      </c>
      <c r="BL162" s="18" t="s">
        <v>125</v>
      </c>
      <c r="BM162" s="140" t="s">
        <v>207</v>
      </c>
    </row>
    <row r="163" spans="2:65" s="1" customFormat="1" ht="11.25">
      <c r="B163" s="33"/>
      <c r="D163" s="142" t="s">
        <v>127</v>
      </c>
      <c r="F163" s="143" t="s">
        <v>208</v>
      </c>
      <c r="I163" s="144"/>
      <c r="L163" s="33"/>
      <c r="M163" s="145"/>
      <c r="T163" s="54"/>
      <c r="AT163" s="18" t="s">
        <v>127</v>
      </c>
      <c r="AU163" s="18" t="s">
        <v>82</v>
      </c>
    </row>
    <row r="164" spans="2:65" s="13" customFormat="1" ht="11.25">
      <c r="B164" s="153"/>
      <c r="D164" s="147" t="s">
        <v>129</v>
      </c>
      <c r="E164" s="154" t="s">
        <v>3</v>
      </c>
      <c r="F164" s="155" t="s">
        <v>209</v>
      </c>
      <c r="H164" s="156">
        <v>89</v>
      </c>
      <c r="I164" s="157"/>
      <c r="L164" s="153"/>
      <c r="M164" s="158"/>
      <c r="T164" s="159"/>
      <c r="AT164" s="154" t="s">
        <v>129</v>
      </c>
      <c r="AU164" s="154" t="s">
        <v>82</v>
      </c>
      <c r="AV164" s="13" t="s">
        <v>82</v>
      </c>
      <c r="AW164" s="13" t="s">
        <v>33</v>
      </c>
      <c r="AX164" s="13" t="s">
        <v>80</v>
      </c>
      <c r="AY164" s="154" t="s">
        <v>118</v>
      </c>
    </row>
    <row r="165" spans="2:65" s="1" customFormat="1" ht="16.5" customHeight="1">
      <c r="B165" s="128"/>
      <c r="C165" s="129" t="s">
        <v>210</v>
      </c>
      <c r="D165" s="129" t="s">
        <v>120</v>
      </c>
      <c r="E165" s="130" t="s">
        <v>211</v>
      </c>
      <c r="F165" s="131" t="s">
        <v>212</v>
      </c>
      <c r="G165" s="132" t="s">
        <v>213</v>
      </c>
      <c r="H165" s="133">
        <v>18</v>
      </c>
      <c r="I165" s="134"/>
      <c r="J165" s="135">
        <f>ROUND(I165*H165,2)</f>
        <v>0</v>
      </c>
      <c r="K165" s="131" t="s">
        <v>124</v>
      </c>
      <c r="L165" s="33"/>
      <c r="M165" s="136" t="s">
        <v>3</v>
      </c>
      <c r="N165" s="137" t="s">
        <v>43</v>
      </c>
      <c r="P165" s="138">
        <f>O165*H165</f>
        <v>0</v>
      </c>
      <c r="Q165" s="138">
        <v>0</v>
      </c>
      <c r="R165" s="138">
        <f>Q165*H165</f>
        <v>0</v>
      </c>
      <c r="S165" s="138">
        <v>0</v>
      </c>
      <c r="T165" s="139">
        <f>S165*H165</f>
        <v>0</v>
      </c>
      <c r="AR165" s="140" t="s">
        <v>125</v>
      </c>
      <c r="AT165" s="140" t="s">
        <v>120</v>
      </c>
      <c r="AU165" s="140" t="s">
        <v>82</v>
      </c>
      <c r="AY165" s="18" t="s">
        <v>118</v>
      </c>
      <c r="BE165" s="141">
        <f>IF(N165="základní",J165,0)</f>
        <v>0</v>
      </c>
      <c r="BF165" s="141">
        <f>IF(N165="snížená",J165,0)</f>
        <v>0</v>
      </c>
      <c r="BG165" s="141">
        <f>IF(N165="zákl. přenesená",J165,0)</f>
        <v>0</v>
      </c>
      <c r="BH165" s="141">
        <f>IF(N165="sníž. přenesená",J165,0)</f>
        <v>0</v>
      </c>
      <c r="BI165" s="141">
        <f>IF(N165="nulová",J165,0)</f>
        <v>0</v>
      </c>
      <c r="BJ165" s="18" t="s">
        <v>80</v>
      </c>
      <c r="BK165" s="141">
        <f>ROUND(I165*H165,2)</f>
        <v>0</v>
      </c>
      <c r="BL165" s="18" t="s">
        <v>125</v>
      </c>
      <c r="BM165" s="140" t="s">
        <v>214</v>
      </c>
    </row>
    <row r="166" spans="2:65" s="1" customFormat="1" ht="11.25">
      <c r="B166" s="33"/>
      <c r="D166" s="142" t="s">
        <v>127</v>
      </c>
      <c r="F166" s="143" t="s">
        <v>215</v>
      </c>
      <c r="I166" s="144"/>
      <c r="L166" s="33"/>
      <c r="M166" s="145"/>
      <c r="T166" s="54"/>
      <c r="AT166" s="18" t="s">
        <v>127</v>
      </c>
      <c r="AU166" s="18" t="s">
        <v>82</v>
      </c>
    </row>
    <row r="167" spans="2:65" s="12" customFormat="1" ht="11.25">
      <c r="B167" s="146"/>
      <c r="D167" s="147" t="s">
        <v>129</v>
      </c>
      <c r="E167" s="148" t="s">
        <v>3</v>
      </c>
      <c r="F167" s="149" t="s">
        <v>216</v>
      </c>
      <c r="H167" s="148" t="s">
        <v>3</v>
      </c>
      <c r="I167" s="150"/>
      <c r="L167" s="146"/>
      <c r="M167" s="151"/>
      <c r="T167" s="152"/>
      <c r="AT167" s="148" t="s">
        <v>129</v>
      </c>
      <c r="AU167" s="148" t="s">
        <v>82</v>
      </c>
      <c r="AV167" s="12" t="s">
        <v>80</v>
      </c>
      <c r="AW167" s="12" t="s">
        <v>33</v>
      </c>
      <c r="AX167" s="12" t="s">
        <v>72</v>
      </c>
      <c r="AY167" s="148" t="s">
        <v>118</v>
      </c>
    </row>
    <row r="168" spans="2:65" s="13" customFormat="1" ht="11.25">
      <c r="B168" s="153"/>
      <c r="D168" s="147" t="s">
        <v>129</v>
      </c>
      <c r="E168" s="154" t="s">
        <v>3</v>
      </c>
      <c r="F168" s="155" t="s">
        <v>217</v>
      </c>
      <c r="H168" s="156">
        <v>18</v>
      </c>
      <c r="I168" s="157"/>
      <c r="L168" s="153"/>
      <c r="M168" s="158"/>
      <c r="T168" s="159"/>
      <c r="AT168" s="154" t="s">
        <v>129</v>
      </c>
      <c r="AU168" s="154" t="s">
        <v>82</v>
      </c>
      <c r="AV168" s="13" t="s">
        <v>82</v>
      </c>
      <c r="AW168" s="13" t="s">
        <v>33</v>
      </c>
      <c r="AX168" s="13" t="s">
        <v>72</v>
      </c>
      <c r="AY168" s="154" t="s">
        <v>118</v>
      </c>
    </row>
    <row r="169" spans="2:65" s="14" customFormat="1" ht="11.25">
      <c r="B169" s="160"/>
      <c r="D169" s="147" t="s">
        <v>129</v>
      </c>
      <c r="E169" s="161" t="s">
        <v>3</v>
      </c>
      <c r="F169" s="162" t="s">
        <v>132</v>
      </c>
      <c r="H169" s="163">
        <v>18</v>
      </c>
      <c r="I169" s="164"/>
      <c r="L169" s="160"/>
      <c r="M169" s="165"/>
      <c r="T169" s="166"/>
      <c r="AT169" s="161" t="s">
        <v>129</v>
      </c>
      <c r="AU169" s="161" t="s">
        <v>82</v>
      </c>
      <c r="AV169" s="14" t="s">
        <v>125</v>
      </c>
      <c r="AW169" s="14" t="s">
        <v>33</v>
      </c>
      <c r="AX169" s="14" t="s">
        <v>80</v>
      </c>
      <c r="AY169" s="161" t="s">
        <v>118</v>
      </c>
    </row>
    <row r="170" spans="2:65" s="1" customFormat="1" ht="37.9" customHeight="1">
      <c r="B170" s="128"/>
      <c r="C170" s="129" t="s">
        <v>218</v>
      </c>
      <c r="D170" s="129" t="s">
        <v>120</v>
      </c>
      <c r="E170" s="130" t="s">
        <v>219</v>
      </c>
      <c r="F170" s="131" t="s">
        <v>220</v>
      </c>
      <c r="G170" s="132" t="s">
        <v>213</v>
      </c>
      <c r="H170" s="133">
        <v>36</v>
      </c>
      <c r="I170" s="134"/>
      <c r="J170" s="135">
        <f>ROUND(I170*H170,2)</f>
        <v>0</v>
      </c>
      <c r="K170" s="131" t="s">
        <v>124</v>
      </c>
      <c r="L170" s="33"/>
      <c r="M170" s="136" t="s">
        <v>3</v>
      </c>
      <c r="N170" s="137" t="s">
        <v>43</v>
      </c>
      <c r="P170" s="138">
        <f>O170*H170</f>
        <v>0</v>
      </c>
      <c r="Q170" s="138">
        <v>0</v>
      </c>
      <c r="R170" s="138">
        <f>Q170*H170</f>
        <v>0</v>
      </c>
      <c r="S170" s="138">
        <v>0</v>
      </c>
      <c r="T170" s="139">
        <f>S170*H170</f>
        <v>0</v>
      </c>
      <c r="AR170" s="140" t="s">
        <v>125</v>
      </c>
      <c r="AT170" s="140" t="s">
        <v>120</v>
      </c>
      <c r="AU170" s="140" t="s">
        <v>82</v>
      </c>
      <c r="AY170" s="18" t="s">
        <v>118</v>
      </c>
      <c r="BE170" s="141">
        <f>IF(N170="základní",J170,0)</f>
        <v>0</v>
      </c>
      <c r="BF170" s="141">
        <f>IF(N170="snížená",J170,0)</f>
        <v>0</v>
      </c>
      <c r="BG170" s="141">
        <f>IF(N170="zákl. přenesená",J170,0)</f>
        <v>0</v>
      </c>
      <c r="BH170" s="141">
        <f>IF(N170="sníž. přenesená",J170,0)</f>
        <v>0</v>
      </c>
      <c r="BI170" s="141">
        <f>IF(N170="nulová",J170,0)</f>
        <v>0</v>
      </c>
      <c r="BJ170" s="18" t="s">
        <v>80</v>
      </c>
      <c r="BK170" s="141">
        <f>ROUND(I170*H170,2)</f>
        <v>0</v>
      </c>
      <c r="BL170" s="18" t="s">
        <v>125</v>
      </c>
      <c r="BM170" s="140" t="s">
        <v>221</v>
      </c>
    </row>
    <row r="171" spans="2:65" s="1" customFormat="1" ht="11.25">
      <c r="B171" s="33"/>
      <c r="D171" s="142" t="s">
        <v>127</v>
      </c>
      <c r="F171" s="143" t="s">
        <v>222</v>
      </c>
      <c r="I171" s="144"/>
      <c r="L171" s="33"/>
      <c r="M171" s="145"/>
      <c r="T171" s="54"/>
      <c r="AT171" s="18" t="s">
        <v>127</v>
      </c>
      <c r="AU171" s="18" t="s">
        <v>82</v>
      </c>
    </row>
    <row r="172" spans="2:65" s="12" customFormat="1" ht="11.25">
      <c r="B172" s="146"/>
      <c r="D172" s="147" t="s">
        <v>129</v>
      </c>
      <c r="E172" s="148" t="s">
        <v>3</v>
      </c>
      <c r="F172" s="149" t="s">
        <v>223</v>
      </c>
      <c r="H172" s="148" t="s">
        <v>3</v>
      </c>
      <c r="I172" s="150"/>
      <c r="L172" s="146"/>
      <c r="M172" s="151"/>
      <c r="T172" s="152"/>
      <c r="AT172" s="148" t="s">
        <v>129</v>
      </c>
      <c r="AU172" s="148" t="s">
        <v>82</v>
      </c>
      <c r="AV172" s="12" t="s">
        <v>80</v>
      </c>
      <c r="AW172" s="12" t="s">
        <v>33</v>
      </c>
      <c r="AX172" s="12" t="s">
        <v>72</v>
      </c>
      <c r="AY172" s="148" t="s">
        <v>118</v>
      </c>
    </row>
    <row r="173" spans="2:65" s="13" customFormat="1" ht="11.25">
      <c r="B173" s="153"/>
      <c r="D173" s="147" t="s">
        <v>129</v>
      </c>
      <c r="E173" s="154" t="s">
        <v>3</v>
      </c>
      <c r="F173" s="155" t="s">
        <v>224</v>
      </c>
      <c r="H173" s="156">
        <v>36</v>
      </c>
      <c r="I173" s="157"/>
      <c r="L173" s="153"/>
      <c r="M173" s="158"/>
      <c r="T173" s="159"/>
      <c r="AT173" s="154" t="s">
        <v>129</v>
      </c>
      <c r="AU173" s="154" t="s">
        <v>82</v>
      </c>
      <c r="AV173" s="13" t="s">
        <v>82</v>
      </c>
      <c r="AW173" s="13" t="s">
        <v>33</v>
      </c>
      <c r="AX173" s="13" t="s">
        <v>80</v>
      </c>
      <c r="AY173" s="154" t="s">
        <v>118</v>
      </c>
    </row>
    <row r="174" spans="2:65" s="1" customFormat="1" ht="24.2" customHeight="1">
      <c r="B174" s="128"/>
      <c r="C174" s="129" t="s">
        <v>9</v>
      </c>
      <c r="D174" s="129" t="s">
        <v>120</v>
      </c>
      <c r="E174" s="130" t="s">
        <v>225</v>
      </c>
      <c r="F174" s="131" t="s">
        <v>226</v>
      </c>
      <c r="G174" s="132" t="s">
        <v>213</v>
      </c>
      <c r="H174" s="133">
        <v>18</v>
      </c>
      <c r="I174" s="134"/>
      <c r="J174" s="135">
        <f>ROUND(I174*H174,2)</f>
        <v>0</v>
      </c>
      <c r="K174" s="131" t="s">
        <v>124</v>
      </c>
      <c r="L174" s="33"/>
      <c r="M174" s="136" t="s">
        <v>3</v>
      </c>
      <c r="N174" s="137" t="s">
        <v>43</v>
      </c>
      <c r="P174" s="138">
        <f>O174*H174</f>
        <v>0</v>
      </c>
      <c r="Q174" s="138">
        <v>0</v>
      </c>
      <c r="R174" s="138">
        <f>Q174*H174</f>
        <v>0</v>
      </c>
      <c r="S174" s="138">
        <v>0</v>
      </c>
      <c r="T174" s="139">
        <f>S174*H174</f>
        <v>0</v>
      </c>
      <c r="AR174" s="140" t="s">
        <v>125</v>
      </c>
      <c r="AT174" s="140" t="s">
        <v>120</v>
      </c>
      <c r="AU174" s="140" t="s">
        <v>82</v>
      </c>
      <c r="AY174" s="18" t="s">
        <v>118</v>
      </c>
      <c r="BE174" s="141">
        <f>IF(N174="základní",J174,0)</f>
        <v>0</v>
      </c>
      <c r="BF174" s="141">
        <f>IF(N174="snížená",J174,0)</f>
        <v>0</v>
      </c>
      <c r="BG174" s="141">
        <f>IF(N174="zákl. přenesená",J174,0)</f>
        <v>0</v>
      </c>
      <c r="BH174" s="141">
        <f>IF(N174="sníž. přenesená",J174,0)</f>
        <v>0</v>
      </c>
      <c r="BI174" s="141">
        <f>IF(N174="nulová",J174,0)</f>
        <v>0</v>
      </c>
      <c r="BJ174" s="18" t="s">
        <v>80</v>
      </c>
      <c r="BK174" s="141">
        <f>ROUND(I174*H174,2)</f>
        <v>0</v>
      </c>
      <c r="BL174" s="18" t="s">
        <v>125</v>
      </c>
      <c r="BM174" s="140" t="s">
        <v>227</v>
      </c>
    </row>
    <row r="175" spans="2:65" s="1" customFormat="1" ht="11.25">
      <c r="B175" s="33"/>
      <c r="D175" s="142" t="s">
        <v>127</v>
      </c>
      <c r="F175" s="143" t="s">
        <v>228</v>
      </c>
      <c r="I175" s="144"/>
      <c r="L175" s="33"/>
      <c r="M175" s="145"/>
      <c r="T175" s="54"/>
      <c r="AT175" s="18" t="s">
        <v>127</v>
      </c>
      <c r="AU175" s="18" t="s">
        <v>82</v>
      </c>
    </row>
    <row r="176" spans="2:65" s="1" customFormat="1" ht="24.2" customHeight="1">
      <c r="B176" s="128"/>
      <c r="C176" s="129" t="s">
        <v>229</v>
      </c>
      <c r="D176" s="129" t="s">
        <v>120</v>
      </c>
      <c r="E176" s="130" t="s">
        <v>230</v>
      </c>
      <c r="F176" s="131" t="s">
        <v>231</v>
      </c>
      <c r="G176" s="132" t="s">
        <v>213</v>
      </c>
      <c r="H176" s="133">
        <v>18</v>
      </c>
      <c r="I176" s="134"/>
      <c r="J176" s="135">
        <f>ROUND(I176*H176,2)</f>
        <v>0</v>
      </c>
      <c r="K176" s="131" t="s">
        <v>124</v>
      </c>
      <c r="L176" s="33"/>
      <c r="M176" s="136" t="s">
        <v>3</v>
      </c>
      <c r="N176" s="137" t="s">
        <v>43</v>
      </c>
      <c r="P176" s="138">
        <f>O176*H176</f>
        <v>0</v>
      </c>
      <c r="Q176" s="138">
        <v>0</v>
      </c>
      <c r="R176" s="138">
        <f>Q176*H176</f>
        <v>0</v>
      </c>
      <c r="S176" s="138">
        <v>0</v>
      </c>
      <c r="T176" s="139">
        <f>S176*H176</f>
        <v>0</v>
      </c>
      <c r="AR176" s="140" t="s">
        <v>125</v>
      </c>
      <c r="AT176" s="140" t="s">
        <v>120</v>
      </c>
      <c r="AU176" s="140" t="s">
        <v>82</v>
      </c>
      <c r="AY176" s="18" t="s">
        <v>118</v>
      </c>
      <c r="BE176" s="141">
        <f>IF(N176="základní",J176,0)</f>
        <v>0</v>
      </c>
      <c r="BF176" s="141">
        <f>IF(N176="snížená",J176,0)</f>
        <v>0</v>
      </c>
      <c r="BG176" s="141">
        <f>IF(N176="zákl. přenesená",J176,0)</f>
        <v>0</v>
      </c>
      <c r="BH176" s="141">
        <f>IF(N176="sníž. přenesená",J176,0)</f>
        <v>0</v>
      </c>
      <c r="BI176" s="141">
        <f>IF(N176="nulová",J176,0)</f>
        <v>0</v>
      </c>
      <c r="BJ176" s="18" t="s">
        <v>80</v>
      </c>
      <c r="BK176" s="141">
        <f>ROUND(I176*H176,2)</f>
        <v>0</v>
      </c>
      <c r="BL176" s="18" t="s">
        <v>125</v>
      </c>
      <c r="BM176" s="140" t="s">
        <v>232</v>
      </c>
    </row>
    <row r="177" spans="2:65" s="1" customFormat="1" ht="11.25">
      <c r="B177" s="33"/>
      <c r="D177" s="142" t="s">
        <v>127</v>
      </c>
      <c r="F177" s="143" t="s">
        <v>233</v>
      </c>
      <c r="I177" s="144"/>
      <c r="L177" s="33"/>
      <c r="M177" s="145"/>
      <c r="T177" s="54"/>
      <c r="AT177" s="18" t="s">
        <v>127</v>
      </c>
      <c r="AU177" s="18" t="s">
        <v>82</v>
      </c>
    </row>
    <row r="178" spans="2:65" s="1" customFormat="1" ht="21.75" customHeight="1">
      <c r="B178" s="128"/>
      <c r="C178" s="129" t="s">
        <v>234</v>
      </c>
      <c r="D178" s="129" t="s">
        <v>120</v>
      </c>
      <c r="E178" s="130" t="s">
        <v>235</v>
      </c>
      <c r="F178" s="131" t="s">
        <v>236</v>
      </c>
      <c r="G178" s="132" t="s">
        <v>123</v>
      </c>
      <c r="H178" s="133">
        <v>18</v>
      </c>
      <c r="I178" s="134"/>
      <c r="J178" s="135">
        <f>ROUND(I178*H178,2)</f>
        <v>0</v>
      </c>
      <c r="K178" s="131" t="s">
        <v>124</v>
      </c>
      <c r="L178" s="33"/>
      <c r="M178" s="136" t="s">
        <v>3</v>
      </c>
      <c r="N178" s="137" t="s">
        <v>43</v>
      </c>
      <c r="P178" s="138">
        <f>O178*H178</f>
        <v>0</v>
      </c>
      <c r="Q178" s="138">
        <v>0</v>
      </c>
      <c r="R178" s="138">
        <f>Q178*H178</f>
        <v>0</v>
      </c>
      <c r="S178" s="138">
        <v>0</v>
      </c>
      <c r="T178" s="139">
        <f>S178*H178</f>
        <v>0</v>
      </c>
      <c r="AR178" s="140" t="s">
        <v>125</v>
      </c>
      <c r="AT178" s="140" t="s">
        <v>120</v>
      </c>
      <c r="AU178" s="140" t="s">
        <v>82</v>
      </c>
      <c r="AY178" s="18" t="s">
        <v>118</v>
      </c>
      <c r="BE178" s="141">
        <f>IF(N178="základní",J178,0)</f>
        <v>0</v>
      </c>
      <c r="BF178" s="141">
        <f>IF(N178="snížená",J178,0)</f>
        <v>0</v>
      </c>
      <c r="BG178" s="141">
        <f>IF(N178="zákl. přenesená",J178,0)</f>
        <v>0</v>
      </c>
      <c r="BH178" s="141">
        <f>IF(N178="sníž. přenesená",J178,0)</f>
        <v>0</v>
      </c>
      <c r="BI178" s="141">
        <f>IF(N178="nulová",J178,0)</f>
        <v>0</v>
      </c>
      <c r="BJ178" s="18" t="s">
        <v>80</v>
      </c>
      <c r="BK178" s="141">
        <f>ROUND(I178*H178,2)</f>
        <v>0</v>
      </c>
      <c r="BL178" s="18" t="s">
        <v>125</v>
      </c>
      <c r="BM178" s="140" t="s">
        <v>237</v>
      </c>
    </row>
    <row r="179" spans="2:65" s="1" customFormat="1" ht="11.25">
      <c r="B179" s="33"/>
      <c r="D179" s="142" t="s">
        <v>127</v>
      </c>
      <c r="F179" s="143" t="s">
        <v>238</v>
      </c>
      <c r="I179" s="144"/>
      <c r="L179" s="33"/>
      <c r="M179" s="145"/>
      <c r="T179" s="54"/>
      <c r="AT179" s="18" t="s">
        <v>127</v>
      </c>
      <c r="AU179" s="18" t="s">
        <v>82</v>
      </c>
    </row>
    <row r="180" spans="2:65" s="1" customFormat="1" ht="21.75" customHeight="1">
      <c r="B180" s="128"/>
      <c r="C180" s="129" t="s">
        <v>217</v>
      </c>
      <c r="D180" s="129" t="s">
        <v>120</v>
      </c>
      <c r="E180" s="130" t="s">
        <v>239</v>
      </c>
      <c r="F180" s="131" t="s">
        <v>240</v>
      </c>
      <c r="G180" s="132" t="s">
        <v>123</v>
      </c>
      <c r="H180" s="133">
        <v>259</v>
      </c>
      <c r="I180" s="134"/>
      <c r="J180" s="135">
        <f>ROUND(I180*H180,2)</f>
        <v>0</v>
      </c>
      <c r="K180" s="131" t="s">
        <v>124</v>
      </c>
      <c r="L180" s="33"/>
      <c r="M180" s="136" t="s">
        <v>3</v>
      </c>
      <c r="N180" s="137" t="s">
        <v>43</v>
      </c>
      <c r="P180" s="138">
        <f>O180*H180</f>
        <v>0</v>
      </c>
      <c r="Q180" s="138">
        <v>0</v>
      </c>
      <c r="R180" s="138">
        <f>Q180*H180</f>
        <v>0</v>
      </c>
      <c r="S180" s="138">
        <v>0</v>
      </c>
      <c r="T180" s="139">
        <f>S180*H180</f>
        <v>0</v>
      </c>
      <c r="AR180" s="140" t="s">
        <v>125</v>
      </c>
      <c r="AT180" s="140" t="s">
        <v>120</v>
      </c>
      <c r="AU180" s="140" t="s">
        <v>82</v>
      </c>
      <c r="AY180" s="18" t="s">
        <v>118</v>
      </c>
      <c r="BE180" s="141">
        <f>IF(N180="základní",J180,0)</f>
        <v>0</v>
      </c>
      <c r="BF180" s="141">
        <f>IF(N180="snížená",J180,0)</f>
        <v>0</v>
      </c>
      <c r="BG180" s="141">
        <f>IF(N180="zákl. přenesená",J180,0)</f>
        <v>0</v>
      </c>
      <c r="BH180" s="141">
        <f>IF(N180="sníž. přenesená",J180,0)</f>
        <v>0</v>
      </c>
      <c r="BI180" s="141">
        <f>IF(N180="nulová",J180,0)</f>
        <v>0</v>
      </c>
      <c r="BJ180" s="18" t="s">
        <v>80</v>
      </c>
      <c r="BK180" s="141">
        <f>ROUND(I180*H180,2)</f>
        <v>0</v>
      </c>
      <c r="BL180" s="18" t="s">
        <v>125</v>
      </c>
      <c r="BM180" s="140" t="s">
        <v>241</v>
      </c>
    </row>
    <row r="181" spans="2:65" s="1" customFormat="1" ht="11.25">
      <c r="B181" s="33"/>
      <c r="D181" s="142" t="s">
        <v>127</v>
      </c>
      <c r="F181" s="143" t="s">
        <v>242</v>
      </c>
      <c r="I181" s="144"/>
      <c r="L181" s="33"/>
      <c r="M181" s="145"/>
      <c r="T181" s="54"/>
      <c r="AT181" s="18" t="s">
        <v>127</v>
      </c>
      <c r="AU181" s="18" t="s">
        <v>82</v>
      </c>
    </row>
    <row r="182" spans="2:65" s="12" customFormat="1" ht="11.25">
      <c r="B182" s="146"/>
      <c r="D182" s="147" t="s">
        <v>129</v>
      </c>
      <c r="E182" s="148" t="s">
        <v>3</v>
      </c>
      <c r="F182" s="149" t="s">
        <v>243</v>
      </c>
      <c r="H182" s="148" t="s">
        <v>3</v>
      </c>
      <c r="I182" s="150"/>
      <c r="L182" s="146"/>
      <c r="M182" s="151"/>
      <c r="T182" s="152"/>
      <c r="AT182" s="148" t="s">
        <v>129</v>
      </c>
      <c r="AU182" s="148" t="s">
        <v>82</v>
      </c>
      <c r="AV182" s="12" t="s">
        <v>80</v>
      </c>
      <c r="AW182" s="12" t="s">
        <v>33</v>
      </c>
      <c r="AX182" s="12" t="s">
        <v>72</v>
      </c>
      <c r="AY182" s="148" t="s">
        <v>118</v>
      </c>
    </row>
    <row r="183" spans="2:65" s="13" customFormat="1" ht="11.25">
      <c r="B183" s="153"/>
      <c r="D183" s="147" t="s">
        <v>129</v>
      </c>
      <c r="E183" s="154" t="s">
        <v>3</v>
      </c>
      <c r="F183" s="155" t="s">
        <v>244</v>
      </c>
      <c r="H183" s="156">
        <v>259</v>
      </c>
      <c r="I183" s="157"/>
      <c r="L183" s="153"/>
      <c r="M183" s="158"/>
      <c r="T183" s="159"/>
      <c r="AT183" s="154" t="s">
        <v>129</v>
      </c>
      <c r="AU183" s="154" t="s">
        <v>82</v>
      </c>
      <c r="AV183" s="13" t="s">
        <v>82</v>
      </c>
      <c r="AW183" s="13" t="s">
        <v>33</v>
      </c>
      <c r="AX183" s="13" t="s">
        <v>72</v>
      </c>
      <c r="AY183" s="154" t="s">
        <v>118</v>
      </c>
    </row>
    <row r="184" spans="2:65" s="14" customFormat="1" ht="11.25">
      <c r="B184" s="160"/>
      <c r="D184" s="147" t="s">
        <v>129</v>
      </c>
      <c r="E184" s="161" t="s">
        <v>3</v>
      </c>
      <c r="F184" s="162" t="s">
        <v>132</v>
      </c>
      <c r="H184" s="163">
        <v>259</v>
      </c>
      <c r="I184" s="164"/>
      <c r="L184" s="160"/>
      <c r="M184" s="165"/>
      <c r="T184" s="166"/>
      <c r="AT184" s="161" t="s">
        <v>129</v>
      </c>
      <c r="AU184" s="161" t="s">
        <v>82</v>
      </c>
      <c r="AV184" s="14" t="s">
        <v>125</v>
      </c>
      <c r="AW184" s="14" t="s">
        <v>33</v>
      </c>
      <c r="AX184" s="14" t="s">
        <v>80</v>
      </c>
      <c r="AY184" s="161" t="s">
        <v>118</v>
      </c>
    </row>
    <row r="185" spans="2:65" s="1" customFormat="1" ht="21.75" customHeight="1">
      <c r="B185" s="128"/>
      <c r="C185" s="129" t="s">
        <v>245</v>
      </c>
      <c r="D185" s="129" t="s">
        <v>120</v>
      </c>
      <c r="E185" s="130" t="s">
        <v>239</v>
      </c>
      <c r="F185" s="131" t="s">
        <v>240</v>
      </c>
      <c r="G185" s="132" t="s">
        <v>123</v>
      </c>
      <c r="H185" s="133">
        <v>510.8</v>
      </c>
      <c r="I185" s="134"/>
      <c r="J185" s="135">
        <f>ROUND(I185*H185,2)</f>
        <v>0</v>
      </c>
      <c r="K185" s="131" t="s">
        <v>124</v>
      </c>
      <c r="L185" s="33"/>
      <c r="M185" s="136" t="s">
        <v>3</v>
      </c>
      <c r="N185" s="137" t="s">
        <v>43</v>
      </c>
      <c r="P185" s="138">
        <f>O185*H185</f>
        <v>0</v>
      </c>
      <c r="Q185" s="138">
        <v>0</v>
      </c>
      <c r="R185" s="138">
        <f>Q185*H185</f>
        <v>0</v>
      </c>
      <c r="S185" s="138">
        <v>0</v>
      </c>
      <c r="T185" s="139">
        <f>S185*H185</f>
        <v>0</v>
      </c>
      <c r="AR185" s="140" t="s">
        <v>125</v>
      </c>
      <c r="AT185" s="140" t="s">
        <v>120</v>
      </c>
      <c r="AU185" s="140" t="s">
        <v>82</v>
      </c>
      <c r="AY185" s="18" t="s">
        <v>118</v>
      </c>
      <c r="BE185" s="141">
        <f>IF(N185="základní",J185,0)</f>
        <v>0</v>
      </c>
      <c r="BF185" s="141">
        <f>IF(N185="snížená",J185,0)</f>
        <v>0</v>
      </c>
      <c r="BG185" s="141">
        <f>IF(N185="zákl. přenesená",J185,0)</f>
        <v>0</v>
      </c>
      <c r="BH185" s="141">
        <f>IF(N185="sníž. přenesená",J185,0)</f>
        <v>0</v>
      </c>
      <c r="BI185" s="141">
        <f>IF(N185="nulová",J185,0)</f>
        <v>0</v>
      </c>
      <c r="BJ185" s="18" t="s">
        <v>80</v>
      </c>
      <c r="BK185" s="141">
        <f>ROUND(I185*H185,2)</f>
        <v>0</v>
      </c>
      <c r="BL185" s="18" t="s">
        <v>125</v>
      </c>
      <c r="BM185" s="140" t="s">
        <v>246</v>
      </c>
    </row>
    <row r="186" spans="2:65" s="1" customFormat="1" ht="11.25">
      <c r="B186" s="33"/>
      <c r="D186" s="142" t="s">
        <v>127</v>
      </c>
      <c r="F186" s="143" t="s">
        <v>242</v>
      </c>
      <c r="I186" s="144"/>
      <c r="L186" s="33"/>
      <c r="M186" s="145"/>
      <c r="T186" s="54"/>
      <c r="AT186" s="18" t="s">
        <v>127</v>
      </c>
      <c r="AU186" s="18" t="s">
        <v>82</v>
      </c>
    </row>
    <row r="187" spans="2:65" s="12" customFormat="1" ht="11.25">
      <c r="B187" s="146"/>
      <c r="D187" s="147" t="s">
        <v>129</v>
      </c>
      <c r="E187" s="148" t="s">
        <v>3</v>
      </c>
      <c r="F187" s="149" t="s">
        <v>247</v>
      </c>
      <c r="H187" s="148" t="s">
        <v>3</v>
      </c>
      <c r="I187" s="150"/>
      <c r="L187" s="146"/>
      <c r="M187" s="151"/>
      <c r="T187" s="152"/>
      <c r="AT187" s="148" t="s">
        <v>129</v>
      </c>
      <c r="AU187" s="148" t="s">
        <v>82</v>
      </c>
      <c r="AV187" s="12" t="s">
        <v>80</v>
      </c>
      <c r="AW187" s="12" t="s">
        <v>33</v>
      </c>
      <c r="AX187" s="12" t="s">
        <v>72</v>
      </c>
      <c r="AY187" s="148" t="s">
        <v>118</v>
      </c>
    </row>
    <row r="188" spans="2:65" s="12" customFormat="1" ht="11.25">
      <c r="B188" s="146"/>
      <c r="D188" s="147" t="s">
        <v>129</v>
      </c>
      <c r="E188" s="148" t="s">
        <v>3</v>
      </c>
      <c r="F188" s="149" t="s">
        <v>248</v>
      </c>
      <c r="H188" s="148" t="s">
        <v>3</v>
      </c>
      <c r="I188" s="150"/>
      <c r="L188" s="146"/>
      <c r="M188" s="151"/>
      <c r="T188" s="152"/>
      <c r="AT188" s="148" t="s">
        <v>129</v>
      </c>
      <c r="AU188" s="148" t="s">
        <v>82</v>
      </c>
      <c r="AV188" s="12" t="s">
        <v>80</v>
      </c>
      <c r="AW188" s="12" t="s">
        <v>33</v>
      </c>
      <c r="AX188" s="12" t="s">
        <v>72</v>
      </c>
      <c r="AY188" s="148" t="s">
        <v>118</v>
      </c>
    </row>
    <row r="189" spans="2:65" s="13" customFormat="1" ht="11.25">
      <c r="B189" s="153"/>
      <c r="D189" s="147" t="s">
        <v>129</v>
      </c>
      <c r="E189" s="154" t="s">
        <v>3</v>
      </c>
      <c r="F189" s="155" t="s">
        <v>249</v>
      </c>
      <c r="H189" s="156">
        <v>56</v>
      </c>
      <c r="I189" s="157"/>
      <c r="L189" s="153"/>
      <c r="M189" s="158"/>
      <c r="T189" s="159"/>
      <c r="AT189" s="154" t="s">
        <v>129</v>
      </c>
      <c r="AU189" s="154" t="s">
        <v>82</v>
      </c>
      <c r="AV189" s="13" t="s">
        <v>82</v>
      </c>
      <c r="AW189" s="13" t="s">
        <v>33</v>
      </c>
      <c r="AX189" s="13" t="s">
        <v>72</v>
      </c>
      <c r="AY189" s="154" t="s">
        <v>118</v>
      </c>
    </row>
    <row r="190" spans="2:65" s="12" customFormat="1" ht="11.25">
      <c r="B190" s="146"/>
      <c r="D190" s="147" t="s">
        <v>129</v>
      </c>
      <c r="E190" s="148" t="s">
        <v>3</v>
      </c>
      <c r="F190" s="149" t="s">
        <v>250</v>
      </c>
      <c r="H190" s="148" t="s">
        <v>3</v>
      </c>
      <c r="I190" s="150"/>
      <c r="L190" s="146"/>
      <c r="M190" s="151"/>
      <c r="T190" s="152"/>
      <c r="AT190" s="148" t="s">
        <v>129</v>
      </c>
      <c r="AU190" s="148" t="s">
        <v>82</v>
      </c>
      <c r="AV190" s="12" t="s">
        <v>80</v>
      </c>
      <c r="AW190" s="12" t="s">
        <v>33</v>
      </c>
      <c r="AX190" s="12" t="s">
        <v>72</v>
      </c>
      <c r="AY190" s="148" t="s">
        <v>118</v>
      </c>
    </row>
    <row r="191" spans="2:65" s="13" customFormat="1" ht="11.25">
      <c r="B191" s="153"/>
      <c r="D191" s="147" t="s">
        <v>129</v>
      </c>
      <c r="E191" s="154" t="s">
        <v>3</v>
      </c>
      <c r="F191" s="155" t="s">
        <v>251</v>
      </c>
      <c r="H191" s="156">
        <v>42.2</v>
      </c>
      <c r="I191" s="157"/>
      <c r="L191" s="153"/>
      <c r="M191" s="158"/>
      <c r="T191" s="159"/>
      <c r="AT191" s="154" t="s">
        <v>129</v>
      </c>
      <c r="AU191" s="154" t="s">
        <v>82</v>
      </c>
      <c r="AV191" s="13" t="s">
        <v>82</v>
      </c>
      <c r="AW191" s="13" t="s">
        <v>33</v>
      </c>
      <c r="AX191" s="13" t="s">
        <v>72</v>
      </c>
      <c r="AY191" s="154" t="s">
        <v>118</v>
      </c>
    </row>
    <row r="192" spans="2:65" s="15" customFormat="1" ht="11.25">
      <c r="B192" s="167"/>
      <c r="D192" s="147" t="s">
        <v>129</v>
      </c>
      <c r="E192" s="168" t="s">
        <v>3</v>
      </c>
      <c r="F192" s="169" t="s">
        <v>252</v>
      </c>
      <c r="H192" s="170">
        <v>98.2</v>
      </c>
      <c r="I192" s="171"/>
      <c r="L192" s="167"/>
      <c r="M192" s="172"/>
      <c r="T192" s="173"/>
      <c r="AT192" s="168" t="s">
        <v>129</v>
      </c>
      <c r="AU192" s="168" t="s">
        <v>82</v>
      </c>
      <c r="AV192" s="15" t="s">
        <v>138</v>
      </c>
      <c r="AW192" s="15" t="s">
        <v>33</v>
      </c>
      <c r="AX192" s="15" t="s">
        <v>72</v>
      </c>
      <c r="AY192" s="168" t="s">
        <v>118</v>
      </c>
    </row>
    <row r="193" spans="2:51" s="12" customFormat="1" ht="11.25">
      <c r="B193" s="146"/>
      <c r="D193" s="147" t="s">
        <v>129</v>
      </c>
      <c r="E193" s="148" t="s">
        <v>3</v>
      </c>
      <c r="F193" s="149" t="s">
        <v>253</v>
      </c>
      <c r="H193" s="148" t="s">
        <v>3</v>
      </c>
      <c r="I193" s="150"/>
      <c r="L193" s="146"/>
      <c r="M193" s="151"/>
      <c r="T193" s="152"/>
      <c r="AT193" s="148" t="s">
        <v>129</v>
      </c>
      <c r="AU193" s="148" t="s">
        <v>82</v>
      </c>
      <c r="AV193" s="12" t="s">
        <v>80</v>
      </c>
      <c r="AW193" s="12" t="s">
        <v>33</v>
      </c>
      <c r="AX193" s="12" t="s">
        <v>72</v>
      </c>
      <c r="AY193" s="148" t="s">
        <v>118</v>
      </c>
    </row>
    <row r="194" spans="2:51" s="13" customFormat="1" ht="11.25">
      <c r="B194" s="153"/>
      <c r="D194" s="147" t="s">
        <v>129</v>
      </c>
      <c r="E194" s="154" t="s">
        <v>3</v>
      </c>
      <c r="F194" s="155" t="s">
        <v>254</v>
      </c>
      <c r="H194" s="156">
        <v>8.6999999999999993</v>
      </c>
      <c r="I194" s="157"/>
      <c r="L194" s="153"/>
      <c r="M194" s="158"/>
      <c r="T194" s="159"/>
      <c r="AT194" s="154" t="s">
        <v>129</v>
      </c>
      <c r="AU194" s="154" t="s">
        <v>82</v>
      </c>
      <c r="AV194" s="13" t="s">
        <v>82</v>
      </c>
      <c r="AW194" s="13" t="s">
        <v>33</v>
      </c>
      <c r="AX194" s="13" t="s">
        <v>72</v>
      </c>
      <c r="AY194" s="154" t="s">
        <v>118</v>
      </c>
    </row>
    <row r="195" spans="2:51" s="12" customFormat="1" ht="11.25">
      <c r="B195" s="146"/>
      <c r="D195" s="147" t="s">
        <v>129</v>
      </c>
      <c r="E195" s="148" t="s">
        <v>3</v>
      </c>
      <c r="F195" s="149" t="s">
        <v>255</v>
      </c>
      <c r="H195" s="148" t="s">
        <v>3</v>
      </c>
      <c r="I195" s="150"/>
      <c r="L195" s="146"/>
      <c r="M195" s="151"/>
      <c r="T195" s="152"/>
      <c r="AT195" s="148" t="s">
        <v>129</v>
      </c>
      <c r="AU195" s="148" t="s">
        <v>82</v>
      </c>
      <c r="AV195" s="12" t="s">
        <v>80</v>
      </c>
      <c r="AW195" s="12" t="s">
        <v>33</v>
      </c>
      <c r="AX195" s="12" t="s">
        <v>72</v>
      </c>
      <c r="AY195" s="148" t="s">
        <v>118</v>
      </c>
    </row>
    <row r="196" spans="2:51" s="13" customFormat="1" ht="11.25">
      <c r="B196" s="153"/>
      <c r="D196" s="147" t="s">
        <v>129</v>
      </c>
      <c r="E196" s="154" t="s">
        <v>3</v>
      </c>
      <c r="F196" s="155" t="s">
        <v>256</v>
      </c>
      <c r="H196" s="156">
        <v>5.6</v>
      </c>
      <c r="I196" s="157"/>
      <c r="L196" s="153"/>
      <c r="M196" s="158"/>
      <c r="T196" s="159"/>
      <c r="AT196" s="154" t="s">
        <v>129</v>
      </c>
      <c r="AU196" s="154" t="s">
        <v>82</v>
      </c>
      <c r="AV196" s="13" t="s">
        <v>82</v>
      </c>
      <c r="AW196" s="13" t="s">
        <v>33</v>
      </c>
      <c r="AX196" s="13" t="s">
        <v>72</v>
      </c>
      <c r="AY196" s="154" t="s">
        <v>118</v>
      </c>
    </row>
    <row r="197" spans="2:51" s="15" customFormat="1" ht="11.25">
      <c r="B197" s="167"/>
      <c r="D197" s="147" t="s">
        <v>129</v>
      </c>
      <c r="E197" s="168" t="s">
        <v>3</v>
      </c>
      <c r="F197" s="169" t="s">
        <v>252</v>
      </c>
      <c r="H197" s="170">
        <v>14.299999999999999</v>
      </c>
      <c r="I197" s="171"/>
      <c r="L197" s="167"/>
      <c r="M197" s="172"/>
      <c r="T197" s="173"/>
      <c r="AT197" s="168" t="s">
        <v>129</v>
      </c>
      <c r="AU197" s="168" t="s">
        <v>82</v>
      </c>
      <c r="AV197" s="15" t="s">
        <v>138</v>
      </c>
      <c r="AW197" s="15" t="s">
        <v>33</v>
      </c>
      <c r="AX197" s="15" t="s">
        <v>72</v>
      </c>
      <c r="AY197" s="168" t="s">
        <v>118</v>
      </c>
    </row>
    <row r="198" spans="2:51" s="12" customFormat="1" ht="11.25">
      <c r="B198" s="146"/>
      <c r="D198" s="147" t="s">
        <v>129</v>
      </c>
      <c r="E198" s="148" t="s">
        <v>3</v>
      </c>
      <c r="F198" s="149" t="s">
        <v>257</v>
      </c>
      <c r="H198" s="148" t="s">
        <v>3</v>
      </c>
      <c r="I198" s="150"/>
      <c r="L198" s="146"/>
      <c r="M198" s="151"/>
      <c r="T198" s="152"/>
      <c r="AT198" s="148" t="s">
        <v>129</v>
      </c>
      <c r="AU198" s="148" t="s">
        <v>82</v>
      </c>
      <c r="AV198" s="12" t="s">
        <v>80</v>
      </c>
      <c r="AW198" s="12" t="s">
        <v>33</v>
      </c>
      <c r="AX198" s="12" t="s">
        <v>72</v>
      </c>
      <c r="AY198" s="148" t="s">
        <v>118</v>
      </c>
    </row>
    <row r="199" spans="2:51" s="13" customFormat="1" ht="11.25">
      <c r="B199" s="153"/>
      <c r="D199" s="147" t="s">
        <v>129</v>
      </c>
      <c r="E199" s="154" t="s">
        <v>3</v>
      </c>
      <c r="F199" s="155" t="s">
        <v>258</v>
      </c>
      <c r="H199" s="156">
        <v>47.1</v>
      </c>
      <c r="I199" s="157"/>
      <c r="L199" s="153"/>
      <c r="M199" s="158"/>
      <c r="T199" s="159"/>
      <c r="AT199" s="154" t="s">
        <v>129</v>
      </c>
      <c r="AU199" s="154" t="s">
        <v>82</v>
      </c>
      <c r="AV199" s="13" t="s">
        <v>82</v>
      </c>
      <c r="AW199" s="13" t="s">
        <v>33</v>
      </c>
      <c r="AX199" s="13" t="s">
        <v>72</v>
      </c>
      <c r="AY199" s="154" t="s">
        <v>118</v>
      </c>
    </row>
    <row r="200" spans="2:51" s="12" customFormat="1" ht="11.25">
      <c r="B200" s="146"/>
      <c r="D200" s="147" t="s">
        <v>129</v>
      </c>
      <c r="E200" s="148" t="s">
        <v>3</v>
      </c>
      <c r="F200" s="149" t="s">
        <v>259</v>
      </c>
      <c r="H200" s="148" t="s">
        <v>3</v>
      </c>
      <c r="I200" s="150"/>
      <c r="L200" s="146"/>
      <c r="M200" s="151"/>
      <c r="T200" s="152"/>
      <c r="AT200" s="148" t="s">
        <v>129</v>
      </c>
      <c r="AU200" s="148" t="s">
        <v>82</v>
      </c>
      <c r="AV200" s="12" t="s">
        <v>80</v>
      </c>
      <c r="AW200" s="12" t="s">
        <v>33</v>
      </c>
      <c r="AX200" s="12" t="s">
        <v>72</v>
      </c>
      <c r="AY200" s="148" t="s">
        <v>118</v>
      </c>
    </row>
    <row r="201" spans="2:51" s="13" customFormat="1" ht="11.25">
      <c r="B201" s="153"/>
      <c r="D201" s="147" t="s">
        <v>129</v>
      </c>
      <c r="E201" s="154" t="s">
        <v>3</v>
      </c>
      <c r="F201" s="155" t="s">
        <v>260</v>
      </c>
      <c r="H201" s="156">
        <v>96</v>
      </c>
      <c r="I201" s="157"/>
      <c r="L201" s="153"/>
      <c r="M201" s="158"/>
      <c r="T201" s="159"/>
      <c r="AT201" s="154" t="s">
        <v>129</v>
      </c>
      <c r="AU201" s="154" t="s">
        <v>82</v>
      </c>
      <c r="AV201" s="13" t="s">
        <v>82</v>
      </c>
      <c r="AW201" s="13" t="s">
        <v>33</v>
      </c>
      <c r="AX201" s="13" t="s">
        <v>72</v>
      </c>
      <c r="AY201" s="154" t="s">
        <v>118</v>
      </c>
    </row>
    <row r="202" spans="2:51" s="15" customFormat="1" ht="11.25">
      <c r="B202" s="167"/>
      <c r="D202" s="147" t="s">
        <v>129</v>
      </c>
      <c r="E202" s="168" t="s">
        <v>3</v>
      </c>
      <c r="F202" s="169" t="s">
        <v>252</v>
      </c>
      <c r="H202" s="170">
        <v>143.1</v>
      </c>
      <c r="I202" s="171"/>
      <c r="L202" s="167"/>
      <c r="M202" s="172"/>
      <c r="T202" s="173"/>
      <c r="AT202" s="168" t="s">
        <v>129</v>
      </c>
      <c r="AU202" s="168" t="s">
        <v>82</v>
      </c>
      <c r="AV202" s="15" t="s">
        <v>138</v>
      </c>
      <c r="AW202" s="15" t="s">
        <v>33</v>
      </c>
      <c r="AX202" s="15" t="s">
        <v>72</v>
      </c>
      <c r="AY202" s="168" t="s">
        <v>118</v>
      </c>
    </row>
    <row r="203" spans="2:51" s="12" customFormat="1" ht="11.25">
      <c r="B203" s="146"/>
      <c r="D203" s="147" t="s">
        <v>129</v>
      </c>
      <c r="E203" s="148" t="s">
        <v>3</v>
      </c>
      <c r="F203" s="149" t="s">
        <v>261</v>
      </c>
      <c r="H203" s="148" t="s">
        <v>3</v>
      </c>
      <c r="I203" s="150"/>
      <c r="L203" s="146"/>
      <c r="M203" s="151"/>
      <c r="T203" s="152"/>
      <c r="AT203" s="148" t="s">
        <v>129</v>
      </c>
      <c r="AU203" s="148" t="s">
        <v>82</v>
      </c>
      <c r="AV203" s="12" t="s">
        <v>80</v>
      </c>
      <c r="AW203" s="12" t="s">
        <v>33</v>
      </c>
      <c r="AX203" s="12" t="s">
        <v>72</v>
      </c>
      <c r="AY203" s="148" t="s">
        <v>118</v>
      </c>
    </row>
    <row r="204" spans="2:51" s="13" customFormat="1" ht="11.25">
      <c r="B204" s="153"/>
      <c r="D204" s="147" t="s">
        <v>129</v>
      </c>
      <c r="E204" s="154" t="s">
        <v>3</v>
      </c>
      <c r="F204" s="155" t="s">
        <v>262</v>
      </c>
      <c r="H204" s="156">
        <v>144</v>
      </c>
      <c r="I204" s="157"/>
      <c r="L204" s="153"/>
      <c r="M204" s="158"/>
      <c r="T204" s="159"/>
      <c r="AT204" s="154" t="s">
        <v>129</v>
      </c>
      <c r="AU204" s="154" t="s">
        <v>82</v>
      </c>
      <c r="AV204" s="13" t="s">
        <v>82</v>
      </c>
      <c r="AW204" s="13" t="s">
        <v>33</v>
      </c>
      <c r="AX204" s="13" t="s">
        <v>72</v>
      </c>
      <c r="AY204" s="154" t="s">
        <v>118</v>
      </c>
    </row>
    <row r="205" spans="2:51" s="12" customFormat="1" ht="11.25">
      <c r="B205" s="146"/>
      <c r="D205" s="147" t="s">
        <v>129</v>
      </c>
      <c r="E205" s="148" t="s">
        <v>3</v>
      </c>
      <c r="F205" s="149" t="s">
        <v>263</v>
      </c>
      <c r="H205" s="148" t="s">
        <v>3</v>
      </c>
      <c r="I205" s="150"/>
      <c r="L205" s="146"/>
      <c r="M205" s="151"/>
      <c r="T205" s="152"/>
      <c r="AT205" s="148" t="s">
        <v>129</v>
      </c>
      <c r="AU205" s="148" t="s">
        <v>82</v>
      </c>
      <c r="AV205" s="12" t="s">
        <v>80</v>
      </c>
      <c r="AW205" s="12" t="s">
        <v>33</v>
      </c>
      <c r="AX205" s="12" t="s">
        <v>72</v>
      </c>
      <c r="AY205" s="148" t="s">
        <v>118</v>
      </c>
    </row>
    <row r="206" spans="2:51" s="13" customFormat="1" ht="11.25">
      <c r="B206" s="153"/>
      <c r="D206" s="147" t="s">
        <v>129</v>
      </c>
      <c r="E206" s="154" t="s">
        <v>3</v>
      </c>
      <c r="F206" s="155" t="s">
        <v>264</v>
      </c>
      <c r="H206" s="156">
        <v>57.3</v>
      </c>
      <c r="I206" s="157"/>
      <c r="L206" s="153"/>
      <c r="M206" s="158"/>
      <c r="T206" s="159"/>
      <c r="AT206" s="154" t="s">
        <v>129</v>
      </c>
      <c r="AU206" s="154" t="s">
        <v>82</v>
      </c>
      <c r="AV206" s="13" t="s">
        <v>82</v>
      </c>
      <c r="AW206" s="13" t="s">
        <v>33</v>
      </c>
      <c r="AX206" s="13" t="s">
        <v>72</v>
      </c>
      <c r="AY206" s="154" t="s">
        <v>118</v>
      </c>
    </row>
    <row r="207" spans="2:51" s="15" customFormat="1" ht="11.25">
      <c r="B207" s="167"/>
      <c r="D207" s="147" t="s">
        <v>129</v>
      </c>
      <c r="E207" s="168" t="s">
        <v>3</v>
      </c>
      <c r="F207" s="169" t="s">
        <v>252</v>
      </c>
      <c r="H207" s="170">
        <v>201.3</v>
      </c>
      <c r="I207" s="171"/>
      <c r="L207" s="167"/>
      <c r="M207" s="172"/>
      <c r="T207" s="173"/>
      <c r="AT207" s="168" t="s">
        <v>129</v>
      </c>
      <c r="AU207" s="168" t="s">
        <v>82</v>
      </c>
      <c r="AV207" s="15" t="s">
        <v>138</v>
      </c>
      <c r="AW207" s="15" t="s">
        <v>33</v>
      </c>
      <c r="AX207" s="15" t="s">
        <v>72</v>
      </c>
      <c r="AY207" s="168" t="s">
        <v>118</v>
      </c>
    </row>
    <row r="208" spans="2:51" s="12" customFormat="1" ht="11.25">
      <c r="B208" s="146"/>
      <c r="D208" s="147" t="s">
        <v>129</v>
      </c>
      <c r="E208" s="148" t="s">
        <v>3</v>
      </c>
      <c r="F208" s="149" t="s">
        <v>265</v>
      </c>
      <c r="H208" s="148" t="s">
        <v>3</v>
      </c>
      <c r="I208" s="150"/>
      <c r="L208" s="146"/>
      <c r="M208" s="151"/>
      <c r="T208" s="152"/>
      <c r="AT208" s="148" t="s">
        <v>129</v>
      </c>
      <c r="AU208" s="148" t="s">
        <v>82</v>
      </c>
      <c r="AV208" s="12" t="s">
        <v>80</v>
      </c>
      <c r="AW208" s="12" t="s">
        <v>33</v>
      </c>
      <c r="AX208" s="12" t="s">
        <v>72</v>
      </c>
      <c r="AY208" s="148" t="s">
        <v>118</v>
      </c>
    </row>
    <row r="209" spans="2:65" s="13" customFormat="1" ht="11.25">
      <c r="B209" s="153"/>
      <c r="D209" s="147" t="s">
        <v>129</v>
      </c>
      <c r="E209" s="154" t="s">
        <v>3</v>
      </c>
      <c r="F209" s="155" t="s">
        <v>266</v>
      </c>
      <c r="H209" s="156">
        <v>12.4</v>
      </c>
      <c r="I209" s="157"/>
      <c r="L209" s="153"/>
      <c r="M209" s="158"/>
      <c r="T209" s="159"/>
      <c r="AT209" s="154" t="s">
        <v>129</v>
      </c>
      <c r="AU209" s="154" t="s">
        <v>82</v>
      </c>
      <c r="AV209" s="13" t="s">
        <v>82</v>
      </c>
      <c r="AW209" s="13" t="s">
        <v>33</v>
      </c>
      <c r="AX209" s="13" t="s">
        <v>72</v>
      </c>
      <c r="AY209" s="154" t="s">
        <v>118</v>
      </c>
    </row>
    <row r="210" spans="2:65" s="13" customFormat="1" ht="11.25">
      <c r="B210" s="153"/>
      <c r="D210" s="147" t="s">
        <v>129</v>
      </c>
      <c r="E210" s="154" t="s">
        <v>3</v>
      </c>
      <c r="F210" s="155" t="s">
        <v>267</v>
      </c>
      <c r="H210" s="156">
        <v>2</v>
      </c>
      <c r="I210" s="157"/>
      <c r="L210" s="153"/>
      <c r="M210" s="158"/>
      <c r="T210" s="159"/>
      <c r="AT210" s="154" t="s">
        <v>129</v>
      </c>
      <c r="AU210" s="154" t="s">
        <v>82</v>
      </c>
      <c r="AV210" s="13" t="s">
        <v>82</v>
      </c>
      <c r="AW210" s="13" t="s">
        <v>33</v>
      </c>
      <c r="AX210" s="13" t="s">
        <v>72</v>
      </c>
      <c r="AY210" s="154" t="s">
        <v>118</v>
      </c>
    </row>
    <row r="211" spans="2:65" s="12" customFormat="1" ht="11.25">
      <c r="B211" s="146"/>
      <c r="D211" s="147" t="s">
        <v>129</v>
      </c>
      <c r="E211" s="148" t="s">
        <v>3</v>
      </c>
      <c r="F211" s="149" t="s">
        <v>268</v>
      </c>
      <c r="H211" s="148" t="s">
        <v>3</v>
      </c>
      <c r="I211" s="150"/>
      <c r="L211" s="146"/>
      <c r="M211" s="151"/>
      <c r="T211" s="152"/>
      <c r="AT211" s="148" t="s">
        <v>129</v>
      </c>
      <c r="AU211" s="148" t="s">
        <v>82</v>
      </c>
      <c r="AV211" s="12" t="s">
        <v>80</v>
      </c>
      <c r="AW211" s="12" t="s">
        <v>33</v>
      </c>
      <c r="AX211" s="12" t="s">
        <v>72</v>
      </c>
      <c r="AY211" s="148" t="s">
        <v>118</v>
      </c>
    </row>
    <row r="212" spans="2:65" s="13" customFormat="1" ht="11.25">
      <c r="B212" s="153"/>
      <c r="D212" s="147" t="s">
        <v>129</v>
      </c>
      <c r="E212" s="154" t="s">
        <v>3</v>
      </c>
      <c r="F212" s="155" t="s">
        <v>269</v>
      </c>
      <c r="H212" s="156">
        <v>39.5</v>
      </c>
      <c r="I212" s="157"/>
      <c r="L212" s="153"/>
      <c r="M212" s="158"/>
      <c r="T212" s="159"/>
      <c r="AT212" s="154" t="s">
        <v>129</v>
      </c>
      <c r="AU212" s="154" t="s">
        <v>82</v>
      </c>
      <c r="AV212" s="13" t="s">
        <v>82</v>
      </c>
      <c r="AW212" s="13" t="s">
        <v>33</v>
      </c>
      <c r="AX212" s="13" t="s">
        <v>72</v>
      </c>
      <c r="AY212" s="154" t="s">
        <v>118</v>
      </c>
    </row>
    <row r="213" spans="2:65" s="14" customFormat="1" ht="11.25">
      <c r="B213" s="160"/>
      <c r="D213" s="147" t="s">
        <v>129</v>
      </c>
      <c r="E213" s="161" t="s">
        <v>3</v>
      </c>
      <c r="F213" s="162" t="s">
        <v>132</v>
      </c>
      <c r="H213" s="163">
        <v>510.8</v>
      </c>
      <c r="I213" s="164"/>
      <c r="L213" s="160"/>
      <c r="M213" s="165"/>
      <c r="T213" s="166"/>
      <c r="AT213" s="161" t="s">
        <v>129</v>
      </c>
      <c r="AU213" s="161" t="s">
        <v>82</v>
      </c>
      <c r="AV213" s="14" t="s">
        <v>125</v>
      </c>
      <c r="AW213" s="14" t="s">
        <v>33</v>
      </c>
      <c r="AX213" s="14" t="s">
        <v>80</v>
      </c>
      <c r="AY213" s="161" t="s">
        <v>118</v>
      </c>
    </row>
    <row r="214" spans="2:65" s="1" customFormat="1" ht="24.2" customHeight="1">
      <c r="B214" s="128"/>
      <c r="C214" s="129" t="s">
        <v>270</v>
      </c>
      <c r="D214" s="129" t="s">
        <v>120</v>
      </c>
      <c r="E214" s="130" t="s">
        <v>271</v>
      </c>
      <c r="F214" s="131" t="s">
        <v>272</v>
      </c>
      <c r="G214" s="132" t="s">
        <v>135</v>
      </c>
      <c r="H214" s="133">
        <v>1</v>
      </c>
      <c r="I214" s="134"/>
      <c r="J214" s="135">
        <f>ROUND(I214*H214,2)</f>
        <v>0</v>
      </c>
      <c r="K214" s="131" t="s">
        <v>124</v>
      </c>
      <c r="L214" s="33"/>
      <c r="M214" s="136" t="s">
        <v>3</v>
      </c>
      <c r="N214" s="137" t="s">
        <v>43</v>
      </c>
      <c r="P214" s="138">
        <f>O214*H214</f>
        <v>0</v>
      </c>
      <c r="Q214" s="138">
        <v>1.281E-2</v>
      </c>
      <c r="R214" s="138">
        <f>Q214*H214</f>
        <v>1.281E-2</v>
      </c>
      <c r="S214" s="138">
        <v>0</v>
      </c>
      <c r="T214" s="139">
        <f>S214*H214</f>
        <v>0</v>
      </c>
      <c r="AR214" s="140" t="s">
        <v>125</v>
      </c>
      <c r="AT214" s="140" t="s">
        <v>120</v>
      </c>
      <c r="AU214" s="140" t="s">
        <v>82</v>
      </c>
      <c r="AY214" s="18" t="s">
        <v>118</v>
      </c>
      <c r="BE214" s="141">
        <f>IF(N214="základní",J214,0)</f>
        <v>0</v>
      </c>
      <c r="BF214" s="141">
        <f>IF(N214="snížená",J214,0)</f>
        <v>0</v>
      </c>
      <c r="BG214" s="141">
        <f>IF(N214="zákl. přenesená",J214,0)</f>
        <v>0</v>
      </c>
      <c r="BH214" s="141">
        <f>IF(N214="sníž. přenesená",J214,0)</f>
        <v>0</v>
      </c>
      <c r="BI214" s="141">
        <f>IF(N214="nulová",J214,0)</f>
        <v>0</v>
      </c>
      <c r="BJ214" s="18" t="s">
        <v>80</v>
      </c>
      <c r="BK214" s="141">
        <f>ROUND(I214*H214,2)</f>
        <v>0</v>
      </c>
      <c r="BL214" s="18" t="s">
        <v>125</v>
      </c>
      <c r="BM214" s="140" t="s">
        <v>273</v>
      </c>
    </row>
    <row r="215" spans="2:65" s="1" customFormat="1" ht="11.25">
      <c r="B215" s="33"/>
      <c r="D215" s="142" t="s">
        <v>127</v>
      </c>
      <c r="F215" s="143" t="s">
        <v>274</v>
      </c>
      <c r="I215" s="144"/>
      <c r="L215" s="33"/>
      <c r="M215" s="145"/>
      <c r="T215" s="54"/>
      <c r="AT215" s="18" t="s">
        <v>127</v>
      </c>
      <c r="AU215" s="18" t="s">
        <v>82</v>
      </c>
    </row>
    <row r="216" spans="2:65" s="12" customFormat="1" ht="11.25">
      <c r="B216" s="146"/>
      <c r="D216" s="147" t="s">
        <v>129</v>
      </c>
      <c r="E216" s="148" t="s">
        <v>3</v>
      </c>
      <c r="F216" s="149" t="s">
        <v>275</v>
      </c>
      <c r="H216" s="148" t="s">
        <v>3</v>
      </c>
      <c r="I216" s="150"/>
      <c r="L216" s="146"/>
      <c r="M216" s="151"/>
      <c r="T216" s="152"/>
      <c r="AT216" s="148" t="s">
        <v>129</v>
      </c>
      <c r="AU216" s="148" t="s">
        <v>82</v>
      </c>
      <c r="AV216" s="12" t="s">
        <v>80</v>
      </c>
      <c r="AW216" s="12" t="s">
        <v>33</v>
      </c>
      <c r="AX216" s="12" t="s">
        <v>72</v>
      </c>
      <c r="AY216" s="148" t="s">
        <v>118</v>
      </c>
    </row>
    <row r="217" spans="2:65" s="13" customFormat="1" ht="11.25">
      <c r="B217" s="153"/>
      <c r="D217" s="147" t="s">
        <v>129</v>
      </c>
      <c r="E217" s="154" t="s">
        <v>3</v>
      </c>
      <c r="F217" s="155" t="s">
        <v>80</v>
      </c>
      <c r="H217" s="156">
        <v>1</v>
      </c>
      <c r="I217" s="157"/>
      <c r="L217" s="153"/>
      <c r="M217" s="158"/>
      <c r="T217" s="159"/>
      <c r="AT217" s="154" t="s">
        <v>129</v>
      </c>
      <c r="AU217" s="154" t="s">
        <v>82</v>
      </c>
      <c r="AV217" s="13" t="s">
        <v>82</v>
      </c>
      <c r="AW217" s="13" t="s">
        <v>33</v>
      </c>
      <c r="AX217" s="13" t="s">
        <v>80</v>
      </c>
      <c r="AY217" s="154" t="s">
        <v>118</v>
      </c>
    </row>
    <row r="218" spans="2:65" s="11" customFormat="1" ht="22.9" customHeight="1">
      <c r="B218" s="116"/>
      <c r="D218" s="117" t="s">
        <v>71</v>
      </c>
      <c r="E218" s="126" t="s">
        <v>149</v>
      </c>
      <c r="F218" s="126" t="s">
        <v>276</v>
      </c>
      <c r="I218" s="119"/>
      <c r="J218" s="127">
        <f>BK218</f>
        <v>0</v>
      </c>
      <c r="L218" s="116"/>
      <c r="M218" s="121"/>
      <c r="P218" s="122">
        <f>SUM(P219:P387)</f>
        <v>0</v>
      </c>
      <c r="R218" s="122">
        <f>SUM(R219:R387)</f>
        <v>536.23130900000012</v>
      </c>
      <c r="T218" s="123">
        <f>SUM(T219:T387)</f>
        <v>0</v>
      </c>
      <c r="AR218" s="117" t="s">
        <v>80</v>
      </c>
      <c r="AT218" s="124" t="s">
        <v>71</v>
      </c>
      <c r="AU218" s="124" t="s">
        <v>80</v>
      </c>
      <c r="AY218" s="117" t="s">
        <v>118</v>
      </c>
      <c r="BK218" s="125">
        <f>SUM(BK219:BK387)</f>
        <v>0</v>
      </c>
    </row>
    <row r="219" spans="2:65" s="1" customFormat="1" ht="21.75" customHeight="1">
      <c r="B219" s="128"/>
      <c r="C219" s="129" t="s">
        <v>8</v>
      </c>
      <c r="D219" s="129" t="s">
        <v>120</v>
      </c>
      <c r="E219" s="130" t="s">
        <v>277</v>
      </c>
      <c r="F219" s="131" t="s">
        <v>278</v>
      </c>
      <c r="G219" s="132" t="s">
        <v>123</v>
      </c>
      <c r="H219" s="133">
        <v>259</v>
      </c>
      <c r="I219" s="134"/>
      <c r="J219" s="135">
        <f>ROUND(I219*H219,2)</f>
        <v>0</v>
      </c>
      <c r="K219" s="131" t="s">
        <v>124</v>
      </c>
      <c r="L219" s="33"/>
      <c r="M219" s="136" t="s">
        <v>3</v>
      </c>
      <c r="N219" s="137" t="s">
        <v>43</v>
      </c>
      <c r="P219" s="138">
        <f>O219*H219</f>
        <v>0</v>
      </c>
      <c r="Q219" s="138">
        <v>0.34499999999999997</v>
      </c>
      <c r="R219" s="138">
        <f>Q219*H219</f>
        <v>89.35499999999999</v>
      </c>
      <c r="S219" s="138">
        <v>0</v>
      </c>
      <c r="T219" s="139">
        <f>S219*H219</f>
        <v>0</v>
      </c>
      <c r="AR219" s="140" t="s">
        <v>125</v>
      </c>
      <c r="AT219" s="140" t="s">
        <v>120</v>
      </c>
      <c r="AU219" s="140" t="s">
        <v>82</v>
      </c>
      <c r="AY219" s="18" t="s">
        <v>118</v>
      </c>
      <c r="BE219" s="141">
        <f>IF(N219="základní",J219,0)</f>
        <v>0</v>
      </c>
      <c r="BF219" s="141">
        <f>IF(N219="snížená",J219,0)</f>
        <v>0</v>
      </c>
      <c r="BG219" s="141">
        <f>IF(N219="zákl. přenesená",J219,0)</f>
        <v>0</v>
      </c>
      <c r="BH219" s="141">
        <f>IF(N219="sníž. přenesená",J219,0)</f>
        <v>0</v>
      </c>
      <c r="BI219" s="141">
        <f>IF(N219="nulová",J219,0)</f>
        <v>0</v>
      </c>
      <c r="BJ219" s="18" t="s">
        <v>80</v>
      </c>
      <c r="BK219" s="141">
        <f>ROUND(I219*H219,2)</f>
        <v>0</v>
      </c>
      <c r="BL219" s="18" t="s">
        <v>125</v>
      </c>
      <c r="BM219" s="140" t="s">
        <v>279</v>
      </c>
    </row>
    <row r="220" spans="2:65" s="1" customFormat="1" ht="11.25">
      <c r="B220" s="33"/>
      <c r="D220" s="142" t="s">
        <v>127</v>
      </c>
      <c r="F220" s="143" t="s">
        <v>280</v>
      </c>
      <c r="I220" s="144"/>
      <c r="L220" s="33"/>
      <c r="M220" s="145"/>
      <c r="T220" s="54"/>
      <c r="AT220" s="18" t="s">
        <v>127</v>
      </c>
      <c r="AU220" s="18" t="s">
        <v>82</v>
      </c>
    </row>
    <row r="221" spans="2:65" s="12" customFormat="1" ht="11.25">
      <c r="B221" s="146"/>
      <c r="D221" s="147" t="s">
        <v>129</v>
      </c>
      <c r="E221" s="148" t="s">
        <v>3</v>
      </c>
      <c r="F221" s="149" t="s">
        <v>281</v>
      </c>
      <c r="H221" s="148" t="s">
        <v>3</v>
      </c>
      <c r="I221" s="150"/>
      <c r="L221" s="146"/>
      <c r="M221" s="151"/>
      <c r="T221" s="152"/>
      <c r="AT221" s="148" t="s">
        <v>129</v>
      </c>
      <c r="AU221" s="148" t="s">
        <v>82</v>
      </c>
      <c r="AV221" s="12" t="s">
        <v>80</v>
      </c>
      <c r="AW221" s="12" t="s">
        <v>33</v>
      </c>
      <c r="AX221" s="12" t="s">
        <v>72</v>
      </c>
      <c r="AY221" s="148" t="s">
        <v>118</v>
      </c>
    </row>
    <row r="222" spans="2:65" s="13" customFormat="1" ht="11.25">
      <c r="B222" s="153"/>
      <c r="D222" s="147" t="s">
        <v>129</v>
      </c>
      <c r="E222" s="154" t="s">
        <v>3</v>
      </c>
      <c r="F222" s="155" t="s">
        <v>244</v>
      </c>
      <c r="H222" s="156">
        <v>259</v>
      </c>
      <c r="I222" s="157"/>
      <c r="L222" s="153"/>
      <c r="M222" s="158"/>
      <c r="T222" s="159"/>
      <c r="AT222" s="154" t="s">
        <v>129</v>
      </c>
      <c r="AU222" s="154" t="s">
        <v>82</v>
      </c>
      <c r="AV222" s="13" t="s">
        <v>82</v>
      </c>
      <c r="AW222" s="13" t="s">
        <v>33</v>
      </c>
      <c r="AX222" s="13" t="s">
        <v>72</v>
      </c>
      <c r="AY222" s="154" t="s">
        <v>118</v>
      </c>
    </row>
    <row r="223" spans="2:65" s="14" customFormat="1" ht="11.25">
      <c r="B223" s="160"/>
      <c r="D223" s="147" t="s">
        <v>129</v>
      </c>
      <c r="E223" s="161" t="s">
        <v>3</v>
      </c>
      <c r="F223" s="162" t="s">
        <v>132</v>
      </c>
      <c r="H223" s="163">
        <v>259</v>
      </c>
      <c r="I223" s="164"/>
      <c r="L223" s="160"/>
      <c r="M223" s="165"/>
      <c r="T223" s="166"/>
      <c r="AT223" s="161" t="s">
        <v>129</v>
      </c>
      <c r="AU223" s="161" t="s">
        <v>82</v>
      </c>
      <c r="AV223" s="14" t="s">
        <v>125</v>
      </c>
      <c r="AW223" s="14" t="s">
        <v>33</v>
      </c>
      <c r="AX223" s="14" t="s">
        <v>80</v>
      </c>
      <c r="AY223" s="161" t="s">
        <v>118</v>
      </c>
    </row>
    <row r="224" spans="2:65" s="1" customFormat="1" ht="21.75" customHeight="1">
      <c r="B224" s="128"/>
      <c r="C224" s="129" t="s">
        <v>282</v>
      </c>
      <c r="D224" s="129" t="s">
        <v>120</v>
      </c>
      <c r="E224" s="130" t="s">
        <v>277</v>
      </c>
      <c r="F224" s="131" t="s">
        <v>278</v>
      </c>
      <c r="G224" s="132" t="s">
        <v>123</v>
      </c>
      <c r="H224" s="133">
        <v>259</v>
      </c>
      <c r="I224" s="134"/>
      <c r="J224" s="135">
        <f>ROUND(I224*H224,2)</f>
        <v>0</v>
      </c>
      <c r="K224" s="131" t="s">
        <v>124</v>
      </c>
      <c r="L224" s="33"/>
      <c r="M224" s="136" t="s">
        <v>3</v>
      </c>
      <c r="N224" s="137" t="s">
        <v>43</v>
      </c>
      <c r="P224" s="138">
        <f>O224*H224</f>
        <v>0</v>
      </c>
      <c r="Q224" s="138">
        <v>0.34499999999999997</v>
      </c>
      <c r="R224" s="138">
        <f>Q224*H224</f>
        <v>89.35499999999999</v>
      </c>
      <c r="S224" s="138">
        <v>0</v>
      </c>
      <c r="T224" s="139">
        <f>S224*H224</f>
        <v>0</v>
      </c>
      <c r="AR224" s="140" t="s">
        <v>125</v>
      </c>
      <c r="AT224" s="140" t="s">
        <v>120</v>
      </c>
      <c r="AU224" s="140" t="s">
        <v>82</v>
      </c>
      <c r="AY224" s="18" t="s">
        <v>118</v>
      </c>
      <c r="BE224" s="141">
        <f>IF(N224="základní",J224,0)</f>
        <v>0</v>
      </c>
      <c r="BF224" s="141">
        <f>IF(N224="snížená",J224,0)</f>
        <v>0</v>
      </c>
      <c r="BG224" s="141">
        <f>IF(N224="zákl. přenesená",J224,0)</f>
        <v>0</v>
      </c>
      <c r="BH224" s="141">
        <f>IF(N224="sníž. přenesená",J224,0)</f>
        <v>0</v>
      </c>
      <c r="BI224" s="141">
        <f>IF(N224="nulová",J224,0)</f>
        <v>0</v>
      </c>
      <c r="BJ224" s="18" t="s">
        <v>80</v>
      </c>
      <c r="BK224" s="141">
        <f>ROUND(I224*H224,2)</f>
        <v>0</v>
      </c>
      <c r="BL224" s="18" t="s">
        <v>125</v>
      </c>
      <c r="BM224" s="140" t="s">
        <v>283</v>
      </c>
    </row>
    <row r="225" spans="2:65" s="1" customFormat="1" ht="11.25">
      <c r="B225" s="33"/>
      <c r="D225" s="142" t="s">
        <v>127</v>
      </c>
      <c r="F225" s="143" t="s">
        <v>280</v>
      </c>
      <c r="I225" s="144"/>
      <c r="L225" s="33"/>
      <c r="M225" s="145"/>
      <c r="T225" s="54"/>
      <c r="AT225" s="18" t="s">
        <v>127</v>
      </c>
      <c r="AU225" s="18" t="s">
        <v>82</v>
      </c>
    </row>
    <row r="226" spans="2:65" s="12" customFormat="1" ht="11.25">
      <c r="B226" s="146"/>
      <c r="D226" s="147" t="s">
        <v>129</v>
      </c>
      <c r="E226" s="148" t="s">
        <v>3</v>
      </c>
      <c r="F226" s="149" t="s">
        <v>284</v>
      </c>
      <c r="H226" s="148" t="s">
        <v>3</v>
      </c>
      <c r="I226" s="150"/>
      <c r="L226" s="146"/>
      <c r="M226" s="151"/>
      <c r="T226" s="152"/>
      <c r="AT226" s="148" t="s">
        <v>129</v>
      </c>
      <c r="AU226" s="148" t="s">
        <v>82</v>
      </c>
      <c r="AV226" s="12" t="s">
        <v>80</v>
      </c>
      <c r="AW226" s="12" t="s">
        <v>33</v>
      </c>
      <c r="AX226" s="12" t="s">
        <v>72</v>
      </c>
      <c r="AY226" s="148" t="s">
        <v>118</v>
      </c>
    </row>
    <row r="227" spans="2:65" s="13" customFormat="1" ht="11.25">
      <c r="B227" s="153"/>
      <c r="D227" s="147" t="s">
        <v>129</v>
      </c>
      <c r="E227" s="154" t="s">
        <v>3</v>
      </c>
      <c r="F227" s="155" t="s">
        <v>244</v>
      </c>
      <c r="H227" s="156">
        <v>259</v>
      </c>
      <c r="I227" s="157"/>
      <c r="L227" s="153"/>
      <c r="M227" s="158"/>
      <c r="T227" s="159"/>
      <c r="AT227" s="154" t="s">
        <v>129</v>
      </c>
      <c r="AU227" s="154" t="s">
        <v>82</v>
      </c>
      <c r="AV227" s="13" t="s">
        <v>82</v>
      </c>
      <c r="AW227" s="13" t="s">
        <v>33</v>
      </c>
      <c r="AX227" s="13" t="s">
        <v>72</v>
      </c>
      <c r="AY227" s="154" t="s">
        <v>118</v>
      </c>
    </row>
    <row r="228" spans="2:65" s="14" customFormat="1" ht="11.25">
      <c r="B228" s="160"/>
      <c r="D228" s="147" t="s">
        <v>129</v>
      </c>
      <c r="E228" s="161" t="s">
        <v>3</v>
      </c>
      <c r="F228" s="162" t="s">
        <v>132</v>
      </c>
      <c r="H228" s="163">
        <v>259</v>
      </c>
      <c r="I228" s="164"/>
      <c r="L228" s="160"/>
      <c r="M228" s="165"/>
      <c r="T228" s="166"/>
      <c r="AT228" s="161" t="s">
        <v>129</v>
      </c>
      <c r="AU228" s="161" t="s">
        <v>82</v>
      </c>
      <c r="AV228" s="14" t="s">
        <v>125</v>
      </c>
      <c r="AW228" s="14" t="s">
        <v>33</v>
      </c>
      <c r="AX228" s="14" t="s">
        <v>80</v>
      </c>
      <c r="AY228" s="161" t="s">
        <v>118</v>
      </c>
    </row>
    <row r="229" spans="2:65" s="1" customFormat="1" ht="16.5" customHeight="1">
      <c r="B229" s="128"/>
      <c r="C229" s="129" t="s">
        <v>285</v>
      </c>
      <c r="D229" s="129" t="s">
        <v>120</v>
      </c>
      <c r="E229" s="130" t="s">
        <v>286</v>
      </c>
      <c r="F229" s="131" t="s">
        <v>287</v>
      </c>
      <c r="G229" s="132" t="s">
        <v>123</v>
      </c>
      <c r="H229" s="133">
        <v>259</v>
      </c>
      <c r="I229" s="134"/>
      <c r="J229" s="135">
        <f>ROUND(I229*H229,2)</f>
        <v>0</v>
      </c>
      <c r="K229" s="131" t="s">
        <v>124</v>
      </c>
      <c r="L229" s="33"/>
      <c r="M229" s="136" t="s">
        <v>3</v>
      </c>
      <c r="N229" s="137" t="s">
        <v>43</v>
      </c>
      <c r="P229" s="138">
        <f>O229*H229</f>
        <v>0</v>
      </c>
      <c r="Q229" s="138">
        <v>3.4000000000000002E-4</v>
      </c>
      <c r="R229" s="138">
        <f>Q229*H229</f>
        <v>8.8059999999999999E-2</v>
      </c>
      <c r="S229" s="138">
        <v>0</v>
      </c>
      <c r="T229" s="139">
        <f>S229*H229</f>
        <v>0</v>
      </c>
      <c r="AR229" s="140" t="s">
        <v>125</v>
      </c>
      <c r="AT229" s="140" t="s">
        <v>120</v>
      </c>
      <c r="AU229" s="140" t="s">
        <v>82</v>
      </c>
      <c r="AY229" s="18" t="s">
        <v>118</v>
      </c>
      <c r="BE229" s="141">
        <f>IF(N229="základní",J229,0)</f>
        <v>0</v>
      </c>
      <c r="BF229" s="141">
        <f>IF(N229="snížená",J229,0)</f>
        <v>0</v>
      </c>
      <c r="BG229" s="141">
        <f>IF(N229="zákl. přenesená",J229,0)</f>
        <v>0</v>
      </c>
      <c r="BH229" s="141">
        <f>IF(N229="sníž. přenesená",J229,0)</f>
        <v>0</v>
      </c>
      <c r="BI229" s="141">
        <f>IF(N229="nulová",J229,0)</f>
        <v>0</v>
      </c>
      <c r="BJ229" s="18" t="s">
        <v>80</v>
      </c>
      <c r="BK229" s="141">
        <f>ROUND(I229*H229,2)</f>
        <v>0</v>
      </c>
      <c r="BL229" s="18" t="s">
        <v>125</v>
      </c>
      <c r="BM229" s="140" t="s">
        <v>288</v>
      </c>
    </row>
    <row r="230" spans="2:65" s="1" customFormat="1" ht="11.25">
      <c r="B230" s="33"/>
      <c r="D230" s="142" t="s">
        <v>127</v>
      </c>
      <c r="F230" s="143" t="s">
        <v>289</v>
      </c>
      <c r="I230" s="144"/>
      <c r="L230" s="33"/>
      <c r="M230" s="145"/>
      <c r="T230" s="54"/>
      <c r="AT230" s="18" t="s">
        <v>127</v>
      </c>
      <c r="AU230" s="18" t="s">
        <v>82</v>
      </c>
    </row>
    <row r="231" spans="2:65" s="12" customFormat="1" ht="11.25">
      <c r="B231" s="146"/>
      <c r="D231" s="147" t="s">
        <v>129</v>
      </c>
      <c r="E231" s="148" t="s">
        <v>3</v>
      </c>
      <c r="F231" s="149" t="s">
        <v>290</v>
      </c>
      <c r="H231" s="148" t="s">
        <v>3</v>
      </c>
      <c r="I231" s="150"/>
      <c r="L231" s="146"/>
      <c r="M231" s="151"/>
      <c r="T231" s="152"/>
      <c r="AT231" s="148" t="s">
        <v>129</v>
      </c>
      <c r="AU231" s="148" t="s">
        <v>82</v>
      </c>
      <c r="AV231" s="12" t="s">
        <v>80</v>
      </c>
      <c r="AW231" s="12" t="s">
        <v>33</v>
      </c>
      <c r="AX231" s="12" t="s">
        <v>72</v>
      </c>
      <c r="AY231" s="148" t="s">
        <v>118</v>
      </c>
    </row>
    <row r="232" spans="2:65" s="13" customFormat="1" ht="11.25">
      <c r="B232" s="153"/>
      <c r="D232" s="147" t="s">
        <v>129</v>
      </c>
      <c r="E232" s="154" t="s">
        <v>3</v>
      </c>
      <c r="F232" s="155" t="s">
        <v>244</v>
      </c>
      <c r="H232" s="156">
        <v>259</v>
      </c>
      <c r="I232" s="157"/>
      <c r="L232" s="153"/>
      <c r="M232" s="158"/>
      <c r="T232" s="159"/>
      <c r="AT232" s="154" t="s">
        <v>129</v>
      </c>
      <c r="AU232" s="154" t="s">
        <v>82</v>
      </c>
      <c r="AV232" s="13" t="s">
        <v>82</v>
      </c>
      <c r="AW232" s="13" t="s">
        <v>33</v>
      </c>
      <c r="AX232" s="13" t="s">
        <v>72</v>
      </c>
      <c r="AY232" s="154" t="s">
        <v>118</v>
      </c>
    </row>
    <row r="233" spans="2:65" s="14" customFormat="1" ht="11.25">
      <c r="B233" s="160"/>
      <c r="D233" s="147" t="s">
        <v>129</v>
      </c>
      <c r="E233" s="161" t="s">
        <v>3</v>
      </c>
      <c r="F233" s="162" t="s">
        <v>132</v>
      </c>
      <c r="H233" s="163">
        <v>259</v>
      </c>
      <c r="I233" s="164"/>
      <c r="L233" s="160"/>
      <c r="M233" s="165"/>
      <c r="T233" s="166"/>
      <c r="AT233" s="161" t="s">
        <v>129</v>
      </c>
      <c r="AU233" s="161" t="s">
        <v>82</v>
      </c>
      <c r="AV233" s="14" t="s">
        <v>125</v>
      </c>
      <c r="AW233" s="14" t="s">
        <v>33</v>
      </c>
      <c r="AX233" s="14" t="s">
        <v>80</v>
      </c>
      <c r="AY233" s="161" t="s">
        <v>118</v>
      </c>
    </row>
    <row r="234" spans="2:65" s="1" customFormat="1" ht="24.2" customHeight="1">
      <c r="B234" s="128"/>
      <c r="C234" s="129" t="s">
        <v>291</v>
      </c>
      <c r="D234" s="129" t="s">
        <v>120</v>
      </c>
      <c r="E234" s="130" t="s">
        <v>292</v>
      </c>
      <c r="F234" s="131" t="s">
        <v>293</v>
      </c>
      <c r="G234" s="132" t="s">
        <v>123</v>
      </c>
      <c r="H234" s="133">
        <v>259</v>
      </c>
      <c r="I234" s="134"/>
      <c r="J234" s="135">
        <f>ROUND(I234*H234,2)</f>
        <v>0</v>
      </c>
      <c r="K234" s="131" t="s">
        <v>124</v>
      </c>
      <c r="L234" s="33"/>
      <c r="M234" s="136" t="s">
        <v>3</v>
      </c>
      <c r="N234" s="137" t="s">
        <v>43</v>
      </c>
      <c r="P234" s="138">
        <f>O234*H234</f>
        <v>0</v>
      </c>
      <c r="Q234" s="138">
        <v>0.13188</v>
      </c>
      <c r="R234" s="138">
        <f>Q234*H234</f>
        <v>34.15692</v>
      </c>
      <c r="S234" s="138">
        <v>0</v>
      </c>
      <c r="T234" s="139">
        <f>S234*H234</f>
        <v>0</v>
      </c>
      <c r="AR234" s="140" t="s">
        <v>125</v>
      </c>
      <c r="AT234" s="140" t="s">
        <v>120</v>
      </c>
      <c r="AU234" s="140" t="s">
        <v>82</v>
      </c>
      <c r="AY234" s="18" t="s">
        <v>118</v>
      </c>
      <c r="BE234" s="141">
        <f>IF(N234="základní",J234,0)</f>
        <v>0</v>
      </c>
      <c r="BF234" s="141">
        <f>IF(N234="snížená",J234,0)</f>
        <v>0</v>
      </c>
      <c r="BG234" s="141">
        <f>IF(N234="zákl. přenesená",J234,0)</f>
        <v>0</v>
      </c>
      <c r="BH234" s="141">
        <f>IF(N234="sníž. přenesená",J234,0)</f>
        <v>0</v>
      </c>
      <c r="BI234" s="141">
        <f>IF(N234="nulová",J234,0)</f>
        <v>0</v>
      </c>
      <c r="BJ234" s="18" t="s">
        <v>80</v>
      </c>
      <c r="BK234" s="141">
        <f>ROUND(I234*H234,2)</f>
        <v>0</v>
      </c>
      <c r="BL234" s="18" t="s">
        <v>125</v>
      </c>
      <c r="BM234" s="140" t="s">
        <v>294</v>
      </c>
    </row>
    <row r="235" spans="2:65" s="1" customFormat="1" ht="11.25">
      <c r="B235" s="33"/>
      <c r="D235" s="142" t="s">
        <v>127</v>
      </c>
      <c r="F235" s="143" t="s">
        <v>295</v>
      </c>
      <c r="I235" s="144"/>
      <c r="L235" s="33"/>
      <c r="M235" s="145"/>
      <c r="T235" s="54"/>
      <c r="AT235" s="18" t="s">
        <v>127</v>
      </c>
      <c r="AU235" s="18" t="s">
        <v>82</v>
      </c>
    </row>
    <row r="236" spans="2:65" s="12" customFormat="1" ht="11.25">
      <c r="B236" s="146"/>
      <c r="D236" s="147" t="s">
        <v>129</v>
      </c>
      <c r="E236" s="148" t="s">
        <v>3</v>
      </c>
      <c r="F236" s="149" t="s">
        <v>290</v>
      </c>
      <c r="H236" s="148" t="s">
        <v>3</v>
      </c>
      <c r="I236" s="150"/>
      <c r="L236" s="146"/>
      <c r="M236" s="151"/>
      <c r="T236" s="152"/>
      <c r="AT236" s="148" t="s">
        <v>129</v>
      </c>
      <c r="AU236" s="148" t="s">
        <v>82</v>
      </c>
      <c r="AV236" s="12" t="s">
        <v>80</v>
      </c>
      <c r="AW236" s="12" t="s">
        <v>33</v>
      </c>
      <c r="AX236" s="12" t="s">
        <v>72</v>
      </c>
      <c r="AY236" s="148" t="s">
        <v>118</v>
      </c>
    </row>
    <row r="237" spans="2:65" s="13" customFormat="1" ht="11.25">
      <c r="B237" s="153"/>
      <c r="D237" s="147" t="s">
        <v>129</v>
      </c>
      <c r="E237" s="154" t="s">
        <v>3</v>
      </c>
      <c r="F237" s="155" t="s">
        <v>244</v>
      </c>
      <c r="H237" s="156">
        <v>259</v>
      </c>
      <c r="I237" s="157"/>
      <c r="L237" s="153"/>
      <c r="M237" s="158"/>
      <c r="T237" s="159"/>
      <c r="AT237" s="154" t="s">
        <v>129</v>
      </c>
      <c r="AU237" s="154" t="s">
        <v>82</v>
      </c>
      <c r="AV237" s="13" t="s">
        <v>82</v>
      </c>
      <c r="AW237" s="13" t="s">
        <v>33</v>
      </c>
      <c r="AX237" s="13" t="s">
        <v>72</v>
      </c>
      <c r="AY237" s="154" t="s">
        <v>118</v>
      </c>
    </row>
    <row r="238" spans="2:65" s="14" customFormat="1" ht="11.25">
      <c r="B238" s="160"/>
      <c r="D238" s="147" t="s">
        <v>129</v>
      </c>
      <c r="E238" s="161" t="s">
        <v>3</v>
      </c>
      <c r="F238" s="162" t="s">
        <v>132</v>
      </c>
      <c r="H238" s="163">
        <v>259</v>
      </c>
      <c r="I238" s="164"/>
      <c r="L238" s="160"/>
      <c r="M238" s="165"/>
      <c r="T238" s="166"/>
      <c r="AT238" s="161" t="s">
        <v>129</v>
      </c>
      <c r="AU238" s="161" t="s">
        <v>82</v>
      </c>
      <c r="AV238" s="14" t="s">
        <v>125</v>
      </c>
      <c r="AW238" s="14" t="s">
        <v>33</v>
      </c>
      <c r="AX238" s="14" t="s">
        <v>80</v>
      </c>
      <c r="AY238" s="161" t="s">
        <v>118</v>
      </c>
    </row>
    <row r="239" spans="2:65" s="1" customFormat="1" ht="16.5" customHeight="1">
      <c r="B239" s="128"/>
      <c r="C239" s="129" t="s">
        <v>131</v>
      </c>
      <c r="D239" s="129" t="s">
        <v>120</v>
      </c>
      <c r="E239" s="130" t="s">
        <v>296</v>
      </c>
      <c r="F239" s="131" t="s">
        <v>297</v>
      </c>
      <c r="G239" s="132" t="s">
        <v>123</v>
      </c>
      <c r="H239" s="133">
        <v>259</v>
      </c>
      <c r="I239" s="134"/>
      <c r="J239" s="135">
        <f>ROUND(I239*H239,2)</f>
        <v>0</v>
      </c>
      <c r="K239" s="131" t="s">
        <v>124</v>
      </c>
      <c r="L239" s="33"/>
      <c r="M239" s="136" t="s">
        <v>3</v>
      </c>
      <c r="N239" s="137" t="s">
        <v>43</v>
      </c>
      <c r="P239" s="138">
        <f>O239*H239</f>
        <v>0</v>
      </c>
      <c r="Q239" s="138">
        <v>5.1000000000000004E-4</v>
      </c>
      <c r="R239" s="138">
        <f>Q239*H239</f>
        <v>0.13209000000000001</v>
      </c>
      <c r="S239" s="138">
        <v>0</v>
      </c>
      <c r="T239" s="139">
        <f>S239*H239</f>
        <v>0</v>
      </c>
      <c r="AR239" s="140" t="s">
        <v>125</v>
      </c>
      <c r="AT239" s="140" t="s">
        <v>120</v>
      </c>
      <c r="AU239" s="140" t="s">
        <v>82</v>
      </c>
      <c r="AY239" s="18" t="s">
        <v>118</v>
      </c>
      <c r="BE239" s="141">
        <f>IF(N239="základní",J239,0)</f>
        <v>0</v>
      </c>
      <c r="BF239" s="141">
        <f>IF(N239="snížená",J239,0)</f>
        <v>0</v>
      </c>
      <c r="BG239" s="141">
        <f>IF(N239="zákl. přenesená",J239,0)</f>
        <v>0</v>
      </c>
      <c r="BH239" s="141">
        <f>IF(N239="sníž. přenesená",J239,0)</f>
        <v>0</v>
      </c>
      <c r="BI239" s="141">
        <f>IF(N239="nulová",J239,0)</f>
        <v>0</v>
      </c>
      <c r="BJ239" s="18" t="s">
        <v>80</v>
      </c>
      <c r="BK239" s="141">
        <f>ROUND(I239*H239,2)</f>
        <v>0</v>
      </c>
      <c r="BL239" s="18" t="s">
        <v>125</v>
      </c>
      <c r="BM239" s="140" t="s">
        <v>298</v>
      </c>
    </row>
    <row r="240" spans="2:65" s="1" customFormat="1" ht="11.25">
      <c r="B240" s="33"/>
      <c r="D240" s="142" t="s">
        <v>127</v>
      </c>
      <c r="F240" s="143" t="s">
        <v>299</v>
      </c>
      <c r="I240" s="144"/>
      <c r="L240" s="33"/>
      <c r="M240" s="145"/>
      <c r="T240" s="54"/>
      <c r="AT240" s="18" t="s">
        <v>127</v>
      </c>
      <c r="AU240" s="18" t="s">
        <v>82</v>
      </c>
    </row>
    <row r="241" spans="2:65" s="12" customFormat="1" ht="11.25">
      <c r="B241" s="146"/>
      <c r="D241" s="147" t="s">
        <v>129</v>
      </c>
      <c r="E241" s="148" t="s">
        <v>3</v>
      </c>
      <c r="F241" s="149" t="s">
        <v>290</v>
      </c>
      <c r="H241" s="148" t="s">
        <v>3</v>
      </c>
      <c r="I241" s="150"/>
      <c r="L241" s="146"/>
      <c r="M241" s="151"/>
      <c r="T241" s="152"/>
      <c r="AT241" s="148" t="s">
        <v>129</v>
      </c>
      <c r="AU241" s="148" t="s">
        <v>82</v>
      </c>
      <c r="AV241" s="12" t="s">
        <v>80</v>
      </c>
      <c r="AW241" s="12" t="s">
        <v>33</v>
      </c>
      <c r="AX241" s="12" t="s">
        <v>72</v>
      </c>
      <c r="AY241" s="148" t="s">
        <v>118</v>
      </c>
    </row>
    <row r="242" spans="2:65" s="13" customFormat="1" ht="11.25">
      <c r="B242" s="153"/>
      <c r="D242" s="147" t="s">
        <v>129</v>
      </c>
      <c r="E242" s="154" t="s">
        <v>3</v>
      </c>
      <c r="F242" s="155" t="s">
        <v>244</v>
      </c>
      <c r="H242" s="156">
        <v>259</v>
      </c>
      <c r="I242" s="157"/>
      <c r="L242" s="153"/>
      <c r="M242" s="158"/>
      <c r="T242" s="159"/>
      <c r="AT242" s="154" t="s">
        <v>129</v>
      </c>
      <c r="AU242" s="154" t="s">
        <v>82</v>
      </c>
      <c r="AV242" s="13" t="s">
        <v>82</v>
      </c>
      <c r="AW242" s="13" t="s">
        <v>33</v>
      </c>
      <c r="AX242" s="13" t="s">
        <v>72</v>
      </c>
      <c r="AY242" s="154" t="s">
        <v>118</v>
      </c>
    </row>
    <row r="243" spans="2:65" s="14" customFormat="1" ht="11.25">
      <c r="B243" s="160"/>
      <c r="D243" s="147" t="s">
        <v>129</v>
      </c>
      <c r="E243" s="161" t="s">
        <v>3</v>
      </c>
      <c r="F243" s="162" t="s">
        <v>132</v>
      </c>
      <c r="H243" s="163">
        <v>259</v>
      </c>
      <c r="I243" s="164"/>
      <c r="L243" s="160"/>
      <c r="M243" s="165"/>
      <c r="T243" s="166"/>
      <c r="AT243" s="161" t="s">
        <v>129</v>
      </c>
      <c r="AU243" s="161" t="s">
        <v>82</v>
      </c>
      <c r="AV243" s="14" t="s">
        <v>125</v>
      </c>
      <c r="AW243" s="14" t="s">
        <v>33</v>
      </c>
      <c r="AX243" s="14" t="s">
        <v>80</v>
      </c>
      <c r="AY243" s="161" t="s">
        <v>118</v>
      </c>
    </row>
    <row r="244" spans="2:65" s="1" customFormat="1" ht="24.2" customHeight="1">
      <c r="B244" s="128"/>
      <c r="C244" s="129" t="s">
        <v>300</v>
      </c>
      <c r="D244" s="129" t="s">
        <v>120</v>
      </c>
      <c r="E244" s="130" t="s">
        <v>301</v>
      </c>
      <c r="F244" s="131" t="s">
        <v>302</v>
      </c>
      <c r="G244" s="132" t="s">
        <v>123</v>
      </c>
      <c r="H244" s="133">
        <v>259</v>
      </c>
      <c r="I244" s="134"/>
      <c r="J244" s="135">
        <f>ROUND(I244*H244,2)</f>
        <v>0</v>
      </c>
      <c r="K244" s="131" t="s">
        <v>124</v>
      </c>
      <c r="L244" s="33"/>
      <c r="M244" s="136" t="s">
        <v>3</v>
      </c>
      <c r="N244" s="137" t="s">
        <v>43</v>
      </c>
      <c r="P244" s="138">
        <f>O244*H244</f>
        <v>0</v>
      </c>
      <c r="Q244" s="138">
        <v>0.10373</v>
      </c>
      <c r="R244" s="138">
        <f>Q244*H244</f>
        <v>26.866070000000001</v>
      </c>
      <c r="S244" s="138">
        <v>0</v>
      </c>
      <c r="T244" s="139">
        <f>S244*H244</f>
        <v>0</v>
      </c>
      <c r="AR244" s="140" t="s">
        <v>125</v>
      </c>
      <c r="AT244" s="140" t="s">
        <v>120</v>
      </c>
      <c r="AU244" s="140" t="s">
        <v>82</v>
      </c>
      <c r="AY244" s="18" t="s">
        <v>118</v>
      </c>
      <c r="BE244" s="141">
        <f>IF(N244="základní",J244,0)</f>
        <v>0</v>
      </c>
      <c r="BF244" s="141">
        <f>IF(N244="snížená",J244,0)</f>
        <v>0</v>
      </c>
      <c r="BG244" s="141">
        <f>IF(N244="zákl. přenesená",J244,0)</f>
        <v>0</v>
      </c>
      <c r="BH244" s="141">
        <f>IF(N244="sníž. přenesená",J244,0)</f>
        <v>0</v>
      </c>
      <c r="BI244" s="141">
        <f>IF(N244="nulová",J244,0)</f>
        <v>0</v>
      </c>
      <c r="BJ244" s="18" t="s">
        <v>80</v>
      </c>
      <c r="BK244" s="141">
        <f>ROUND(I244*H244,2)</f>
        <v>0</v>
      </c>
      <c r="BL244" s="18" t="s">
        <v>125</v>
      </c>
      <c r="BM244" s="140" t="s">
        <v>303</v>
      </c>
    </row>
    <row r="245" spans="2:65" s="1" customFormat="1" ht="11.25">
      <c r="B245" s="33"/>
      <c r="D245" s="142" t="s">
        <v>127</v>
      </c>
      <c r="F245" s="143" t="s">
        <v>304</v>
      </c>
      <c r="I245" s="144"/>
      <c r="L245" s="33"/>
      <c r="M245" s="145"/>
      <c r="T245" s="54"/>
      <c r="AT245" s="18" t="s">
        <v>127</v>
      </c>
      <c r="AU245" s="18" t="s">
        <v>82</v>
      </c>
    </row>
    <row r="246" spans="2:65" s="12" customFormat="1" ht="11.25">
      <c r="B246" s="146"/>
      <c r="D246" s="147" t="s">
        <v>129</v>
      </c>
      <c r="E246" s="148" t="s">
        <v>3</v>
      </c>
      <c r="F246" s="149" t="s">
        <v>290</v>
      </c>
      <c r="H246" s="148" t="s">
        <v>3</v>
      </c>
      <c r="I246" s="150"/>
      <c r="L246" s="146"/>
      <c r="M246" s="151"/>
      <c r="T246" s="152"/>
      <c r="AT246" s="148" t="s">
        <v>129</v>
      </c>
      <c r="AU246" s="148" t="s">
        <v>82</v>
      </c>
      <c r="AV246" s="12" t="s">
        <v>80</v>
      </c>
      <c r="AW246" s="12" t="s">
        <v>33</v>
      </c>
      <c r="AX246" s="12" t="s">
        <v>72</v>
      </c>
      <c r="AY246" s="148" t="s">
        <v>118</v>
      </c>
    </row>
    <row r="247" spans="2:65" s="13" customFormat="1" ht="11.25">
      <c r="B247" s="153"/>
      <c r="D247" s="147" t="s">
        <v>129</v>
      </c>
      <c r="E247" s="154" t="s">
        <v>3</v>
      </c>
      <c r="F247" s="155" t="s">
        <v>244</v>
      </c>
      <c r="H247" s="156">
        <v>259</v>
      </c>
      <c r="I247" s="157"/>
      <c r="L247" s="153"/>
      <c r="M247" s="158"/>
      <c r="T247" s="159"/>
      <c r="AT247" s="154" t="s">
        <v>129</v>
      </c>
      <c r="AU247" s="154" t="s">
        <v>82</v>
      </c>
      <c r="AV247" s="13" t="s">
        <v>82</v>
      </c>
      <c r="AW247" s="13" t="s">
        <v>33</v>
      </c>
      <c r="AX247" s="13" t="s">
        <v>72</v>
      </c>
      <c r="AY247" s="154" t="s">
        <v>118</v>
      </c>
    </row>
    <row r="248" spans="2:65" s="14" customFormat="1" ht="11.25">
      <c r="B248" s="160"/>
      <c r="D248" s="147" t="s">
        <v>129</v>
      </c>
      <c r="E248" s="161" t="s">
        <v>3</v>
      </c>
      <c r="F248" s="162" t="s">
        <v>132</v>
      </c>
      <c r="H248" s="163">
        <v>259</v>
      </c>
      <c r="I248" s="164"/>
      <c r="L248" s="160"/>
      <c r="M248" s="165"/>
      <c r="T248" s="166"/>
      <c r="AT248" s="161" t="s">
        <v>129</v>
      </c>
      <c r="AU248" s="161" t="s">
        <v>82</v>
      </c>
      <c r="AV248" s="14" t="s">
        <v>125</v>
      </c>
      <c r="AW248" s="14" t="s">
        <v>33</v>
      </c>
      <c r="AX248" s="14" t="s">
        <v>80</v>
      </c>
      <c r="AY248" s="161" t="s">
        <v>118</v>
      </c>
    </row>
    <row r="249" spans="2:65" s="1" customFormat="1" ht="37.9" customHeight="1">
      <c r="B249" s="128"/>
      <c r="C249" s="129" t="s">
        <v>305</v>
      </c>
      <c r="D249" s="129" t="s">
        <v>120</v>
      </c>
      <c r="E249" s="130" t="s">
        <v>306</v>
      </c>
      <c r="F249" s="131" t="s">
        <v>307</v>
      </c>
      <c r="G249" s="132" t="s">
        <v>123</v>
      </c>
      <c r="H249" s="133">
        <v>98.2</v>
      </c>
      <c r="I249" s="134"/>
      <c r="J249" s="135">
        <f>ROUND(I249*H249,2)</f>
        <v>0</v>
      </c>
      <c r="K249" s="131" t="s">
        <v>124</v>
      </c>
      <c r="L249" s="33"/>
      <c r="M249" s="136" t="s">
        <v>3</v>
      </c>
      <c r="N249" s="137" t="s">
        <v>43</v>
      </c>
      <c r="P249" s="138">
        <f>O249*H249</f>
        <v>0</v>
      </c>
      <c r="Q249" s="138">
        <v>0.11162</v>
      </c>
      <c r="R249" s="138">
        <f>Q249*H249</f>
        <v>10.961084</v>
      </c>
      <c r="S249" s="138">
        <v>0</v>
      </c>
      <c r="T249" s="139">
        <f>S249*H249</f>
        <v>0</v>
      </c>
      <c r="AR249" s="140" t="s">
        <v>125</v>
      </c>
      <c r="AT249" s="140" t="s">
        <v>120</v>
      </c>
      <c r="AU249" s="140" t="s">
        <v>82</v>
      </c>
      <c r="AY249" s="18" t="s">
        <v>118</v>
      </c>
      <c r="BE249" s="141">
        <f>IF(N249="základní",J249,0)</f>
        <v>0</v>
      </c>
      <c r="BF249" s="141">
        <f>IF(N249="snížená",J249,0)</f>
        <v>0</v>
      </c>
      <c r="BG249" s="141">
        <f>IF(N249="zákl. přenesená",J249,0)</f>
        <v>0</v>
      </c>
      <c r="BH249" s="141">
        <f>IF(N249="sníž. přenesená",J249,0)</f>
        <v>0</v>
      </c>
      <c r="BI249" s="141">
        <f>IF(N249="nulová",J249,0)</f>
        <v>0</v>
      </c>
      <c r="BJ249" s="18" t="s">
        <v>80</v>
      </c>
      <c r="BK249" s="141">
        <f>ROUND(I249*H249,2)</f>
        <v>0</v>
      </c>
      <c r="BL249" s="18" t="s">
        <v>125</v>
      </c>
      <c r="BM249" s="140" t="s">
        <v>308</v>
      </c>
    </row>
    <row r="250" spans="2:65" s="1" customFormat="1" ht="11.25">
      <c r="B250" s="33"/>
      <c r="D250" s="142" t="s">
        <v>127</v>
      </c>
      <c r="F250" s="143" t="s">
        <v>309</v>
      </c>
      <c r="I250" s="144"/>
      <c r="L250" s="33"/>
      <c r="M250" s="145"/>
      <c r="T250" s="54"/>
      <c r="AT250" s="18" t="s">
        <v>127</v>
      </c>
      <c r="AU250" s="18" t="s">
        <v>82</v>
      </c>
    </row>
    <row r="251" spans="2:65" s="12" customFormat="1" ht="11.25">
      <c r="B251" s="146"/>
      <c r="D251" s="147" t="s">
        <v>129</v>
      </c>
      <c r="E251" s="148" t="s">
        <v>3</v>
      </c>
      <c r="F251" s="149" t="s">
        <v>248</v>
      </c>
      <c r="H251" s="148" t="s">
        <v>3</v>
      </c>
      <c r="I251" s="150"/>
      <c r="L251" s="146"/>
      <c r="M251" s="151"/>
      <c r="T251" s="152"/>
      <c r="AT251" s="148" t="s">
        <v>129</v>
      </c>
      <c r="AU251" s="148" t="s">
        <v>82</v>
      </c>
      <c r="AV251" s="12" t="s">
        <v>80</v>
      </c>
      <c r="AW251" s="12" t="s">
        <v>33</v>
      </c>
      <c r="AX251" s="12" t="s">
        <v>72</v>
      </c>
      <c r="AY251" s="148" t="s">
        <v>118</v>
      </c>
    </row>
    <row r="252" spans="2:65" s="13" customFormat="1" ht="11.25">
      <c r="B252" s="153"/>
      <c r="D252" s="147" t="s">
        <v>129</v>
      </c>
      <c r="E252" s="154" t="s">
        <v>3</v>
      </c>
      <c r="F252" s="155" t="s">
        <v>249</v>
      </c>
      <c r="H252" s="156">
        <v>56</v>
      </c>
      <c r="I252" s="157"/>
      <c r="L252" s="153"/>
      <c r="M252" s="158"/>
      <c r="T252" s="159"/>
      <c r="AT252" s="154" t="s">
        <v>129</v>
      </c>
      <c r="AU252" s="154" t="s">
        <v>82</v>
      </c>
      <c r="AV252" s="13" t="s">
        <v>82</v>
      </c>
      <c r="AW252" s="13" t="s">
        <v>33</v>
      </c>
      <c r="AX252" s="13" t="s">
        <v>72</v>
      </c>
      <c r="AY252" s="154" t="s">
        <v>118</v>
      </c>
    </row>
    <row r="253" spans="2:65" s="12" customFormat="1" ht="11.25">
      <c r="B253" s="146"/>
      <c r="D253" s="147" t="s">
        <v>129</v>
      </c>
      <c r="E253" s="148" t="s">
        <v>3</v>
      </c>
      <c r="F253" s="149" t="s">
        <v>250</v>
      </c>
      <c r="H253" s="148" t="s">
        <v>3</v>
      </c>
      <c r="I253" s="150"/>
      <c r="L253" s="146"/>
      <c r="M253" s="151"/>
      <c r="T253" s="152"/>
      <c r="AT253" s="148" t="s">
        <v>129</v>
      </c>
      <c r="AU253" s="148" t="s">
        <v>82</v>
      </c>
      <c r="AV253" s="12" t="s">
        <v>80</v>
      </c>
      <c r="AW253" s="12" t="s">
        <v>33</v>
      </c>
      <c r="AX253" s="12" t="s">
        <v>72</v>
      </c>
      <c r="AY253" s="148" t="s">
        <v>118</v>
      </c>
    </row>
    <row r="254" spans="2:65" s="13" customFormat="1" ht="11.25">
      <c r="B254" s="153"/>
      <c r="D254" s="147" t="s">
        <v>129</v>
      </c>
      <c r="E254" s="154" t="s">
        <v>3</v>
      </c>
      <c r="F254" s="155" t="s">
        <v>251</v>
      </c>
      <c r="H254" s="156">
        <v>42.2</v>
      </c>
      <c r="I254" s="157"/>
      <c r="L254" s="153"/>
      <c r="M254" s="158"/>
      <c r="T254" s="159"/>
      <c r="AT254" s="154" t="s">
        <v>129</v>
      </c>
      <c r="AU254" s="154" t="s">
        <v>82</v>
      </c>
      <c r="AV254" s="13" t="s">
        <v>82</v>
      </c>
      <c r="AW254" s="13" t="s">
        <v>33</v>
      </c>
      <c r="AX254" s="13" t="s">
        <v>72</v>
      </c>
      <c r="AY254" s="154" t="s">
        <v>118</v>
      </c>
    </row>
    <row r="255" spans="2:65" s="14" customFormat="1" ht="11.25">
      <c r="B255" s="160"/>
      <c r="D255" s="147" t="s">
        <v>129</v>
      </c>
      <c r="E255" s="161" t="s">
        <v>3</v>
      </c>
      <c r="F255" s="162" t="s">
        <v>132</v>
      </c>
      <c r="H255" s="163">
        <v>98.2</v>
      </c>
      <c r="I255" s="164"/>
      <c r="L255" s="160"/>
      <c r="M255" s="165"/>
      <c r="T255" s="166"/>
      <c r="AT255" s="161" t="s">
        <v>129</v>
      </c>
      <c r="AU255" s="161" t="s">
        <v>82</v>
      </c>
      <c r="AV255" s="14" t="s">
        <v>125</v>
      </c>
      <c r="AW255" s="14" t="s">
        <v>33</v>
      </c>
      <c r="AX255" s="14" t="s">
        <v>80</v>
      </c>
      <c r="AY255" s="161" t="s">
        <v>118</v>
      </c>
    </row>
    <row r="256" spans="2:65" s="1" customFormat="1" ht="16.5" customHeight="1">
      <c r="B256" s="128"/>
      <c r="C256" s="174" t="s">
        <v>310</v>
      </c>
      <c r="D256" s="174" t="s">
        <v>311</v>
      </c>
      <c r="E256" s="175" t="s">
        <v>312</v>
      </c>
      <c r="F256" s="317" t="s">
        <v>1085</v>
      </c>
      <c r="G256" s="177" t="s">
        <v>123</v>
      </c>
      <c r="H256" s="178">
        <v>86.35</v>
      </c>
      <c r="I256" s="179"/>
      <c r="J256" s="180">
        <f>ROUND(I256*H256,2)</f>
        <v>0</v>
      </c>
      <c r="K256" s="176" t="s">
        <v>124</v>
      </c>
      <c r="L256" s="181"/>
      <c r="M256" s="182" t="s">
        <v>3</v>
      </c>
      <c r="N256" s="183" t="s">
        <v>43</v>
      </c>
      <c r="P256" s="138">
        <f>O256*H256</f>
        <v>0</v>
      </c>
      <c r="Q256" s="138">
        <v>0.17599999999999999</v>
      </c>
      <c r="R256" s="138">
        <f>Q256*H256</f>
        <v>15.197599999999998</v>
      </c>
      <c r="S256" s="138">
        <v>0</v>
      </c>
      <c r="T256" s="139">
        <f>S256*H256</f>
        <v>0</v>
      </c>
      <c r="AR256" s="140" t="s">
        <v>172</v>
      </c>
      <c r="AT256" s="140" t="s">
        <v>311</v>
      </c>
      <c r="AU256" s="140" t="s">
        <v>82</v>
      </c>
      <c r="AY256" s="18" t="s">
        <v>118</v>
      </c>
      <c r="BE256" s="141">
        <f>IF(N256="základní",J256,0)</f>
        <v>0</v>
      </c>
      <c r="BF256" s="141">
        <f>IF(N256="snížená",J256,0)</f>
        <v>0</v>
      </c>
      <c r="BG256" s="141">
        <f>IF(N256="zákl. přenesená",J256,0)</f>
        <v>0</v>
      </c>
      <c r="BH256" s="141">
        <f>IF(N256="sníž. přenesená",J256,0)</f>
        <v>0</v>
      </c>
      <c r="BI256" s="141">
        <f>IF(N256="nulová",J256,0)</f>
        <v>0</v>
      </c>
      <c r="BJ256" s="18" t="s">
        <v>80</v>
      </c>
      <c r="BK256" s="141">
        <f>ROUND(I256*H256,2)</f>
        <v>0</v>
      </c>
      <c r="BL256" s="18" t="s">
        <v>125</v>
      </c>
      <c r="BM256" s="140" t="s">
        <v>313</v>
      </c>
    </row>
    <row r="257" spans="2:65" s="12" customFormat="1" ht="11.25">
      <c r="B257" s="146"/>
      <c r="D257" s="147" t="s">
        <v>129</v>
      </c>
      <c r="E257" s="148" t="s">
        <v>3</v>
      </c>
      <c r="F257" s="149" t="s">
        <v>248</v>
      </c>
      <c r="H257" s="148" t="s">
        <v>3</v>
      </c>
      <c r="I257" s="150"/>
      <c r="L257" s="146"/>
      <c r="M257" s="151"/>
      <c r="T257" s="152"/>
      <c r="AT257" s="148" t="s">
        <v>129</v>
      </c>
      <c r="AU257" s="148" t="s">
        <v>82</v>
      </c>
      <c r="AV257" s="12" t="s">
        <v>80</v>
      </c>
      <c r="AW257" s="12" t="s">
        <v>33</v>
      </c>
      <c r="AX257" s="12" t="s">
        <v>72</v>
      </c>
      <c r="AY257" s="148" t="s">
        <v>118</v>
      </c>
    </row>
    <row r="258" spans="2:65" s="13" customFormat="1" ht="11.25">
      <c r="B258" s="153"/>
      <c r="D258" s="147" t="s">
        <v>129</v>
      </c>
      <c r="E258" s="154" t="s">
        <v>3</v>
      </c>
      <c r="F258" s="155" t="s">
        <v>249</v>
      </c>
      <c r="H258" s="156">
        <v>56</v>
      </c>
      <c r="I258" s="157"/>
      <c r="L258" s="153"/>
      <c r="M258" s="158"/>
      <c r="T258" s="159"/>
      <c r="AT258" s="154" t="s">
        <v>129</v>
      </c>
      <c r="AU258" s="154" t="s">
        <v>82</v>
      </c>
      <c r="AV258" s="13" t="s">
        <v>82</v>
      </c>
      <c r="AW258" s="13" t="s">
        <v>33</v>
      </c>
      <c r="AX258" s="13" t="s">
        <v>72</v>
      </c>
      <c r="AY258" s="154" t="s">
        <v>118</v>
      </c>
    </row>
    <row r="259" spans="2:65" s="12" customFormat="1" ht="11.25">
      <c r="B259" s="146"/>
      <c r="D259" s="147" t="s">
        <v>129</v>
      </c>
      <c r="E259" s="148" t="s">
        <v>3</v>
      </c>
      <c r="F259" s="149" t="s">
        <v>250</v>
      </c>
      <c r="H259" s="148" t="s">
        <v>3</v>
      </c>
      <c r="I259" s="150"/>
      <c r="L259" s="146"/>
      <c r="M259" s="151"/>
      <c r="T259" s="152"/>
      <c r="AT259" s="148" t="s">
        <v>129</v>
      </c>
      <c r="AU259" s="148" t="s">
        <v>82</v>
      </c>
      <c r="AV259" s="12" t="s">
        <v>80</v>
      </c>
      <c r="AW259" s="12" t="s">
        <v>33</v>
      </c>
      <c r="AX259" s="12" t="s">
        <v>72</v>
      </c>
      <c r="AY259" s="148" t="s">
        <v>118</v>
      </c>
    </row>
    <row r="260" spans="2:65" s="13" customFormat="1" ht="11.25">
      <c r="B260" s="153"/>
      <c r="D260" s="147" t="s">
        <v>129</v>
      </c>
      <c r="E260" s="154" t="s">
        <v>3</v>
      </c>
      <c r="F260" s="155" t="s">
        <v>251</v>
      </c>
      <c r="H260" s="156">
        <v>42.2</v>
      </c>
      <c r="I260" s="157"/>
      <c r="L260" s="153"/>
      <c r="M260" s="158"/>
      <c r="T260" s="159"/>
      <c r="AT260" s="154" t="s">
        <v>129</v>
      </c>
      <c r="AU260" s="154" t="s">
        <v>82</v>
      </c>
      <c r="AV260" s="13" t="s">
        <v>82</v>
      </c>
      <c r="AW260" s="13" t="s">
        <v>33</v>
      </c>
      <c r="AX260" s="13" t="s">
        <v>72</v>
      </c>
      <c r="AY260" s="154" t="s">
        <v>118</v>
      </c>
    </row>
    <row r="261" spans="2:65" s="13" customFormat="1" ht="11.25">
      <c r="B261" s="153"/>
      <c r="D261" s="147" t="s">
        <v>129</v>
      </c>
      <c r="E261" s="154" t="s">
        <v>3</v>
      </c>
      <c r="F261" s="155" t="s">
        <v>314</v>
      </c>
      <c r="H261" s="156">
        <v>-19.7</v>
      </c>
      <c r="I261" s="157"/>
      <c r="L261" s="153"/>
      <c r="M261" s="158"/>
      <c r="T261" s="159"/>
      <c r="AT261" s="154" t="s">
        <v>129</v>
      </c>
      <c r="AU261" s="154" t="s">
        <v>82</v>
      </c>
      <c r="AV261" s="13" t="s">
        <v>82</v>
      </c>
      <c r="AW261" s="13" t="s">
        <v>33</v>
      </c>
      <c r="AX261" s="13" t="s">
        <v>72</v>
      </c>
      <c r="AY261" s="154" t="s">
        <v>118</v>
      </c>
    </row>
    <row r="262" spans="2:65" s="14" customFormat="1" ht="11.25">
      <c r="B262" s="160"/>
      <c r="D262" s="147" t="s">
        <v>129</v>
      </c>
      <c r="E262" s="161" t="s">
        <v>3</v>
      </c>
      <c r="F262" s="162" t="s">
        <v>132</v>
      </c>
      <c r="H262" s="163">
        <v>78.5</v>
      </c>
      <c r="I262" s="164"/>
      <c r="L262" s="160"/>
      <c r="M262" s="165"/>
      <c r="T262" s="166"/>
      <c r="AT262" s="161" t="s">
        <v>129</v>
      </c>
      <c r="AU262" s="161" t="s">
        <v>82</v>
      </c>
      <c r="AV262" s="14" t="s">
        <v>125</v>
      </c>
      <c r="AW262" s="14" t="s">
        <v>33</v>
      </c>
      <c r="AX262" s="14" t="s">
        <v>80</v>
      </c>
      <c r="AY262" s="161" t="s">
        <v>118</v>
      </c>
    </row>
    <row r="263" spans="2:65" s="13" customFormat="1" ht="11.25">
      <c r="B263" s="153"/>
      <c r="D263" s="147" t="s">
        <v>129</v>
      </c>
      <c r="F263" s="155" t="s">
        <v>315</v>
      </c>
      <c r="H263" s="156">
        <v>86.35</v>
      </c>
      <c r="I263" s="157"/>
      <c r="L263" s="153"/>
      <c r="M263" s="158"/>
      <c r="T263" s="159"/>
      <c r="AT263" s="154" t="s">
        <v>129</v>
      </c>
      <c r="AU263" s="154" t="s">
        <v>82</v>
      </c>
      <c r="AV263" s="13" t="s">
        <v>82</v>
      </c>
      <c r="AW263" s="13" t="s">
        <v>4</v>
      </c>
      <c r="AX263" s="13" t="s">
        <v>80</v>
      </c>
      <c r="AY263" s="154" t="s">
        <v>118</v>
      </c>
    </row>
    <row r="264" spans="2:65" s="1" customFormat="1" ht="21.75" customHeight="1">
      <c r="B264" s="128"/>
      <c r="C264" s="129" t="s">
        <v>316</v>
      </c>
      <c r="D264" s="129" t="s">
        <v>120</v>
      </c>
      <c r="E264" s="130" t="s">
        <v>317</v>
      </c>
      <c r="F264" s="131" t="s">
        <v>318</v>
      </c>
      <c r="G264" s="132" t="s">
        <v>123</v>
      </c>
      <c r="H264" s="133">
        <v>98.2</v>
      </c>
      <c r="I264" s="134"/>
      <c r="J264" s="135">
        <f>ROUND(I264*H264,2)</f>
        <v>0</v>
      </c>
      <c r="K264" s="131" t="s">
        <v>124</v>
      </c>
      <c r="L264" s="33"/>
      <c r="M264" s="136" t="s">
        <v>3</v>
      </c>
      <c r="N264" s="137" t="s">
        <v>43</v>
      </c>
      <c r="P264" s="138">
        <f>O264*H264</f>
        <v>0</v>
      </c>
      <c r="Q264" s="138">
        <v>0.46</v>
      </c>
      <c r="R264" s="138">
        <f>Q264*H264</f>
        <v>45.172000000000004</v>
      </c>
      <c r="S264" s="138">
        <v>0</v>
      </c>
      <c r="T264" s="139">
        <f>S264*H264</f>
        <v>0</v>
      </c>
      <c r="AR264" s="140" t="s">
        <v>125</v>
      </c>
      <c r="AT264" s="140" t="s">
        <v>120</v>
      </c>
      <c r="AU264" s="140" t="s">
        <v>82</v>
      </c>
      <c r="AY264" s="18" t="s">
        <v>118</v>
      </c>
      <c r="BE264" s="141">
        <f>IF(N264="základní",J264,0)</f>
        <v>0</v>
      </c>
      <c r="BF264" s="141">
        <f>IF(N264="snížená",J264,0)</f>
        <v>0</v>
      </c>
      <c r="BG264" s="141">
        <f>IF(N264="zákl. přenesená",J264,0)</f>
        <v>0</v>
      </c>
      <c r="BH264" s="141">
        <f>IF(N264="sníž. přenesená",J264,0)</f>
        <v>0</v>
      </c>
      <c r="BI264" s="141">
        <f>IF(N264="nulová",J264,0)</f>
        <v>0</v>
      </c>
      <c r="BJ264" s="18" t="s">
        <v>80</v>
      </c>
      <c r="BK264" s="141">
        <f>ROUND(I264*H264,2)</f>
        <v>0</v>
      </c>
      <c r="BL264" s="18" t="s">
        <v>125</v>
      </c>
      <c r="BM264" s="140" t="s">
        <v>319</v>
      </c>
    </row>
    <row r="265" spans="2:65" s="1" customFormat="1" ht="11.25">
      <c r="B265" s="33"/>
      <c r="D265" s="142" t="s">
        <v>127</v>
      </c>
      <c r="F265" s="143" t="s">
        <v>320</v>
      </c>
      <c r="I265" s="144"/>
      <c r="L265" s="33"/>
      <c r="M265" s="145"/>
      <c r="T265" s="54"/>
      <c r="AT265" s="18" t="s">
        <v>127</v>
      </c>
      <c r="AU265" s="18" t="s">
        <v>82</v>
      </c>
    </row>
    <row r="266" spans="2:65" s="12" customFormat="1" ht="11.25">
      <c r="B266" s="146"/>
      <c r="D266" s="147" t="s">
        <v>129</v>
      </c>
      <c r="E266" s="148" t="s">
        <v>3</v>
      </c>
      <c r="F266" s="149" t="s">
        <v>321</v>
      </c>
      <c r="H266" s="148" t="s">
        <v>3</v>
      </c>
      <c r="I266" s="150"/>
      <c r="L266" s="146"/>
      <c r="M266" s="151"/>
      <c r="T266" s="152"/>
      <c r="AT266" s="148" t="s">
        <v>129</v>
      </c>
      <c r="AU266" s="148" t="s">
        <v>82</v>
      </c>
      <c r="AV266" s="12" t="s">
        <v>80</v>
      </c>
      <c r="AW266" s="12" t="s">
        <v>33</v>
      </c>
      <c r="AX266" s="12" t="s">
        <v>72</v>
      </c>
      <c r="AY266" s="148" t="s">
        <v>118</v>
      </c>
    </row>
    <row r="267" spans="2:65" s="12" customFormat="1" ht="11.25">
      <c r="B267" s="146"/>
      <c r="D267" s="147" t="s">
        <v>129</v>
      </c>
      <c r="E267" s="148" t="s">
        <v>3</v>
      </c>
      <c r="F267" s="149" t="s">
        <v>248</v>
      </c>
      <c r="H267" s="148" t="s">
        <v>3</v>
      </c>
      <c r="I267" s="150"/>
      <c r="L267" s="146"/>
      <c r="M267" s="151"/>
      <c r="T267" s="152"/>
      <c r="AT267" s="148" t="s">
        <v>129</v>
      </c>
      <c r="AU267" s="148" t="s">
        <v>82</v>
      </c>
      <c r="AV267" s="12" t="s">
        <v>80</v>
      </c>
      <c r="AW267" s="12" t="s">
        <v>33</v>
      </c>
      <c r="AX267" s="12" t="s">
        <v>72</v>
      </c>
      <c r="AY267" s="148" t="s">
        <v>118</v>
      </c>
    </row>
    <row r="268" spans="2:65" s="13" customFormat="1" ht="11.25">
      <c r="B268" s="153"/>
      <c r="D268" s="147" t="s">
        <v>129</v>
      </c>
      <c r="E268" s="154" t="s">
        <v>3</v>
      </c>
      <c r="F268" s="155" t="s">
        <v>249</v>
      </c>
      <c r="H268" s="156">
        <v>56</v>
      </c>
      <c r="I268" s="157"/>
      <c r="L268" s="153"/>
      <c r="M268" s="158"/>
      <c r="T268" s="159"/>
      <c r="AT268" s="154" t="s">
        <v>129</v>
      </c>
      <c r="AU268" s="154" t="s">
        <v>82</v>
      </c>
      <c r="AV268" s="13" t="s">
        <v>82</v>
      </c>
      <c r="AW268" s="13" t="s">
        <v>33</v>
      </c>
      <c r="AX268" s="13" t="s">
        <v>72</v>
      </c>
      <c r="AY268" s="154" t="s">
        <v>118</v>
      </c>
    </row>
    <row r="269" spans="2:65" s="12" customFormat="1" ht="11.25">
      <c r="B269" s="146"/>
      <c r="D269" s="147" t="s">
        <v>129</v>
      </c>
      <c r="E269" s="148" t="s">
        <v>3</v>
      </c>
      <c r="F269" s="149" t="s">
        <v>250</v>
      </c>
      <c r="H269" s="148" t="s">
        <v>3</v>
      </c>
      <c r="I269" s="150"/>
      <c r="L269" s="146"/>
      <c r="M269" s="151"/>
      <c r="T269" s="152"/>
      <c r="AT269" s="148" t="s">
        <v>129</v>
      </c>
      <c r="AU269" s="148" t="s">
        <v>82</v>
      </c>
      <c r="AV269" s="12" t="s">
        <v>80</v>
      </c>
      <c r="AW269" s="12" t="s">
        <v>33</v>
      </c>
      <c r="AX269" s="12" t="s">
        <v>72</v>
      </c>
      <c r="AY269" s="148" t="s">
        <v>118</v>
      </c>
    </row>
    <row r="270" spans="2:65" s="13" customFormat="1" ht="11.25">
      <c r="B270" s="153"/>
      <c r="D270" s="147" t="s">
        <v>129</v>
      </c>
      <c r="E270" s="154" t="s">
        <v>3</v>
      </c>
      <c r="F270" s="155" t="s">
        <v>251</v>
      </c>
      <c r="H270" s="156">
        <v>42.2</v>
      </c>
      <c r="I270" s="157"/>
      <c r="L270" s="153"/>
      <c r="M270" s="158"/>
      <c r="T270" s="159"/>
      <c r="AT270" s="154" t="s">
        <v>129</v>
      </c>
      <c r="AU270" s="154" t="s">
        <v>82</v>
      </c>
      <c r="AV270" s="13" t="s">
        <v>82</v>
      </c>
      <c r="AW270" s="13" t="s">
        <v>33</v>
      </c>
      <c r="AX270" s="13" t="s">
        <v>72</v>
      </c>
      <c r="AY270" s="154" t="s">
        <v>118</v>
      </c>
    </row>
    <row r="271" spans="2:65" s="14" customFormat="1" ht="11.25">
      <c r="B271" s="160"/>
      <c r="D271" s="147" t="s">
        <v>129</v>
      </c>
      <c r="E271" s="161" t="s">
        <v>3</v>
      </c>
      <c r="F271" s="162" t="s">
        <v>132</v>
      </c>
      <c r="H271" s="163">
        <v>98.2</v>
      </c>
      <c r="I271" s="164"/>
      <c r="L271" s="160"/>
      <c r="M271" s="165"/>
      <c r="T271" s="166"/>
      <c r="AT271" s="161" t="s">
        <v>129</v>
      </c>
      <c r="AU271" s="161" t="s">
        <v>82</v>
      </c>
      <c r="AV271" s="14" t="s">
        <v>125</v>
      </c>
      <c r="AW271" s="14" t="s">
        <v>33</v>
      </c>
      <c r="AX271" s="14" t="s">
        <v>80</v>
      </c>
      <c r="AY271" s="161" t="s">
        <v>118</v>
      </c>
    </row>
    <row r="272" spans="2:65" s="1" customFormat="1" ht="37.9" customHeight="1">
      <c r="B272" s="128"/>
      <c r="C272" s="129" t="s">
        <v>322</v>
      </c>
      <c r="D272" s="129" t="s">
        <v>120</v>
      </c>
      <c r="E272" s="130" t="s">
        <v>323</v>
      </c>
      <c r="F272" s="131" t="s">
        <v>324</v>
      </c>
      <c r="G272" s="132" t="s">
        <v>123</v>
      </c>
      <c r="H272" s="133">
        <v>14.3</v>
      </c>
      <c r="I272" s="134"/>
      <c r="J272" s="135">
        <f>ROUND(I272*H272,2)</f>
        <v>0</v>
      </c>
      <c r="K272" s="131" t="s">
        <v>124</v>
      </c>
      <c r="L272" s="33"/>
      <c r="M272" s="136" t="s">
        <v>3</v>
      </c>
      <c r="N272" s="137" t="s">
        <v>43</v>
      </c>
      <c r="P272" s="138">
        <f>O272*H272</f>
        <v>0</v>
      </c>
      <c r="Q272" s="138">
        <v>8.9219999999999994E-2</v>
      </c>
      <c r="R272" s="138">
        <f>Q272*H272</f>
        <v>1.275846</v>
      </c>
      <c r="S272" s="138">
        <v>0</v>
      </c>
      <c r="T272" s="139">
        <f>S272*H272</f>
        <v>0</v>
      </c>
      <c r="AR272" s="140" t="s">
        <v>125</v>
      </c>
      <c r="AT272" s="140" t="s">
        <v>120</v>
      </c>
      <c r="AU272" s="140" t="s">
        <v>82</v>
      </c>
      <c r="AY272" s="18" t="s">
        <v>118</v>
      </c>
      <c r="BE272" s="141">
        <f>IF(N272="základní",J272,0)</f>
        <v>0</v>
      </c>
      <c r="BF272" s="141">
        <f>IF(N272="snížená",J272,0)</f>
        <v>0</v>
      </c>
      <c r="BG272" s="141">
        <f>IF(N272="zákl. přenesená",J272,0)</f>
        <v>0</v>
      </c>
      <c r="BH272" s="141">
        <f>IF(N272="sníž. přenesená",J272,0)</f>
        <v>0</v>
      </c>
      <c r="BI272" s="141">
        <f>IF(N272="nulová",J272,0)</f>
        <v>0</v>
      </c>
      <c r="BJ272" s="18" t="s">
        <v>80</v>
      </c>
      <c r="BK272" s="141">
        <f>ROUND(I272*H272,2)</f>
        <v>0</v>
      </c>
      <c r="BL272" s="18" t="s">
        <v>125</v>
      </c>
      <c r="BM272" s="140" t="s">
        <v>325</v>
      </c>
    </row>
    <row r="273" spans="2:65" s="1" customFormat="1" ht="11.25">
      <c r="B273" s="33"/>
      <c r="D273" s="142" t="s">
        <v>127</v>
      </c>
      <c r="F273" s="143" t="s">
        <v>326</v>
      </c>
      <c r="I273" s="144"/>
      <c r="L273" s="33"/>
      <c r="M273" s="145"/>
      <c r="T273" s="54"/>
      <c r="AT273" s="18" t="s">
        <v>127</v>
      </c>
      <c r="AU273" s="18" t="s">
        <v>82</v>
      </c>
    </row>
    <row r="274" spans="2:65" s="12" customFormat="1" ht="11.25">
      <c r="B274" s="146"/>
      <c r="D274" s="147" t="s">
        <v>129</v>
      </c>
      <c r="E274" s="148" t="s">
        <v>3</v>
      </c>
      <c r="F274" s="149" t="s">
        <v>253</v>
      </c>
      <c r="H274" s="148" t="s">
        <v>3</v>
      </c>
      <c r="I274" s="150"/>
      <c r="L274" s="146"/>
      <c r="M274" s="151"/>
      <c r="T274" s="152"/>
      <c r="AT274" s="148" t="s">
        <v>129</v>
      </c>
      <c r="AU274" s="148" t="s">
        <v>82</v>
      </c>
      <c r="AV274" s="12" t="s">
        <v>80</v>
      </c>
      <c r="AW274" s="12" t="s">
        <v>33</v>
      </c>
      <c r="AX274" s="12" t="s">
        <v>72</v>
      </c>
      <c r="AY274" s="148" t="s">
        <v>118</v>
      </c>
    </row>
    <row r="275" spans="2:65" s="13" customFormat="1" ht="11.25">
      <c r="B275" s="153"/>
      <c r="D275" s="147" t="s">
        <v>129</v>
      </c>
      <c r="E275" s="154" t="s">
        <v>3</v>
      </c>
      <c r="F275" s="155" t="s">
        <v>254</v>
      </c>
      <c r="H275" s="156">
        <v>8.6999999999999993</v>
      </c>
      <c r="I275" s="157"/>
      <c r="L275" s="153"/>
      <c r="M275" s="158"/>
      <c r="T275" s="159"/>
      <c r="AT275" s="154" t="s">
        <v>129</v>
      </c>
      <c r="AU275" s="154" t="s">
        <v>82</v>
      </c>
      <c r="AV275" s="13" t="s">
        <v>82</v>
      </c>
      <c r="AW275" s="13" t="s">
        <v>33</v>
      </c>
      <c r="AX275" s="13" t="s">
        <v>72</v>
      </c>
      <c r="AY275" s="154" t="s">
        <v>118</v>
      </c>
    </row>
    <row r="276" spans="2:65" s="12" customFormat="1" ht="11.25">
      <c r="B276" s="146"/>
      <c r="D276" s="147" t="s">
        <v>129</v>
      </c>
      <c r="E276" s="148" t="s">
        <v>3</v>
      </c>
      <c r="F276" s="149" t="s">
        <v>255</v>
      </c>
      <c r="H276" s="148" t="s">
        <v>3</v>
      </c>
      <c r="I276" s="150"/>
      <c r="L276" s="146"/>
      <c r="M276" s="151"/>
      <c r="T276" s="152"/>
      <c r="AT276" s="148" t="s">
        <v>129</v>
      </c>
      <c r="AU276" s="148" t="s">
        <v>82</v>
      </c>
      <c r="AV276" s="12" t="s">
        <v>80</v>
      </c>
      <c r="AW276" s="12" t="s">
        <v>33</v>
      </c>
      <c r="AX276" s="12" t="s">
        <v>72</v>
      </c>
      <c r="AY276" s="148" t="s">
        <v>118</v>
      </c>
    </row>
    <row r="277" spans="2:65" s="13" customFormat="1" ht="11.25">
      <c r="B277" s="153"/>
      <c r="D277" s="147" t="s">
        <v>129</v>
      </c>
      <c r="E277" s="154" t="s">
        <v>3</v>
      </c>
      <c r="F277" s="155" t="s">
        <v>256</v>
      </c>
      <c r="H277" s="156">
        <v>5.6</v>
      </c>
      <c r="I277" s="157"/>
      <c r="L277" s="153"/>
      <c r="M277" s="158"/>
      <c r="T277" s="159"/>
      <c r="AT277" s="154" t="s">
        <v>129</v>
      </c>
      <c r="AU277" s="154" t="s">
        <v>82</v>
      </c>
      <c r="AV277" s="13" t="s">
        <v>82</v>
      </c>
      <c r="AW277" s="13" t="s">
        <v>33</v>
      </c>
      <c r="AX277" s="13" t="s">
        <v>72</v>
      </c>
      <c r="AY277" s="154" t="s">
        <v>118</v>
      </c>
    </row>
    <row r="278" spans="2:65" s="14" customFormat="1" ht="11.25">
      <c r="B278" s="160"/>
      <c r="D278" s="147" t="s">
        <v>129</v>
      </c>
      <c r="E278" s="161" t="s">
        <v>3</v>
      </c>
      <c r="F278" s="162" t="s">
        <v>132</v>
      </c>
      <c r="H278" s="163">
        <v>14.299999999999999</v>
      </c>
      <c r="I278" s="164"/>
      <c r="L278" s="160"/>
      <c r="M278" s="165"/>
      <c r="T278" s="166"/>
      <c r="AT278" s="161" t="s">
        <v>129</v>
      </c>
      <c r="AU278" s="161" t="s">
        <v>82</v>
      </c>
      <c r="AV278" s="14" t="s">
        <v>125</v>
      </c>
      <c r="AW278" s="14" t="s">
        <v>33</v>
      </c>
      <c r="AX278" s="14" t="s">
        <v>80</v>
      </c>
      <c r="AY278" s="161" t="s">
        <v>118</v>
      </c>
    </row>
    <row r="279" spans="2:65" s="1" customFormat="1" ht="16.5" customHeight="1">
      <c r="B279" s="128"/>
      <c r="C279" s="174" t="s">
        <v>327</v>
      </c>
      <c r="D279" s="174" t="s">
        <v>311</v>
      </c>
      <c r="E279" s="175" t="s">
        <v>328</v>
      </c>
      <c r="F279" s="317" t="s">
        <v>1086</v>
      </c>
      <c r="G279" s="177" t="s">
        <v>123</v>
      </c>
      <c r="H279" s="178">
        <v>15.73</v>
      </c>
      <c r="I279" s="179"/>
      <c r="J279" s="180">
        <f>ROUND(I279*H279,2)</f>
        <v>0</v>
      </c>
      <c r="K279" s="176" t="s">
        <v>124</v>
      </c>
      <c r="L279" s="181"/>
      <c r="M279" s="182" t="s">
        <v>3</v>
      </c>
      <c r="N279" s="183" t="s">
        <v>43</v>
      </c>
      <c r="P279" s="138">
        <f>O279*H279</f>
        <v>0</v>
      </c>
      <c r="Q279" s="138">
        <v>0.13100000000000001</v>
      </c>
      <c r="R279" s="138">
        <f>Q279*H279</f>
        <v>2.0606300000000002</v>
      </c>
      <c r="S279" s="138">
        <v>0</v>
      </c>
      <c r="T279" s="139">
        <f>S279*H279</f>
        <v>0</v>
      </c>
      <c r="AR279" s="140" t="s">
        <v>172</v>
      </c>
      <c r="AT279" s="140" t="s">
        <v>311</v>
      </c>
      <c r="AU279" s="140" t="s">
        <v>82</v>
      </c>
      <c r="AY279" s="18" t="s">
        <v>118</v>
      </c>
      <c r="BE279" s="141">
        <f>IF(N279="základní",J279,0)</f>
        <v>0</v>
      </c>
      <c r="BF279" s="141">
        <f>IF(N279="snížená",J279,0)</f>
        <v>0</v>
      </c>
      <c r="BG279" s="141">
        <f>IF(N279="zákl. přenesená",J279,0)</f>
        <v>0</v>
      </c>
      <c r="BH279" s="141">
        <f>IF(N279="sníž. přenesená",J279,0)</f>
        <v>0</v>
      </c>
      <c r="BI279" s="141">
        <f>IF(N279="nulová",J279,0)</f>
        <v>0</v>
      </c>
      <c r="BJ279" s="18" t="s">
        <v>80</v>
      </c>
      <c r="BK279" s="141">
        <f>ROUND(I279*H279,2)</f>
        <v>0</v>
      </c>
      <c r="BL279" s="18" t="s">
        <v>125</v>
      </c>
      <c r="BM279" s="140" t="s">
        <v>329</v>
      </c>
    </row>
    <row r="280" spans="2:65" s="13" customFormat="1" ht="11.25">
      <c r="B280" s="153"/>
      <c r="D280" s="147" t="s">
        <v>129</v>
      </c>
      <c r="F280" s="155" t="s">
        <v>330</v>
      </c>
      <c r="H280" s="156">
        <v>15.73</v>
      </c>
      <c r="I280" s="157"/>
      <c r="L280" s="153"/>
      <c r="M280" s="158"/>
      <c r="T280" s="159"/>
      <c r="AT280" s="154" t="s">
        <v>129</v>
      </c>
      <c r="AU280" s="154" t="s">
        <v>82</v>
      </c>
      <c r="AV280" s="13" t="s">
        <v>82</v>
      </c>
      <c r="AW280" s="13" t="s">
        <v>4</v>
      </c>
      <c r="AX280" s="13" t="s">
        <v>80</v>
      </c>
      <c r="AY280" s="154" t="s">
        <v>118</v>
      </c>
    </row>
    <row r="281" spans="2:65" s="1" customFormat="1" ht="21.75" customHeight="1">
      <c r="B281" s="128"/>
      <c r="C281" s="129" t="s">
        <v>331</v>
      </c>
      <c r="D281" s="129" t="s">
        <v>120</v>
      </c>
      <c r="E281" s="130" t="s">
        <v>332</v>
      </c>
      <c r="F281" s="131" t="s">
        <v>333</v>
      </c>
      <c r="G281" s="132" t="s">
        <v>123</v>
      </c>
      <c r="H281" s="133">
        <v>14.3</v>
      </c>
      <c r="I281" s="134"/>
      <c r="J281" s="135">
        <f>ROUND(I281*H281,2)</f>
        <v>0</v>
      </c>
      <c r="K281" s="131" t="s">
        <v>124</v>
      </c>
      <c r="L281" s="33"/>
      <c r="M281" s="136" t="s">
        <v>3</v>
      </c>
      <c r="N281" s="137" t="s">
        <v>43</v>
      </c>
      <c r="P281" s="138">
        <f>O281*H281</f>
        <v>0</v>
      </c>
      <c r="Q281" s="138">
        <v>0.34499999999999997</v>
      </c>
      <c r="R281" s="138">
        <f>Q281*H281</f>
        <v>4.9334999999999996</v>
      </c>
      <c r="S281" s="138">
        <v>0</v>
      </c>
      <c r="T281" s="139">
        <f>S281*H281</f>
        <v>0</v>
      </c>
      <c r="AR281" s="140" t="s">
        <v>125</v>
      </c>
      <c r="AT281" s="140" t="s">
        <v>120</v>
      </c>
      <c r="AU281" s="140" t="s">
        <v>82</v>
      </c>
      <c r="AY281" s="18" t="s">
        <v>118</v>
      </c>
      <c r="BE281" s="141">
        <f>IF(N281="základní",J281,0)</f>
        <v>0</v>
      </c>
      <c r="BF281" s="141">
        <f>IF(N281="snížená",J281,0)</f>
        <v>0</v>
      </c>
      <c r="BG281" s="141">
        <f>IF(N281="zákl. přenesená",J281,0)</f>
        <v>0</v>
      </c>
      <c r="BH281" s="141">
        <f>IF(N281="sníž. přenesená",J281,0)</f>
        <v>0</v>
      </c>
      <c r="BI281" s="141">
        <f>IF(N281="nulová",J281,0)</f>
        <v>0</v>
      </c>
      <c r="BJ281" s="18" t="s">
        <v>80</v>
      </c>
      <c r="BK281" s="141">
        <f>ROUND(I281*H281,2)</f>
        <v>0</v>
      </c>
      <c r="BL281" s="18" t="s">
        <v>125</v>
      </c>
      <c r="BM281" s="140" t="s">
        <v>334</v>
      </c>
    </row>
    <row r="282" spans="2:65" s="1" customFormat="1" ht="11.25">
      <c r="B282" s="33"/>
      <c r="D282" s="142" t="s">
        <v>127</v>
      </c>
      <c r="F282" s="143" t="s">
        <v>335</v>
      </c>
      <c r="I282" s="144"/>
      <c r="L282" s="33"/>
      <c r="M282" s="145"/>
      <c r="T282" s="54"/>
      <c r="AT282" s="18" t="s">
        <v>127</v>
      </c>
      <c r="AU282" s="18" t="s">
        <v>82</v>
      </c>
    </row>
    <row r="283" spans="2:65" s="12" customFormat="1" ht="11.25">
      <c r="B283" s="146"/>
      <c r="D283" s="147" t="s">
        <v>129</v>
      </c>
      <c r="E283" s="148" t="s">
        <v>3</v>
      </c>
      <c r="F283" s="149" t="s">
        <v>336</v>
      </c>
      <c r="H283" s="148" t="s">
        <v>3</v>
      </c>
      <c r="I283" s="150"/>
      <c r="L283" s="146"/>
      <c r="M283" s="151"/>
      <c r="T283" s="152"/>
      <c r="AT283" s="148" t="s">
        <v>129</v>
      </c>
      <c r="AU283" s="148" t="s">
        <v>82</v>
      </c>
      <c r="AV283" s="12" t="s">
        <v>80</v>
      </c>
      <c r="AW283" s="12" t="s">
        <v>33</v>
      </c>
      <c r="AX283" s="12" t="s">
        <v>72</v>
      </c>
      <c r="AY283" s="148" t="s">
        <v>118</v>
      </c>
    </row>
    <row r="284" spans="2:65" s="12" customFormat="1" ht="11.25">
      <c r="B284" s="146"/>
      <c r="D284" s="147" t="s">
        <v>129</v>
      </c>
      <c r="E284" s="148" t="s">
        <v>3</v>
      </c>
      <c r="F284" s="149" t="s">
        <v>253</v>
      </c>
      <c r="H284" s="148" t="s">
        <v>3</v>
      </c>
      <c r="I284" s="150"/>
      <c r="L284" s="146"/>
      <c r="M284" s="151"/>
      <c r="T284" s="152"/>
      <c r="AT284" s="148" t="s">
        <v>129</v>
      </c>
      <c r="AU284" s="148" t="s">
        <v>82</v>
      </c>
      <c r="AV284" s="12" t="s">
        <v>80</v>
      </c>
      <c r="AW284" s="12" t="s">
        <v>33</v>
      </c>
      <c r="AX284" s="12" t="s">
        <v>72</v>
      </c>
      <c r="AY284" s="148" t="s">
        <v>118</v>
      </c>
    </row>
    <row r="285" spans="2:65" s="13" customFormat="1" ht="11.25">
      <c r="B285" s="153"/>
      <c r="D285" s="147" t="s">
        <v>129</v>
      </c>
      <c r="E285" s="154" t="s">
        <v>3</v>
      </c>
      <c r="F285" s="155" t="s">
        <v>254</v>
      </c>
      <c r="H285" s="156">
        <v>8.6999999999999993</v>
      </c>
      <c r="I285" s="157"/>
      <c r="L285" s="153"/>
      <c r="M285" s="158"/>
      <c r="T285" s="159"/>
      <c r="AT285" s="154" t="s">
        <v>129</v>
      </c>
      <c r="AU285" s="154" t="s">
        <v>82</v>
      </c>
      <c r="AV285" s="13" t="s">
        <v>82</v>
      </c>
      <c r="AW285" s="13" t="s">
        <v>33</v>
      </c>
      <c r="AX285" s="13" t="s">
        <v>72</v>
      </c>
      <c r="AY285" s="154" t="s">
        <v>118</v>
      </c>
    </row>
    <row r="286" spans="2:65" s="12" customFormat="1" ht="11.25">
      <c r="B286" s="146"/>
      <c r="D286" s="147" t="s">
        <v>129</v>
      </c>
      <c r="E286" s="148" t="s">
        <v>3</v>
      </c>
      <c r="F286" s="149" t="s">
        <v>255</v>
      </c>
      <c r="H286" s="148" t="s">
        <v>3</v>
      </c>
      <c r="I286" s="150"/>
      <c r="L286" s="146"/>
      <c r="M286" s="151"/>
      <c r="T286" s="152"/>
      <c r="AT286" s="148" t="s">
        <v>129</v>
      </c>
      <c r="AU286" s="148" t="s">
        <v>82</v>
      </c>
      <c r="AV286" s="12" t="s">
        <v>80</v>
      </c>
      <c r="AW286" s="12" t="s">
        <v>33</v>
      </c>
      <c r="AX286" s="12" t="s">
        <v>72</v>
      </c>
      <c r="AY286" s="148" t="s">
        <v>118</v>
      </c>
    </row>
    <row r="287" spans="2:65" s="13" customFormat="1" ht="11.25">
      <c r="B287" s="153"/>
      <c r="D287" s="147" t="s">
        <v>129</v>
      </c>
      <c r="E287" s="154" t="s">
        <v>3</v>
      </c>
      <c r="F287" s="155" t="s">
        <v>256</v>
      </c>
      <c r="H287" s="156">
        <v>5.6</v>
      </c>
      <c r="I287" s="157"/>
      <c r="L287" s="153"/>
      <c r="M287" s="158"/>
      <c r="T287" s="159"/>
      <c r="AT287" s="154" t="s">
        <v>129</v>
      </c>
      <c r="AU287" s="154" t="s">
        <v>82</v>
      </c>
      <c r="AV287" s="13" t="s">
        <v>82</v>
      </c>
      <c r="AW287" s="13" t="s">
        <v>33</v>
      </c>
      <c r="AX287" s="13" t="s">
        <v>72</v>
      </c>
      <c r="AY287" s="154" t="s">
        <v>118</v>
      </c>
    </row>
    <row r="288" spans="2:65" s="14" customFormat="1" ht="11.25">
      <c r="B288" s="160"/>
      <c r="D288" s="147" t="s">
        <v>129</v>
      </c>
      <c r="E288" s="161" t="s">
        <v>3</v>
      </c>
      <c r="F288" s="162" t="s">
        <v>132</v>
      </c>
      <c r="H288" s="163">
        <v>14.299999999999999</v>
      </c>
      <c r="I288" s="164"/>
      <c r="L288" s="160"/>
      <c r="M288" s="165"/>
      <c r="T288" s="166"/>
      <c r="AT288" s="161" t="s">
        <v>129</v>
      </c>
      <c r="AU288" s="161" t="s">
        <v>82</v>
      </c>
      <c r="AV288" s="14" t="s">
        <v>125</v>
      </c>
      <c r="AW288" s="14" t="s">
        <v>33</v>
      </c>
      <c r="AX288" s="14" t="s">
        <v>80</v>
      </c>
      <c r="AY288" s="161" t="s">
        <v>118</v>
      </c>
    </row>
    <row r="289" spans="2:65" s="1" customFormat="1" ht="37.9" customHeight="1">
      <c r="B289" s="128"/>
      <c r="C289" s="129" t="s">
        <v>337</v>
      </c>
      <c r="D289" s="129" t="s">
        <v>120</v>
      </c>
      <c r="E289" s="130" t="s">
        <v>338</v>
      </c>
      <c r="F289" s="131" t="s">
        <v>339</v>
      </c>
      <c r="G289" s="132" t="s">
        <v>123</v>
      </c>
      <c r="H289" s="133">
        <v>143.1</v>
      </c>
      <c r="I289" s="134"/>
      <c r="J289" s="135">
        <f>ROUND(I289*H289,2)</f>
        <v>0</v>
      </c>
      <c r="K289" s="131" t="s">
        <v>124</v>
      </c>
      <c r="L289" s="33"/>
      <c r="M289" s="136" t="s">
        <v>3</v>
      </c>
      <c r="N289" s="137" t="s">
        <v>43</v>
      </c>
      <c r="P289" s="138">
        <f>O289*H289</f>
        <v>0</v>
      </c>
      <c r="Q289" s="138">
        <v>9.8000000000000004E-2</v>
      </c>
      <c r="R289" s="138">
        <f>Q289*H289</f>
        <v>14.0238</v>
      </c>
      <c r="S289" s="138">
        <v>0</v>
      </c>
      <c r="T289" s="139">
        <f>S289*H289</f>
        <v>0</v>
      </c>
      <c r="AR289" s="140" t="s">
        <v>125</v>
      </c>
      <c r="AT289" s="140" t="s">
        <v>120</v>
      </c>
      <c r="AU289" s="140" t="s">
        <v>82</v>
      </c>
      <c r="AY289" s="18" t="s">
        <v>118</v>
      </c>
      <c r="BE289" s="141">
        <f>IF(N289="základní",J289,0)</f>
        <v>0</v>
      </c>
      <c r="BF289" s="141">
        <f>IF(N289="snížená",J289,0)</f>
        <v>0</v>
      </c>
      <c r="BG289" s="141">
        <f>IF(N289="zákl. přenesená",J289,0)</f>
        <v>0</v>
      </c>
      <c r="BH289" s="141">
        <f>IF(N289="sníž. přenesená",J289,0)</f>
        <v>0</v>
      </c>
      <c r="BI289" s="141">
        <f>IF(N289="nulová",J289,0)</f>
        <v>0</v>
      </c>
      <c r="BJ289" s="18" t="s">
        <v>80</v>
      </c>
      <c r="BK289" s="141">
        <f>ROUND(I289*H289,2)</f>
        <v>0</v>
      </c>
      <c r="BL289" s="18" t="s">
        <v>125</v>
      </c>
      <c r="BM289" s="140" t="s">
        <v>340</v>
      </c>
    </row>
    <row r="290" spans="2:65" s="1" customFormat="1" ht="11.25">
      <c r="B290" s="33"/>
      <c r="D290" s="142" t="s">
        <v>127</v>
      </c>
      <c r="F290" s="143" t="s">
        <v>341</v>
      </c>
      <c r="I290" s="144"/>
      <c r="L290" s="33"/>
      <c r="M290" s="145"/>
      <c r="T290" s="54"/>
      <c r="AT290" s="18" t="s">
        <v>127</v>
      </c>
      <c r="AU290" s="18" t="s">
        <v>82</v>
      </c>
    </row>
    <row r="291" spans="2:65" s="12" customFormat="1" ht="11.25">
      <c r="B291" s="146"/>
      <c r="D291" s="147" t="s">
        <v>129</v>
      </c>
      <c r="E291" s="148" t="s">
        <v>3</v>
      </c>
      <c r="F291" s="149" t="s">
        <v>257</v>
      </c>
      <c r="H291" s="148" t="s">
        <v>3</v>
      </c>
      <c r="I291" s="150"/>
      <c r="L291" s="146"/>
      <c r="M291" s="151"/>
      <c r="T291" s="152"/>
      <c r="AT291" s="148" t="s">
        <v>129</v>
      </c>
      <c r="AU291" s="148" t="s">
        <v>82</v>
      </c>
      <c r="AV291" s="12" t="s">
        <v>80</v>
      </c>
      <c r="AW291" s="12" t="s">
        <v>33</v>
      </c>
      <c r="AX291" s="12" t="s">
        <v>72</v>
      </c>
      <c r="AY291" s="148" t="s">
        <v>118</v>
      </c>
    </row>
    <row r="292" spans="2:65" s="13" customFormat="1" ht="11.25">
      <c r="B292" s="153"/>
      <c r="D292" s="147" t="s">
        <v>129</v>
      </c>
      <c r="E292" s="154" t="s">
        <v>3</v>
      </c>
      <c r="F292" s="155" t="s">
        <v>258</v>
      </c>
      <c r="H292" s="156">
        <v>47.1</v>
      </c>
      <c r="I292" s="157"/>
      <c r="L292" s="153"/>
      <c r="M292" s="158"/>
      <c r="T292" s="159"/>
      <c r="AT292" s="154" t="s">
        <v>129</v>
      </c>
      <c r="AU292" s="154" t="s">
        <v>82</v>
      </c>
      <c r="AV292" s="13" t="s">
        <v>82</v>
      </c>
      <c r="AW292" s="13" t="s">
        <v>33</v>
      </c>
      <c r="AX292" s="13" t="s">
        <v>72</v>
      </c>
      <c r="AY292" s="154" t="s">
        <v>118</v>
      </c>
    </row>
    <row r="293" spans="2:65" s="12" customFormat="1" ht="11.25">
      <c r="B293" s="146"/>
      <c r="D293" s="147" t="s">
        <v>129</v>
      </c>
      <c r="E293" s="148" t="s">
        <v>3</v>
      </c>
      <c r="F293" s="149" t="s">
        <v>259</v>
      </c>
      <c r="H293" s="148" t="s">
        <v>3</v>
      </c>
      <c r="I293" s="150"/>
      <c r="L293" s="146"/>
      <c r="M293" s="151"/>
      <c r="T293" s="152"/>
      <c r="AT293" s="148" t="s">
        <v>129</v>
      </c>
      <c r="AU293" s="148" t="s">
        <v>82</v>
      </c>
      <c r="AV293" s="12" t="s">
        <v>80</v>
      </c>
      <c r="AW293" s="12" t="s">
        <v>33</v>
      </c>
      <c r="AX293" s="12" t="s">
        <v>72</v>
      </c>
      <c r="AY293" s="148" t="s">
        <v>118</v>
      </c>
    </row>
    <row r="294" spans="2:65" s="13" customFormat="1" ht="11.25">
      <c r="B294" s="153"/>
      <c r="D294" s="147" t="s">
        <v>129</v>
      </c>
      <c r="E294" s="154" t="s">
        <v>3</v>
      </c>
      <c r="F294" s="155" t="s">
        <v>260</v>
      </c>
      <c r="H294" s="156">
        <v>96</v>
      </c>
      <c r="I294" s="157"/>
      <c r="L294" s="153"/>
      <c r="M294" s="158"/>
      <c r="T294" s="159"/>
      <c r="AT294" s="154" t="s">
        <v>129</v>
      </c>
      <c r="AU294" s="154" t="s">
        <v>82</v>
      </c>
      <c r="AV294" s="13" t="s">
        <v>82</v>
      </c>
      <c r="AW294" s="13" t="s">
        <v>33</v>
      </c>
      <c r="AX294" s="13" t="s">
        <v>72</v>
      </c>
      <c r="AY294" s="154" t="s">
        <v>118</v>
      </c>
    </row>
    <row r="295" spans="2:65" s="14" customFormat="1" ht="11.25">
      <c r="B295" s="160"/>
      <c r="D295" s="147" t="s">
        <v>129</v>
      </c>
      <c r="E295" s="161" t="s">
        <v>3</v>
      </c>
      <c r="F295" s="162" t="s">
        <v>132</v>
      </c>
      <c r="H295" s="163">
        <v>143.1</v>
      </c>
      <c r="I295" s="164"/>
      <c r="L295" s="160"/>
      <c r="M295" s="165"/>
      <c r="T295" s="166"/>
      <c r="AT295" s="161" t="s">
        <v>129</v>
      </c>
      <c r="AU295" s="161" t="s">
        <v>82</v>
      </c>
      <c r="AV295" s="14" t="s">
        <v>125</v>
      </c>
      <c r="AW295" s="14" t="s">
        <v>33</v>
      </c>
      <c r="AX295" s="14" t="s">
        <v>80</v>
      </c>
      <c r="AY295" s="161" t="s">
        <v>118</v>
      </c>
    </row>
    <row r="296" spans="2:65" s="1" customFormat="1" ht="16.5" customHeight="1">
      <c r="B296" s="128"/>
      <c r="C296" s="174" t="s">
        <v>342</v>
      </c>
      <c r="D296" s="174" t="s">
        <v>311</v>
      </c>
      <c r="E296" s="175" t="s">
        <v>343</v>
      </c>
      <c r="F296" s="317" t="s">
        <v>1088</v>
      </c>
      <c r="G296" s="177" t="s">
        <v>123</v>
      </c>
      <c r="H296" s="178">
        <v>157.41</v>
      </c>
      <c r="I296" s="179"/>
      <c r="J296" s="180">
        <f>ROUND(I296*H296,2)</f>
        <v>0</v>
      </c>
      <c r="K296" s="176" t="s">
        <v>124</v>
      </c>
      <c r="L296" s="181"/>
      <c r="M296" s="182" t="s">
        <v>3</v>
      </c>
      <c r="N296" s="183" t="s">
        <v>43</v>
      </c>
      <c r="P296" s="138">
        <f>O296*H296</f>
        <v>0</v>
      </c>
      <c r="Q296" s="138">
        <v>2.7E-2</v>
      </c>
      <c r="R296" s="138">
        <f>Q296*H296</f>
        <v>4.25007</v>
      </c>
      <c r="S296" s="138">
        <v>0</v>
      </c>
      <c r="T296" s="139">
        <f>S296*H296</f>
        <v>0</v>
      </c>
      <c r="AR296" s="140" t="s">
        <v>172</v>
      </c>
      <c r="AT296" s="140" t="s">
        <v>311</v>
      </c>
      <c r="AU296" s="140" t="s">
        <v>82</v>
      </c>
      <c r="AY296" s="18" t="s">
        <v>118</v>
      </c>
      <c r="BE296" s="141">
        <f>IF(N296="základní",J296,0)</f>
        <v>0</v>
      </c>
      <c r="BF296" s="141">
        <f>IF(N296="snížená",J296,0)</f>
        <v>0</v>
      </c>
      <c r="BG296" s="141">
        <f>IF(N296="zákl. přenesená",J296,0)</f>
        <v>0</v>
      </c>
      <c r="BH296" s="141">
        <f>IF(N296="sníž. přenesená",J296,0)</f>
        <v>0</v>
      </c>
      <c r="BI296" s="141">
        <f>IF(N296="nulová",J296,0)</f>
        <v>0</v>
      </c>
      <c r="BJ296" s="18" t="s">
        <v>80</v>
      </c>
      <c r="BK296" s="141">
        <f>ROUND(I296*H296,2)</f>
        <v>0</v>
      </c>
      <c r="BL296" s="18" t="s">
        <v>125</v>
      </c>
      <c r="BM296" s="140" t="s">
        <v>344</v>
      </c>
    </row>
    <row r="297" spans="2:65" s="13" customFormat="1" ht="11.25">
      <c r="B297" s="153"/>
      <c r="D297" s="147" t="s">
        <v>129</v>
      </c>
      <c r="F297" s="155" t="s">
        <v>345</v>
      </c>
      <c r="H297" s="156">
        <v>157.41</v>
      </c>
      <c r="I297" s="157"/>
      <c r="L297" s="153"/>
      <c r="M297" s="158"/>
      <c r="T297" s="159"/>
      <c r="AT297" s="154" t="s">
        <v>129</v>
      </c>
      <c r="AU297" s="154" t="s">
        <v>82</v>
      </c>
      <c r="AV297" s="13" t="s">
        <v>82</v>
      </c>
      <c r="AW297" s="13" t="s">
        <v>4</v>
      </c>
      <c r="AX297" s="13" t="s">
        <v>80</v>
      </c>
      <c r="AY297" s="154" t="s">
        <v>118</v>
      </c>
    </row>
    <row r="298" spans="2:65" s="1" customFormat="1" ht="21.75" customHeight="1">
      <c r="B298" s="128"/>
      <c r="C298" s="129" t="s">
        <v>346</v>
      </c>
      <c r="D298" s="129" t="s">
        <v>120</v>
      </c>
      <c r="E298" s="130" t="s">
        <v>317</v>
      </c>
      <c r="F298" s="131" t="s">
        <v>318</v>
      </c>
      <c r="G298" s="132" t="s">
        <v>123</v>
      </c>
      <c r="H298" s="133">
        <v>143.1</v>
      </c>
      <c r="I298" s="134"/>
      <c r="J298" s="135">
        <f>ROUND(I298*H298,2)</f>
        <v>0</v>
      </c>
      <c r="K298" s="131" t="s">
        <v>124</v>
      </c>
      <c r="L298" s="33"/>
      <c r="M298" s="136" t="s">
        <v>3</v>
      </c>
      <c r="N298" s="137" t="s">
        <v>43</v>
      </c>
      <c r="P298" s="138">
        <f>O298*H298</f>
        <v>0</v>
      </c>
      <c r="Q298" s="138">
        <v>0.46</v>
      </c>
      <c r="R298" s="138">
        <f>Q298*H298</f>
        <v>65.825999999999993</v>
      </c>
      <c r="S298" s="138">
        <v>0</v>
      </c>
      <c r="T298" s="139">
        <f>S298*H298</f>
        <v>0</v>
      </c>
      <c r="AR298" s="140" t="s">
        <v>125</v>
      </c>
      <c r="AT298" s="140" t="s">
        <v>120</v>
      </c>
      <c r="AU298" s="140" t="s">
        <v>82</v>
      </c>
      <c r="AY298" s="18" t="s">
        <v>118</v>
      </c>
      <c r="BE298" s="141">
        <f>IF(N298="základní",J298,0)</f>
        <v>0</v>
      </c>
      <c r="BF298" s="141">
        <f>IF(N298="snížená",J298,0)</f>
        <v>0</v>
      </c>
      <c r="BG298" s="141">
        <f>IF(N298="zákl. přenesená",J298,0)</f>
        <v>0</v>
      </c>
      <c r="BH298" s="141">
        <f>IF(N298="sníž. přenesená",J298,0)</f>
        <v>0</v>
      </c>
      <c r="BI298" s="141">
        <f>IF(N298="nulová",J298,0)</f>
        <v>0</v>
      </c>
      <c r="BJ298" s="18" t="s">
        <v>80</v>
      </c>
      <c r="BK298" s="141">
        <f>ROUND(I298*H298,2)</f>
        <v>0</v>
      </c>
      <c r="BL298" s="18" t="s">
        <v>125</v>
      </c>
      <c r="BM298" s="140" t="s">
        <v>347</v>
      </c>
    </row>
    <row r="299" spans="2:65" s="1" customFormat="1" ht="11.25">
      <c r="B299" s="33"/>
      <c r="D299" s="142" t="s">
        <v>127</v>
      </c>
      <c r="F299" s="143" t="s">
        <v>320</v>
      </c>
      <c r="I299" s="144"/>
      <c r="L299" s="33"/>
      <c r="M299" s="145"/>
      <c r="T299" s="54"/>
      <c r="AT299" s="18" t="s">
        <v>127</v>
      </c>
      <c r="AU299" s="18" t="s">
        <v>82</v>
      </c>
    </row>
    <row r="300" spans="2:65" s="12" customFormat="1" ht="11.25">
      <c r="B300" s="146"/>
      <c r="D300" s="147" t="s">
        <v>129</v>
      </c>
      <c r="E300" s="148" t="s">
        <v>3</v>
      </c>
      <c r="F300" s="149" t="s">
        <v>348</v>
      </c>
      <c r="H300" s="148" t="s">
        <v>3</v>
      </c>
      <c r="I300" s="150"/>
      <c r="L300" s="146"/>
      <c r="M300" s="151"/>
      <c r="T300" s="152"/>
      <c r="AT300" s="148" t="s">
        <v>129</v>
      </c>
      <c r="AU300" s="148" t="s">
        <v>82</v>
      </c>
      <c r="AV300" s="12" t="s">
        <v>80</v>
      </c>
      <c r="AW300" s="12" t="s">
        <v>33</v>
      </c>
      <c r="AX300" s="12" t="s">
        <v>72</v>
      </c>
      <c r="AY300" s="148" t="s">
        <v>118</v>
      </c>
    </row>
    <row r="301" spans="2:65" s="12" customFormat="1" ht="11.25">
      <c r="B301" s="146"/>
      <c r="D301" s="147" t="s">
        <v>129</v>
      </c>
      <c r="E301" s="148" t="s">
        <v>3</v>
      </c>
      <c r="F301" s="149" t="s">
        <v>257</v>
      </c>
      <c r="H301" s="148" t="s">
        <v>3</v>
      </c>
      <c r="I301" s="150"/>
      <c r="L301" s="146"/>
      <c r="M301" s="151"/>
      <c r="T301" s="152"/>
      <c r="AT301" s="148" t="s">
        <v>129</v>
      </c>
      <c r="AU301" s="148" t="s">
        <v>82</v>
      </c>
      <c r="AV301" s="12" t="s">
        <v>80</v>
      </c>
      <c r="AW301" s="12" t="s">
        <v>33</v>
      </c>
      <c r="AX301" s="12" t="s">
        <v>72</v>
      </c>
      <c r="AY301" s="148" t="s">
        <v>118</v>
      </c>
    </row>
    <row r="302" spans="2:65" s="13" customFormat="1" ht="11.25">
      <c r="B302" s="153"/>
      <c r="D302" s="147" t="s">
        <v>129</v>
      </c>
      <c r="E302" s="154" t="s">
        <v>3</v>
      </c>
      <c r="F302" s="155" t="s">
        <v>258</v>
      </c>
      <c r="H302" s="156">
        <v>47.1</v>
      </c>
      <c r="I302" s="157"/>
      <c r="L302" s="153"/>
      <c r="M302" s="158"/>
      <c r="T302" s="159"/>
      <c r="AT302" s="154" t="s">
        <v>129</v>
      </c>
      <c r="AU302" s="154" t="s">
        <v>82</v>
      </c>
      <c r="AV302" s="13" t="s">
        <v>82</v>
      </c>
      <c r="AW302" s="13" t="s">
        <v>33</v>
      </c>
      <c r="AX302" s="13" t="s">
        <v>72</v>
      </c>
      <c r="AY302" s="154" t="s">
        <v>118</v>
      </c>
    </row>
    <row r="303" spans="2:65" s="12" customFormat="1" ht="11.25">
      <c r="B303" s="146"/>
      <c r="D303" s="147" t="s">
        <v>129</v>
      </c>
      <c r="E303" s="148" t="s">
        <v>3</v>
      </c>
      <c r="F303" s="149" t="s">
        <v>259</v>
      </c>
      <c r="H303" s="148" t="s">
        <v>3</v>
      </c>
      <c r="I303" s="150"/>
      <c r="L303" s="146"/>
      <c r="M303" s="151"/>
      <c r="T303" s="152"/>
      <c r="AT303" s="148" t="s">
        <v>129</v>
      </c>
      <c r="AU303" s="148" t="s">
        <v>82</v>
      </c>
      <c r="AV303" s="12" t="s">
        <v>80</v>
      </c>
      <c r="AW303" s="12" t="s">
        <v>33</v>
      </c>
      <c r="AX303" s="12" t="s">
        <v>72</v>
      </c>
      <c r="AY303" s="148" t="s">
        <v>118</v>
      </c>
    </row>
    <row r="304" spans="2:65" s="13" customFormat="1" ht="11.25">
      <c r="B304" s="153"/>
      <c r="D304" s="147" t="s">
        <v>129</v>
      </c>
      <c r="E304" s="154" t="s">
        <v>3</v>
      </c>
      <c r="F304" s="155" t="s">
        <v>260</v>
      </c>
      <c r="H304" s="156">
        <v>96</v>
      </c>
      <c r="I304" s="157"/>
      <c r="L304" s="153"/>
      <c r="M304" s="158"/>
      <c r="T304" s="159"/>
      <c r="AT304" s="154" t="s">
        <v>129</v>
      </c>
      <c r="AU304" s="154" t="s">
        <v>82</v>
      </c>
      <c r="AV304" s="13" t="s">
        <v>82</v>
      </c>
      <c r="AW304" s="13" t="s">
        <v>33</v>
      </c>
      <c r="AX304" s="13" t="s">
        <v>72</v>
      </c>
      <c r="AY304" s="154" t="s">
        <v>118</v>
      </c>
    </row>
    <row r="305" spans="2:65" s="14" customFormat="1" ht="11.25">
      <c r="B305" s="160"/>
      <c r="D305" s="147" t="s">
        <v>129</v>
      </c>
      <c r="E305" s="161" t="s">
        <v>3</v>
      </c>
      <c r="F305" s="162" t="s">
        <v>132</v>
      </c>
      <c r="H305" s="163">
        <v>143.1</v>
      </c>
      <c r="I305" s="164"/>
      <c r="L305" s="160"/>
      <c r="M305" s="165"/>
      <c r="T305" s="166"/>
      <c r="AT305" s="161" t="s">
        <v>129</v>
      </c>
      <c r="AU305" s="161" t="s">
        <v>82</v>
      </c>
      <c r="AV305" s="14" t="s">
        <v>125</v>
      </c>
      <c r="AW305" s="14" t="s">
        <v>33</v>
      </c>
      <c r="AX305" s="14" t="s">
        <v>80</v>
      </c>
      <c r="AY305" s="161" t="s">
        <v>118</v>
      </c>
    </row>
    <row r="306" spans="2:65" s="1" customFormat="1" ht="33" customHeight="1">
      <c r="B306" s="128"/>
      <c r="C306" s="129" t="s">
        <v>349</v>
      </c>
      <c r="D306" s="129" t="s">
        <v>120</v>
      </c>
      <c r="E306" s="130" t="s">
        <v>350</v>
      </c>
      <c r="F306" s="131" t="s">
        <v>351</v>
      </c>
      <c r="G306" s="132" t="s">
        <v>123</v>
      </c>
      <c r="H306" s="133">
        <v>144</v>
      </c>
      <c r="I306" s="134"/>
      <c r="J306" s="135">
        <f>ROUND(I306*H306,2)</f>
        <v>0</v>
      </c>
      <c r="K306" s="131" t="s">
        <v>124</v>
      </c>
      <c r="L306" s="33"/>
      <c r="M306" s="136" t="s">
        <v>3</v>
      </c>
      <c r="N306" s="137" t="s">
        <v>43</v>
      </c>
      <c r="P306" s="138">
        <f>O306*H306</f>
        <v>0</v>
      </c>
      <c r="Q306" s="138">
        <v>0.1837</v>
      </c>
      <c r="R306" s="138">
        <f>Q306*H306</f>
        <v>26.4528</v>
      </c>
      <c r="S306" s="138">
        <v>0</v>
      </c>
      <c r="T306" s="139">
        <f>S306*H306</f>
        <v>0</v>
      </c>
      <c r="AR306" s="140" t="s">
        <v>125</v>
      </c>
      <c r="AT306" s="140" t="s">
        <v>120</v>
      </c>
      <c r="AU306" s="140" t="s">
        <v>82</v>
      </c>
      <c r="AY306" s="18" t="s">
        <v>118</v>
      </c>
      <c r="BE306" s="141">
        <f>IF(N306="základní",J306,0)</f>
        <v>0</v>
      </c>
      <c r="BF306" s="141">
        <f>IF(N306="snížená",J306,0)</f>
        <v>0</v>
      </c>
      <c r="BG306" s="141">
        <f>IF(N306="zákl. přenesená",J306,0)</f>
        <v>0</v>
      </c>
      <c r="BH306" s="141">
        <f>IF(N306="sníž. přenesená",J306,0)</f>
        <v>0</v>
      </c>
      <c r="BI306" s="141">
        <f>IF(N306="nulová",J306,0)</f>
        <v>0</v>
      </c>
      <c r="BJ306" s="18" t="s">
        <v>80</v>
      </c>
      <c r="BK306" s="141">
        <f>ROUND(I306*H306,2)</f>
        <v>0</v>
      </c>
      <c r="BL306" s="18" t="s">
        <v>125</v>
      </c>
      <c r="BM306" s="140" t="s">
        <v>352</v>
      </c>
    </row>
    <row r="307" spans="2:65" s="1" customFormat="1" ht="11.25">
      <c r="B307" s="33"/>
      <c r="D307" s="142" t="s">
        <v>127</v>
      </c>
      <c r="F307" s="143" t="s">
        <v>353</v>
      </c>
      <c r="I307" s="144"/>
      <c r="L307" s="33"/>
      <c r="M307" s="145"/>
      <c r="T307" s="54"/>
      <c r="AT307" s="18" t="s">
        <v>127</v>
      </c>
      <c r="AU307" s="18" t="s">
        <v>82</v>
      </c>
    </row>
    <row r="308" spans="2:65" s="12" customFormat="1" ht="11.25">
      <c r="B308" s="146"/>
      <c r="D308" s="147" t="s">
        <v>129</v>
      </c>
      <c r="E308" s="148" t="s">
        <v>3</v>
      </c>
      <c r="F308" s="149" t="s">
        <v>354</v>
      </c>
      <c r="H308" s="148" t="s">
        <v>3</v>
      </c>
      <c r="I308" s="150"/>
      <c r="L308" s="146"/>
      <c r="M308" s="151"/>
      <c r="T308" s="152"/>
      <c r="AT308" s="148" t="s">
        <v>129</v>
      </c>
      <c r="AU308" s="148" t="s">
        <v>82</v>
      </c>
      <c r="AV308" s="12" t="s">
        <v>80</v>
      </c>
      <c r="AW308" s="12" t="s">
        <v>33</v>
      </c>
      <c r="AX308" s="12" t="s">
        <v>72</v>
      </c>
      <c r="AY308" s="148" t="s">
        <v>118</v>
      </c>
    </row>
    <row r="309" spans="2:65" s="13" customFormat="1" ht="11.25">
      <c r="B309" s="153"/>
      <c r="D309" s="147" t="s">
        <v>129</v>
      </c>
      <c r="E309" s="154" t="s">
        <v>3</v>
      </c>
      <c r="F309" s="155" t="s">
        <v>262</v>
      </c>
      <c r="H309" s="156">
        <v>144</v>
      </c>
      <c r="I309" s="157"/>
      <c r="L309" s="153"/>
      <c r="M309" s="158"/>
      <c r="T309" s="159"/>
      <c r="AT309" s="154" t="s">
        <v>129</v>
      </c>
      <c r="AU309" s="154" t="s">
        <v>82</v>
      </c>
      <c r="AV309" s="13" t="s">
        <v>82</v>
      </c>
      <c r="AW309" s="13" t="s">
        <v>33</v>
      </c>
      <c r="AX309" s="13" t="s">
        <v>80</v>
      </c>
      <c r="AY309" s="154" t="s">
        <v>118</v>
      </c>
    </row>
    <row r="310" spans="2:65" s="1" customFormat="1" ht="16.5" customHeight="1">
      <c r="B310" s="128"/>
      <c r="C310" s="174" t="s">
        <v>355</v>
      </c>
      <c r="D310" s="174" t="s">
        <v>311</v>
      </c>
      <c r="E310" s="175" t="s">
        <v>356</v>
      </c>
      <c r="F310" s="176" t="s">
        <v>357</v>
      </c>
      <c r="G310" s="177" t="s">
        <v>123</v>
      </c>
      <c r="H310" s="178">
        <v>141.78</v>
      </c>
      <c r="I310" s="179"/>
      <c r="J310" s="180">
        <f>ROUND(I310*H310,2)</f>
        <v>0</v>
      </c>
      <c r="K310" s="176" t="s">
        <v>3</v>
      </c>
      <c r="L310" s="181"/>
      <c r="M310" s="182" t="s">
        <v>3</v>
      </c>
      <c r="N310" s="183" t="s">
        <v>43</v>
      </c>
      <c r="P310" s="138">
        <f>O310*H310</f>
        <v>0</v>
      </c>
      <c r="Q310" s="138">
        <v>0.222</v>
      </c>
      <c r="R310" s="138">
        <f>Q310*H310</f>
        <v>31.475159999999999</v>
      </c>
      <c r="S310" s="138">
        <v>0</v>
      </c>
      <c r="T310" s="139">
        <f>S310*H310</f>
        <v>0</v>
      </c>
      <c r="AR310" s="140" t="s">
        <v>172</v>
      </c>
      <c r="AT310" s="140" t="s">
        <v>311</v>
      </c>
      <c r="AU310" s="140" t="s">
        <v>82</v>
      </c>
      <c r="AY310" s="18" t="s">
        <v>118</v>
      </c>
      <c r="BE310" s="141">
        <f>IF(N310="základní",J310,0)</f>
        <v>0</v>
      </c>
      <c r="BF310" s="141">
        <f>IF(N310="snížená",J310,0)</f>
        <v>0</v>
      </c>
      <c r="BG310" s="141">
        <f>IF(N310="zákl. přenesená",J310,0)</f>
        <v>0</v>
      </c>
      <c r="BH310" s="141">
        <f>IF(N310="sníž. přenesená",J310,0)</f>
        <v>0</v>
      </c>
      <c r="BI310" s="141">
        <f>IF(N310="nulová",J310,0)</f>
        <v>0</v>
      </c>
      <c r="BJ310" s="18" t="s">
        <v>80</v>
      </c>
      <c r="BK310" s="141">
        <f>ROUND(I310*H310,2)</f>
        <v>0</v>
      </c>
      <c r="BL310" s="18" t="s">
        <v>125</v>
      </c>
      <c r="BM310" s="140" t="s">
        <v>358</v>
      </c>
    </row>
    <row r="311" spans="2:65" s="13" customFormat="1" ht="11.25">
      <c r="B311" s="153"/>
      <c r="D311" s="147" t="s">
        <v>129</v>
      </c>
      <c r="E311" s="154" t="s">
        <v>3</v>
      </c>
      <c r="F311" s="155" t="s">
        <v>359</v>
      </c>
      <c r="H311" s="156">
        <v>139</v>
      </c>
      <c r="I311" s="157"/>
      <c r="L311" s="153"/>
      <c r="M311" s="158"/>
      <c r="T311" s="159"/>
      <c r="AT311" s="154" t="s">
        <v>129</v>
      </c>
      <c r="AU311" s="154" t="s">
        <v>82</v>
      </c>
      <c r="AV311" s="13" t="s">
        <v>82</v>
      </c>
      <c r="AW311" s="13" t="s">
        <v>33</v>
      </c>
      <c r="AX311" s="13" t="s">
        <v>80</v>
      </c>
      <c r="AY311" s="154" t="s">
        <v>118</v>
      </c>
    </row>
    <row r="312" spans="2:65" s="13" customFormat="1" ht="11.25">
      <c r="B312" s="153"/>
      <c r="D312" s="147" t="s">
        <v>129</v>
      </c>
      <c r="F312" s="155" t="s">
        <v>360</v>
      </c>
      <c r="H312" s="156">
        <v>141.78</v>
      </c>
      <c r="I312" s="157"/>
      <c r="L312" s="153"/>
      <c r="M312" s="158"/>
      <c r="T312" s="159"/>
      <c r="AT312" s="154" t="s">
        <v>129</v>
      </c>
      <c r="AU312" s="154" t="s">
        <v>82</v>
      </c>
      <c r="AV312" s="13" t="s">
        <v>82</v>
      </c>
      <c r="AW312" s="13" t="s">
        <v>4</v>
      </c>
      <c r="AX312" s="13" t="s">
        <v>80</v>
      </c>
      <c r="AY312" s="154" t="s">
        <v>118</v>
      </c>
    </row>
    <row r="313" spans="2:65" s="1" customFormat="1" ht="16.5" customHeight="1">
      <c r="B313" s="128"/>
      <c r="C313" s="174" t="s">
        <v>361</v>
      </c>
      <c r="D313" s="174" t="s">
        <v>311</v>
      </c>
      <c r="E313" s="175" t="s">
        <v>362</v>
      </c>
      <c r="F313" s="176" t="s">
        <v>363</v>
      </c>
      <c r="G313" s="177" t="s">
        <v>123</v>
      </c>
      <c r="H313" s="178">
        <v>5.0999999999999996</v>
      </c>
      <c r="I313" s="179"/>
      <c r="J313" s="180">
        <f>ROUND(I313*H313,2)</f>
        <v>0</v>
      </c>
      <c r="K313" s="176" t="s">
        <v>3</v>
      </c>
      <c r="L313" s="181"/>
      <c r="M313" s="182" t="s">
        <v>3</v>
      </c>
      <c r="N313" s="183" t="s">
        <v>43</v>
      </c>
      <c r="P313" s="138">
        <f>O313*H313</f>
        <v>0</v>
      </c>
      <c r="Q313" s="138">
        <v>0.41699999999999998</v>
      </c>
      <c r="R313" s="138">
        <f>Q313*H313</f>
        <v>2.1266999999999996</v>
      </c>
      <c r="S313" s="138">
        <v>0</v>
      </c>
      <c r="T313" s="139">
        <f>S313*H313</f>
        <v>0</v>
      </c>
      <c r="AR313" s="140" t="s">
        <v>172</v>
      </c>
      <c r="AT313" s="140" t="s">
        <v>311</v>
      </c>
      <c r="AU313" s="140" t="s">
        <v>82</v>
      </c>
      <c r="AY313" s="18" t="s">
        <v>118</v>
      </c>
      <c r="BE313" s="141">
        <f>IF(N313="základní",J313,0)</f>
        <v>0</v>
      </c>
      <c r="BF313" s="141">
        <f>IF(N313="snížená",J313,0)</f>
        <v>0</v>
      </c>
      <c r="BG313" s="141">
        <f>IF(N313="zákl. přenesená",J313,0)</f>
        <v>0</v>
      </c>
      <c r="BH313" s="141">
        <f>IF(N313="sníž. přenesená",J313,0)</f>
        <v>0</v>
      </c>
      <c r="BI313" s="141">
        <f>IF(N313="nulová",J313,0)</f>
        <v>0</v>
      </c>
      <c r="BJ313" s="18" t="s">
        <v>80</v>
      </c>
      <c r="BK313" s="141">
        <f>ROUND(I313*H313,2)</f>
        <v>0</v>
      </c>
      <c r="BL313" s="18" t="s">
        <v>125</v>
      </c>
      <c r="BM313" s="140" t="s">
        <v>364</v>
      </c>
    </row>
    <row r="314" spans="2:65" s="13" customFormat="1" ht="11.25">
      <c r="B314" s="153"/>
      <c r="D314" s="147" t="s">
        <v>129</v>
      </c>
      <c r="F314" s="155" t="s">
        <v>365</v>
      </c>
      <c r="H314" s="156">
        <v>5.0999999999999996</v>
      </c>
      <c r="I314" s="157"/>
      <c r="L314" s="153"/>
      <c r="M314" s="158"/>
      <c r="T314" s="159"/>
      <c r="AT314" s="154" t="s">
        <v>129</v>
      </c>
      <c r="AU314" s="154" t="s">
        <v>82</v>
      </c>
      <c r="AV314" s="13" t="s">
        <v>82</v>
      </c>
      <c r="AW314" s="13" t="s">
        <v>4</v>
      </c>
      <c r="AX314" s="13" t="s">
        <v>80</v>
      </c>
      <c r="AY314" s="154" t="s">
        <v>118</v>
      </c>
    </row>
    <row r="315" spans="2:65" s="1" customFormat="1" ht="37.9" customHeight="1">
      <c r="B315" s="128"/>
      <c r="C315" s="129" t="s">
        <v>366</v>
      </c>
      <c r="D315" s="129" t="s">
        <v>120</v>
      </c>
      <c r="E315" s="130" t="s">
        <v>323</v>
      </c>
      <c r="F315" s="131" t="s">
        <v>324</v>
      </c>
      <c r="G315" s="132" t="s">
        <v>123</v>
      </c>
      <c r="H315" s="133">
        <v>40.299999999999997</v>
      </c>
      <c r="I315" s="134"/>
      <c r="J315" s="135">
        <f>ROUND(I315*H315,2)</f>
        <v>0</v>
      </c>
      <c r="K315" s="131" t="s">
        <v>124</v>
      </c>
      <c r="L315" s="33"/>
      <c r="M315" s="136" t="s">
        <v>3</v>
      </c>
      <c r="N315" s="137" t="s">
        <v>43</v>
      </c>
      <c r="P315" s="138">
        <f>O315*H315</f>
        <v>0</v>
      </c>
      <c r="Q315" s="138">
        <v>8.9219999999999994E-2</v>
      </c>
      <c r="R315" s="138">
        <f>Q315*H315</f>
        <v>3.5955659999999994</v>
      </c>
      <c r="S315" s="138">
        <v>0</v>
      </c>
      <c r="T315" s="139">
        <f>S315*H315</f>
        <v>0</v>
      </c>
      <c r="AR315" s="140" t="s">
        <v>125</v>
      </c>
      <c r="AT315" s="140" t="s">
        <v>120</v>
      </c>
      <c r="AU315" s="140" t="s">
        <v>82</v>
      </c>
      <c r="AY315" s="18" t="s">
        <v>118</v>
      </c>
      <c r="BE315" s="141">
        <f>IF(N315="základní",J315,0)</f>
        <v>0</v>
      </c>
      <c r="BF315" s="141">
        <f>IF(N315="snížená",J315,0)</f>
        <v>0</v>
      </c>
      <c r="BG315" s="141">
        <f>IF(N315="zákl. přenesená",J315,0)</f>
        <v>0</v>
      </c>
      <c r="BH315" s="141">
        <f>IF(N315="sníž. přenesená",J315,0)</f>
        <v>0</v>
      </c>
      <c r="BI315" s="141">
        <f>IF(N315="nulová",J315,0)</f>
        <v>0</v>
      </c>
      <c r="BJ315" s="18" t="s">
        <v>80</v>
      </c>
      <c r="BK315" s="141">
        <f>ROUND(I315*H315,2)</f>
        <v>0</v>
      </c>
      <c r="BL315" s="18" t="s">
        <v>125</v>
      </c>
      <c r="BM315" s="140" t="s">
        <v>367</v>
      </c>
    </row>
    <row r="316" spans="2:65" s="1" customFormat="1" ht="11.25">
      <c r="B316" s="33"/>
      <c r="D316" s="142" t="s">
        <v>127</v>
      </c>
      <c r="F316" s="143" t="s">
        <v>326</v>
      </c>
      <c r="I316" s="144"/>
      <c r="L316" s="33"/>
      <c r="M316" s="145"/>
      <c r="T316" s="54"/>
      <c r="AT316" s="18" t="s">
        <v>127</v>
      </c>
      <c r="AU316" s="18" t="s">
        <v>82</v>
      </c>
    </row>
    <row r="317" spans="2:65" s="12" customFormat="1" ht="11.25">
      <c r="B317" s="146"/>
      <c r="D317" s="147" t="s">
        <v>129</v>
      </c>
      <c r="E317" s="148" t="s">
        <v>3</v>
      </c>
      <c r="F317" s="149" t="s">
        <v>263</v>
      </c>
      <c r="H317" s="148" t="s">
        <v>3</v>
      </c>
      <c r="I317" s="150"/>
      <c r="L317" s="146"/>
      <c r="M317" s="151"/>
      <c r="T317" s="152"/>
      <c r="AT317" s="148" t="s">
        <v>129</v>
      </c>
      <c r="AU317" s="148" t="s">
        <v>82</v>
      </c>
      <c r="AV317" s="12" t="s">
        <v>80</v>
      </c>
      <c r="AW317" s="12" t="s">
        <v>33</v>
      </c>
      <c r="AX317" s="12" t="s">
        <v>72</v>
      </c>
      <c r="AY317" s="148" t="s">
        <v>118</v>
      </c>
    </row>
    <row r="318" spans="2:65" s="13" customFormat="1" ht="11.25">
      <c r="B318" s="153"/>
      <c r="D318" s="147" t="s">
        <v>129</v>
      </c>
      <c r="E318" s="154" t="s">
        <v>3</v>
      </c>
      <c r="F318" s="155" t="s">
        <v>368</v>
      </c>
      <c r="H318" s="156">
        <v>40.299999999999997</v>
      </c>
      <c r="I318" s="157"/>
      <c r="L318" s="153"/>
      <c r="M318" s="158"/>
      <c r="T318" s="159"/>
      <c r="AT318" s="154" t="s">
        <v>129</v>
      </c>
      <c r="AU318" s="154" t="s">
        <v>82</v>
      </c>
      <c r="AV318" s="13" t="s">
        <v>82</v>
      </c>
      <c r="AW318" s="13" t="s">
        <v>33</v>
      </c>
      <c r="AX318" s="13" t="s">
        <v>72</v>
      </c>
      <c r="AY318" s="154" t="s">
        <v>118</v>
      </c>
    </row>
    <row r="319" spans="2:65" s="14" customFormat="1" ht="11.25">
      <c r="B319" s="160"/>
      <c r="D319" s="147" t="s">
        <v>129</v>
      </c>
      <c r="E319" s="161" t="s">
        <v>3</v>
      </c>
      <c r="F319" s="162" t="s">
        <v>132</v>
      </c>
      <c r="H319" s="163">
        <v>40.299999999999997</v>
      </c>
      <c r="I319" s="164"/>
      <c r="L319" s="160"/>
      <c r="M319" s="165"/>
      <c r="T319" s="166"/>
      <c r="AT319" s="161" t="s">
        <v>129</v>
      </c>
      <c r="AU319" s="161" t="s">
        <v>82</v>
      </c>
      <c r="AV319" s="14" t="s">
        <v>125</v>
      </c>
      <c r="AW319" s="14" t="s">
        <v>33</v>
      </c>
      <c r="AX319" s="14" t="s">
        <v>80</v>
      </c>
      <c r="AY319" s="161" t="s">
        <v>118</v>
      </c>
    </row>
    <row r="320" spans="2:65" s="1" customFormat="1" ht="16.5" customHeight="1">
      <c r="B320" s="128"/>
      <c r="C320" s="174" t="s">
        <v>369</v>
      </c>
      <c r="D320" s="174" t="s">
        <v>311</v>
      </c>
      <c r="E320" s="175" t="s">
        <v>328</v>
      </c>
      <c r="F320" s="317" t="s">
        <v>1086</v>
      </c>
      <c r="G320" s="177" t="s">
        <v>123</v>
      </c>
      <c r="H320" s="178">
        <v>44.33</v>
      </c>
      <c r="I320" s="179"/>
      <c r="J320" s="180">
        <f>ROUND(I320*H320,2)</f>
        <v>0</v>
      </c>
      <c r="K320" s="176" t="s">
        <v>124</v>
      </c>
      <c r="L320" s="181"/>
      <c r="M320" s="182" t="s">
        <v>3</v>
      </c>
      <c r="N320" s="183" t="s">
        <v>43</v>
      </c>
      <c r="P320" s="138">
        <f>O320*H320</f>
        <v>0</v>
      </c>
      <c r="Q320" s="138">
        <v>0.13100000000000001</v>
      </c>
      <c r="R320" s="138">
        <f>Q320*H320</f>
        <v>5.8072299999999997</v>
      </c>
      <c r="S320" s="138">
        <v>0</v>
      </c>
      <c r="T320" s="139">
        <f>S320*H320</f>
        <v>0</v>
      </c>
      <c r="AR320" s="140" t="s">
        <v>172</v>
      </c>
      <c r="AT320" s="140" t="s">
        <v>311</v>
      </c>
      <c r="AU320" s="140" t="s">
        <v>82</v>
      </c>
      <c r="AY320" s="18" t="s">
        <v>118</v>
      </c>
      <c r="BE320" s="141">
        <f>IF(N320="základní",J320,0)</f>
        <v>0</v>
      </c>
      <c r="BF320" s="141">
        <f>IF(N320="snížená",J320,0)</f>
        <v>0</v>
      </c>
      <c r="BG320" s="141">
        <f>IF(N320="zákl. přenesená",J320,0)</f>
        <v>0</v>
      </c>
      <c r="BH320" s="141">
        <f>IF(N320="sníž. přenesená",J320,0)</f>
        <v>0</v>
      </c>
      <c r="BI320" s="141">
        <f>IF(N320="nulová",J320,0)</f>
        <v>0</v>
      </c>
      <c r="BJ320" s="18" t="s">
        <v>80</v>
      </c>
      <c r="BK320" s="141">
        <f>ROUND(I320*H320,2)</f>
        <v>0</v>
      </c>
      <c r="BL320" s="18" t="s">
        <v>125</v>
      </c>
      <c r="BM320" s="140" t="s">
        <v>370</v>
      </c>
    </row>
    <row r="321" spans="2:65" s="13" customFormat="1" ht="11.25">
      <c r="B321" s="153"/>
      <c r="D321" s="147" t="s">
        <v>129</v>
      </c>
      <c r="E321" s="154" t="s">
        <v>3</v>
      </c>
      <c r="F321" s="155" t="s">
        <v>368</v>
      </c>
      <c r="H321" s="156">
        <v>40.299999999999997</v>
      </c>
      <c r="I321" s="157"/>
      <c r="L321" s="153"/>
      <c r="M321" s="158"/>
      <c r="T321" s="159"/>
      <c r="AT321" s="154" t="s">
        <v>129</v>
      </c>
      <c r="AU321" s="154" t="s">
        <v>82</v>
      </c>
      <c r="AV321" s="13" t="s">
        <v>82</v>
      </c>
      <c r="AW321" s="13" t="s">
        <v>33</v>
      </c>
      <c r="AX321" s="13" t="s">
        <v>80</v>
      </c>
      <c r="AY321" s="154" t="s">
        <v>118</v>
      </c>
    </row>
    <row r="322" spans="2:65" s="13" customFormat="1" ht="11.25">
      <c r="B322" s="153"/>
      <c r="D322" s="147" t="s">
        <v>129</v>
      </c>
      <c r="F322" s="155" t="s">
        <v>371</v>
      </c>
      <c r="H322" s="156">
        <v>44.33</v>
      </c>
      <c r="I322" s="157"/>
      <c r="L322" s="153"/>
      <c r="M322" s="158"/>
      <c r="T322" s="159"/>
      <c r="AT322" s="154" t="s">
        <v>129</v>
      </c>
      <c r="AU322" s="154" t="s">
        <v>82</v>
      </c>
      <c r="AV322" s="13" t="s">
        <v>82</v>
      </c>
      <c r="AW322" s="13" t="s">
        <v>4</v>
      </c>
      <c r="AX322" s="13" t="s">
        <v>80</v>
      </c>
      <c r="AY322" s="154" t="s">
        <v>118</v>
      </c>
    </row>
    <row r="323" spans="2:65" s="1" customFormat="1" ht="21.75" customHeight="1">
      <c r="B323" s="128"/>
      <c r="C323" s="129" t="s">
        <v>372</v>
      </c>
      <c r="D323" s="129" t="s">
        <v>120</v>
      </c>
      <c r="E323" s="130" t="s">
        <v>332</v>
      </c>
      <c r="F323" s="131" t="s">
        <v>333</v>
      </c>
      <c r="G323" s="132" t="s">
        <v>123</v>
      </c>
      <c r="H323" s="133">
        <v>40.299999999999997</v>
      </c>
      <c r="I323" s="134"/>
      <c r="J323" s="135">
        <f>ROUND(I323*H323,2)</f>
        <v>0</v>
      </c>
      <c r="K323" s="131" t="s">
        <v>124</v>
      </c>
      <c r="L323" s="33"/>
      <c r="M323" s="136" t="s">
        <v>3</v>
      </c>
      <c r="N323" s="137" t="s">
        <v>43</v>
      </c>
      <c r="P323" s="138">
        <f>O323*H323</f>
        <v>0</v>
      </c>
      <c r="Q323" s="138">
        <v>0.34499999999999997</v>
      </c>
      <c r="R323" s="138">
        <f>Q323*H323</f>
        <v>13.903499999999998</v>
      </c>
      <c r="S323" s="138">
        <v>0</v>
      </c>
      <c r="T323" s="139">
        <f>S323*H323</f>
        <v>0</v>
      </c>
      <c r="AR323" s="140" t="s">
        <v>125</v>
      </c>
      <c r="AT323" s="140" t="s">
        <v>120</v>
      </c>
      <c r="AU323" s="140" t="s">
        <v>82</v>
      </c>
      <c r="AY323" s="18" t="s">
        <v>118</v>
      </c>
      <c r="BE323" s="141">
        <f>IF(N323="základní",J323,0)</f>
        <v>0</v>
      </c>
      <c r="BF323" s="141">
        <f>IF(N323="snížená",J323,0)</f>
        <v>0</v>
      </c>
      <c r="BG323" s="141">
        <f>IF(N323="zákl. přenesená",J323,0)</f>
        <v>0</v>
      </c>
      <c r="BH323" s="141">
        <f>IF(N323="sníž. přenesená",J323,0)</f>
        <v>0</v>
      </c>
      <c r="BI323" s="141">
        <f>IF(N323="nulová",J323,0)</f>
        <v>0</v>
      </c>
      <c r="BJ323" s="18" t="s">
        <v>80</v>
      </c>
      <c r="BK323" s="141">
        <f>ROUND(I323*H323,2)</f>
        <v>0</v>
      </c>
      <c r="BL323" s="18" t="s">
        <v>125</v>
      </c>
      <c r="BM323" s="140" t="s">
        <v>373</v>
      </c>
    </row>
    <row r="324" spans="2:65" s="1" customFormat="1" ht="11.25">
      <c r="B324" s="33"/>
      <c r="D324" s="142" t="s">
        <v>127</v>
      </c>
      <c r="F324" s="143" t="s">
        <v>335</v>
      </c>
      <c r="I324" s="144"/>
      <c r="L324" s="33"/>
      <c r="M324" s="145"/>
      <c r="T324" s="54"/>
      <c r="AT324" s="18" t="s">
        <v>127</v>
      </c>
      <c r="AU324" s="18" t="s">
        <v>82</v>
      </c>
    </row>
    <row r="325" spans="2:65" s="12" customFormat="1" ht="11.25">
      <c r="B325" s="146"/>
      <c r="D325" s="147" t="s">
        <v>129</v>
      </c>
      <c r="E325" s="148" t="s">
        <v>3</v>
      </c>
      <c r="F325" s="149" t="s">
        <v>263</v>
      </c>
      <c r="H325" s="148" t="s">
        <v>3</v>
      </c>
      <c r="I325" s="150"/>
      <c r="L325" s="146"/>
      <c r="M325" s="151"/>
      <c r="T325" s="152"/>
      <c r="AT325" s="148" t="s">
        <v>129</v>
      </c>
      <c r="AU325" s="148" t="s">
        <v>82</v>
      </c>
      <c r="AV325" s="12" t="s">
        <v>80</v>
      </c>
      <c r="AW325" s="12" t="s">
        <v>33</v>
      </c>
      <c r="AX325" s="12" t="s">
        <v>72</v>
      </c>
      <c r="AY325" s="148" t="s">
        <v>118</v>
      </c>
    </row>
    <row r="326" spans="2:65" s="12" customFormat="1" ht="11.25">
      <c r="B326" s="146"/>
      <c r="D326" s="147" t="s">
        <v>129</v>
      </c>
      <c r="E326" s="148" t="s">
        <v>3</v>
      </c>
      <c r="F326" s="149" t="s">
        <v>374</v>
      </c>
      <c r="H326" s="148" t="s">
        <v>3</v>
      </c>
      <c r="I326" s="150"/>
      <c r="L326" s="146"/>
      <c r="M326" s="151"/>
      <c r="T326" s="152"/>
      <c r="AT326" s="148" t="s">
        <v>129</v>
      </c>
      <c r="AU326" s="148" t="s">
        <v>82</v>
      </c>
      <c r="AV326" s="12" t="s">
        <v>80</v>
      </c>
      <c r="AW326" s="12" t="s">
        <v>33</v>
      </c>
      <c r="AX326" s="12" t="s">
        <v>72</v>
      </c>
      <c r="AY326" s="148" t="s">
        <v>118</v>
      </c>
    </row>
    <row r="327" spans="2:65" s="13" customFormat="1" ht="11.25">
      <c r="B327" s="153"/>
      <c r="D327" s="147" t="s">
        <v>129</v>
      </c>
      <c r="E327" s="154" t="s">
        <v>3</v>
      </c>
      <c r="F327" s="155" t="s">
        <v>368</v>
      </c>
      <c r="H327" s="156">
        <v>40.299999999999997</v>
      </c>
      <c r="I327" s="157"/>
      <c r="L327" s="153"/>
      <c r="M327" s="158"/>
      <c r="T327" s="159"/>
      <c r="AT327" s="154" t="s">
        <v>129</v>
      </c>
      <c r="AU327" s="154" t="s">
        <v>82</v>
      </c>
      <c r="AV327" s="13" t="s">
        <v>82</v>
      </c>
      <c r="AW327" s="13" t="s">
        <v>33</v>
      </c>
      <c r="AX327" s="13" t="s">
        <v>72</v>
      </c>
      <c r="AY327" s="154" t="s">
        <v>118</v>
      </c>
    </row>
    <row r="328" spans="2:65" s="14" customFormat="1" ht="11.25">
      <c r="B328" s="160"/>
      <c r="D328" s="147" t="s">
        <v>129</v>
      </c>
      <c r="E328" s="161" t="s">
        <v>3</v>
      </c>
      <c r="F328" s="162" t="s">
        <v>132</v>
      </c>
      <c r="H328" s="163">
        <v>40.299999999999997</v>
      </c>
      <c r="I328" s="164"/>
      <c r="L328" s="160"/>
      <c r="M328" s="165"/>
      <c r="T328" s="166"/>
      <c r="AT328" s="161" t="s">
        <v>129</v>
      </c>
      <c r="AU328" s="161" t="s">
        <v>82</v>
      </c>
      <c r="AV328" s="14" t="s">
        <v>125</v>
      </c>
      <c r="AW328" s="14" t="s">
        <v>33</v>
      </c>
      <c r="AX328" s="14" t="s">
        <v>80</v>
      </c>
      <c r="AY328" s="161" t="s">
        <v>118</v>
      </c>
    </row>
    <row r="329" spans="2:65" s="1" customFormat="1" ht="37.9" customHeight="1">
      <c r="B329" s="128"/>
      <c r="C329" s="129" t="s">
        <v>375</v>
      </c>
      <c r="D329" s="129" t="s">
        <v>120</v>
      </c>
      <c r="E329" s="130" t="s">
        <v>376</v>
      </c>
      <c r="F329" s="131" t="s">
        <v>377</v>
      </c>
      <c r="G329" s="132" t="s">
        <v>123</v>
      </c>
      <c r="H329" s="133">
        <v>17</v>
      </c>
      <c r="I329" s="134"/>
      <c r="J329" s="135">
        <f>ROUND(I329*H329,2)</f>
        <v>0</v>
      </c>
      <c r="K329" s="131" t="s">
        <v>124</v>
      </c>
      <c r="L329" s="33"/>
      <c r="M329" s="136" t="s">
        <v>3</v>
      </c>
      <c r="N329" s="137" t="s">
        <v>43</v>
      </c>
      <c r="P329" s="138">
        <f>O329*H329</f>
        <v>0</v>
      </c>
      <c r="Q329" s="138">
        <v>9.0620000000000006E-2</v>
      </c>
      <c r="R329" s="138">
        <f>Q329*H329</f>
        <v>1.54054</v>
      </c>
      <c r="S329" s="138">
        <v>0</v>
      </c>
      <c r="T329" s="139">
        <f>S329*H329</f>
        <v>0</v>
      </c>
      <c r="AR329" s="140" t="s">
        <v>125</v>
      </c>
      <c r="AT329" s="140" t="s">
        <v>120</v>
      </c>
      <c r="AU329" s="140" t="s">
        <v>82</v>
      </c>
      <c r="AY329" s="18" t="s">
        <v>118</v>
      </c>
      <c r="BE329" s="141">
        <f>IF(N329="základní",J329,0)</f>
        <v>0</v>
      </c>
      <c r="BF329" s="141">
        <f>IF(N329="snížená",J329,0)</f>
        <v>0</v>
      </c>
      <c r="BG329" s="141">
        <f>IF(N329="zákl. přenesená",J329,0)</f>
        <v>0</v>
      </c>
      <c r="BH329" s="141">
        <f>IF(N329="sníž. přenesená",J329,0)</f>
        <v>0</v>
      </c>
      <c r="BI329" s="141">
        <f>IF(N329="nulová",J329,0)</f>
        <v>0</v>
      </c>
      <c r="BJ329" s="18" t="s">
        <v>80</v>
      </c>
      <c r="BK329" s="141">
        <f>ROUND(I329*H329,2)</f>
        <v>0</v>
      </c>
      <c r="BL329" s="18" t="s">
        <v>125</v>
      </c>
      <c r="BM329" s="140" t="s">
        <v>378</v>
      </c>
    </row>
    <row r="330" spans="2:65" s="1" customFormat="1" ht="11.25">
      <c r="B330" s="33"/>
      <c r="D330" s="142" t="s">
        <v>127</v>
      </c>
      <c r="F330" s="143" t="s">
        <v>379</v>
      </c>
      <c r="I330" s="144"/>
      <c r="L330" s="33"/>
      <c r="M330" s="145"/>
      <c r="T330" s="54"/>
      <c r="AT330" s="18" t="s">
        <v>127</v>
      </c>
      <c r="AU330" s="18" t="s">
        <v>82</v>
      </c>
    </row>
    <row r="331" spans="2:65" s="12" customFormat="1" ht="11.25">
      <c r="B331" s="146"/>
      <c r="D331" s="147" t="s">
        <v>129</v>
      </c>
      <c r="E331" s="148" t="s">
        <v>3</v>
      </c>
      <c r="F331" s="149" t="s">
        <v>263</v>
      </c>
      <c r="H331" s="148" t="s">
        <v>3</v>
      </c>
      <c r="I331" s="150"/>
      <c r="L331" s="146"/>
      <c r="M331" s="151"/>
      <c r="T331" s="152"/>
      <c r="AT331" s="148" t="s">
        <v>129</v>
      </c>
      <c r="AU331" s="148" t="s">
        <v>82</v>
      </c>
      <c r="AV331" s="12" t="s">
        <v>80</v>
      </c>
      <c r="AW331" s="12" t="s">
        <v>33</v>
      </c>
      <c r="AX331" s="12" t="s">
        <v>72</v>
      </c>
      <c r="AY331" s="148" t="s">
        <v>118</v>
      </c>
    </row>
    <row r="332" spans="2:65" s="13" customFormat="1" ht="11.25">
      <c r="B332" s="153"/>
      <c r="D332" s="147" t="s">
        <v>129</v>
      </c>
      <c r="E332" s="154" t="s">
        <v>3</v>
      </c>
      <c r="F332" s="155" t="s">
        <v>380</v>
      </c>
      <c r="H332" s="156">
        <v>17</v>
      </c>
      <c r="I332" s="157"/>
      <c r="L332" s="153"/>
      <c r="M332" s="158"/>
      <c r="T332" s="159"/>
      <c r="AT332" s="154" t="s">
        <v>129</v>
      </c>
      <c r="AU332" s="154" t="s">
        <v>82</v>
      </c>
      <c r="AV332" s="13" t="s">
        <v>82</v>
      </c>
      <c r="AW332" s="13" t="s">
        <v>33</v>
      </c>
      <c r="AX332" s="13" t="s">
        <v>72</v>
      </c>
      <c r="AY332" s="154" t="s">
        <v>118</v>
      </c>
    </row>
    <row r="333" spans="2:65" s="14" customFormat="1" ht="11.25">
      <c r="B333" s="160"/>
      <c r="D333" s="147" t="s">
        <v>129</v>
      </c>
      <c r="E333" s="161" t="s">
        <v>3</v>
      </c>
      <c r="F333" s="162" t="s">
        <v>132</v>
      </c>
      <c r="H333" s="163">
        <v>17</v>
      </c>
      <c r="I333" s="164"/>
      <c r="L333" s="160"/>
      <c r="M333" s="165"/>
      <c r="T333" s="166"/>
      <c r="AT333" s="161" t="s">
        <v>129</v>
      </c>
      <c r="AU333" s="161" t="s">
        <v>82</v>
      </c>
      <c r="AV333" s="14" t="s">
        <v>125</v>
      </c>
      <c r="AW333" s="14" t="s">
        <v>33</v>
      </c>
      <c r="AX333" s="14" t="s">
        <v>80</v>
      </c>
      <c r="AY333" s="161" t="s">
        <v>118</v>
      </c>
    </row>
    <row r="334" spans="2:65" s="1" customFormat="1" ht="16.5" customHeight="1">
      <c r="B334" s="128"/>
      <c r="C334" s="174" t="s">
        <v>381</v>
      </c>
      <c r="D334" s="174" t="s">
        <v>311</v>
      </c>
      <c r="E334" s="175" t="s">
        <v>312</v>
      </c>
      <c r="F334" s="317" t="s">
        <v>1085</v>
      </c>
      <c r="G334" s="177" t="s">
        <v>123</v>
      </c>
      <c r="H334" s="178">
        <v>10.67</v>
      </c>
      <c r="I334" s="179"/>
      <c r="J334" s="180">
        <f>ROUND(I334*H334,2)</f>
        <v>0</v>
      </c>
      <c r="K334" s="176" t="s">
        <v>124</v>
      </c>
      <c r="L334" s="181"/>
      <c r="M334" s="182" t="s">
        <v>3</v>
      </c>
      <c r="N334" s="183" t="s">
        <v>43</v>
      </c>
      <c r="P334" s="138">
        <f>O334*H334</f>
        <v>0</v>
      </c>
      <c r="Q334" s="138">
        <v>0.17599999999999999</v>
      </c>
      <c r="R334" s="138">
        <f>Q334*H334</f>
        <v>1.8779199999999998</v>
      </c>
      <c r="S334" s="138">
        <v>0</v>
      </c>
      <c r="T334" s="139">
        <f>S334*H334</f>
        <v>0</v>
      </c>
      <c r="AR334" s="140" t="s">
        <v>172</v>
      </c>
      <c r="AT334" s="140" t="s">
        <v>311</v>
      </c>
      <c r="AU334" s="140" t="s">
        <v>82</v>
      </c>
      <c r="AY334" s="18" t="s">
        <v>118</v>
      </c>
      <c r="BE334" s="141">
        <f>IF(N334="základní",J334,0)</f>
        <v>0</v>
      </c>
      <c r="BF334" s="141">
        <f>IF(N334="snížená",J334,0)</f>
        <v>0</v>
      </c>
      <c r="BG334" s="141">
        <f>IF(N334="zákl. přenesená",J334,0)</f>
        <v>0</v>
      </c>
      <c r="BH334" s="141">
        <f>IF(N334="sníž. přenesená",J334,0)</f>
        <v>0</v>
      </c>
      <c r="BI334" s="141">
        <f>IF(N334="nulová",J334,0)</f>
        <v>0</v>
      </c>
      <c r="BJ334" s="18" t="s">
        <v>80</v>
      </c>
      <c r="BK334" s="141">
        <f>ROUND(I334*H334,2)</f>
        <v>0</v>
      </c>
      <c r="BL334" s="18" t="s">
        <v>125</v>
      </c>
      <c r="BM334" s="140" t="s">
        <v>382</v>
      </c>
    </row>
    <row r="335" spans="2:65" s="12" customFormat="1" ht="11.25">
      <c r="B335" s="146"/>
      <c r="D335" s="147" t="s">
        <v>129</v>
      </c>
      <c r="E335" s="148" t="s">
        <v>3</v>
      </c>
      <c r="F335" s="149" t="s">
        <v>263</v>
      </c>
      <c r="H335" s="148" t="s">
        <v>3</v>
      </c>
      <c r="I335" s="150"/>
      <c r="L335" s="146"/>
      <c r="M335" s="151"/>
      <c r="T335" s="152"/>
      <c r="AT335" s="148" t="s">
        <v>129</v>
      </c>
      <c r="AU335" s="148" t="s">
        <v>82</v>
      </c>
      <c r="AV335" s="12" t="s">
        <v>80</v>
      </c>
      <c r="AW335" s="12" t="s">
        <v>33</v>
      </c>
      <c r="AX335" s="12" t="s">
        <v>72</v>
      </c>
      <c r="AY335" s="148" t="s">
        <v>118</v>
      </c>
    </row>
    <row r="336" spans="2:65" s="13" customFormat="1" ht="11.25">
      <c r="B336" s="153"/>
      <c r="D336" s="147" t="s">
        <v>129</v>
      </c>
      <c r="E336" s="154" t="s">
        <v>3</v>
      </c>
      <c r="F336" s="155" t="s">
        <v>383</v>
      </c>
      <c r="H336" s="156">
        <v>9.6999999999999993</v>
      </c>
      <c r="I336" s="157"/>
      <c r="L336" s="153"/>
      <c r="M336" s="158"/>
      <c r="T336" s="159"/>
      <c r="AT336" s="154" t="s">
        <v>129</v>
      </c>
      <c r="AU336" s="154" t="s">
        <v>82</v>
      </c>
      <c r="AV336" s="13" t="s">
        <v>82</v>
      </c>
      <c r="AW336" s="13" t="s">
        <v>33</v>
      </c>
      <c r="AX336" s="13" t="s">
        <v>72</v>
      </c>
      <c r="AY336" s="154" t="s">
        <v>118</v>
      </c>
    </row>
    <row r="337" spans="2:65" s="14" customFormat="1" ht="11.25">
      <c r="B337" s="160"/>
      <c r="D337" s="147" t="s">
        <v>129</v>
      </c>
      <c r="E337" s="161" t="s">
        <v>3</v>
      </c>
      <c r="F337" s="162" t="s">
        <v>132</v>
      </c>
      <c r="H337" s="163">
        <v>9.6999999999999993</v>
      </c>
      <c r="I337" s="164"/>
      <c r="L337" s="160"/>
      <c r="M337" s="165"/>
      <c r="T337" s="166"/>
      <c r="AT337" s="161" t="s">
        <v>129</v>
      </c>
      <c r="AU337" s="161" t="s">
        <v>82</v>
      </c>
      <c r="AV337" s="14" t="s">
        <v>125</v>
      </c>
      <c r="AW337" s="14" t="s">
        <v>33</v>
      </c>
      <c r="AX337" s="14" t="s">
        <v>80</v>
      </c>
      <c r="AY337" s="161" t="s">
        <v>118</v>
      </c>
    </row>
    <row r="338" spans="2:65" s="13" customFormat="1" ht="11.25">
      <c r="B338" s="153"/>
      <c r="D338" s="147" t="s">
        <v>129</v>
      </c>
      <c r="F338" s="155" t="s">
        <v>384</v>
      </c>
      <c r="H338" s="156">
        <v>10.67</v>
      </c>
      <c r="I338" s="157"/>
      <c r="L338" s="153"/>
      <c r="M338" s="158"/>
      <c r="T338" s="159"/>
      <c r="AT338" s="154" t="s">
        <v>129</v>
      </c>
      <c r="AU338" s="154" t="s">
        <v>82</v>
      </c>
      <c r="AV338" s="13" t="s">
        <v>82</v>
      </c>
      <c r="AW338" s="13" t="s">
        <v>4</v>
      </c>
      <c r="AX338" s="13" t="s">
        <v>80</v>
      </c>
      <c r="AY338" s="154" t="s">
        <v>118</v>
      </c>
    </row>
    <row r="339" spans="2:65" s="1" customFormat="1" ht="16.5" customHeight="1">
      <c r="B339" s="128"/>
      <c r="C339" s="174" t="s">
        <v>385</v>
      </c>
      <c r="D339" s="174" t="s">
        <v>311</v>
      </c>
      <c r="E339" s="175" t="s">
        <v>386</v>
      </c>
      <c r="F339" s="317" t="s">
        <v>1085</v>
      </c>
      <c r="G339" s="177" t="s">
        <v>123</v>
      </c>
      <c r="H339" s="178">
        <v>8.0299999999999994</v>
      </c>
      <c r="I339" s="179"/>
      <c r="J339" s="180">
        <f>ROUND(I339*H339,2)</f>
        <v>0</v>
      </c>
      <c r="K339" s="176" t="s">
        <v>124</v>
      </c>
      <c r="L339" s="181"/>
      <c r="M339" s="182" t="s">
        <v>3</v>
      </c>
      <c r="N339" s="183" t="s">
        <v>43</v>
      </c>
      <c r="P339" s="138">
        <f>O339*H339</f>
        <v>0</v>
      </c>
      <c r="Q339" s="138">
        <v>0.17499999999999999</v>
      </c>
      <c r="R339" s="138">
        <f>Q339*H339</f>
        <v>1.4052499999999999</v>
      </c>
      <c r="S339" s="138">
        <v>0</v>
      </c>
      <c r="T339" s="139">
        <f>S339*H339</f>
        <v>0</v>
      </c>
      <c r="AR339" s="140" t="s">
        <v>172</v>
      </c>
      <c r="AT339" s="140" t="s">
        <v>311</v>
      </c>
      <c r="AU339" s="140" t="s">
        <v>82</v>
      </c>
      <c r="AY339" s="18" t="s">
        <v>118</v>
      </c>
      <c r="BE339" s="141">
        <f>IF(N339="základní",J339,0)</f>
        <v>0</v>
      </c>
      <c r="BF339" s="141">
        <f>IF(N339="snížená",J339,0)</f>
        <v>0</v>
      </c>
      <c r="BG339" s="141">
        <f>IF(N339="zákl. přenesená",J339,0)</f>
        <v>0</v>
      </c>
      <c r="BH339" s="141">
        <f>IF(N339="sníž. přenesená",J339,0)</f>
        <v>0</v>
      </c>
      <c r="BI339" s="141">
        <f>IF(N339="nulová",J339,0)</f>
        <v>0</v>
      </c>
      <c r="BJ339" s="18" t="s">
        <v>80</v>
      </c>
      <c r="BK339" s="141">
        <f>ROUND(I339*H339,2)</f>
        <v>0</v>
      </c>
      <c r="BL339" s="18" t="s">
        <v>125</v>
      </c>
      <c r="BM339" s="140" t="s">
        <v>388</v>
      </c>
    </row>
    <row r="340" spans="2:65" s="12" customFormat="1" ht="11.25">
      <c r="B340" s="146"/>
      <c r="D340" s="147" t="s">
        <v>129</v>
      </c>
      <c r="E340" s="148" t="s">
        <v>3</v>
      </c>
      <c r="F340" s="149" t="s">
        <v>263</v>
      </c>
      <c r="H340" s="148" t="s">
        <v>3</v>
      </c>
      <c r="I340" s="150"/>
      <c r="L340" s="146"/>
      <c r="M340" s="151"/>
      <c r="T340" s="152"/>
      <c r="AT340" s="148" t="s">
        <v>129</v>
      </c>
      <c r="AU340" s="148" t="s">
        <v>82</v>
      </c>
      <c r="AV340" s="12" t="s">
        <v>80</v>
      </c>
      <c r="AW340" s="12" t="s">
        <v>33</v>
      </c>
      <c r="AX340" s="12" t="s">
        <v>72</v>
      </c>
      <c r="AY340" s="148" t="s">
        <v>118</v>
      </c>
    </row>
    <row r="341" spans="2:65" s="13" customFormat="1" ht="11.25">
      <c r="B341" s="153"/>
      <c r="D341" s="147" t="s">
        <v>129</v>
      </c>
      <c r="E341" s="154" t="s">
        <v>3</v>
      </c>
      <c r="F341" s="155" t="s">
        <v>389</v>
      </c>
      <c r="H341" s="156">
        <v>7.3</v>
      </c>
      <c r="I341" s="157"/>
      <c r="L341" s="153"/>
      <c r="M341" s="158"/>
      <c r="T341" s="159"/>
      <c r="AT341" s="154" t="s">
        <v>129</v>
      </c>
      <c r="AU341" s="154" t="s">
        <v>82</v>
      </c>
      <c r="AV341" s="13" t="s">
        <v>82</v>
      </c>
      <c r="AW341" s="13" t="s">
        <v>33</v>
      </c>
      <c r="AX341" s="13" t="s">
        <v>72</v>
      </c>
      <c r="AY341" s="154" t="s">
        <v>118</v>
      </c>
    </row>
    <row r="342" spans="2:65" s="14" customFormat="1" ht="11.25">
      <c r="B342" s="160"/>
      <c r="D342" s="147" t="s">
        <v>129</v>
      </c>
      <c r="E342" s="161" t="s">
        <v>3</v>
      </c>
      <c r="F342" s="162" t="s">
        <v>132</v>
      </c>
      <c r="H342" s="163">
        <v>7.3</v>
      </c>
      <c r="I342" s="164"/>
      <c r="L342" s="160"/>
      <c r="M342" s="165"/>
      <c r="T342" s="166"/>
      <c r="AT342" s="161" t="s">
        <v>129</v>
      </c>
      <c r="AU342" s="161" t="s">
        <v>82</v>
      </c>
      <c r="AV342" s="14" t="s">
        <v>125</v>
      </c>
      <c r="AW342" s="14" t="s">
        <v>33</v>
      </c>
      <c r="AX342" s="14" t="s">
        <v>80</v>
      </c>
      <c r="AY342" s="161" t="s">
        <v>118</v>
      </c>
    </row>
    <row r="343" spans="2:65" s="13" customFormat="1" ht="11.25">
      <c r="B343" s="153"/>
      <c r="D343" s="147" t="s">
        <v>129</v>
      </c>
      <c r="F343" s="155" t="s">
        <v>390</v>
      </c>
      <c r="H343" s="156">
        <v>8.0299999999999994</v>
      </c>
      <c r="I343" s="157"/>
      <c r="L343" s="153"/>
      <c r="M343" s="158"/>
      <c r="T343" s="159"/>
      <c r="AT343" s="154" t="s">
        <v>129</v>
      </c>
      <c r="AU343" s="154" t="s">
        <v>82</v>
      </c>
      <c r="AV343" s="13" t="s">
        <v>82</v>
      </c>
      <c r="AW343" s="13" t="s">
        <v>4</v>
      </c>
      <c r="AX343" s="13" t="s">
        <v>80</v>
      </c>
      <c r="AY343" s="154" t="s">
        <v>118</v>
      </c>
    </row>
    <row r="344" spans="2:65" s="1" customFormat="1" ht="21.75" customHeight="1">
      <c r="B344" s="128"/>
      <c r="C344" s="129" t="s">
        <v>391</v>
      </c>
      <c r="D344" s="129" t="s">
        <v>120</v>
      </c>
      <c r="E344" s="130" t="s">
        <v>317</v>
      </c>
      <c r="F344" s="131" t="s">
        <v>318</v>
      </c>
      <c r="G344" s="132" t="s">
        <v>123</v>
      </c>
      <c r="H344" s="133">
        <v>17</v>
      </c>
      <c r="I344" s="134"/>
      <c r="J344" s="135">
        <f>ROUND(I344*H344,2)</f>
        <v>0</v>
      </c>
      <c r="K344" s="131" t="s">
        <v>124</v>
      </c>
      <c r="L344" s="33"/>
      <c r="M344" s="136" t="s">
        <v>3</v>
      </c>
      <c r="N344" s="137" t="s">
        <v>43</v>
      </c>
      <c r="P344" s="138">
        <f>O344*H344</f>
        <v>0</v>
      </c>
      <c r="Q344" s="138">
        <v>0.46</v>
      </c>
      <c r="R344" s="138">
        <f>Q344*H344</f>
        <v>7.82</v>
      </c>
      <c r="S344" s="138">
        <v>0</v>
      </c>
      <c r="T344" s="139">
        <f>S344*H344</f>
        <v>0</v>
      </c>
      <c r="AR344" s="140" t="s">
        <v>125</v>
      </c>
      <c r="AT344" s="140" t="s">
        <v>120</v>
      </c>
      <c r="AU344" s="140" t="s">
        <v>82</v>
      </c>
      <c r="AY344" s="18" t="s">
        <v>118</v>
      </c>
      <c r="BE344" s="141">
        <f>IF(N344="základní",J344,0)</f>
        <v>0</v>
      </c>
      <c r="BF344" s="141">
        <f>IF(N344="snížená",J344,0)</f>
        <v>0</v>
      </c>
      <c r="BG344" s="141">
        <f>IF(N344="zákl. přenesená",J344,0)</f>
        <v>0</v>
      </c>
      <c r="BH344" s="141">
        <f>IF(N344="sníž. přenesená",J344,0)</f>
        <v>0</v>
      </c>
      <c r="BI344" s="141">
        <f>IF(N344="nulová",J344,0)</f>
        <v>0</v>
      </c>
      <c r="BJ344" s="18" t="s">
        <v>80</v>
      </c>
      <c r="BK344" s="141">
        <f>ROUND(I344*H344,2)</f>
        <v>0</v>
      </c>
      <c r="BL344" s="18" t="s">
        <v>125</v>
      </c>
      <c r="BM344" s="140" t="s">
        <v>392</v>
      </c>
    </row>
    <row r="345" spans="2:65" s="1" customFormat="1" ht="11.25">
      <c r="B345" s="33"/>
      <c r="D345" s="142" t="s">
        <v>127</v>
      </c>
      <c r="F345" s="143" t="s">
        <v>320</v>
      </c>
      <c r="I345" s="144"/>
      <c r="L345" s="33"/>
      <c r="M345" s="145"/>
      <c r="T345" s="54"/>
      <c r="AT345" s="18" t="s">
        <v>127</v>
      </c>
      <c r="AU345" s="18" t="s">
        <v>82</v>
      </c>
    </row>
    <row r="346" spans="2:65" s="12" customFormat="1" ht="11.25">
      <c r="B346" s="146"/>
      <c r="D346" s="147" t="s">
        <v>129</v>
      </c>
      <c r="E346" s="148" t="s">
        <v>3</v>
      </c>
      <c r="F346" s="149" t="s">
        <v>393</v>
      </c>
      <c r="H346" s="148" t="s">
        <v>3</v>
      </c>
      <c r="I346" s="150"/>
      <c r="L346" s="146"/>
      <c r="M346" s="151"/>
      <c r="T346" s="152"/>
      <c r="AT346" s="148" t="s">
        <v>129</v>
      </c>
      <c r="AU346" s="148" t="s">
        <v>82</v>
      </c>
      <c r="AV346" s="12" t="s">
        <v>80</v>
      </c>
      <c r="AW346" s="12" t="s">
        <v>33</v>
      </c>
      <c r="AX346" s="12" t="s">
        <v>72</v>
      </c>
      <c r="AY346" s="148" t="s">
        <v>118</v>
      </c>
    </row>
    <row r="347" spans="2:65" s="12" customFormat="1" ht="11.25">
      <c r="B347" s="146"/>
      <c r="D347" s="147" t="s">
        <v>129</v>
      </c>
      <c r="E347" s="148" t="s">
        <v>3</v>
      </c>
      <c r="F347" s="149" t="s">
        <v>394</v>
      </c>
      <c r="H347" s="148" t="s">
        <v>3</v>
      </c>
      <c r="I347" s="150"/>
      <c r="L347" s="146"/>
      <c r="M347" s="151"/>
      <c r="T347" s="152"/>
      <c r="AT347" s="148" t="s">
        <v>129</v>
      </c>
      <c r="AU347" s="148" t="s">
        <v>82</v>
      </c>
      <c r="AV347" s="12" t="s">
        <v>80</v>
      </c>
      <c r="AW347" s="12" t="s">
        <v>33</v>
      </c>
      <c r="AX347" s="12" t="s">
        <v>72</v>
      </c>
      <c r="AY347" s="148" t="s">
        <v>118</v>
      </c>
    </row>
    <row r="348" spans="2:65" s="13" customFormat="1" ht="11.25">
      <c r="B348" s="153"/>
      <c r="D348" s="147" t="s">
        <v>129</v>
      </c>
      <c r="E348" s="154" t="s">
        <v>3</v>
      </c>
      <c r="F348" s="155" t="s">
        <v>380</v>
      </c>
      <c r="H348" s="156">
        <v>17</v>
      </c>
      <c r="I348" s="157"/>
      <c r="L348" s="153"/>
      <c r="M348" s="158"/>
      <c r="T348" s="159"/>
      <c r="AT348" s="154" t="s">
        <v>129</v>
      </c>
      <c r="AU348" s="154" t="s">
        <v>82</v>
      </c>
      <c r="AV348" s="13" t="s">
        <v>82</v>
      </c>
      <c r="AW348" s="13" t="s">
        <v>33</v>
      </c>
      <c r="AX348" s="13" t="s">
        <v>72</v>
      </c>
      <c r="AY348" s="154" t="s">
        <v>118</v>
      </c>
    </row>
    <row r="349" spans="2:65" s="14" customFormat="1" ht="11.25">
      <c r="B349" s="160"/>
      <c r="D349" s="147" t="s">
        <v>129</v>
      </c>
      <c r="E349" s="161" t="s">
        <v>3</v>
      </c>
      <c r="F349" s="162" t="s">
        <v>132</v>
      </c>
      <c r="H349" s="163">
        <v>17</v>
      </c>
      <c r="I349" s="164"/>
      <c r="L349" s="160"/>
      <c r="M349" s="165"/>
      <c r="T349" s="166"/>
      <c r="AT349" s="161" t="s">
        <v>129</v>
      </c>
      <c r="AU349" s="161" t="s">
        <v>82</v>
      </c>
      <c r="AV349" s="14" t="s">
        <v>125</v>
      </c>
      <c r="AW349" s="14" t="s">
        <v>33</v>
      </c>
      <c r="AX349" s="14" t="s">
        <v>80</v>
      </c>
      <c r="AY349" s="161" t="s">
        <v>118</v>
      </c>
    </row>
    <row r="350" spans="2:65" s="1" customFormat="1" ht="37.9" customHeight="1">
      <c r="B350" s="128"/>
      <c r="C350" s="129" t="s">
        <v>395</v>
      </c>
      <c r="D350" s="129" t="s">
        <v>120</v>
      </c>
      <c r="E350" s="130" t="s">
        <v>323</v>
      </c>
      <c r="F350" s="131" t="s">
        <v>324</v>
      </c>
      <c r="G350" s="132" t="s">
        <v>123</v>
      </c>
      <c r="H350" s="133">
        <v>12.4</v>
      </c>
      <c r="I350" s="134"/>
      <c r="J350" s="135">
        <f>ROUND(I350*H350,2)</f>
        <v>0</v>
      </c>
      <c r="K350" s="131" t="s">
        <v>124</v>
      </c>
      <c r="L350" s="33"/>
      <c r="M350" s="136" t="s">
        <v>3</v>
      </c>
      <c r="N350" s="137" t="s">
        <v>43</v>
      </c>
      <c r="P350" s="138">
        <f>O350*H350</f>
        <v>0</v>
      </c>
      <c r="Q350" s="138">
        <v>8.9219999999999994E-2</v>
      </c>
      <c r="R350" s="138">
        <f>Q350*H350</f>
        <v>1.106328</v>
      </c>
      <c r="S350" s="138">
        <v>0</v>
      </c>
      <c r="T350" s="139">
        <f>S350*H350</f>
        <v>0</v>
      </c>
      <c r="AR350" s="140" t="s">
        <v>125</v>
      </c>
      <c r="AT350" s="140" t="s">
        <v>120</v>
      </c>
      <c r="AU350" s="140" t="s">
        <v>82</v>
      </c>
      <c r="AY350" s="18" t="s">
        <v>118</v>
      </c>
      <c r="BE350" s="141">
        <f>IF(N350="základní",J350,0)</f>
        <v>0</v>
      </c>
      <c r="BF350" s="141">
        <f>IF(N350="snížená",J350,0)</f>
        <v>0</v>
      </c>
      <c r="BG350" s="141">
        <f>IF(N350="zákl. přenesená",J350,0)</f>
        <v>0</v>
      </c>
      <c r="BH350" s="141">
        <f>IF(N350="sníž. přenesená",J350,0)</f>
        <v>0</v>
      </c>
      <c r="BI350" s="141">
        <f>IF(N350="nulová",J350,0)</f>
        <v>0</v>
      </c>
      <c r="BJ350" s="18" t="s">
        <v>80</v>
      </c>
      <c r="BK350" s="141">
        <f>ROUND(I350*H350,2)</f>
        <v>0</v>
      </c>
      <c r="BL350" s="18" t="s">
        <v>125</v>
      </c>
      <c r="BM350" s="140" t="s">
        <v>396</v>
      </c>
    </row>
    <row r="351" spans="2:65" s="1" customFormat="1" ht="11.25">
      <c r="B351" s="33"/>
      <c r="D351" s="142" t="s">
        <v>127</v>
      </c>
      <c r="F351" s="143" t="s">
        <v>326</v>
      </c>
      <c r="I351" s="144"/>
      <c r="L351" s="33"/>
      <c r="M351" s="145"/>
      <c r="T351" s="54"/>
      <c r="AT351" s="18" t="s">
        <v>127</v>
      </c>
      <c r="AU351" s="18" t="s">
        <v>82</v>
      </c>
    </row>
    <row r="352" spans="2:65" s="12" customFormat="1" ht="11.25">
      <c r="B352" s="146"/>
      <c r="D352" s="147" t="s">
        <v>129</v>
      </c>
      <c r="E352" s="148" t="s">
        <v>3</v>
      </c>
      <c r="F352" s="149" t="s">
        <v>265</v>
      </c>
      <c r="H352" s="148" t="s">
        <v>3</v>
      </c>
      <c r="I352" s="150"/>
      <c r="L352" s="146"/>
      <c r="M352" s="151"/>
      <c r="T352" s="152"/>
      <c r="AT352" s="148" t="s">
        <v>129</v>
      </c>
      <c r="AU352" s="148" t="s">
        <v>82</v>
      </c>
      <c r="AV352" s="12" t="s">
        <v>80</v>
      </c>
      <c r="AW352" s="12" t="s">
        <v>33</v>
      </c>
      <c r="AX352" s="12" t="s">
        <v>72</v>
      </c>
      <c r="AY352" s="148" t="s">
        <v>118</v>
      </c>
    </row>
    <row r="353" spans="2:65" s="13" customFormat="1" ht="11.25">
      <c r="B353" s="153"/>
      <c r="D353" s="147" t="s">
        <v>129</v>
      </c>
      <c r="E353" s="154" t="s">
        <v>3</v>
      </c>
      <c r="F353" s="155" t="s">
        <v>266</v>
      </c>
      <c r="H353" s="156">
        <v>12.4</v>
      </c>
      <c r="I353" s="157"/>
      <c r="L353" s="153"/>
      <c r="M353" s="158"/>
      <c r="T353" s="159"/>
      <c r="AT353" s="154" t="s">
        <v>129</v>
      </c>
      <c r="AU353" s="154" t="s">
        <v>82</v>
      </c>
      <c r="AV353" s="13" t="s">
        <v>82</v>
      </c>
      <c r="AW353" s="13" t="s">
        <v>33</v>
      </c>
      <c r="AX353" s="13" t="s">
        <v>80</v>
      </c>
      <c r="AY353" s="154" t="s">
        <v>118</v>
      </c>
    </row>
    <row r="354" spans="2:65" s="1" customFormat="1" ht="16.5" customHeight="1">
      <c r="B354" s="128"/>
      <c r="C354" s="174" t="s">
        <v>397</v>
      </c>
      <c r="D354" s="174" t="s">
        <v>311</v>
      </c>
      <c r="E354" s="175" t="s">
        <v>328</v>
      </c>
      <c r="F354" s="317" t="s">
        <v>1089</v>
      </c>
      <c r="G354" s="177" t="s">
        <v>123</v>
      </c>
      <c r="H354" s="178">
        <v>11.66</v>
      </c>
      <c r="I354" s="179"/>
      <c r="J354" s="180">
        <f>ROUND(I354*H354,2)</f>
        <v>0</v>
      </c>
      <c r="K354" s="176" t="s">
        <v>124</v>
      </c>
      <c r="L354" s="181"/>
      <c r="M354" s="182" t="s">
        <v>3</v>
      </c>
      <c r="N354" s="183" t="s">
        <v>43</v>
      </c>
      <c r="P354" s="138">
        <f>O354*H354</f>
        <v>0</v>
      </c>
      <c r="Q354" s="138">
        <v>0.13100000000000001</v>
      </c>
      <c r="R354" s="138">
        <f>Q354*H354</f>
        <v>1.52746</v>
      </c>
      <c r="S354" s="138">
        <v>0</v>
      </c>
      <c r="T354" s="139">
        <f>S354*H354</f>
        <v>0</v>
      </c>
      <c r="AR354" s="140" t="s">
        <v>172</v>
      </c>
      <c r="AT354" s="140" t="s">
        <v>311</v>
      </c>
      <c r="AU354" s="140" t="s">
        <v>82</v>
      </c>
      <c r="AY354" s="18" t="s">
        <v>118</v>
      </c>
      <c r="BE354" s="141">
        <f>IF(N354="základní",J354,0)</f>
        <v>0</v>
      </c>
      <c r="BF354" s="141">
        <f>IF(N354="snížená",J354,0)</f>
        <v>0</v>
      </c>
      <c r="BG354" s="141">
        <f>IF(N354="zákl. přenesená",J354,0)</f>
        <v>0</v>
      </c>
      <c r="BH354" s="141">
        <f>IF(N354="sníž. přenesená",J354,0)</f>
        <v>0</v>
      </c>
      <c r="BI354" s="141">
        <f>IF(N354="nulová",J354,0)</f>
        <v>0</v>
      </c>
      <c r="BJ354" s="18" t="s">
        <v>80</v>
      </c>
      <c r="BK354" s="141">
        <f>ROUND(I354*H354,2)</f>
        <v>0</v>
      </c>
      <c r="BL354" s="18" t="s">
        <v>125</v>
      </c>
      <c r="BM354" s="140" t="s">
        <v>398</v>
      </c>
    </row>
    <row r="355" spans="2:65" s="13" customFormat="1" ht="11.25">
      <c r="B355" s="153"/>
      <c r="D355" s="147" t="s">
        <v>129</v>
      </c>
      <c r="F355" s="155" t="s">
        <v>399</v>
      </c>
      <c r="H355" s="156">
        <v>11.66</v>
      </c>
      <c r="I355" s="157"/>
      <c r="L355" s="153"/>
      <c r="M355" s="158"/>
      <c r="T355" s="159"/>
      <c r="AT355" s="154" t="s">
        <v>129</v>
      </c>
      <c r="AU355" s="154" t="s">
        <v>82</v>
      </c>
      <c r="AV355" s="13" t="s">
        <v>82</v>
      </c>
      <c r="AW355" s="13" t="s">
        <v>4</v>
      </c>
      <c r="AX355" s="13" t="s">
        <v>80</v>
      </c>
      <c r="AY355" s="154" t="s">
        <v>118</v>
      </c>
    </row>
    <row r="356" spans="2:65" s="1" customFormat="1" ht="21.75" customHeight="1">
      <c r="B356" s="128"/>
      <c r="C356" s="129" t="s">
        <v>400</v>
      </c>
      <c r="D356" s="129" t="s">
        <v>120</v>
      </c>
      <c r="E356" s="130" t="s">
        <v>332</v>
      </c>
      <c r="F356" s="131" t="s">
        <v>333</v>
      </c>
      <c r="G356" s="132" t="s">
        <v>123</v>
      </c>
      <c r="H356" s="133">
        <v>12.4</v>
      </c>
      <c r="I356" s="134"/>
      <c r="J356" s="135">
        <f>ROUND(I356*H356,2)</f>
        <v>0</v>
      </c>
      <c r="K356" s="131" t="s">
        <v>124</v>
      </c>
      <c r="L356" s="33"/>
      <c r="M356" s="136" t="s">
        <v>3</v>
      </c>
      <c r="N356" s="137" t="s">
        <v>43</v>
      </c>
      <c r="P356" s="138">
        <f>O356*H356</f>
        <v>0</v>
      </c>
      <c r="Q356" s="138">
        <v>0.34499999999999997</v>
      </c>
      <c r="R356" s="138">
        <f>Q356*H356</f>
        <v>4.2779999999999996</v>
      </c>
      <c r="S356" s="138">
        <v>0</v>
      </c>
      <c r="T356" s="139">
        <f>S356*H356</f>
        <v>0</v>
      </c>
      <c r="AR356" s="140" t="s">
        <v>125</v>
      </c>
      <c r="AT356" s="140" t="s">
        <v>120</v>
      </c>
      <c r="AU356" s="140" t="s">
        <v>82</v>
      </c>
      <c r="AY356" s="18" t="s">
        <v>118</v>
      </c>
      <c r="BE356" s="141">
        <f>IF(N356="základní",J356,0)</f>
        <v>0</v>
      </c>
      <c r="BF356" s="141">
        <f>IF(N356="snížená",J356,0)</f>
        <v>0</v>
      </c>
      <c r="BG356" s="141">
        <f>IF(N356="zákl. přenesená",J356,0)</f>
        <v>0</v>
      </c>
      <c r="BH356" s="141">
        <f>IF(N356="sníž. přenesená",J356,0)</f>
        <v>0</v>
      </c>
      <c r="BI356" s="141">
        <f>IF(N356="nulová",J356,0)</f>
        <v>0</v>
      </c>
      <c r="BJ356" s="18" t="s">
        <v>80</v>
      </c>
      <c r="BK356" s="141">
        <f>ROUND(I356*H356,2)</f>
        <v>0</v>
      </c>
      <c r="BL356" s="18" t="s">
        <v>125</v>
      </c>
      <c r="BM356" s="140" t="s">
        <v>401</v>
      </c>
    </row>
    <row r="357" spans="2:65" s="1" customFormat="1" ht="11.25">
      <c r="B357" s="33"/>
      <c r="D357" s="142" t="s">
        <v>127</v>
      </c>
      <c r="F357" s="143" t="s">
        <v>335</v>
      </c>
      <c r="I357" s="144"/>
      <c r="L357" s="33"/>
      <c r="M357" s="145"/>
      <c r="T357" s="54"/>
      <c r="AT357" s="18" t="s">
        <v>127</v>
      </c>
      <c r="AU357" s="18" t="s">
        <v>82</v>
      </c>
    </row>
    <row r="358" spans="2:65" s="12" customFormat="1" ht="11.25">
      <c r="B358" s="146"/>
      <c r="D358" s="147" t="s">
        <v>129</v>
      </c>
      <c r="E358" s="148" t="s">
        <v>3</v>
      </c>
      <c r="F358" s="149" t="s">
        <v>265</v>
      </c>
      <c r="H358" s="148" t="s">
        <v>3</v>
      </c>
      <c r="I358" s="150"/>
      <c r="L358" s="146"/>
      <c r="M358" s="151"/>
      <c r="T358" s="152"/>
      <c r="AT358" s="148" t="s">
        <v>129</v>
      </c>
      <c r="AU358" s="148" t="s">
        <v>82</v>
      </c>
      <c r="AV358" s="12" t="s">
        <v>80</v>
      </c>
      <c r="AW358" s="12" t="s">
        <v>33</v>
      </c>
      <c r="AX358" s="12" t="s">
        <v>72</v>
      </c>
      <c r="AY358" s="148" t="s">
        <v>118</v>
      </c>
    </row>
    <row r="359" spans="2:65" s="12" customFormat="1" ht="11.25">
      <c r="B359" s="146"/>
      <c r="D359" s="147" t="s">
        <v>129</v>
      </c>
      <c r="E359" s="148" t="s">
        <v>3</v>
      </c>
      <c r="F359" s="149" t="s">
        <v>402</v>
      </c>
      <c r="H359" s="148" t="s">
        <v>3</v>
      </c>
      <c r="I359" s="150"/>
      <c r="L359" s="146"/>
      <c r="M359" s="151"/>
      <c r="T359" s="152"/>
      <c r="AT359" s="148" t="s">
        <v>129</v>
      </c>
      <c r="AU359" s="148" t="s">
        <v>82</v>
      </c>
      <c r="AV359" s="12" t="s">
        <v>80</v>
      </c>
      <c r="AW359" s="12" t="s">
        <v>33</v>
      </c>
      <c r="AX359" s="12" t="s">
        <v>72</v>
      </c>
      <c r="AY359" s="148" t="s">
        <v>118</v>
      </c>
    </row>
    <row r="360" spans="2:65" s="13" customFormat="1" ht="11.25">
      <c r="B360" s="153"/>
      <c r="D360" s="147" t="s">
        <v>129</v>
      </c>
      <c r="E360" s="154" t="s">
        <v>3</v>
      </c>
      <c r="F360" s="155" t="s">
        <v>266</v>
      </c>
      <c r="H360" s="156">
        <v>12.4</v>
      </c>
      <c r="I360" s="157"/>
      <c r="L360" s="153"/>
      <c r="M360" s="158"/>
      <c r="T360" s="159"/>
      <c r="AT360" s="154" t="s">
        <v>129</v>
      </c>
      <c r="AU360" s="154" t="s">
        <v>82</v>
      </c>
      <c r="AV360" s="13" t="s">
        <v>82</v>
      </c>
      <c r="AW360" s="13" t="s">
        <v>33</v>
      </c>
      <c r="AX360" s="13" t="s">
        <v>80</v>
      </c>
      <c r="AY360" s="154" t="s">
        <v>118</v>
      </c>
    </row>
    <row r="361" spans="2:65" s="1" customFormat="1" ht="37.9" customHeight="1">
      <c r="B361" s="128"/>
      <c r="C361" s="129" t="s">
        <v>403</v>
      </c>
      <c r="D361" s="129" t="s">
        <v>120</v>
      </c>
      <c r="E361" s="130" t="s">
        <v>376</v>
      </c>
      <c r="F361" s="131" t="s">
        <v>377</v>
      </c>
      <c r="G361" s="132" t="s">
        <v>123</v>
      </c>
      <c r="H361" s="133">
        <v>2</v>
      </c>
      <c r="I361" s="134"/>
      <c r="J361" s="135">
        <f>ROUND(I361*H361,2)</f>
        <v>0</v>
      </c>
      <c r="K361" s="131" t="s">
        <v>124</v>
      </c>
      <c r="L361" s="33"/>
      <c r="M361" s="136" t="s">
        <v>3</v>
      </c>
      <c r="N361" s="137" t="s">
        <v>43</v>
      </c>
      <c r="P361" s="138">
        <f>O361*H361</f>
        <v>0</v>
      </c>
      <c r="Q361" s="138">
        <v>9.0620000000000006E-2</v>
      </c>
      <c r="R361" s="138">
        <f>Q361*H361</f>
        <v>0.18124000000000001</v>
      </c>
      <c r="S361" s="138">
        <v>0</v>
      </c>
      <c r="T361" s="139">
        <f>S361*H361</f>
        <v>0</v>
      </c>
      <c r="AR361" s="140" t="s">
        <v>125</v>
      </c>
      <c r="AT361" s="140" t="s">
        <v>120</v>
      </c>
      <c r="AU361" s="140" t="s">
        <v>82</v>
      </c>
      <c r="AY361" s="18" t="s">
        <v>118</v>
      </c>
      <c r="BE361" s="141">
        <f>IF(N361="základní",J361,0)</f>
        <v>0</v>
      </c>
      <c r="BF361" s="141">
        <f>IF(N361="snížená",J361,0)</f>
        <v>0</v>
      </c>
      <c r="BG361" s="141">
        <f>IF(N361="zákl. přenesená",J361,0)</f>
        <v>0</v>
      </c>
      <c r="BH361" s="141">
        <f>IF(N361="sníž. přenesená",J361,0)</f>
        <v>0</v>
      </c>
      <c r="BI361" s="141">
        <f>IF(N361="nulová",J361,0)</f>
        <v>0</v>
      </c>
      <c r="BJ361" s="18" t="s">
        <v>80</v>
      </c>
      <c r="BK361" s="141">
        <f>ROUND(I361*H361,2)</f>
        <v>0</v>
      </c>
      <c r="BL361" s="18" t="s">
        <v>125</v>
      </c>
      <c r="BM361" s="140" t="s">
        <v>404</v>
      </c>
    </row>
    <row r="362" spans="2:65" s="1" customFormat="1" ht="11.25">
      <c r="B362" s="33"/>
      <c r="D362" s="142" t="s">
        <v>127</v>
      </c>
      <c r="F362" s="143" t="s">
        <v>379</v>
      </c>
      <c r="I362" s="144"/>
      <c r="L362" s="33"/>
      <c r="M362" s="145"/>
      <c r="T362" s="54"/>
      <c r="AT362" s="18" t="s">
        <v>127</v>
      </c>
      <c r="AU362" s="18" t="s">
        <v>82</v>
      </c>
    </row>
    <row r="363" spans="2:65" s="12" customFormat="1" ht="11.25">
      <c r="B363" s="146"/>
      <c r="D363" s="147" t="s">
        <v>129</v>
      </c>
      <c r="E363" s="148" t="s">
        <v>3</v>
      </c>
      <c r="F363" s="149" t="s">
        <v>265</v>
      </c>
      <c r="H363" s="148" t="s">
        <v>3</v>
      </c>
      <c r="I363" s="150"/>
      <c r="L363" s="146"/>
      <c r="M363" s="151"/>
      <c r="T363" s="152"/>
      <c r="AT363" s="148" t="s">
        <v>129</v>
      </c>
      <c r="AU363" s="148" t="s">
        <v>82</v>
      </c>
      <c r="AV363" s="12" t="s">
        <v>80</v>
      </c>
      <c r="AW363" s="12" t="s">
        <v>33</v>
      </c>
      <c r="AX363" s="12" t="s">
        <v>72</v>
      </c>
      <c r="AY363" s="148" t="s">
        <v>118</v>
      </c>
    </row>
    <row r="364" spans="2:65" s="13" customFormat="1" ht="11.25">
      <c r="B364" s="153"/>
      <c r="D364" s="147" t="s">
        <v>129</v>
      </c>
      <c r="E364" s="154" t="s">
        <v>3</v>
      </c>
      <c r="F364" s="155" t="s">
        <v>267</v>
      </c>
      <c r="H364" s="156">
        <v>2</v>
      </c>
      <c r="I364" s="157"/>
      <c r="L364" s="153"/>
      <c r="M364" s="158"/>
      <c r="T364" s="159"/>
      <c r="AT364" s="154" t="s">
        <v>129</v>
      </c>
      <c r="AU364" s="154" t="s">
        <v>82</v>
      </c>
      <c r="AV364" s="13" t="s">
        <v>82</v>
      </c>
      <c r="AW364" s="13" t="s">
        <v>33</v>
      </c>
      <c r="AX364" s="13" t="s">
        <v>80</v>
      </c>
      <c r="AY364" s="154" t="s">
        <v>118</v>
      </c>
    </row>
    <row r="365" spans="2:65" s="1" customFormat="1" ht="16.5" customHeight="1">
      <c r="B365" s="128"/>
      <c r="C365" s="174" t="s">
        <v>405</v>
      </c>
      <c r="D365" s="174" t="s">
        <v>311</v>
      </c>
      <c r="E365" s="175" t="s">
        <v>386</v>
      </c>
      <c r="F365" s="176" t="s">
        <v>387</v>
      </c>
      <c r="G365" s="177" t="s">
        <v>123</v>
      </c>
      <c r="H365" s="178">
        <v>2.06</v>
      </c>
      <c r="I365" s="179"/>
      <c r="J365" s="180">
        <f>ROUND(I365*H365,2)</f>
        <v>0</v>
      </c>
      <c r="K365" s="176" t="s">
        <v>124</v>
      </c>
      <c r="L365" s="181"/>
      <c r="M365" s="182" t="s">
        <v>3</v>
      </c>
      <c r="N365" s="183" t="s">
        <v>43</v>
      </c>
      <c r="P365" s="138">
        <f>O365*H365</f>
        <v>0</v>
      </c>
      <c r="Q365" s="138">
        <v>0.17499999999999999</v>
      </c>
      <c r="R365" s="138">
        <f>Q365*H365</f>
        <v>0.36049999999999999</v>
      </c>
      <c r="S365" s="138">
        <v>0</v>
      </c>
      <c r="T365" s="139">
        <f>S365*H365</f>
        <v>0</v>
      </c>
      <c r="AR365" s="140" t="s">
        <v>172</v>
      </c>
      <c r="AT365" s="140" t="s">
        <v>311</v>
      </c>
      <c r="AU365" s="140" t="s">
        <v>82</v>
      </c>
      <c r="AY365" s="18" t="s">
        <v>118</v>
      </c>
      <c r="BE365" s="141">
        <f>IF(N365="základní",J365,0)</f>
        <v>0</v>
      </c>
      <c r="BF365" s="141">
        <f>IF(N365="snížená",J365,0)</f>
        <v>0</v>
      </c>
      <c r="BG365" s="141">
        <f>IF(N365="zákl. přenesená",J365,0)</f>
        <v>0</v>
      </c>
      <c r="BH365" s="141">
        <f>IF(N365="sníž. přenesená",J365,0)</f>
        <v>0</v>
      </c>
      <c r="BI365" s="141">
        <f>IF(N365="nulová",J365,0)</f>
        <v>0</v>
      </c>
      <c r="BJ365" s="18" t="s">
        <v>80</v>
      </c>
      <c r="BK365" s="141">
        <f>ROUND(I365*H365,2)</f>
        <v>0</v>
      </c>
      <c r="BL365" s="18" t="s">
        <v>125</v>
      </c>
      <c r="BM365" s="140" t="s">
        <v>406</v>
      </c>
    </row>
    <row r="366" spans="2:65" s="13" customFormat="1" ht="11.25">
      <c r="B366" s="153"/>
      <c r="D366" s="147" t="s">
        <v>129</v>
      </c>
      <c r="F366" s="155" t="s">
        <v>407</v>
      </c>
      <c r="H366" s="156">
        <v>2.06</v>
      </c>
      <c r="I366" s="157"/>
      <c r="L366" s="153"/>
      <c r="M366" s="158"/>
      <c r="T366" s="159"/>
      <c r="AT366" s="154" t="s">
        <v>129</v>
      </c>
      <c r="AU366" s="154" t="s">
        <v>82</v>
      </c>
      <c r="AV366" s="13" t="s">
        <v>82</v>
      </c>
      <c r="AW366" s="13" t="s">
        <v>4</v>
      </c>
      <c r="AX366" s="13" t="s">
        <v>80</v>
      </c>
      <c r="AY366" s="154" t="s">
        <v>118</v>
      </c>
    </row>
    <row r="367" spans="2:65" s="1" customFormat="1" ht="21.75" customHeight="1">
      <c r="B367" s="128"/>
      <c r="C367" s="129" t="s">
        <v>408</v>
      </c>
      <c r="D367" s="129" t="s">
        <v>120</v>
      </c>
      <c r="E367" s="130" t="s">
        <v>317</v>
      </c>
      <c r="F367" s="131" t="s">
        <v>318</v>
      </c>
      <c r="G367" s="132" t="s">
        <v>123</v>
      </c>
      <c r="H367" s="133">
        <v>2</v>
      </c>
      <c r="I367" s="134"/>
      <c r="J367" s="135">
        <f>ROUND(I367*H367,2)</f>
        <v>0</v>
      </c>
      <c r="K367" s="131" t="s">
        <v>124</v>
      </c>
      <c r="L367" s="33"/>
      <c r="M367" s="136" t="s">
        <v>3</v>
      </c>
      <c r="N367" s="137" t="s">
        <v>43</v>
      </c>
      <c r="P367" s="138">
        <f>O367*H367</f>
        <v>0</v>
      </c>
      <c r="Q367" s="138">
        <v>0.46</v>
      </c>
      <c r="R367" s="138">
        <f>Q367*H367</f>
        <v>0.92</v>
      </c>
      <c r="S367" s="138">
        <v>0</v>
      </c>
      <c r="T367" s="139">
        <f>S367*H367</f>
        <v>0</v>
      </c>
      <c r="AR367" s="140" t="s">
        <v>125</v>
      </c>
      <c r="AT367" s="140" t="s">
        <v>120</v>
      </c>
      <c r="AU367" s="140" t="s">
        <v>82</v>
      </c>
      <c r="AY367" s="18" t="s">
        <v>118</v>
      </c>
      <c r="BE367" s="141">
        <f>IF(N367="základní",J367,0)</f>
        <v>0</v>
      </c>
      <c r="BF367" s="141">
        <f>IF(N367="snížená",J367,0)</f>
        <v>0</v>
      </c>
      <c r="BG367" s="141">
        <f>IF(N367="zákl. přenesená",J367,0)</f>
        <v>0</v>
      </c>
      <c r="BH367" s="141">
        <f>IF(N367="sníž. přenesená",J367,0)</f>
        <v>0</v>
      </c>
      <c r="BI367" s="141">
        <f>IF(N367="nulová",J367,0)</f>
        <v>0</v>
      </c>
      <c r="BJ367" s="18" t="s">
        <v>80</v>
      </c>
      <c r="BK367" s="141">
        <f>ROUND(I367*H367,2)</f>
        <v>0</v>
      </c>
      <c r="BL367" s="18" t="s">
        <v>125</v>
      </c>
      <c r="BM367" s="140" t="s">
        <v>409</v>
      </c>
    </row>
    <row r="368" spans="2:65" s="1" customFormat="1" ht="11.25">
      <c r="B368" s="33"/>
      <c r="D368" s="142" t="s">
        <v>127</v>
      </c>
      <c r="F368" s="143" t="s">
        <v>320</v>
      </c>
      <c r="I368" s="144"/>
      <c r="L368" s="33"/>
      <c r="M368" s="145"/>
      <c r="T368" s="54"/>
      <c r="AT368" s="18" t="s">
        <v>127</v>
      </c>
      <c r="AU368" s="18" t="s">
        <v>82</v>
      </c>
    </row>
    <row r="369" spans="2:65" s="12" customFormat="1" ht="11.25">
      <c r="B369" s="146"/>
      <c r="D369" s="147" t="s">
        <v>129</v>
      </c>
      <c r="E369" s="148" t="s">
        <v>3</v>
      </c>
      <c r="F369" s="149" t="s">
        <v>410</v>
      </c>
      <c r="H369" s="148" t="s">
        <v>3</v>
      </c>
      <c r="I369" s="150"/>
      <c r="L369" s="146"/>
      <c r="M369" s="151"/>
      <c r="T369" s="152"/>
      <c r="AT369" s="148" t="s">
        <v>129</v>
      </c>
      <c r="AU369" s="148" t="s">
        <v>82</v>
      </c>
      <c r="AV369" s="12" t="s">
        <v>80</v>
      </c>
      <c r="AW369" s="12" t="s">
        <v>33</v>
      </c>
      <c r="AX369" s="12" t="s">
        <v>72</v>
      </c>
      <c r="AY369" s="148" t="s">
        <v>118</v>
      </c>
    </row>
    <row r="370" spans="2:65" s="12" customFormat="1" ht="11.25">
      <c r="B370" s="146"/>
      <c r="D370" s="147" t="s">
        <v>129</v>
      </c>
      <c r="E370" s="148" t="s">
        <v>3</v>
      </c>
      <c r="F370" s="149" t="s">
        <v>394</v>
      </c>
      <c r="H370" s="148" t="s">
        <v>3</v>
      </c>
      <c r="I370" s="150"/>
      <c r="L370" s="146"/>
      <c r="M370" s="151"/>
      <c r="T370" s="152"/>
      <c r="AT370" s="148" t="s">
        <v>129</v>
      </c>
      <c r="AU370" s="148" t="s">
        <v>82</v>
      </c>
      <c r="AV370" s="12" t="s">
        <v>80</v>
      </c>
      <c r="AW370" s="12" t="s">
        <v>33</v>
      </c>
      <c r="AX370" s="12" t="s">
        <v>72</v>
      </c>
      <c r="AY370" s="148" t="s">
        <v>118</v>
      </c>
    </row>
    <row r="371" spans="2:65" s="13" customFormat="1" ht="11.25">
      <c r="B371" s="153"/>
      <c r="D371" s="147" t="s">
        <v>129</v>
      </c>
      <c r="E371" s="154" t="s">
        <v>3</v>
      </c>
      <c r="F371" s="155" t="s">
        <v>82</v>
      </c>
      <c r="H371" s="156">
        <v>2</v>
      </c>
      <c r="I371" s="157"/>
      <c r="L371" s="153"/>
      <c r="M371" s="158"/>
      <c r="T371" s="159"/>
      <c r="AT371" s="154" t="s">
        <v>129</v>
      </c>
      <c r="AU371" s="154" t="s">
        <v>82</v>
      </c>
      <c r="AV371" s="13" t="s">
        <v>82</v>
      </c>
      <c r="AW371" s="13" t="s">
        <v>33</v>
      </c>
      <c r="AX371" s="13" t="s">
        <v>80</v>
      </c>
      <c r="AY371" s="154" t="s">
        <v>118</v>
      </c>
    </row>
    <row r="372" spans="2:65" s="1" customFormat="1" ht="37.9" customHeight="1">
      <c r="B372" s="128"/>
      <c r="C372" s="129" t="s">
        <v>411</v>
      </c>
      <c r="D372" s="129" t="s">
        <v>120</v>
      </c>
      <c r="E372" s="130" t="s">
        <v>412</v>
      </c>
      <c r="F372" s="131" t="s">
        <v>413</v>
      </c>
      <c r="G372" s="132" t="s">
        <v>123</v>
      </c>
      <c r="H372" s="133">
        <v>39.5</v>
      </c>
      <c r="I372" s="134"/>
      <c r="J372" s="135">
        <f>ROUND(I372*H372,2)</f>
        <v>0</v>
      </c>
      <c r="K372" s="131" t="s">
        <v>124</v>
      </c>
      <c r="L372" s="33"/>
      <c r="M372" s="136" t="s">
        <v>3</v>
      </c>
      <c r="N372" s="137" t="s">
        <v>43</v>
      </c>
      <c r="P372" s="138">
        <f>O372*H372</f>
        <v>0</v>
      </c>
      <c r="Q372" s="138">
        <v>0.11162</v>
      </c>
      <c r="R372" s="138">
        <f>Q372*H372</f>
        <v>4.4089900000000002</v>
      </c>
      <c r="S372" s="138">
        <v>0</v>
      </c>
      <c r="T372" s="139">
        <f>S372*H372</f>
        <v>0</v>
      </c>
      <c r="AR372" s="140" t="s">
        <v>125</v>
      </c>
      <c r="AT372" s="140" t="s">
        <v>120</v>
      </c>
      <c r="AU372" s="140" t="s">
        <v>82</v>
      </c>
      <c r="AY372" s="18" t="s">
        <v>118</v>
      </c>
      <c r="BE372" s="141">
        <f>IF(N372="základní",J372,0)</f>
        <v>0</v>
      </c>
      <c r="BF372" s="141">
        <f>IF(N372="snížená",J372,0)</f>
        <v>0</v>
      </c>
      <c r="BG372" s="141">
        <f>IF(N372="zákl. přenesená",J372,0)</f>
        <v>0</v>
      </c>
      <c r="BH372" s="141">
        <f>IF(N372="sníž. přenesená",J372,0)</f>
        <v>0</v>
      </c>
      <c r="BI372" s="141">
        <f>IF(N372="nulová",J372,0)</f>
        <v>0</v>
      </c>
      <c r="BJ372" s="18" t="s">
        <v>80</v>
      </c>
      <c r="BK372" s="141">
        <f>ROUND(I372*H372,2)</f>
        <v>0</v>
      </c>
      <c r="BL372" s="18" t="s">
        <v>125</v>
      </c>
      <c r="BM372" s="140" t="s">
        <v>414</v>
      </c>
    </row>
    <row r="373" spans="2:65" s="1" customFormat="1" ht="11.25">
      <c r="B373" s="33"/>
      <c r="D373" s="142" t="s">
        <v>127</v>
      </c>
      <c r="F373" s="143" t="s">
        <v>415</v>
      </c>
      <c r="I373" s="144"/>
      <c r="L373" s="33"/>
      <c r="M373" s="145"/>
      <c r="T373" s="54"/>
      <c r="AT373" s="18" t="s">
        <v>127</v>
      </c>
      <c r="AU373" s="18" t="s">
        <v>82</v>
      </c>
    </row>
    <row r="374" spans="2:65" s="1" customFormat="1" ht="19.5">
      <c r="B374" s="33"/>
      <c r="D374" s="147" t="s">
        <v>416</v>
      </c>
      <c r="F374" s="184" t="s">
        <v>417</v>
      </c>
      <c r="I374" s="144"/>
      <c r="L374" s="33"/>
      <c r="M374" s="145"/>
      <c r="T374" s="54"/>
      <c r="AT374" s="18" t="s">
        <v>416</v>
      </c>
      <c r="AU374" s="18" t="s">
        <v>82</v>
      </c>
    </row>
    <row r="375" spans="2:65" s="12" customFormat="1" ht="11.25">
      <c r="B375" s="146"/>
      <c r="D375" s="147" t="s">
        <v>129</v>
      </c>
      <c r="E375" s="148" t="s">
        <v>3</v>
      </c>
      <c r="F375" s="149" t="s">
        <v>268</v>
      </c>
      <c r="H375" s="148" t="s">
        <v>3</v>
      </c>
      <c r="I375" s="150"/>
      <c r="L375" s="146"/>
      <c r="M375" s="151"/>
      <c r="T375" s="152"/>
      <c r="AT375" s="148" t="s">
        <v>129</v>
      </c>
      <c r="AU375" s="148" t="s">
        <v>82</v>
      </c>
      <c r="AV375" s="12" t="s">
        <v>80</v>
      </c>
      <c r="AW375" s="12" t="s">
        <v>33</v>
      </c>
      <c r="AX375" s="12" t="s">
        <v>72</v>
      </c>
      <c r="AY375" s="148" t="s">
        <v>118</v>
      </c>
    </row>
    <row r="376" spans="2:65" s="12" customFormat="1" ht="11.25">
      <c r="B376" s="146"/>
      <c r="D376" s="147" t="s">
        <v>129</v>
      </c>
      <c r="E376" s="148" t="s">
        <v>3</v>
      </c>
      <c r="F376" s="149" t="s">
        <v>418</v>
      </c>
      <c r="H376" s="148" t="s">
        <v>3</v>
      </c>
      <c r="I376" s="150"/>
      <c r="L376" s="146"/>
      <c r="M376" s="151"/>
      <c r="T376" s="152"/>
      <c r="AT376" s="148" t="s">
        <v>129</v>
      </c>
      <c r="AU376" s="148" t="s">
        <v>82</v>
      </c>
      <c r="AV376" s="12" t="s">
        <v>80</v>
      </c>
      <c r="AW376" s="12" t="s">
        <v>33</v>
      </c>
      <c r="AX376" s="12" t="s">
        <v>72</v>
      </c>
      <c r="AY376" s="148" t="s">
        <v>118</v>
      </c>
    </row>
    <row r="377" spans="2:65" s="13" customFormat="1" ht="11.25">
      <c r="B377" s="153"/>
      <c r="D377" s="147" t="s">
        <v>129</v>
      </c>
      <c r="E377" s="154" t="s">
        <v>3</v>
      </c>
      <c r="F377" s="155" t="s">
        <v>269</v>
      </c>
      <c r="H377" s="156">
        <v>39.5</v>
      </c>
      <c r="I377" s="157"/>
      <c r="L377" s="153"/>
      <c r="M377" s="158"/>
      <c r="T377" s="159"/>
      <c r="AT377" s="154" t="s">
        <v>129</v>
      </c>
      <c r="AU377" s="154" t="s">
        <v>82</v>
      </c>
      <c r="AV377" s="13" t="s">
        <v>82</v>
      </c>
      <c r="AW377" s="13" t="s">
        <v>33</v>
      </c>
      <c r="AX377" s="13" t="s">
        <v>80</v>
      </c>
      <c r="AY377" s="154" t="s">
        <v>118</v>
      </c>
    </row>
    <row r="378" spans="2:65" s="1" customFormat="1" ht="16.5" customHeight="1">
      <c r="B378" s="128"/>
      <c r="C378" s="174" t="s">
        <v>419</v>
      </c>
      <c r="D378" s="174" t="s">
        <v>311</v>
      </c>
      <c r="E378" s="175" t="s">
        <v>312</v>
      </c>
      <c r="F378" s="317" t="s">
        <v>1087</v>
      </c>
      <c r="G378" s="177" t="s">
        <v>123</v>
      </c>
      <c r="H378" s="178">
        <v>43.45</v>
      </c>
      <c r="I378" s="179"/>
      <c r="J378" s="180">
        <f>ROUND(I378*H378,2)</f>
        <v>0</v>
      </c>
      <c r="K378" s="176" t="s">
        <v>124</v>
      </c>
      <c r="L378" s="181"/>
      <c r="M378" s="182" t="s">
        <v>3</v>
      </c>
      <c r="N378" s="183" t="s">
        <v>43</v>
      </c>
      <c r="P378" s="138">
        <f>O378*H378</f>
        <v>0</v>
      </c>
      <c r="Q378" s="138">
        <v>0.17599999999999999</v>
      </c>
      <c r="R378" s="138">
        <f>Q378*H378</f>
        <v>7.6471999999999998</v>
      </c>
      <c r="S378" s="138">
        <v>0</v>
      </c>
      <c r="T378" s="139">
        <f>S378*H378</f>
        <v>0</v>
      </c>
      <c r="AR378" s="140" t="s">
        <v>172</v>
      </c>
      <c r="AT378" s="140" t="s">
        <v>311</v>
      </c>
      <c r="AU378" s="140" t="s">
        <v>82</v>
      </c>
      <c r="AY378" s="18" t="s">
        <v>118</v>
      </c>
      <c r="BE378" s="141">
        <f>IF(N378="základní",J378,0)</f>
        <v>0</v>
      </c>
      <c r="BF378" s="141">
        <f>IF(N378="snížená",J378,0)</f>
        <v>0</v>
      </c>
      <c r="BG378" s="141">
        <f>IF(N378="zákl. přenesená",J378,0)</f>
        <v>0</v>
      </c>
      <c r="BH378" s="141">
        <f>IF(N378="sníž. přenesená",J378,0)</f>
        <v>0</v>
      </c>
      <c r="BI378" s="141">
        <f>IF(N378="nulová",J378,0)</f>
        <v>0</v>
      </c>
      <c r="BJ378" s="18" t="s">
        <v>80</v>
      </c>
      <c r="BK378" s="141">
        <f>ROUND(I378*H378,2)</f>
        <v>0</v>
      </c>
      <c r="BL378" s="18" t="s">
        <v>125</v>
      </c>
      <c r="BM378" s="140" t="s">
        <v>420</v>
      </c>
    </row>
    <row r="379" spans="2:65" s="13" customFormat="1" ht="11.25">
      <c r="B379" s="153"/>
      <c r="D379" s="147" t="s">
        <v>129</v>
      </c>
      <c r="F379" s="155" t="s">
        <v>421</v>
      </c>
      <c r="H379" s="156">
        <v>43.45</v>
      </c>
      <c r="I379" s="157"/>
      <c r="L379" s="153"/>
      <c r="M379" s="158"/>
      <c r="T379" s="159"/>
      <c r="AT379" s="154" t="s">
        <v>129</v>
      </c>
      <c r="AU379" s="154" t="s">
        <v>82</v>
      </c>
      <c r="AV379" s="13" t="s">
        <v>82</v>
      </c>
      <c r="AW379" s="13" t="s">
        <v>4</v>
      </c>
      <c r="AX379" s="13" t="s">
        <v>80</v>
      </c>
      <c r="AY379" s="154" t="s">
        <v>118</v>
      </c>
    </row>
    <row r="380" spans="2:65" s="1" customFormat="1" ht="24.2" customHeight="1">
      <c r="B380" s="128"/>
      <c r="C380" s="129" t="s">
        <v>422</v>
      </c>
      <c r="D380" s="129" t="s">
        <v>120</v>
      </c>
      <c r="E380" s="130" t="s">
        <v>423</v>
      </c>
      <c r="F380" s="131" t="s">
        <v>424</v>
      </c>
      <c r="G380" s="132" t="s">
        <v>123</v>
      </c>
      <c r="H380" s="133">
        <v>39.5</v>
      </c>
      <c r="I380" s="134"/>
      <c r="J380" s="135">
        <f>ROUND(I380*H380,2)</f>
        <v>0</v>
      </c>
      <c r="K380" s="131" t="s">
        <v>124</v>
      </c>
      <c r="L380" s="33"/>
      <c r="M380" s="136" t="s">
        <v>3</v>
      </c>
      <c r="N380" s="137" t="s">
        <v>43</v>
      </c>
      <c r="P380" s="138">
        <f>O380*H380</f>
        <v>0</v>
      </c>
      <c r="Q380" s="138">
        <v>0.40869</v>
      </c>
      <c r="R380" s="138">
        <f>Q380*H380</f>
        <v>16.143255</v>
      </c>
      <c r="S380" s="138">
        <v>0</v>
      </c>
      <c r="T380" s="139">
        <f>S380*H380</f>
        <v>0</v>
      </c>
      <c r="AR380" s="140" t="s">
        <v>125</v>
      </c>
      <c r="AT380" s="140" t="s">
        <v>120</v>
      </c>
      <c r="AU380" s="140" t="s">
        <v>82</v>
      </c>
      <c r="AY380" s="18" t="s">
        <v>118</v>
      </c>
      <c r="BE380" s="141">
        <f>IF(N380="základní",J380,0)</f>
        <v>0</v>
      </c>
      <c r="BF380" s="141">
        <f>IF(N380="snížená",J380,0)</f>
        <v>0</v>
      </c>
      <c r="BG380" s="141">
        <f>IF(N380="zákl. přenesená",J380,0)</f>
        <v>0</v>
      </c>
      <c r="BH380" s="141">
        <f>IF(N380="sníž. přenesená",J380,0)</f>
        <v>0</v>
      </c>
      <c r="BI380" s="141">
        <f>IF(N380="nulová",J380,0)</f>
        <v>0</v>
      </c>
      <c r="BJ380" s="18" t="s">
        <v>80</v>
      </c>
      <c r="BK380" s="141">
        <f>ROUND(I380*H380,2)</f>
        <v>0</v>
      </c>
      <c r="BL380" s="18" t="s">
        <v>125</v>
      </c>
      <c r="BM380" s="140" t="s">
        <v>425</v>
      </c>
    </row>
    <row r="381" spans="2:65" s="1" customFormat="1" ht="11.25">
      <c r="B381" s="33"/>
      <c r="D381" s="142" t="s">
        <v>127</v>
      </c>
      <c r="F381" s="143" t="s">
        <v>426</v>
      </c>
      <c r="I381" s="144"/>
      <c r="L381" s="33"/>
      <c r="M381" s="145"/>
      <c r="T381" s="54"/>
      <c r="AT381" s="18" t="s">
        <v>127</v>
      </c>
      <c r="AU381" s="18" t="s">
        <v>82</v>
      </c>
    </row>
    <row r="382" spans="2:65" s="12" customFormat="1" ht="11.25">
      <c r="B382" s="146"/>
      <c r="D382" s="147" t="s">
        <v>129</v>
      </c>
      <c r="E382" s="148" t="s">
        <v>3</v>
      </c>
      <c r="F382" s="149" t="s">
        <v>268</v>
      </c>
      <c r="H382" s="148" t="s">
        <v>3</v>
      </c>
      <c r="I382" s="150"/>
      <c r="L382" s="146"/>
      <c r="M382" s="151"/>
      <c r="T382" s="152"/>
      <c r="AT382" s="148" t="s">
        <v>129</v>
      </c>
      <c r="AU382" s="148" t="s">
        <v>82</v>
      </c>
      <c r="AV382" s="12" t="s">
        <v>80</v>
      </c>
      <c r="AW382" s="12" t="s">
        <v>33</v>
      </c>
      <c r="AX382" s="12" t="s">
        <v>72</v>
      </c>
      <c r="AY382" s="148" t="s">
        <v>118</v>
      </c>
    </row>
    <row r="383" spans="2:65" s="13" customFormat="1" ht="11.25">
      <c r="B383" s="153"/>
      <c r="D383" s="147" t="s">
        <v>129</v>
      </c>
      <c r="E383" s="154" t="s">
        <v>3</v>
      </c>
      <c r="F383" s="155" t="s">
        <v>269</v>
      </c>
      <c r="H383" s="156">
        <v>39.5</v>
      </c>
      <c r="I383" s="157"/>
      <c r="L383" s="153"/>
      <c r="M383" s="158"/>
      <c r="T383" s="159"/>
      <c r="AT383" s="154" t="s">
        <v>129</v>
      </c>
      <c r="AU383" s="154" t="s">
        <v>82</v>
      </c>
      <c r="AV383" s="13" t="s">
        <v>82</v>
      </c>
      <c r="AW383" s="13" t="s">
        <v>33</v>
      </c>
      <c r="AX383" s="13" t="s">
        <v>80</v>
      </c>
      <c r="AY383" s="154" t="s">
        <v>118</v>
      </c>
    </row>
    <row r="384" spans="2:65" s="1" customFormat="1" ht="33" customHeight="1">
      <c r="B384" s="128"/>
      <c r="C384" s="129" t="s">
        <v>427</v>
      </c>
      <c r="D384" s="129" t="s">
        <v>120</v>
      </c>
      <c r="E384" s="130" t="s">
        <v>428</v>
      </c>
      <c r="F384" s="131" t="s">
        <v>429</v>
      </c>
      <c r="G384" s="132" t="s">
        <v>123</v>
      </c>
      <c r="H384" s="133">
        <v>39.5</v>
      </c>
      <c r="I384" s="134"/>
      <c r="J384" s="135">
        <f>ROUND(I384*H384,2)</f>
        <v>0</v>
      </c>
      <c r="K384" s="131" t="s">
        <v>124</v>
      </c>
      <c r="L384" s="33"/>
      <c r="M384" s="136" t="s">
        <v>3</v>
      </c>
      <c r="N384" s="137" t="s">
        <v>43</v>
      </c>
      <c r="P384" s="138">
        <f>O384*H384</f>
        <v>0</v>
      </c>
      <c r="Q384" s="138">
        <v>0</v>
      </c>
      <c r="R384" s="138">
        <f>Q384*H384</f>
        <v>0</v>
      </c>
      <c r="S384" s="138">
        <v>0</v>
      </c>
      <c r="T384" s="139">
        <f>S384*H384</f>
        <v>0</v>
      </c>
      <c r="AR384" s="140" t="s">
        <v>125</v>
      </c>
      <c r="AT384" s="140" t="s">
        <v>120</v>
      </c>
      <c r="AU384" s="140" t="s">
        <v>82</v>
      </c>
      <c r="AY384" s="18" t="s">
        <v>118</v>
      </c>
      <c r="BE384" s="141">
        <f>IF(N384="základní",J384,0)</f>
        <v>0</v>
      </c>
      <c r="BF384" s="141">
        <f>IF(N384="snížená",J384,0)</f>
        <v>0</v>
      </c>
      <c r="BG384" s="141">
        <f>IF(N384="zákl. přenesená",J384,0)</f>
        <v>0</v>
      </c>
      <c r="BH384" s="141">
        <f>IF(N384="sníž. přenesená",J384,0)</f>
        <v>0</v>
      </c>
      <c r="BI384" s="141">
        <f>IF(N384="nulová",J384,0)</f>
        <v>0</v>
      </c>
      <c r="BJ384" s="18" t="s">
        <v>80</v>
      </c>
      <c r="BK384" s="141">
        <f>ROUND(I384*H384,2)</f>
        <v>0</v>
      </c>
      <c r="BL384" s="18" t="s">
        <v>125</v>
      </c>
      <c r="BM384" s="140" t="s">
        <v>430</v>
      </c>
    </row>
    <row r="385" spans="2:65" s="1" customFormat="1" ht="11.25">
      <c r="B385" s="33"/>
      <c r="D385" s="142" t="s">
        <v>127</v>
      </c>
      <c r="F385" s="143" t="s">
        <v>431</v>
      </c>
      <c r="I385" s="144"/>
      <c r="L385" s="33"/>
      <c r="M385" s="145"/>
      <c r="T385" s="54"/>
      <c r="AT385" s="18" t="s">
        <v>127</v>
      </c>
      <c r="AU385" s="18" t="s">
        <v>82</v>
      </c>
    </row>
    <row r="386" spans="2:65" s="12" customFormat="1" ht="11.25">
      <c r="B386" s="146"/>
      <c r="D386" s="147" t="s">
        <v>129</v>
      </c>
      <c r="E386" s="148" t="s">
        <v>3</v>
      </c>
      <c r="F386" s="149" t="s">
        <v>268</v>
      </c>
      <c r="H386" s="148" t="s">
        <v>3</v>
      </c>
      <c r="I386" s="150"/>
      <c r="L386" s="146"/>
      <c r="M386" s="151"/>
      <c r="T386" s="152"/>
      <c r="AT386" s="148" t="s">
        <v>129</v>
      </c>
      <c r="AU386" s="148" t="s">
        <v>82</v>
      </c>
      <c r="AV386" s="12" t="s">
        <v>80</v>
      </c>
      <c r="AW386" s="12" t="s">
        <v>33</v>
      </c>
      <c r="AX386" s="12" t="s">
        <v>72</v>
      </c>
      <c r="AY386" s="148" t="s">
        <v>118</v>
      </c>
    </row>
    <row r="387" spans="2:65" s="13" customFormat="1" ht="11.25">
      <c r="B387" s="153"/>
      <c r="D387" s="147" t="s">
        <v>129</v>
      </c>
      <c r="E387" s="154" t="s">
        <v>3</v>
      </c>
      <c r="F387" s="155" t="s">
        <v>269</v>
      </c>
      <c r="H387" s="156">
        <v>39.5</v>
      </c>
      <c r="I387" s="157"/>
      <c r="L387" s="153"/>
      <c r="M387" s="158"/>
      <c r="T387" s="159"/>
      <c r="AT387" s="154" t="s">
        <v>129</v>
      </c>
      <c r="AU387" s="154" t="s">
        <v>82</v>
      </c>
      <c r="AV387" s="13" t="s">
        <v>82</v>
      </c>
      <c r="AW387" s="13" t="s">
        <v>33</v>
      </c>
      <c r="AX387" s="13" t="s">
        <v>80</v>
      </c>
      <c r="AY387" s="154" t="s">
        <v>118</v>
      </c>
    </row>
    <row r="388" spans="2:65" s="11" customFormat="1" ht="22.9" customHeight="1">
      <c r="B388" s="116"/>
      <c r="D388" s="117" t="s">
        <v>71</v>
      </c>
      <c r="E388" s="126" t="s">
        <v>172</v>
      </c>
      <c r="F388" s="126" t="s">
        <v>432</v>
      </c>
      <c r="I388" s="119"/>
      <c r="J388" s="127">
        <f>BK388</f>
        <v>0</v>
      </c>
      <c r="L388" s="116"/>
      <c r="M388" s="121"/>
      <c r="P388" s="122">
        <f>SUM(P389:P393)</f>
        <v>0</v>
      </c>
      <c r="R388" s="122">
        <f>SUM(R389:R393)</f>
        <v>0.27194000000000002</v>
      </c>
      <c r="T388" s="123">
        <f>SUM(T389:T393)</f>
        <v>0</v>
      </c>
      <c r="AR388" s="117" t="s">
        <v>80</v>
      </c>
      <c r="AT388" s="124" t="s">
        <v>71</v>
      </c>
      <c r="AU388" s="124" t="s">
        <v>80</v>
      </c>
      <c r="AY388" s="117" t="s">
        <v>118</v>
      </c>
      <c r="BK388" s="125">
        <f>SUM(BK389:BK393)</f>
        <v>0</v>
      </c>
    </row>
    <row r="389" spans="2:65" s="1" customFormat="1" ht="16.5" customHeight="1">
      <c r="B389" s="128"/>
      <c r="C389" s="129" t="s">
        <v>249</v>
      </c>
      <c r="D389" s="129" t="s">
        <v>120</v>
      </c>
      <c r="E389" s="130" t="s">
        <v>433</v>
      </c>
      <c r="F389" s="131" t="s">
        <v>434</v>
      </c>
      <c r="G389" s="132" t="s">
        <v>135</v>
      </c>
      <c r="H389" s="133">
        <v>1</v>
      </c>
      <c r="I389" s="134"/>
      <c r="J389" s="135">
        <f>ROUND(I389*H389,2)</f>
        <v>0</v>
      </c>
      <c r="K389" s="131" t="s">
        <v>124</v>
      </c>
      <c r="L389" s="33"/>
      <c r="M389" s="136" t="s">
        <v>3</v>
      </c>
      <c r="N389" s="137" t="s">
        <v>43</v>
      </c>
      <c r="P389" s="138">
        <f>O389*H389</f>
        <v>0</v>
      </c>
      <c r="Q389" s="138">
        <v>0.21734000000000001</v>
      </c>
      <c r="R389" s="138">
        <f>Q389*H389</f>
        <v>0.21734000000000001</v>
      </c>
      <c r="S389" s="138">
        <v>0</v>
      </c>
      <c r="T389" s="139">
        <f>S389*H389</f>
        <v>0</v>
      </c>
      <c r="AR389" s="140" t="s">
        <v>125</v>
      </c>
      <c r="AT389" s="140" t="s">
        <v>120</v>
      </c>
      <c r="AU389" s="140" t="s">
        <v>82</v>
      </c>
      <c r="AY389" s="18" t="s">
        <v>118</v>
      </c>
      <c r="BE389" s="141">
        <f>IF(N389="základní",J389,0)</f>
        <v>0</v>
      </c>
      <c r="BF389" s="141">
        <f>IF(N389="snížená",J389,0)</f>
        <v>0</v>
      </c>
      <c r="BG389" s="141">
        <f>IF(N389="zákl. přenesená",J389,0)</f>
        <v>0</v>
      </c>
      <c r="BH389" s="141">
        <f>IF(N389="sníž. přenesená",J389,0)</f>
        <v>0</v>
      </c>
      <c r="BI389" s="141">
        <f>IF(N389="nulová",J389,0)</f>
        <v>0</v>
      </c>
      <c r="BJ389" s="18" t="s">
        <v>80</v>
      </c>
      <c r="BK389" s="141">
        <f>ROUND(I389*H389,2)</f>
        <v>0</v>
      </c>
      <c r="BL389" s="18" t="s">
        <v>125</v>
      </c>
      <c r="BM389" s="140" t="s">
        <v>435</v>
      </c>
    </row>
    <row r="390" spans="2:65" s="1" customFormat="1" ht="11.25">
      <c r="B390" s="33"/>
      <c r="D390" s="142" t="s">
        <v>127</v>
      </c>
      <c r="F390" s="143" t="s">
        <v>436</v>
      </c>
      <c r="I390" s="144"/>
      <c r="L390" s="33"/>
      <c r="M390" s="145"/>
      <c r="T390" s="54"/>
      <c r="AT390" s="18" t="s">
        <v>127</v>
      </c>
      <c r="AU390" s="18" t="s">
        <v>82</v>
      </c>
    </row>
    <row r="391" spans="2:65" s="12" customFormat="1" ht="11.25">
      <c r="B391" s="146"/>
      <c r="D391" s="147" t="s">
        <v>129</v>
      </c>
      <c r="E391" s="148" t="s">
        <v>3</v>
      </c>
      <c r="F391" s="149" t="s">
        <v>437</v>
      </c>
      <c r="H391" s="148" t="s">
        <v>3</v>
      </c>
      <c r="I391" s="150"/>
      <c r="L391" s="146"/>
      <c r="M391" s="151"/>
      <c r="T391" s="152"/>
      <c r="AT391" s="148" t="s">
        <v>129</v>
      </c>
      <c r="AU391" s="148" t="s">
        <v>82</v>
      </c>
      <c r="AV391" s="12" t="s">
        <v>80</v>
      </c>
      <c r="AW391" s="12" t="s">
        <v>33</v>
      </c>
      <c r="AX391" s="12" t="s">
        <v>72</v>
      </c>
      <c r="AY391" s="148" t="s">
        <v>118</v>
      </c>
    </row>
    <row r="392" spans="2:65" s="13" customFormat="1" ht="11.25">
      <c r="B392" s="153"/>
      <c r="D392" s="147" t="s">
        <v>129</v>
      </c>
      <c r="E392" s="154" t="s">
        <v>3</v>
      </c>
      <c r="F392" s="155" t="s">
        <v>80</v>
      </c>
      <c r="H392" s="156">
        <v>1</v>
      </c>
      <c r="I392" s="157"/>
      <c r="L392" s="153"/>
      <c r="M392" s="158"/>
      <c r="T392" s="159"/>
      <c r="AT392" s="154" t="s">
        <v>129</v>
      </c>
      <c r="AU392" s="154" t="s">
        <v>82</v>
      </c>
      <c r="AV392" s="13" t="s">
        <v>82</v>
      </c>
      <c r="AW392" s="13" t="s">
        <v>33</v>
      </c>
      <c r="AX392" s="13" t="s">
        <v>80</v>
      </c>
      <c r="AY392" s="154" t="s">
        <v>118</v>
      </c>
    </row>
    <row r="393" spans="2:65" s="1" customFormat="1" ht="16.5" customHeight="1">
      <c r="B393" s="128"/>
      <c r="C393" s="174" t="s">
        <v>438</v>
      </c>
      <c r="D393" s="174" t="s">
        <v>311</v>
      </c>
      <c r="E393" s="175" t="s">
        <v>439</v>
      </c>
      <c r="F393" s="176" t="s">
        <v>440</v>
      </c>
      <c r="G393" s="177" t="s">
        <v>135</v>
      </c>
      <c r="H393" s="178">
        <v>1</v>
      </c>
      <c r="I393" s="179"/>
      <c r="J393" s="180">
        <f>ROUND(I393*H393,2)</f>
        <v>0</v>
      </c>
      <c r="K393" s="176" t="s">
        <v>124</v>
      </c>
      <c r="L393" s="181"/>
      <c r="M393" s="182" t="s">
        <v>3</v>
      </c>
      <c r="N393" s="183" t="s">
        <v>43</v>
      </c>
      <c r="P393" s="138">
        <f>O393*H393</f>
        <v>0</v>
      </c>
      <c r="Q393" s="138">
        <v>5.4600000000000003E-2</v>
      </c>
      <c r="R393" s="138">
        <f>Q393*H393</f>
        <v>5.4600000000000003E-2</v>
      </c>
      <c r="S393" s="138">
        <v>0</v>
      </c>
      <c r="T393" s="139">
        <f>S393*H393</f>
        <v>0</v>
      </c>
      <c r="AR393" s="140" t="s">
        <v>172</v>
      </c>
      <c r="AT393" s="140" t="s">
        <v>311</v>
      </c>
      <c r="AU393" s="140" t="s">
        <v>82</v>
      </c>
      <c r="AY393" s="18" t="s">
        <v>118</v>
      </c>
      <c r="BE393" s="141">
        <f>IF(N393="základní",J393,0)</f>
        <v>0</v>
      </c>
      <c r="BF393" s="141">
        <f>IF(N393="snížená",J393,0)</f>
        <v>0</v>
      </c>
      <c r="BG393" s="141">
        <f>IF(N393="zákl. přenesená",J393,0)</f>
        <v>0</v>
      </c>
      <c r="BH393" s="141">
        <f>IF(N393="sníž. přenesená",J393,0)</f>
        <v>0</v>
      </c>
      <c r="BI393" s="141">
        <f>IF(N393="nulová",J393,0)</f>
        <v>0</v>
      </c>
      <c r="BJ393" s="18" t="s">
        <v>80</v>
      </c>
      <c r="BK393" s="141">
        <f>ROUND(I393*H393,2)</f>
        <v>0</v>
      </c>
      <c r="BL393" s="18" t="s">
        <v>125</v>
      </c>
      <c r="BM393" s="140" t="s">
        <v>441</v>
      </c>
    </row>
    <row r="394" spans="2:65" s="11" customFormat="1" ht="22.9" customHeight="1">
      <c r="B394" s="116"/>
      <c r="D394" s="117" t="s">
        <v>71</v>
      </c>
      <c r="E394" s="126" t="s">
        <v>183</v>
      </c>
      <c r="F394" s="126" t="s">
        <v>442</v>
      </c>
      <c r="I394" s="119"/>
      <c r="J394" s="127">
        <f>BK394</f>
        <v>0</v>
      </c>
      <c r="L394" s="116"/>
      <c r="M394" s="121"/>
      <c r="P394" s="122">
        <f>SUM(P395:P566)</f>
        <v>0</v>
      </c>
      <c r="R394" s="122">
        <f>SUM(R395:R566)</f>
        <v>80.838184999999982</v>
      </c>
      <c r="T394" s="123">
        <f>SUM(T395:T566)</f>
        <v>0.75350000000000006</v>
      </c>
      <c r="AR394" s="117" t="s">
        <v>80</v>
      </c>
      <c r="AT394" s="124" t="s">
        <v>71</v>
      </c>
      <c r="AU394" s="124" t="s">
        <v>80</v>
      </c>
      <c r="AY394" s="117" t="s">
        <v>118</v>
      </c>
      <c r="BK394" s="125">
        <f>SUM(BK395:BK566)</f>
        <v>0</v>
      </c>
    </row>
    <row r="395" spans="2:65" s="1" customFormat="1" ht="16.5" customHeight="1">
      <c r="B395" s="128"/>
      <c r="C395" s="129" t="s">
        <v>443</v>
      </c>
      <c r="D395" s="129" t="s">
        <v>120</v>
      </c>
      <c r="E395" s="130" t="s">
        <v>444</v>
      </c>
      <c r="F395" s="131" t="s">
        <v>445</v>
      </c>
      <c r="G395" s="132" t="s">
        <v>135</v>
      </c>
      <c r="H395" s="133">
        <v>4</v>
      </c>
      <c r="I395" s="134"/>
      <c r="J395" s="135">
        <f>ROUND(I395*H395,2)</f>
        <v>0</v>
      </c>
      <c r="K395" s="131" t="s">
        <v>124</v>
      </c>
      <c r="L395" s="33"/>
      <c r="M395" s="136" t="s">
        <v>3</v>
      </c>
      <c r="N395" s="137" t="s">
        <v>43</v>
      </c>
      <c r="P395" s="138">
        <f>O395*H395</f>
        <v>0</v>
      </c>
      <c r="Q395" s="138">
        <v>6.9999999999999999E-4</v>
      </c>
      <c r="R395" s="138">
        <f>Q395*H395</f>
        <v>2.8E-3</v>
      </c>
      <c r="S395" s="138">
        <v>0</v>
      </c>
      <c r="T395" s="139">
        <f>S395*H395</f>
        <v>0</v>
      </c>
      <c r="AR395" s="140" t="s">
        <v>125</v>
      </c>
      <c r="AT395" s="140" t="s">
        <v>120</v>
      </c>
      <c r="AU395" s="140" t="s">
        <v>82</v>
      </c>
      <c r="AY395" s="18" t="s">
        <v>118</v>
      </c>
      <c r="BE395" s="141">
        <f>IF(N395="základní",J395,0)</f>
        <v>0</v>
      </c>
      <c r="BF395" s="141">
        <f>IF(N395="snížená",J395,0)</f>
        <v>0</v>
      </c>
      <c r="BG395" s="141">
        <f>IF(N395="zákl. přenesená",J395,0)</f>
        <v>0</v>
      </c>
      <c r="BH395" s="141">
        <f>IF(N395="sníž. přenesená",J395,0)</f>
        <v>0</v>
      </c>
      <c r="BI395" s="141">
        <f>IF(N395="nulová",J395,0)</f>
        <v>0</v>
      </c>
      <c r="BJ395" s="18" t="s">
        <v>80</v>
      </c>
      <c r="BK395" s="141">
        <f>ROUND(I395*H395,2)</f>
        <v>0</v>
      </c>
      <c r="BL395" s="18" t="s">
        <v>125</v>
      </c>
      <c r="BM395" s="140" t="s">
        <v>446</v>
      </c>
    </row>
    <row r="396" spans="2:65" s="1" customFormat="1" ht="11.25">
      <c r="B396" s="33"/>
      <c r="D396" s="142" t="s">
        <v>127</v>
      </c>
      <c r="F396" s="143" t="s">
        <v>447</v>
      </c>
      <c r="I396" s="144"/>
      <c r="L396" s="33"/>
      <c r="M396" s="145"/>
      <c r="T396" s="54"/>
      <c r="AT396" s="18" t="s">
        <v>127</v>
      </c>
      <c r="AU396" s="18" t="s">
        <v>82</v>
      </c>
    </row>
    <row r="397" spans="2:65" s="1" customFormat="1" ht="16.5" customHeight="1">
      <c r="B397" s="128"/>
      <c r="C397" s="174" t="s">
        <v>448</v>
      </c>
      <c r="D397" s="174" t="s">
        <v>311</v>
      </c>
      <c r="E397" s="175" t="s">
        <v>449</v>
      </c>
      <c r="F397" s="176" t="s">
        <v>450</v>
      </c>
      <c r="G397" s="177" t="s">
        <v>135</v>
      </c>
      <c r="H397" s="178">
        <v>1</v>
      </c>
      <c r="I397" s="179"/>
      <c r="J397" s="180">
        <f>ROUND(I397*H397,2)</f>
        <v>0</v>
      </c>
      <c r="K397" s="176" t="s">
        <v>124</v>
      </c>
      <c r="L397" s="181"/>
      <c r="M397" s="182" t="s">
        <v>3</v>
      </c>
      <c r="N397" s="183" t="s">
        <v>43</v>
      </c>
      <c r="P397" s="138">
        <f>O397*H397</f>
        <v>0</v>
      </c>
      <c r="Q397" s="138">
        <v>2.5999999999999999E-3</v>
      </c>
      <c r="R397" s="138">
        <f>Q397*H397</f>
        <v>2.5999999999999999E-3</v>
      </c>
      <c r="S397" s="138">
        <v>0</v>
      </c>
      <c r="T397" s="139">
        <f>S397*H397</f>
        <v>0</v>
      </c>
      <c r="AR397" s="140" t="s">
        <v>172</v>
      </c>
      <c r="AT397" s="140" t="s">
        <v>311</v>
      </c>
      <c r="AU397" s="140" t="s">
        <v>82</v>
      </c>
      <c r="AY397" s="18" t="s">
        <v>118</v>
      </c>
      <c r="BE397" s="141">
        <f>IF(N397="základní",J397,0)</f>
        <v>0</v>
      </c>
      <c r="BF397" s="141">
        <f>IF(N397="snížená",J397,0)</f>
        <v>0</v>
      </c>
      <c r="BG397" s="141">
        <f>IF(N397="zákl. přenesená",J397,0)</f>
        <v>0</v>
      </c>
      <c r="BH397" s="141">
        <f>IF(N397="sníž. přenesená",J397,0)</f>
        <v>0</v>
      </c>
      <c r="BI397" s="141">
        <f>IF(N397="nulová",J397,0)</f>
        <v>0</v>
      </c>
      <c r="BJ397" s="18" t="s">
        <v>80</v>
      </c>
      <c r="BK397" s="141">
        <f>ROUND(I397*H397,2)</f>
        <v>0</v>
      </c>
      <c r="BL397" s="18" t="s">
        <v>125</v>
      </c>
      <c r="BM397" s="140" t="s">
        <v>451</v>
      </c>
    </row>
    <row r="398" spans="2:65" s="12" customFormat="1" ht="11.25">
      <c r="B398" s="146"/>
      <c r="D398" s="147" t="s">
        <v>129</v>
      </c>
      <c r="E398" s="148" t="s">
        <v>3</v>
      </c>
      <c r="F398" s="149" t="s">
        <v>452</v>
      </c>
      <c r="H398" s="148" t="s">
        <v>3</v>
      </c>
      <c r="I398" s="150"/>
      <c r="L398" s="146"/>
      <c r="M398" s="151"/>
      <c r="T398" s="152"/>
      <c r="AT398" s="148" t="s">
        <v>129</v>
      </c>
      <c r="AU398" s="148" t="s">
        <v>82</v>
      </c>
      <c r="AV398" s="12" t="s">
        <v>80</v>
      </c>
      <c r="AW398" s="12" t="s">
        <v>33</v>
      </c>
      <c r="AX398" s="12" t="s">
        <v>72</v>
      </c>
      <c r="AY398" s="148" t="s">
        <v>118</v>
      </c>
    </row>
    <row r="399" spans="2:65" s="13" customFormat="1" ht="11.25">
      <c r="B399" s="153"/>
      <c r="D399" s="147" t="s">
        <v>129</v>
      </c>
      <c r="E399" s="154" t="s">
        <v>3</v>
      </c>
      <c r="F399" s="155" t="s">
        <v>80</v>
      </c>
      <c r="H399" s="156">
        <v>1</v>
      </c>
      <c r="I399" s="157"/>
      <c r="L399" s="153"/>
      <c r="M399" s="158"/>
      <c r="T399" s="159"/>
      <c r="AT399" s="154" t="s">
        <v>129</v>
      </c>
      <c r="AU399" s="154" t="s">
        <v>82</v>
      </c>
      <c r="AV399" s="13" t="s">
        <v>82</v>
      </c>
      <c r="AW399" s="13" t="s">
        <v>33</v>
      </c>
      <c r="AX399" s="13" t="s">
        <v>80</v>
      </c>
      <c r="AY399" s="154" t="s">
        <v>118</v>
      </c>
    </row>
    <row r="400" spans="2:65" s="1" customFormat="1" ht="16.5" customHeight="1">
      <c r="B400" s="128"/>
      <c r="C400" s="174" t="s">
        <v>453</v>
      </c>
      <c r="D400" s="174" t="s">
        <v>311</v>
      </c>
      <c r="E400" s="175" t="s">
        <v>454</v>
      </c>
      <c r="F400" s="176" t="s">
        <v>455</v>
      </c>
      <c r="G400" s="177" t="s">
        <v>135</v>
      </c>
      <c r="H400" s="178">
        <v>3</v>
      </c>
      <c r="I400" s="179"/>
      <c r="J400" s="180">
        <f>ROUND(I400*H400,2)</f>
        <v>0</v>
      </c>
      <c r="K400" s="176" t="s">
        <v>124</v>
      </c>
      <c r="L400" s="181"/>
      <c r="M400" s="182" t="s">
        <v>3</v>
      </c>
      <c r="N400" s="183" t="s">
        <v>43</v>
      </c>
      <c r="P400" s="138">
        <f>O400*H400</f>
        <v>0</v>
      </c>
      <c r="Q400" s="138">
        <v>1.2999999999999999E-3</v>
      </c>
      <c r="R400" s="138">
        <f>Q400*H400</f>
        <v>3.8999999999999998E-3</v>
      </c>
      <c r="S400" s="138">
        <v>0</v>
      </c>
      <c r="T400" s="139">
        <f>S400*H400</f>
        <v>0</v>
      </c>
      <c r="AR400" s="140" t="s">
        <v>172</v>
      </c>
      <c r="AT400" s="140" t="s">
        <v>311</v>
      </c>
      <c r="AU400" s="140" t="s">
        <v>82</v>
      </c>
      <c r="AY400" s="18" t="s">
        <v>118</v>
      </c>
      <c r="BE400" s="141">
        <f>IF(N400="základní",J400,0)</f>
        <v>0</v>
      </c>
      <c r="BF400" s="141">
        <f>IF(N400="snížená",J400,0)</f>
        <v>0</v>
      </c>
      <c r="BG400" s="141">
        <f>IF(N400="zákl. přenesená",J400,0)</f>
        <v>0</v>
      </c>
      <c r="BH400" s="141">
        <f>IF(N400="sníž. přenesená",J400,0)</f>
        <v>0</v>
      </c>
      <c r="BI400" s="141">
        <f>IF(N400="nulová",J400,0)</f>
        <v>0</v>
      </c>
      <c r="BJ400" s="18" t="s">
        <v>80</v>
      </c>
      <c r="BK400" s="141">
        <f>ROUND(I400*H400,2)</f>
        <v>0</v>
      </c>
      <c r="BL400" s="18" t="s">
        <v>125</v>
      </c>
      <c r="BM400" s="140" t="s">
        <v>456</v>
      </c>
    </row>
    <row r="401" spans="2:65" s="12" customFormat="1" ht="11.25">
      <c r="B401" s="146"/>
      <c r="D401" s="147" t="s">
        <v>129</v>
      </c>
      <c r="E401" s="148" t="s">
        <v>3</v>
      </c>
      <c r="F401" s="149" t="s">
        <v>457</v>
      </c>
      <c r="H401" s="148" t="s">
        <v>3</v>
      </c>
      <c r="I401" s="150"/>
      <c r="L401" s="146"/>
      <c r="M401" s="151"/>
      <c r="T401" s="152"/>
      <c r="AT401" s="148" t="s">
        <v>129</v>
      </c>
      <c r="AU401" s="148" t="s">
        <v>82</v>
      </c>
      <c r="AV401" s="12" t="s">
        <v>80</v>
      </c>
      <c r="AW401" s="12" t="s">
        <v>33</v>
      </c>
      <c r="AX401" s="12" t="s">
        <v>72</v>
      </c>
      <c r="AY401" s="148" t="s">
        <v>118</v>
      </c>
    </row>
    <row r="402" spans="2:65" s="13" customFormat="1" ht="11.25">
      <c r="B402" s="153"/>
      <c r="D402" s="147" t="s">
        <v>129</v>
      </c>
      <c r="E402" s="154" t="s">
        <v>3</v>
      </c>
      <c r="F402" s="155" t="s">
        <v>80</v>
      </c>
      <c r="H402" s="156">
        <v>1</v>
      </c>
      <c r="I402" s="157"/>
      <c r="L402" s="153"/>
      <c r="M402" s="158"/>
      <c r="T402" s="159"/>
      <c r="AT402" s="154" t="s">
        <v>129</v>
      </c>
      <c r="AU402" s="154" t="s">
        <v>82</v>
      </c>
      <c r="AV402" s="13" t="s">
        <v>82</v>
      </c>
      <c r="AW402" s="13" t="s">
        <v>33</v>
      </c>
      <c r="AX402" s="13" t="s">
        <v>72</v>
      </c>
      <c r="AY402" s="154" t="s">
        <v>118</v>
      </c>
    </row>
    <row r="403" spans="2:65" s="12" customFormat="1" ht="11.25">
      <c r="B403" s="146"/>
      <c r="D403" s="147" t="s">
        <v>129</v>
      </c>
      <c r="E403" s="148" t="s">
        <v>3</v>
      </c>
      <c r="F403" s="149" t="s">
        <v>458</v>
      </c>
      <c r="H403" s="148" t="s">
        <v>3</v>
      </c>
      <c r="I403" s="150"/>
      <c r="L403" s="146"/>
      <c r="M403" s="151"/>
      <c r="T403" s="152"/>
      <c r="AT403" s="148" t="s">
        <v>129</v>
      </c>
      <c r="AU403" s="148" t="s">
        <v>82</v>
      </c>
      <c r="AV403" s="12" t="s">
        <v>80</v>
      </c>
      <c r="AW403" s="12" t="s">
        <v>33</v>
      </c>
      <c r="AX403" s="12" t="s">
        <v>72</v>
      </c>
      <c r="AY403" s="148" t="s">
        <v>118</v>
      </c>
    </row>
    <row r="404" spans="2:65" s="13" customFormat="1" ht="11.25">
      <c r="B404" s="153"/>
      <c r="D404" s="147" t="s">
        <v>129</v>
      </c>
      <c r="E404" s="154" t="s">
        <v>3</v>
      </c>
      <c r="F404" s="155" t="s">
        <v>80</v>
      </c>
      <c r="H404" s="156">
        <v>1</v>
      </c>
      <c r="I404" s="157"/>
      <c r="L404" s="153"/>
      <c r="M404" s="158"/>
      <c r="T404" s="159"/>
      <c r="AT404" s="154" t="s">
        <v>129</v>
      </c>
      <c r="AU404" s="154" t="s">
        <v>82</v>
      </c>
      <c r="AV404" s="13" t="s">
        <v>82</v>
      </c>
      <c r="AW404" s="13" t="s">
        <v>33</v>
      </c>
      <c r="AX404" s="13" t="s">
        <v>72</v>
      </c>
      <c r="AY404" s="154" t="s">
        <v>118</v>
      </c>
    </row>
    <row r="405" spans="2:65" s="12" customFormat="1" ht="11.25">
      <c r="B405" s="146"/>
      <c r="D405" s="147" t="s">
        <v>129</v>
      </c>
      <c r="E405" s="148" t="s">
        <v>3</v>
      </c>
      <c r="F405" s="149" t="s">
        <v>459</v>
      </c>
      <c r="H405" s="148" t="s">
        <v>3</v>
      </c>
      <c r="I405" s="150"/>
      <c r="L405" s="146"/>
      <c r="M405" s="151"/>
      <c r="T405" s="152"/>
      <c r="AT405" s="148" t="s">
        <v>129</v>
      </c>
      <c r="AU405" s="148" t="s">
        <v>82</v>
      </c>
      <c r="AV405" s="12" t="s">
        <v>80</v>
      </c>
      <c r="AW405" s="12" t="s">
        <v>33</v>
      </c>
      <c r="AX405" s="12" t="s">
        <v>72</v>
      </c>
      <c r="AY405" s="148" t="s">
        <v>118</v>
      </c>
    </row>
    <row r="406" spans="2:65" s="13" customFormat="1" ht="11.25">
      <c r="B406" s="153"/>
      <c r="D406" s="147" t="s">
        <v>129</v>
      </c>
      <c r="E406" s="154" t="s">
        <v>3</v>
      </c>
      <c r="F406" s="155" t="s">
        <v>80</v>
      </c>
      <c r="H406" s="156">
        <v>1</v>
      </c>
      <c r="I406" s="157"/>
      <c r="L406" s="153"/>
      <c r="M406" s="158"/>
      <c r="T406" s="159"/>
      <c r="AT406" s="154" t="s">
        <v>129</v>
      </c>
      <c r="AU406" s="154" t="s">
        <v>82</v>
      </c>
      <c r="AV406" s="13" t="s">
        <v>82</v>
      </c>
      <c r="AW406" s="13" t="s">
        <v>33</v>
      </c>
      <c r="AX406" s="13" t="s">
        <v>72</v>
      </c>
      <c r="AY406" s="154" t="s">
        <v>118</v>
      </c>
    </row>
    <row r="407" spans="2:65" s="14" customFormat="1" ht="11.25">
      <c r="B407" s="160"/>
      <c r="D407" s="147" t="s">
        <v>129</v>
      </c>
      <c r="E407" s="161" t="s">
        <v>3</v>
      </c>
      <c r="F407" s="162" t="s">
        <v>132</v>
      </c>
      <c r="H407" s="163">
        <v>3</v>
      </c>
      <c r="I407" s="164"/>
      <c r="L407" s="160"/>
      <c r="M407" s="165"/>
      <c r="T407" s="166"/>
      <c r="AT407" s="161" t="s">
        <v>129</v>
      </c>
      <c r="AU407" s="161" t="s">
        <v>82</v>
      </c>
      <c r="AV407" s="14" t="s">
        <v>125</v>
      </c>
      <c r="AW407" s="14" t="s">
        <v>33</v>
      </c>
      <c r="AX407" s="14" t="s">
        <v>80</v>
      </c>
      <c r="AY407" s="161" t="s">
        <v>118</v>
      </c>
    </row>
    <row r="408" spans="2:65" s="1" customFormat="1" ht="16.5" customHeight="1">
      <c r="B408" s="128"/>
      <c r="C408" s="129" t="s">
        <v>460</v>
      </c>
      <c r="D408" s="129" t="s">
        <v>120</v>
      </c>
      <c r="E408" s="130" t="s">
        <v>461</v>
      </c>
      <c r="F408" s="131" t="s">
        <v>462</v>
      </c>
      <c r="G408" s="132" t="s">
        <v>135</v>
      </c>
      <c r="H408" s="133">
        <v>4</v>
      </c>
      <c r="I408" s="134"/>
      <c r="J408" s="135">
        <f>ROUND(I408*H408,2)</f>
        <v>0</v>
      </c>
      <c r="K408" s="131" t="s">
        <v>124</v>
      </c>
      <c r="L408" s="33"/>
      <c r="M408" s="136" t="s">
        <v>3</v>
      </c>
      <c r="N408" s="137" t="s">
        <v>43</v>
      </c>
      <c r="P408" s="138">
        <f>O408*H408</f>
        <v>0</v>
      </c>
      <c r="Q408" s="138">
        <v>0.10940999999999999</v>
      </c>
      <c r="R408" s="138">
        <f>Q408*H408</f>
        <v>0.43763999999999997</v>
      </c>
      <c r="S408" s="138">
        <v>0</v>
      </c>
      <c r="T408" s="139">
        <f>S408*H408</f>
        <v>0</v>
      </c>
      <c r="AR408" s="140" t="s">
        <v>125</v>
      </c>
      <c r="AT408" s="140" t="s">
        <v>120</v>
      </c>
      <c r="AU408" s="140" t="s">
        <v>82</v>
      </c>
      <c r="AY408" s="18" t="s">
        <v>118</v>
      </c>
      <c r="BE408" s="141">
        <f>IF(N408="základní",J408,0)</f>
        <v>0</v>
      </c>
      <c r="BF408" s="141">
        <f>IF(N408="snížená",J408,0)</f>
        <v>0</v>
      </c>
      <c r="BG408" s="141">
        <f>IF(N408="zákl. přenesená",J408,0)</f>
        <v>0</v>
      </c>
      <c r="BH408" s="141">
        <f>IF(N408="sníž. přenesená",J408,0)</f>
        <v>0</v>
      </c>
      <c r="BI408" s="141">
        <f>IF(N408="nulová",J408,0)</f>
        <v>0</v>
      </c>
      <c r="BJ408" s="18" t="s">
        <v>80</v>
      </c>
      <c r="BK408" s="141">
        <f>ROUND(I408*H408,2)</f>
        <v>0</v>
      </c>
      <c r="BL408" s="18" t="s">
        <v>125</v>
      </c>
      <c r="BM408" s="140" t="s">
        <v>463</v>
      </c>
    </row>
    <row r="409" spans="2:65" s="1" customFormat="1" ht="11.25">
      <c r="B409" s="33"/>
      <c r="D409" s="142" t="s">
        <v>127</v>
      </c>
      <c r="F409" s="143" t="s">
        <v>464</v>
      </c>
      <c r="I409" s="144"/>
      <c r="L409" s="33"/>
      <c r="M409" s="145"/>
      <c r="T409" s="54"/>
      <c r="AT409" s="18" t="s">
        <v>127</v>
      </c>
      <c r="AU409" s="18" t="s">
        <v>82</v>
      </c>
    </row>
    <row r="410" spans="2:65" s="1" customFormat="1" ht="16.5" customHeight="1">
      <c r="B410" s="128"/>
      <c r="C410" s="174" t="s">
        <v>465</v>
      </c>
      <c r="D410" s="174" t="s">
        <v>311</v>
      </c>
      <c r="E410" s="175" t="s">
        <v>466</v>
      </c>
      <c r="F410" s="176" t="s">
        <v>467</v>
      </c>
      <c r="G410" s="177" t="s">
        <v>135</v>
      </c>
      <c r="H410" s="178">
        <v>4</v>
      </c>
      <c r="I410" s="179"/>
      <c r="J410" s="180">
        <f>ROUND(I410*H410,2)</f>
        <v>0</v>
      </c>
      <c r="K410" s="176" t="s">
        <v>124</v>
      </c>
      <c r="L410" s="181"/>
      <c r="M410" s="182" t="s">
        <v>3</v>
      </c>
      <c r="N410" s="183" t="s">
        <v>43</v>
      </c>
      <c r="P410" s="138">
        <f>O410*H410</f>
        <v>0</v>
      </c>
      <c r="Q410" s="138">
        <v>6.4999999999999997E-3</v>
      </c>
      <c r="R410" s="138">
        <f>Q410*H410</f>
        <v>2.5999999999999999E-2</v>
      </c>
      <c r="S410" s="138">
        <v>0</v>
      </c>
      <c r="T410" s="139">
        <f>S410*H410</f>
        <v>0</v>
      </c>
      <c r="AR410" s="140" t="s">
        <v>172</v>
      </c>
      <c r="AT410" s="140" t="s">
        <v>311</v>
      </c>
      <c r="AU410" s="140" t="s">
        <v>82</v>
      </c>
      <c r="AY410" s="18" t="s">
        <v>118</v>
      </c>
      <c r="BE410" s="141">
        <f>IF(N410="základní",J410,0)</f>
        <v>0</v>
      </c>
      <c r="BF410" s="141">
        <f>IF(N410="snížená",J410,0)</f>
        <v>0</v>
      </c>
      <c r="BG410" s="141">
        <f>IF(N410="zákl. přenesená",J410,0)</f>
        <v>0</v>
      </c>
      <c r="BH410" s="141">
        <f>IF(N410="sníž. přenesená",J410,0)</f>
        <v>0</v>
      </c>
      <c r="BI410" s="141">
        <f>IF(N410="nulová",J410,0)</f>
        <v>0</v>
      </c>
      <c r="BJ410" s="18" t="s">
        <v>80</v>
      </c>
      <c r="BK410" s="141">
        <f>ROUND(I410*H410,2)</f>
        <v>0</v>
      </c>
      <c r="BL410" s="18" t="s">
        <v>125</v>
      </c>
      <c r="BM410" s="140" t="s">
        <v>468</v>
      </c>
    </row>
    <row r="411" spans="2:65" s="1" customFormat="1" ht="16.5" customHeight="1">
      <c r="B411" s="128"/>
      <c r="C411" s="129" t="s">
        <v>469</v>
      </c>
      <c r="D411" s="129" t="s">
        <v>120</v>
      </c>
      <c r="E411" s="130" t="s">
        <v>470</v>
      </c>
      <c r="F411" s="131" t="s">
        <v>471</v>
      </c>
      <c r="G411" s="132" t="s">
        <v>206</v>
      </c>
      <c r="H411" s="133">
        <v>17.2</v>
      </c>
      <c r="I411" s="134"/>
      <c r="J411" s="135">
        <f>ROUND(I411*H411,2)</f>
        <v>0</v>
      </c>
      <c r="K411" s="131" t="s">
        <v>124</v>
      </c>
      <c r="L411" s="33"/>
      <c r="M411" s="136" t="s">
        <v>3</v>
      </c>
      <c r="N411" s="137" t="s">
        <v>43</v>
      </c>
      <c r="P411" s="138">
        <f>O411*H411</f>
        <v>0</v>
      </c>
      <c r="Q411" s="138">
        <v>1.2999999999999999E-4</v>
      </c>
      <c r="R411" s="138">
        <f>Q411*H411</f>
        <v>2.2359999999999997E-3</v>
      </c>
      <c r="S411" s="138">
        <v>0</v>
      </c>
      <c r="T411" s="139">
        <f>S411*H411</f>
        <v>0</v>
      </c>
      <c r="AR411" s="140" t="s">
        <v>125</v>
      </c>
      <c r="AT411" s="140" t="s">
        <v>120</v>
      </c>
      <c r="AU411" s="140" t="s">
        <v>82</v>
      </c>
      <c r="AY411" s="18" t="s">
        <v>118</v>
      </c>
      <c r="BE411" s="141">
        <f>IF(N411="základní",J411,0)</f>
        <v>0</v>
      </c>
      <c r="BF411" s="141">
        <f>IF(N411="snížená",J411,0)</f>
        <v>0</v>
      </c>
      <c r="BG411" s="141">
        <f>IF(N411="zákl. přenesená",J411,0)</f>
        <v>0</v>
      </c>
      <c r="BH411" s="141">
        <f>IF(N411="sníž. přenesená",J411,0)</f>
        <v>0</v>
      </c>
      <c r="BI411" s="141">
        <f>IF(N411="nulová",J411,0)</f>
        <v>0</v>
      </c>
      <c r="BJ411" s="18" t="s">
        <v>80</v>
      </c>
      <c r="BK411" s="141">
        <f>ROUND(I411*H411,2)</f>
        <v>0</v>
      </c>
      <c r="BL411" s="18" t="s">
        <v>125</v>
      </c>
      <c r="BM411" s="140" t="s">
        <v>472</v>
      </c>
    </row>
    <row r="412" spans="2:65" s="1" customFormat="1" ht="11.25">
      <c r="B412" s="33"/>
      <c r="D412" s="142" t="s">
        <v>127</v>
      </c>
      <c r="F412" s="143" t="s">
        <v>473</v>
      </c>
      <c r="I412" s="144"/>
      <c r="L412" s="33"/>
      <c r="M412" s="145"/>
      <c r="T412" s="54"/>
      <c r="AT412" s="18" t="s">
        <v>127</v>
      </c>
      <c r="AU412" s="18" t="s">
        <v>82</v>
      </c>
    </row>
    <row r="413" spans="2:65" s="12" customFormat="1" ht="11.25">
      <c r="B413" s="146"/>
      <c r="D413" s="147" t="s">
        <v>129</v>
      </c>
      <c r="E413" s="148" t="s">
        <v>3</v>
      </c>
      <c r="F413" s="149" t="s">
        <v>474</v>
      </c>
      <c r="H413" s="148" t="s">
        <v>3</v>
      </c>
      <c r="I413" s="150"/>
      <c r="L413" s="146"/>
      <c r="M413" s="151"/>
      <c r="T413" s="152"/>
      <c r="AT413" s="148" t="s">
        <v>129</v>
      </c>
      <c r="AU413" s="148" t="s">
        <v>82</v>
      </c>
      <c r="AV413" s="12" t="s">
        <v>80</v>
      </c>
      <c r="AW413" s="12" t="s">
        <v>33</v>
      </c>
      <c r="AX413" s="12" t="s">
        <v>72</v>
      </c>
      <c r="AY413" s="148" t="s">
        <v>118</v>
      </c>
    </row>
    <row r="414" spans="2:65" s="13" customFormat="1" ht="11.25">
      <c r="B414" s="153"/>
      <c r="D414" s="147" t="s">
        <v>129</v>
      </c>
      <c r="E414" s="154" t="s">
        <v>3</v>
      </c>
      <c r="F414" s="155" t="s">
        <v>475</v>
      </c>
      <c r="H414" s="156">
        <v>17.2</v>
      </c>
      <c r="I414" s="157"/>
      <c r="L414" s="153"/>
      <c r="M414" s="158"/>
      <c r="T414" s="159"/>
      <c r="AT414" s="154" t="s">
        <v>129</v>
      </c>
      <c r="AU414" s="154" t="s">
        <v>82</v>
      </c>
      <c r="AV414" s="13" t="s">
        <v>82</v>
      </c>
      <c r="AW414" s="13" t="s">
        <v>33</v>
      </c>
      <c r="AX414" s="13" t="s">
        <v>80</v>
      </c>
      <c r="AY414" s="154" t="s">
        <v>118</v>
      </c>
    </row>
    <row r="415" spans="2:65" s="1" customFormat="1" ht="16.5" customHeight="1">
      <c r="B415" s="128"/>
      <c r="C415" s="129" t="s">
        <v>476</v>
      </c>
      <c r="D415" s="129" t="s">
        <v>120</v>
      </c>
      <c r="E415" s="130" t="s">
        <v>477</v>
      </c>
      <c r="F415" s="131" t="s">
        <v>478</v>
      </c>
      <c r="G415" s="132" t="s">
        <v>123</v>
      </c>
      <c r="H415" s="133">
        <v>25</v>
      </c>
      <c r="I415" s="134"/>
      <c r="J415" s="135">
        <f>ROUND(I415*H415,2)</f>
        <v>0</v>
      </c>
      <c r="K415" s="131" t="s">
        <v>124</v>
      </c>
      <c r="L415" s="33"/>
      <c r="M415" s="136" t="s">
        <v>3</v>
      </c>
      <c r="N415" s="137" t="s">
        <v>43</v>
      </c>
      <c r="P415" s="138">
        <f>O415*H415</f>
        <v>0</v>
      </c>
      <c r="Q415" s="138">
        <v>1.4499999999999999E-3</v>
      </c>
      <c r="R415" s="138">
        <f>Q415*H415</f>
        <v>3.6249999999999998E-2</v>
      </c>
      <c r="S415" s="138">
        <v>0</v>
      </c>
      <c r="T415" s="139">
        <f>S415*H415</f>
        <v>0</v>
      </c>
      <c r="AR415" s="140" t="s">
        <v>125</v>
      </c>
      <c r="AT415" s="140" t="s">
        <v>120</v>
      </c>
      <c r="AU415" s="140" t="s">
        <v>82</v>
      </c>
      <c r="AY415" s="18" t="s">
        <v>118</v>
      </c>
      <c r="BE415" s="141">
        <f>IF(N415="základní",J415,0)</f>
        <v>0</v>
      </c>
      <c r="BF415" s="141">
        <f>IF(N415="snížená",J415,0)</f>
        <v>0</v>
      </c>
      <c r="BG415" s="141">
        <f>IF(N415="zákl. přenesená",J415,0)</f>
        <v>0</v>
      </c>
      <c r="BH415" s="141">
        <f>IF(N415="sníž. přenesená",J415,0)</f>
        <v>0</v>
      </c>
      <c r="BI415" s="141">
        <f>IF(N415="nulová",J415,0)</f>
        <v>0</v>
      </c>
      <c r="BJ415" s="18" t="s">
        <v>80</v>
      </c>
      <c r="BK415" s="141">
        <f>ROUND(I415*H415,2)</f>
        <v>0</v>
      </c>
      <c r="BL415" s="18" t="s">
        <v>125</v>
      </c>
      <c r="BM415" s="140" t="s">
        <v>479</v>
      </c>
    </row>
    <row r="416" spans="2:65" s="1" customFormat="1" ht="11.25">
      <c r="B416" s="33"/>
      <c r="D416" s="142" t="s">
        <v>127</v>
      </c>
      <c r="F416" s="143" t="s">
        <v>480</v>
      </c>
      <c r="I416" s="144"/>
      <c r="L416" s="33"/>
      <c r="M416" s="145"/>
      <c r="T416" s="54"/>
      <c r="AT416" s="18" t="s">
        <v>127</v>
      </c>
      <c r="AU416" s="18" t="s">
        <v>82</v>
      </c>
    </row>
    <row r="417" spans="2:65" s="13" customFormat="1" ht="11.25">
      <c r="B417" s="153"/>
      <c r="D417" s="147" t="s">
        <v>129</v>
      </c>
      <c r="E417" s="154" t="s">
        <v>3</v>
      </c>
      <c r="F417" s="155" t="s">
        <v>131</v>
      </c>
      <c r="H417" s="156">
        <v>25</v>
      </c>
      <c r="I417" s="157"/>
      <c r="L417" s="153"/>
      <c r="M417" s="158"/>
      <c r="T417" s="159"/>
      <c r="AT417" s="154" t="s">
        <v>129</v>
      </c>
      <c r="AU417" s="154" t="s">
        <v>82</v>
      </c>
      <c r="AV417" s="13" t="s">
        <v>82</v>
      </c>
      <c r="AW417" s="13" t="s">
        <v>33</v>
      </c>
      <c r="AX417" s="13" t="s">
        <v>80</v>
      </c>
      <c r="AY417" s="154" t="s">
        <v>118</v>
      </c>
    </row>
    <row r="418" spans="2:65" s="1" customFormat="1" ht="24.2" customHeight="1">
      <c r="B418" s="128"/>
      <c r="C418" s="129" t="s">
        <v>481</v>
      </c>
      <c r="D418" s="129" t="s">
        <v>120</v>
      </c>
      <c r="E418" s="130" t="s">
        <v>482</v>
      </c>
      <c r="F418" s="131" t="s">
        <v>483</v>
      </c>
      <c r="G418" s="132" t="s">
        <v>206</v>
      </c>
      <c r="H418" s="133">
        <v>17</v>
      </c>
      <c r="I418" s="134"/>
      <c r="J418" s="135">
        <f>ROUND(I418*H418,2)</f>
        <v>0</v>
      </c>
      <c r="K418" s="131" t="s">
        <v>124</v>
      </c>
      <c r="L418" s="33"/>
      <c r="M418" s="136" t="s">
        <v>3</v>
      </c>
      <c r="N418" s="137" t="s">
        <v>43</v>
      </c>
      <c r="P418" s="138">
        <f>O418*H418</f>
        <v>0</v>
      </c>
      <c r="Q418" s="138">
        <v>0.20219000000000001</v>
      </c>
      <c r="R418" s="138">
        <f>Q418*H418</f>
        <v>3.43723</v>
      </c>
      <c r="S418" s="138">
        <v>0</v>
      </c>
      <c r="T418" s="139">
        <f>S418*H418</f>
        <v>0</v>
      </c>
      <c r="AR418" s="140" t="s">
        <v>125</v>
      </c>
      <c r="AT418" s="140" t="s">
        <v>120</v>
      </c>
      <c r="AU418" s="140" t="s">
        <v>82</v>
      </c>
      <c r="AY418" s="18" t="s">
        <v>118</v>
      </c>
      <c r="BE418" s="141">
        <f>IF(N418="základní",J418,0)</f>
        <v>0</v>
      </c>
      <c r="BF418" s="141">
        <f>IF(N418="snížená",J418,0)</f>
        <v>0</v>
      </c>
      <c r="BG418" s="141">
        <f>IF(N418="zákl. přenesená",J418,0)</f>
        <v>0</v>
      </c>
      <c r="BH418" s="141">
        <f>IF(N418="sníž. přenesená",J418,0)</f>
        <v>0</v>
      </c>
      <c r="BI418" s="141">
        <f>IF(N418="nulová",J418,0)</f>
        <v>0</v>
      </c>
      <c r="BJ418" s="18" t="s">
        <v>80</v>
      </c>
      <c r="BK418" s="141">
        <f>ROUND(I418*H418,2)</f>
        <v>0</v>
      </c>
      <c r="BL418" s="18" t="s">
        <v>125</v>
      </c>
      <c r="BM418" s="140" t="s">
        <v>484</v>
      </c>
    </row>
    <row r="419" spans="2:65" s="1" customFormat="1" ht="11.25">
      <c r="B419" s="33"/>
      <c r="D419" s="142" t="s">
        <v>127</v>
      </c>
      <c r="F419" s="143" t="s">
        <v>485</v>
      </c>
      <c r="I419" s="144"/>
      <c r="L419" s="33"/>
      <c r="M419" s="145"/>
      <c r="T419" s="54"/>
      <c r="AT419" s="18" t="s">
        <v>127</v>
      </c>
      <c r="AU419" s="18" t="s">
        <v>82</v>
      </c>
    </row>
    <row r="420" spans="2:65" s="12" customFormat="1" ht="11.25">
      <c r="B420" s="146"/>
      <c r="D420" s="147" t="s">
        <v>129</v>
      </c>
      <c r="E420" s="148" t="s">
        <v>3</v>
      </c>
      <c r="F420" s="149" t="s">
        <v>486</v>
      </c>
      <c r="H420" s="148" t="s">
        <v>3</v>
      </c>
      <c r="I420" s="150"/>
      <c r="L420" s="146"/>
      <c r="M420" s="151"/>
      <c r="T420" s="152"/>
      <c r="AT420" s="148" t="s">
        <v>129</v>
      </c>
      <c r="AU420" s="148" t="s">
        <v>82</v>
      </c>
      <c r="AV420" s="12" t="s">
        <v>80</v>
      </c>
      <c r="AW420" s="12" t="s">
        <v>33</v>
      </c>
      <c r="AX420" s="12" t="s">
        <v>72</v>
      </c>
      <c r="AY420" s="148" t="s">
        <v>118</v>
      </c>
    </row>
    <row r="421" spans="2:65" s="13" customFormat="1" ht="11.25">
      <c r="B421" s="153"/>
      <c r="D421" s="147" t="s">
        <v>129</v>
      </c>
      <c r="E421" s="154" t="s">
        <v>3</v>
      </c>
      <c r="F421" s="155" t="s">
        <v>487</v>
      </c>
      <c r="H421" s="156">
        <v>17</v>
      </c>
      <c r="I421" s="157"/>
      <c r="L421" s="153"/>
      <c r="M421" s="158"/>
      <c r="T421" s="159"/>
      <c r="AT421" s="154" t="s">
        <v>129</v>
      </c>
      <c r="AU421" s="154" t="s">
        <v>82</v>
      </c>
      <c r="AV421" s="13" t="s">
        <v>82</v>
      </c>
      <c r="AW421" s="13" t="s">
        <v>33</v>
      </c>
      <c r="AX421" s="13" t="s">
        <v>72</v>
      </c>
      <c r="AY421" s="154" t="s">
        <v>118</v>
      </c>
    </row>
    <row r="422" spans="2:65" s="14" customFormat="1" ht="11.25">
      <c r="B422" s="160"/>
      <c r="D422" s="147" t="s">
        <v>129</v>
      </c>
      <c r="E422" s="161" t="s">
        <v>3</v>
      </c>
      <c r="F422" s="162" t="s">
        <v>132</v>
      </c>
      <c r="H422" s="163">
        <v>17</v>
      </c>
      <c r="I422" s="164"/>
      <c r="L422" s="160"/>
      <c r="M422" s="165"/>
      <c r="T422" s="166"/>
      <c r="AT422" s="161" t="s">
        <v>129</v>
      </c>
      <c r="AU422" s="161" t="s">
        <v>82</v>
      </c>
      <c r="AV422" s="14" t="s">
        <v>125</v>
      </c>
      <c r="AW422" s="14" t="s">
        <v>33</v>
      </c>
      <c r="AX422" s="14" t="s">
        <v>80</v>
      </c>
      <c r="AY422" s="161" t="s">
        <v>118</v>
      </c>
    </row>
    <row r="423" spans="2:65" s="1" customFormat="1" ht="16.5" customHeight="1">
      <c r="B423" s="128"/>
      <c r="C423" s="174" t="s">
        <v>488</v>
      </c>
      <c r="D423" s="174" t="s">
        <v>311</v>
      </c>
      <c r="E423" s="175" t="s">
        <v>489</v>
      </c>
      <c r="F423" s="176" t="s">
        <v>490</v>
      </c>
      <c r="G423" s="177" t="s">
        <v>206</v>
      </c>
      <c r="H423" s="178">
        <v>15.3</v>
      </c>
      <c r="I423" s="179"/>
      <c r="J423" s="180">
        <f>ROUND(I423*H423,2)</f>
        <v>0</v>
      </c>
      <c r="K423" s="176" t="s">
        <v>124</v>
      </c>
      <c r="L423" s="181"/>
      <c r="M423" s="182" t="s">
        <v>3</v>
      </c>
      <c r="N423" s="183" t="s">
        <v>43</v>
      </c>
      <c r="P423" s="138">
        <f>O423*H423</f>
        <v>0</v>
      </c>
      <c r="Q423" s="138">
        <v>0.08</v>
      </c>
      <c r="R423" s="138">
        <f>Q423*H423</f>
        <v>1.224</v>
      </c>
      <c r="S423" s="138">
        <v>0</v>
      </c>
      <c r="T423" s="139">
        <f>S423*H423</f>
        <v>0</v>
      </c>
      <c r="AR423" s="140" t="s">
        <v>172</v>
      </c>
      <c r="AT423" s="140" t="s">
        <v>311</v>
      </c>
      <c r="AU423" s="140" t="s">
        <v>82</v>
      </c>
      <c r="AY423" s="18" t="s">
        <v>118</v>
      </c>
      <c r="BE423" s="141">
        <f>IF(N423="základní",J423,0)</f>
        <v>0</v>
      </c>
      <c r="BF423" s="141">
        <f>IF(N423="snížená",J423,0)</f>
        <v>0</v>
      </c>
      <c r="BG423" s="141">
        <f>IF(N423="zákl. přenesená",J423,0)</f>
        <v>0</v>
      </c>
      <c r="BH423" s="141">
        <f>IF(N423="sníž. přenesená",J423,0)</f>
        <v>0</v>
      </c>
      <c r="BI423" s="141">
        <f>IF(N423="nulová",J423,0)</f>
        <v>0</v>
      </c>
      <c r="BJ423" s="18" t="s">
        <v>80</v>
      </c>
      <c r="BK423" s="141">
        <f>ROUND(I423*H423,2)</f>
        <v>0</v>
      </c>
      <c r="BL423" s="18" t="s">
        <v>125</v>
      </c>
      <c r="BM423" s="140" t="s">
        <v>491</v>
      </c>
    </row>
    <row r="424" spans="2:65" s="13" customFormat="1" ht="11.25">
      <c r="B424" s="153"/>
      <c r="D424" s="147" t="s">
        <v>129</v>
      </c>
      <c r="F424" s="155" t="s">
        <v>492</v>
      </c>
      <c r="H424" s="156">
        <v>15.3</v>
      </c>
      <c r="I424" s="157"/>
      <c r="L424" s="153"/>
      <c r="M424" s="158"/>
      <c r="T424" s="159"/>
      <c r="AT424" s="154" t="s">
        <v>129</v>
      </c>
      <c r="AU424" s="154" t="s">
        <v>82</v>
      </c>
      <c r="AV424" s="13" t="s">
        <v>82</v>
      </c>
      <c r="AW424" s="13" t="s">
        <v>4</v>
      </c>
      <c r="AX424" s="13" t="s">
        <v>80</v>
      </c>
      <c r="AY424" s="154" t="s">
        <v>118</v>
      </c>
    </row>
    <row r="425" spans="2:65" s="1" customFormat="1" ht="16.5" customHeight="1">
      <c r="B425" s="128"/>
      <c r="C425" s="174" t="s">
        <v>493</v>
      </c>
      <c r="D425" s="174" t="s">
        <v>311</v>
      </c>
      <c r="E425" s="175" t="s">
        <v>494</v>
      </c>
      <c r="F425" s="176" t="s">
        <v>495</v>
      </c>
      <c r="G425" s="177" t="s">
        <v>206</v>
      </c>
      <c r="H425" s="178">
        <v>2.04</v>
      </c>
      <c r="I425" s="179"/>
      <c r="J425" s="180">
        <f>ROUND(I425*H425,2)</f>
        <v>0</v>
      </c>
      <c r="K425" s="176" t="s">
        <v>124</v>
      </c>
      <c r="L425" s="181"/>
      <c r="M425" s="182" t="s">
        <v>3</v>
      </c>
      <c r="N425" s="183" t="s">
        <v>43</v>
      </c>
      <c r="P425" s="138">
        <f>O425*H425</f>
        <v>0</v>
      </c>
      <c r="Q425" s="138">
        <v>6.5670000000000006E-2</v>
      </c>
      <c r="R425" s="138">
        <f>Q425*H425</f>
        <v>0.13396680000000002</v>
      </c>
      <c r="S425" s="138">
        <v>0</v>
      </c>
      <c r="T425" s="139">
        <f>S425*H425</f>
        <v>0</v>
      </c>
      <c r="AR425" s="140" t="s">
        <v>172</v>
      </c>
      <c r="AT425" s="140" t="s">
        <v>311</v>
      </c>
      <c r="AU425" s="140" t="s">
        <v>82</v>
      </c>
      <c r="AY425" s="18" t="s">
        <v>118</v>
      </c>
      <c r="BE425" s="141">
        <f>IF(N425="základní",J425,0)</f>
        <v>0</v>
      </c>
      <c r="BF425" s="141">
        <f>IF(N425="snížená",J425,0)</f>
        <v>0</v>
      </c>
      <c r="BG425" s="141">
        <f>IF(N425="zákl. přenesená",J425,0)</f>
        <v>0</v>
      </c>
      <c r="BH425" s="141">
        <f>IF(N425="sníž. přenesená",J425,0)</f>
        <v>0</v>
      </c>
      <c r="BI425" s="141">
        <f>IF(N425="nulová",J425,0)</f>
        <v>0</v>
      </c>
      <c r="BJ425" s="18" t="s">
        <v>80</v>
      </c>
      <c r="BK425" s="141">
        <f>ROUND(I425*H425,2)</f>
        <v>0</v>
      </c>
      <c r="BL425" s="18" t="s">
        <v>125</v>
      </c>
      <c r="BM425" s="140" t="s">
        <v>496</v>
      </c>
    </row>
    <row r="426" spans="2:65" s="13" customFormat="1" ht="11.25">
      <c r="B426" s="153"/>
      <c r="D426" s="147" t="s">
        <v>129</v>
      </c>
      <c r="F426" s="155" t="s">
        <v>497</v>
      </c>
      <c r="H426" s="156">
        <v>2.04</v>
      </c>
      <c r="I426" s="157"/>
      <c r="L426" s="153"/>
      <c r="M426" s="158"/>
      <c r="T426" s="159"/>
      <c r="AT426" s="154" t="s">
        <v>129</v>
      </c>
      <c r="AU426" s="154" t="s">
        <v>82</v>
      </c>
      <c r="AV426" s="13" t="s">
        <v>82</v>
      </c>
      <c r="AW426" s="13" t="s">
        <v>4</v>
      </c>
      <c r="AX426" s="13" t="s">
        <v>80</v>
      </c>
      <c r="AY426" s="154" t="s">
        <v>118</v>
      </c>
    </row>
    <row r="427" spans="2:65" s="1" customFormat="1" ht="24.2" customHeight="1">
      <c r="B427" s="128"/>
      <c r="C427" s="129" t="s">
        <v>498</v>
      </c>
      <c r="D427" s="129" t="s">
        <v>120</v>
      </c>
      <c r="E427" s="130" t="s">
        <v>482</v>
      </c>
      <c r="F427" s="131" t="s">
        <v>483</v>
      </c>
      <c r="G427" s="132" t="s">
        <v>206</v>
      </c>
      <c r="H427" s="133">
        <v>22</v>
      </c>
      <c r="I427" s="134"/>
      <c r="J427" s="135">
        <f>ROUND(I427*H427,2)</f>
        <v>0</v>
      </c>
      <c r="K427" s="131" t="s">
        <v>124</v>
      </c>
      <c r="L427" s="33"/>
      <c r="M427" s="136" t="s">
        <v>3</v>
      </c>
      <c r="N427" s="137" t="s">
        <v>43</v>
      </c>
      <c r="P427" s="138">
        <f>O427*H427</f>
        <v>0</v>
      </c>
      <c r="Q427" s="138">
        <v>0.20219000000000001</v>
      </c>
      <c r="R427" s="138">
        <f>Q427*H427</f>
        <v>4.4481799999999998</v>
      </c>
      <c r="S427" s="138">
        <v>0</v>
      </c>
      <c r="T427" s="139">
        <f>S427*H427</f>
        <v>0</v>
      </c>
      <c r="AR427" s="140" t="s">
        <v>125</v>
      </c>
      <c r="AT427" s="140" t="s">
        <v>120</v>
      </c>
      <c r="AU427" s="140" t="s">
        <v>82</v>
      </c>
      <c r="AY427" s="18" t="s">
        <v>118</v>
      </c>
      <c r="BE427" s="141">
        <f>IF(N427="základní",J427,0)</f>
        <v>0</v>
      </c>
      <c r="BF427" s="141">
        <f>IF(N427="snížená",J427,0)</f>
        <v>0</v>
      </c>
      <c r="BG427" s="141">
        <f>IF(N427="zákl. přenesená",J427,0)</f>
        <v>0</v>
      </c>
      <c r="BH427" s="141">
        <f>IF(N427="sníž. přenesená",J427,0)</f>
        <v>0</v>
      </c>
      <c r="BI427" s="141">
        <f>IF(N427="nulová",J427,0)</f>
        <v>0</v>
      </c>
      <c r="BJ427" s="18" t="s">
        <v>80</v>
      </c>
      <c r="BK427" s="141">
        <f>ROUND(I427*H427,2)</f>
        <v>0</v>
      </c>
      <c r="BL427" s="18" t="s">
        <v>125</v>
      </c>
      <c r="BM427" s="140" t="s">
        <v>499</v>
      </c>
    </row>
    <row r="428" spans="2:65" s="1" customFormat="1" ht="11.25">
      <c r="B428" s="33"/>
      <c r="D428" s="142" t="s">
        <v>127</v>
      </c>
      <c r="F428" s="143" t="s">
        <v>485</v>
      </c>
      <c r="I428" s="144"/>
      <c r="L428" s="33"/>
      <c r="M428" s="145"/>
      <c r="T428" s="54"/>
      <c r="AT428" s="18" t="s">
        <v>127</v>
      </c>
      <c r="AU428" s="18" t="s">
        <v>82</v>
      </c>
    </row>
    <row r="429" spans="2:65" s="12" customFormat="1" ht="11.25">
      <c r="B429" s="146"/>
      <c r="D429" s="147" t="s">
        <v>129</v>
      </c>
      <c r="E429" s="148" t="s">
        <v>3</v>
      </c>
      <c r="F429" s="149" t="s">
        <v>263</v>
      </c>
      <c r="H429" s="148" t="s">
        <v>3</v>
      </c>
      <c r="I429" s="150"/>
      <c r="L429" s="146"/>
      <c r="M429" s="151"/>
      <c r="T429" s="152"/>
      <c r="AT429" s="148" t="s">
        <v>129</v>
      </c>
      <c r="AU429" s="148" t="s">
        <v>82</v>
      </c>
      <c r="AV429" s="12" t="s">
        <v>80</v>
      </c>
      <c r="AW429" s="12" t="s">
        <v>33</v>
      </c>
      <c r="AX429" s="12" t="s">
        <v>72</v>
      </c>
      <c r="AY429" s="148" t="s">
        <v>118</v>
      </c>
    </row>
    <row r="430" spans="2:65" s="13" customFormat="1" ht="11.25">
      <c r="B430" s="153"/>
      <c r="D430" s="147" t="s">
        <v>129</v>
      </c>
      <c r="E430" s="154" t="s">
        <v>3</v>
      </c>
      <c r="F430" s="155" t="s">
        <v>500</v>
      </c>
      <c r="H430" s="156">
        <v>22</v>
      </c>
      <c r="I430" s="157"/>
      <c r="L430" s="153"/>
      <c r="M430" s="158"/>
      <c r="T430" s="159"/>
      <c r="AT430" s="154" t="s">
        <v>129</v>
      </c>
      <c r="AU430" s="154" t="s">
        <v>82</v>
      </c>
      <c r="AV430" s="13" t="s">
        <v>82</v>
      </c>
      <c r="AW430" s="13" t="s">
        <v>33</v>
      </c>
      <c r="AX430" s="13" t="s">
        <v>72</v>
      </c>
      <c r="AY430" s="154" t="s">
        <v>118</v>
      </c>
    </row>
    <row r="431" spans="2:65" s="14" customFormat="1" ht="11.25">
      <c r="B431" s="160"/>
      <c r="D431" s="147" t="s">
        <v>129</v>
      </c>
      <c r="E431" s="161" t="s">
        <v>3</v>
      </c>
      <c r="F431" s="162" t="s">
        <v>132</v>
      </c>
      <c r="H431" s="163">
        <v>22</v>
      </c>
      <c r="I431" s="164"/>
      <c r="L431" s="160"/>
      <c r="M431" s="165"/>
      <c r="T431" s="166"/>
      <c r="AT431" s="161" t="s">
        <v>129</v>
      </c>
      <c r="AU431" s="161" t="s">
        <v>82</v>
      </c>
      <c r="AV431" s="14" t="s">
        <v>125</v>
      </c>
      <c r="AW431" s="14" t="s">
        <v>33</v>
      </c>
      <c r="AX431" s="14" t="s">
        <v>80</v>
      </c>
      <c r="AY431" s="161" t="s">
        <v>118</v>
      </c>
    </row>
    <row r="432" spans="2:65" s="1" customFormat="1" ht="16.5" customHeight="1">
      <c r="B432" s="128"/>
      <c r="C432" s="174" t="s">
        <v>501</v>
      </c>
      <c r="D432" s="174" t="s">
        <v>311</v>
      </c>
      <c r="E432" s="175" t="s">
        <v>489</v>
      </c>
      <c r="F432" s="176" t="s">
        <v>490</v>
      </c>
      <c r="G432" s="177" t="s">
        <v>206</v>
      </c>
      <c r="H432" s="178">
        <v>20.399999999999999</v>
      </c>
      <c r="I432" s="179"/>
      <c r="J432" s="180">
        <f>ROUND(I432*H432,2)</f>
        <v>0</v>
      </c>
      <c r="K432" s="176" t="s">
        <v>124</v>
      </c>
      <c r="L432" s="181"/>
      <c r="M432" s="182" t="s">
        <v>3</v>
      </c>
      <c r="N432" s="183" t="s">
        <v>43</v>
      </c>
      <c r="P432" s="138">
        <f>O432*H432</f>
        <v>0</v>
      </c>
      <c r="Q432" s="138">
        <v>0.08</v>
      </c>
      <c r="R432" s="138">
        <f>Q432*H432</f>
        <v>1.6319999999999999</v>
      </c>
      <c r="S432" s="138">
        <v>0</v>
      </c>
      <c r="T432" s="139">
        <f>S432*H432</f>
        <v>0</v>
      </c>
      <c r="AR432" s="140" t="s">
        <v>172</v>
      </c>
      <c r="AT432" s="140" t="s">
        <v>311</v>
      </c>
      <c r="AU432" s="140" t="s">
        <v>82</v>
      </c>
      <c r="AY432" s="18" t="s">
        <v>118</v>
      </c>
      <c r="BE432" s="141">
        <f>IF(N432="základní",J432,0)</f>
        <v>0</v>
      </c>
      <c r="BF432" s="141">
        <f>IF(N432="snížená",J432,0)</f>
        <v>0</v>
      </c>
      <c r="BG432" s="141">
        <f>IF(N432="zákl. přenesená",J432,0)</f>
        <v>0</v>
      </c>
      <c r="BH432" s="141">
        <f>IF(N432="sníž. přenesená",J432,0)</f>
        <v>0</v>
      </c>
      <c r="BI432" s="141">
        <f>IF(N432="nulová",J432,0)</f>
        <v>0</v>
      </c>
      <c r="BJ432" s="18" t="s">
        <v>80</v>
      </c>
      <c r="BK432" s="141">
        <f>ROUND(I432*H432,2)</f>
        <v>0</v>
      </c>
      <c r="BL432" s="18" t="s">
        <v>125</v>
      </c>
      <c r="BM432" s="140" t="s">
        <v>502</v>
      </c>
    </row>
    <row r="433" spans="2:65" s="13" customFormat="1" ht="11.25">
      <c r="B433" s="153"/>
      <c r="D433" s="147" t="s">
        <v>129</v>
      </c>
      <c r="F433" s="155" t="s">
        <v>503</v>
      </c>
      <c r="H433" s="156">
        <v>20.399999999999999</v>
      </c>
      <c r="I433" s="157"/>
      <c r="L433" s="153"/>
      <c r="M433" s="158"/>
      <c r="T433" s="159"/>
      <c r="AT433" s="154" t="s">
        <v>129</v>
      </c>
      <c r="AU433" s="154" t="s">
        <v>82</v>
      </c>
      <c r="AV433" s="13" t="s">
        <v>82</v>
      </c>
      <c r="AW433" s="13" t="s">
        <v>4</v>
      </c>
      <c r="AX433" s="13" t="s">
        <v>80</v>
      </c>
      <c r="AY433" s="154" t="s">
        <v>118</v>
      </c>
    </row>
    <row r="434" spans="2:65" s="1" customFormat="1" ht="16.5" customHeight="1">
      <c r="B434" s="128"/>
      <c r="C434" s="174" t="s">
        <v>504</v>
      </c>
      <c r="D434" s="174" t="s">
        <v>311</v>
      </c>
      <c r="E434" s="175" t="s">
        <v>494</v>
      </c>
      <c r="F434" s="176" t="s">
        <v>495</v>
      </c>
      <c r="G434" s="177" t="s">
        <v>206</v>
      </c>
      <c r="H434" s="178">
        <v>2.04</v>
      </c>
      <c r="I434" s="179"/>
      <c r="J434" s="180">
        <f>ROUND(I434*H434,2)</f>
        <v>0</v>
      </c>
      <c r="K434" s="176" t="s">
        <v>124</v>
      </c>
      <c r="L434" s="181"/>
      <c r="M434" s="182" t="s">
        <v>3</v>
      </c>
      <c r="N434" s="183" t="s">
        <v>43</v>
      </c>
      <c r="P434" s="138">
        <f>O434*H434</f>
        <v>0</v>
      </c>
      <c r="Q434" s="138">
        <v>6.5670000000000006E-2</v>
      </c>
      <c r="R434" s="138">
        <f>Q434*H434</f>
        <v>0.13396680000000002</v>
      </c>
      <c r="S434" s="138">
        <v>0</v>
      </c>
      <c r="T434" s="139">
        <f>S434*H434</f>
        <v>0</v>
      </c>
      <c r="AR434" s="140" t="s">
        <v>172</v>
      </c>
      <c r="AT434" s="140" t="s">
        <v>311</v>
      </c>
      <c r="AU434" s="140" t="s">
        <v>82</v>
      </c>
      <c r="AY434" s="18" t="s">
        <v>118</v>
      </c>
      <c r="BE434" s="141">
        <f>IF(N434="základní",J434,0)</f>
        <v>0</v>
      </c>
      <c r="BF434" s="141">
        <f>IF(N434="snížená",J434,0)</f>
        <v>0</v>
      </c>
      <c r="BG434" s="141">
        <f>IF(N434="zákl. přenesená",J434,0)</f>
        <v>0</v>
      </c>
      <c r="BH434" s="141">
        <f>IF(N434="sníž. přenesená",J434,0)</f>
        <v>0</v>
      </c>
      <c r="BI434" s="141">
        <f>IF(N434="nulová",J434,0)</f>
        <v>0</v>
      </c>
      <c r="BJ434" s="18" t="s">
        <v>80</v>
      </c>
      <c r="BK434" s="141">
        <f>ROUND(I434*H434,2)</f>
        <v>0</v>
      </c>
      <c r="BL434" s="18" t="s">
        <v>125</v>
      </c>
      <c r="BM434" s="140" t="s">
        <v>505</v>
      </c>
    </row>
    <row r="435" spans="2:65" s="13" customFormat="1" ht="11.25">
      <c r="B435" s="153"/>
      <c r="D435" s="147" t="s">
        <v>129</v>
      </c>
      <c r="F435" s="155" t="s">
        <v>497</v>
      </c>
      <c r="H435" s="156">
        <v>2.04</v>
      </c>
      <c r="I435" s="157"/>
      <c r="L435" s="153"/>
      <c r="M435" s="158"/>
      <c r="T435" s="159"/>
      <c r="AT435" s="154" t="s">
        <v>129</v>
      </c>
      <c r="AU435" s="154" t="s">
        <v>82</v>
      </c>
      <c r="AV435" s="13" t="s">
        <v>82</v>
      </c>
      <c r="AW435" s="13" t="s">
        <v>4</v>
      </c>
      <c r="AX435" s="13" t="s">
        <v>80</v>
      </c>
      <c r="AY435" s="154" t="s">
        <v>118</v>
      </c>
    </row>
    <row r="436" spans="2:65" s="1" customFormat="1" ht="24.2" customHeight="1">
      <c r="B436" s="128"/>
      <c r="C436" s="129" t="s">
        <v>506</v>
      </c>
      <c r="D436" s="129" t="s">
        <v>120</v>
      </c>
      <c r="E436" s="130" t="s">
        <v>482</v>
      </c>
      <c r="F436" s="131" t="s">
        <v>483</v>
      </c>
      <c r="G436" s="132" t="s">
        <v>206</v>
      </c>
      <c r="H436" s="133">
        <v>3</v>
      </c>
      <c r="I436" s="134"/>
      <c r="J436" s="135">
        <f>ROUND(I436*H436,2)</f>
        <v>0</v>
      </c>
      <c r="K436" s="131" t="s">
        <v>124</v>
      </c>
      <c r="L436" s="33"/>
      <c r="M436" s="136" t="s">
        <v>3</v>
      </c>
      <c r="N436" s="137" t="s">
        <v>43</v>
      </c>
      <c r="P436" s="138">
        <f>O436*H436</f>
        <v>0</v>
      </c>
      <c r="Q436" s="138">
        <v>0.20219000000000001</v>
      </c>
      <c r="R436" s="138">
        <f>Q436*H436</f>
        <v>0.60657000000000005</v>
      </c>
      <c r="S436" s="138">
        <v>0</v>
      </c>
      <c r="T436" s="139">
        <f>S436*H436</f>
        <v>0</v>
      </c>
      <c r="AR436" s="140" t="s">
        <v>125</v>
      </c>
      <c r="AT436" s="140" t="s">
        <v>120</v>
      </c>
      <c r="AU436" s="140" t="s">
        <v>82</v>
      </c>
      <c r="AY436" s="18" t="s">
        <v>118</v>
      </c>
      <c r="BE436" s="141">
        <f>IF(N436="základní",J436,0)</f>
        <v>0</v>
      </c>
      <c r="BF436" s="141">
        <f>IF(N436="snížená",J436,0)</f>
        <v>0</v>
      </c>
      <c r="BG436" s="141">
        <f>IF(N436="zákl. přenesená",J436,0)</f>
        <v>0</v>
      </c>
      <c r="BH436" s="141">
        <f>IF(N436="sníž. přenesená",J436,0)</f>
        <v>0</v>
      </c>
      <c r="BI436" s="141">
        <f>IF(N436="nulová",J436,0)</f>
        <v>0</v>
      </c>
      <c r="BJ436" s="18" t="s">
        <v>80</v>
      </c>
      <c r="BK436" s="141">
        <f>ROUND(I436*H436,2)</f>
        <v>0</v>
      </c>
      <c r="BL436" s="18" t="s">
        <v>125</v>
      </c>
      <c r="BM436" s="140" t="s">
        <v>507</v>
      </c>
    </row>
    <row r="437" spans="2:65" s="1" customFormat="1" ht="11.25">
      <c r="B437" s="33"/>
      <c r="D437" s="142" t="s">
        <v>127</v>
      </c>
      <c r="F437" s="143" t="s">
        <v>485</v>
      </c>
      <c r="I437" s="144"/>
      <c r="L437" s="33"/>
      <c r="M437" s="145"/>
      <c r="T437" s="54"/>
      <c r="AT437" s="18" t="s">
        <v>127</v>
      </c>
      <c r="AU437" s="18" t="s">
        <v>82</v>
      </c>
    </row>
    <row r="438" spans="2:65" s="12" customFormat="1" ht="11.25">
      <c r="B438" s="146"/>
      <c r="D438" s="147" t="s">
        <v>129</v>
      </c>
      <c r="E438" s="148" t="s">
        <v>3</v>
      </c>
      <c r="F438" s="149" t="s">
        <v>265</v>
      </c>
      <c r="H438" s="148" t="s">
        <v>3</v>
      </c>
      <c r="I438" s="150"/>
      <c r="L438" s="146"/>
      <c r="M438" s="151"/>
      <c r="T438" s="152"/>
      <c r="AT438" s="148" t="s">
        <v>129</v>
      </c>
      <c r="AU438" s="148" t="s">
        <v>82</v>
      </c>
      <c r="AV438" s="12" t="s">
        <v>80</v>
      </c>
      <c r="AW438" s="12" t="s">
        <v>33</v>
      </c>
      <c r="AX438" s="12" t="s">
        <v>72</v>
      </c>
      <c r="AY438" s="148" t="s">
        <v>118</v>
      </c>
    </row>
    <row r="439" spans="2:65" s="13" customFormat="1" ht="11.25">
      <c r="B439" s="153"/>
      <c r="D439" s="147" t="s">
        <v>129</v>
      </c>
      <c r="E439" s="154" t="s">
        <v>3</v>
      </c>
      <c r="F439" s="155" t="s">
        <v>508</v>
      </c>
      <c r="H439" s="156">
        <v>3</v>
      </c>
      <c r="I439" s="157"/>
      <c r="L439" s="153"/>
      <c r="M439" s="158"/>
      <c r="T439" s="159"/>
      <c r="AT439" s="154" t="s">
        <v>129</v>
      </c>
      <c r="AU439" s="154" t="s">
        <v>82</v>
      </c>
      <c r="AV439" s="13" t="s">
        <v>82</v>
      </c>
      <c r="AW439" s="13" t="s">
        <v>33</v>
      </c>
      <c r="AX439" s="13" t="s">
        <v>80</v>
      </c>
      <c r="AY439" s="154" t="s">
        <v>118</v>
      </c>
    </row>
    <row r="440" spans="2:65" s="1" customFormat="1" ht="16.5" customHeight="1">
      <c r="B440" s="128"/>
      <c r="C440" s="174" t="s">
        <v>509</v>
      </c>
      <c r="D440" s="174" t="s">
        <v>311</v>
      </c>
      <c r="E440" s="175" t="s">
        <v>489</v>
      </c>
      <c r="F440" s="176" t="s">
        <v>490</v>
      </c>
      <c r="G440" s="177" t="s">
        <v>206</v>
      </c>
      <c r="H440" s="178">
        <v>2.04</v>
      </c>
      <c r="I440" s="179"/>
      <c r="J440" s="180">
        <f>ROUND(I440*H440,2)</f>
        <v>0</v>
      </c>
      <c r="K440" s="176" t="s">
        <v>124</v>
      </c>
      <c r="L440" s="181"/>
      <c r="M440" s="182" t="s">
        <v>3</v>
      </c>
      <c r="N440" s="183" t="s">
        <v>43</v>
      </c>
      <c r="P440" s="138">
        <f>O440*H440</f>
        <v>0</v>
      </c>
      <c r="Q440" s="138">
        <v>0.08</v>
      </c>
      <c r="R440" s="138">
        <f>Q440*H440</f>
        <v>0.16320000000000001</v>
      </c>
      <c r="S440" s="138">
        <v>0</v>
      </c>
      <c r="T440" s="139">
        <f>S440*H440</f>
        <v>0</v>
      </c>
      <c r="AR440" s="140" t="s">
        <v>172</v>
      </c>
      <c r="AT440" s="140" t="s">
        <v>311</v>
      </c>
      <c r="AU440" s="140" t="s">
        <v>82</v>
      </c>
      <c r="AY440" s="18" t="s">
        <v>118</v>
      </c>
      <c r="BE440" s="141">
        <f>IF(N440="základní",J440,0)</f>
        <v>0</v>
      </c>
      <c r="BF440" s="141">
        <f>IF(N440="snížená",J440,0)</f>
        <v>0</v>
      </c>
      <c r="BG440" s="141">
        <f>IF(N440="zákl. přenesená",J440,0)</f>
        <v>0</v>
      </c>
      <c r="BH440" s="141">
        <f>IF(N440="sníž. přenesená",J440,0)</f>
        <v>0</v>
      </c>
      <c r="BI440" s="141">
        <f>IF(N440="nulová",J440,0)</f>
        <v>0</v>
      </c>
      <c r="BJ440" s="18" t="s">
        <v>80</v>
      </c>
      <c r="BK440" s="141">
        <f>ROUND(I440*H440,2)</f>
        <v>0</v>
      </c>
      <c r="BL440" s="18" t="s">
        <v>125</v>
      </c>
      <c r="BM440" s="140" t="s">
        <v>510</v>
      </c>
    </row>
    <row r="441" spans="2:65" s="13" customFormat="1" ht="11.25">
      <c r="B441" s="153"/>
      <c r="D441" s="147" t="s">
        <v>129</v>
      </c>
      <c r="F441" s="155" t="s">
        <v>497</v>
      </c>
      <c r="H441" s="156">
        <v>2.04</v>
      </c>
      <c r="I441" s="157"/>
      <c r="L441" s="153"/>
      <c r="M441" s="158"/>
      <c r="T441" s="159"/>
      <c r="AT441" s="154" t="s">
        <v>129</v>
      </c>
      <c r="AU441" s="154" t="s">
        <v>82</v>
      </c>
      <c r="AV441" s="13" t="s">
        <v>82</v>
      </c>
      <c r="AW441" s="13" t="s">
        <v>4</v>
      </c>
      <c r="AX441" s="13" t="s">
        <v>80</v>
      </c>
      <c r="AY441" s="154" t="s">
        <v>118</v>
      </c>
    </row>
    <row r="442" spans="2:65" s="1" customFormat="1" ht="16.5" customHeight="1">
      <c r="B442" s="128"/>
      <c r="C442" s="174" t="s">
        <v>511</v>
      </c>
      <c r="D442" s="174" t="s">
        <v>311</v>
      </c>
      <c r="E442" s="175" t="s">
        <v>494</v>
      </c>
      <c r="F442" s="176" t="s">
        <v>495</v>
      </c>
      <c r="G442" s="177" t="s">
        <v>206</v>
      </c>
      <c r="H442" s="178">
        <v>1.02</v>
      </c>
      <c r="I442" s="179"/>
      <c r="J442" s="180">
        <f>ROUND(I442*H442,2)</f>
        <v>0</v>
      </c>
      <c r="K442" s="176" t="s">
        <v>124</v>
      </c>
      <c r="L442" s="181"/>
      <c r="M442" s="182" t="s">
        <v>3</v>
      </c>
      <c r="N442" s="183" t="s">
        <v>43</v>
      </c>
      <c r="P442" s="138">
        <f>O442*H442</f>
        <v>0</v>
      </c>
      <c r="Q442" s="138">
        <v>6.5670000000000006E-2</v>
      </c>
      <c r="R442" s="138">
        <f>Q442*H442</f>
        <v>6.6983400000000012E-2</v>
      </c>
      <c r="S442" s="138">
        <v>0</v>
      </c>
      <c r="T442" s="139">
        <f>S442*H442</f>
        <v>0</v>
      </c>
      <c r="AR442" s="140" t="s">
        <v>172</v>
      </c>
      <c r="AT442" s="140" t="s">
        <v>311</v>
      </c>
      <c r="AU442" s="140" t="s">
        <v>82</v>
      </c>
      <c r="AY442" s="18" t="s">
        <v>118</v>
      </c>
      <c r="BE442" s="141">
        <f>IF(N442="základní",J442,0)</f>
        <v>0</v>
      </c>
      <c r="BF442" s="141">
        <f>IF(N442="snížená",J442,0)</f>
        <v>0</v>
      </c>
      <c r="BG442" s="141">
        <f>IF(N442="zákl. přenesená",J442,0)</f>
        <v>0</v>
      </c>
      <c r="BH442" s="141">
        <f>IF(N442="sníž. přenesená",J442,0)</f>
        <v>0</v>
      </c>
      <c r="BI442" s="141">
        <f>IF(N442="nulová",J442,0)</f>
        <v>0</v>
      </c>
      <c r="BJ442" s="18" t="s">
        <v>80</v>
      </c>
      <c r="BK442" s="141">
        <f>ROUND(I442*H442,2)</f>
        <v>0</v>
      </c>
      <c r="BL442" s="18" t="s">
        <v>125</v>
      </c>
      <c r="BM442" s="140" t="s">
        <v>512</v>
      </c>
    </row>
    <row r="443" spans="2:65" s="13" customFormat="1" ht="11.25">
      <c r="B443" s="153"/>
      <c r="D443" s="147" t="s">
        <v>129</v>
      </c>
      <c r="F443" s="155" t="s">
        <v>513</v>
      </c>
      <c r="H443" s="156">
        <v>1.02</v>
      </c>
      <c r="I443" s="157"/>
      <c r="L443" s="153"/>
      <c r="M443" s="158"/>
      <c r="T443" s="159"/>
      <c r="AT443" s="154" t="s">
        <v>129</v>
      </c>
      <c r="AU443" s="154" t="s">
        <v>82</v>
      </c>
      <c r="AV443" s="13" t="s">
        <v>82</v>
      </c>
      <c r="AW443" s="13" t="s">
        <v>4</v>
      </c>
      <c r="AX443" s="13" t="s">
        <v>80</v>
      </c>
      <c r="AY443" s="154" t="s">
        <v>118</v>
      </c>
    </row>
    <row r="444" spans="2:65" s="1" customFormat="1" ht="24.2" customHeight="1">
      <c r="B444" s="128"/>
      <c r="C444" s="129" t="s">
        <v>514</v>
      </c>
      <c r="D444" s="129" t="s">
        <v>120</v>
      </c>
      <c r="E444" s="130" t="s">
        <v>515</v>
      </c>
      <c r="F444" s="131" t="s">
        <v>516</v>
      </c>
      <c r="G444" s="132" t="s">
        <v>206</v>
      </c>
      <c r="H444" s="133">
        <v>47</v>
      </c>
      <c r="I444" s="134"/>
      <c r="J444" s="135">
        <f>ROUND(I444*H444,2)</f>
        <v>0</v>
      </c>
      <c r="K444" s="131" t="s">
        <v>124</v>
      </c>
      <c r="L444" s="33"/>
      <c r="M444" s="136" t="s">
        <v>3</v>
      </c>
      <c r="N444" s="137" t="s">
        <v>43</v>
      </c>
      <c r="P444" s="138">
        <f>O444*H444</f>
        <v>0</v>
      </c>
      <c r="Q444" s="138">
        <v>0.15540000000000001</v>
      </c>
      <c r="R444" s="138">
        <f>Q444*H444</f>
        <v>7.3038000000000007</v>
      </c>
      <c r="S444" s="138">
        <v>0</v>
      </c>
      <c r="T444" s="139">
        <f>S444*H444</f>
        <v>0</v>
      </c>
      <c r="AR444" s="140" t="s">
        <v>125</v>
      </c>
      <c r="AT444" s="140" t="s">
        <v>120</v>
      </c>
      <c r="AU444" s="140" t="s">
        <v>82</v>
      </c>
      <c r="AY444" s="18" t="s">
        <v>118</v>
      </c>
      <c r="BE444" s="141">
        <f>IF(N444="základní",J444,0)</f>
        <v>0</v>
      </c>
      <c r="BF444" s="141">
        <f>IF(N444="snížená",J444,0)</f>
        <v>0</v>
      </c>
      <c r="BG444" s="141">
        <f>IF(N444="zákl. přenesená",J444,0)</f>
        <v>0</v>
      </c>
      <c r="BH444" s="141">
        <f>IF(N444="sníž. přenesená",J444,0)</f>
        <v>0</v>
      </c>
      <c r="BI444" s="141">
        <f>IF(N444="nulová",J444,0)</f>
        <v>0</v>
      </c>
      <c r="BJ444" s="18" t="s">
        <v>80</v>
      </c>
      <c r="BK444" s="141">
        <f>ROUND(I444*H444,2)</f>
        <v>0</v>
      </c>
      <c r="BL444" s="18" t="s">
        <v>125</v>
      </c>
      <c r="BM444" s="140" t="s">
        <v>517</v>
      </c>
    </row>
    <row r="445" spans="2:65" s="1" customFormat="1" ht="11.25">
      <c r="B445" s="33"/>
      <c r="D445" s="142" t="s">
        <v>127</v>
      </c>
      <c r="F445" s="143" t="s">
        <v>518</v>
      </c>
      <c r="I445" s="144"/>
      <c r="L445" s="33"/>
      <c r="M445" s="145"/>
      <c r="T445" s="54"/>
      <c r="AT445" s="18" t="s">
        <v>127</v>
      </c>
      <c r="AU445" s="18" t="s">
        <v>82</v>
      </c>
    </row>
    <row r="446" spans="2:65" s="12" customFormat="1" ht="11.25">
      <c r="B446" s="146"/>
      <c r="D446" s="147" t="s">
        <v>129</v>
      </c>
      <c r="E446" s="148" t="s">
        <v>3</v>
      </c>
      <c r="F446" s="149" t="s">
        <v>519</v>
      </c>
      <c r="H446" s="148" t="s">
        <v>3</v>
      </c>
      <c r="I446" s="150"/>
      <c r="L446" s="146"/>
      <c r="M446" s="151"/>
      <c r="T446" s="152"/>
      <c r="AT446" s="148" t="s">
        <v>129</v>
      </c>
      <c r="AU446" s="148" t="s">
        <v>82</v>
      </c>
      <c r="AV446" s="12" t="s">
        <v>80</v>
      </c>
      <c r="AW446" s="12" t="s">
        <v>33</v>
      </c>
      <c r="AX446" s="12" t="s">
        <v>72</v>
      </c>
      <c r="AY446" s="148" t="s">
        <v>118</v>
      </c>
    </row>
    <row r="447" spans="2:65" s="13" customFormat="1" ht="11.25">
      <c r="B447" s="153"/>
      <c r="D447" s="147" t="s">
        <v>129</v>
      </c>
      <c r="E447" s="154" t="s">
        <v>3</v>
      </c>
      <c r="F447" s="155" t="s">
        <v>397</v>
      </c>
      <c r="H447" s="156">
        <v>47</v>
      </c>
      <c r="I447" s="157"/>
      <c r="L447" s="153"/>
      <c r="M447" s="158"/>
      <c r="T447" s="159"/>
      <c r="AT447" s="154" t="s">
        <v>129</v>
      </c>
      <c r="AU447" s="154" t="s">
        <v>82</v>
      </c>
      <c r="AV447" s="13" t="s">
        <v>82</v>
      </c>
      <c r="AW447" s="13" t="s">
        <v>33</v>
      </c>
      <c r="AX447" s="13" t="s">
        <v>80</v>
      </c>
      <c r="AY447" s="154" t="s">
        <v>118</v>
      </c>
    </row>
    <row r="448" spans="2:65" s="1" customFormat="1" ht="16.5" customHeight="1">
      <c r="B448" s="128"/>
      <c r="C448" s="174" t="s">
        <v>520</v>
      </c>
      <c r="D448" s="174" t="s">
        <v>311</v>
      </c>
      <c r="E448" s="175" t="s">
        <v>521</v>
      </c>
      <c r="F448" s="176" t="s">
        <v>522</v>
      </c>
      <c r="G448" s="177" t="s">
        <v>206</v>
      </c>
      <c r="H448" s="178">
        <v>47.94</v>
      </c>
      <c r="I448" s="179"/>
      <c r="J448" s="180">
        <f>ROUND(I448*H448,2)</f>
        <v>0</v>
      </c>
      <c r="K448" s="176" t="s">
        <v>124</v>
      </c>
      <c r="L448" s="181"/>
      <c r="M448" s="182" t="s">
        <v>3</v>
      </c>
      <c r="N448" s="183" t="s">
        <v>43</v>
      </c>
      <c r="P448" s="138">
        <f>O448*H448</f>
        <v>0</v>
      </c>
      <c r="Q448" s="138">
        <v>5.6120000000000003E-2</v>
      </c>
      <c r="R448" s="138">
        <f>Q448*H448</f>
        <v>2.6903928000000001</v>
      </c>
      <c r="S448" s="138">
        <v>0</v>
      </c>
      <c r="T448" s="139">
        <f>S448*H448</f>
        <v>0</v>
      </c>
      <c r="AR448" s="140" t="s">
        <v>172</v>
      </c>
      <c r="AT448" s="140" t="s">
        <v>311</v>
      </c>
      <c r="AU448" s="140" t="s">
        <v>82</v>
      </c>
      <c r="AY448" s="18" t="s">
        <v>118</v>
      </c>
      <c r="BE448" s="141">
        <f>IF(N448="základní",J448,0)</f>
        <v>0</v>
      </c>
      <c r="BF448" s="141">
        <f>IF(N448="snížená",J448,0)</f>
        <v>0</v>
      </c>
      <c r="BG448" s="141">
        <f>IF(N448="zákl. přenesená",J448,0)</f>
        <v>0</v>
      </c>
      <c r="BH448" s="141">
        <f>IF(N448="sníž. přenesená",J448,0)</f>
        <v>0</v>
      </c>
      <c r="BI448" s="141">
        <f>IF(N448="nulová",J448,0)</f>
        <v>0</v>
      </c>
      <c r="BJ448" s="18" t="s">
        <v>80</v>
      </c>
      <c r="BK448" s="141">
        <f>ROUND(I448*H448,2)</f>
        <v>0</v>
      </c>
      <c r="BL448" s="18" t="s">
        <v>125</v>
      </c>
      <c r="BM448" s="140" t="s">
        <v>523</v>
      </c>
    </row>
    <row r="449" spans="2:65" s="13" customFormat="1" ht="11.25">
      <c r="B449" s="153"/>
      <c r="D449" s="147" t="s">
        <v>129</v>
      </c>
      <c r="F449" s="155" t="s">
        <v>524</v>
      </c>
      <c r="H449" s="156">
        <v>47.94</v>
      </c>
      <c r="I449" s="157"/>
      <c r="L449" s="153"/>
      <c r="M449" s="158"/>
      <c r="T449" s="159"/>
      <c r="AT449" s="154" t="s">
        <v>129</v>
      </c>
      <c r="AU449" s="154" t="s">
        <v>82</v>
      </c>
      <c r="AV449" s="13" t="s">
        <v>82</v>
      </c>
      <c r="AW449" s="13" t="s">
        <v>4</v>
      </c>
      <c r="AX449" s="13" t="s">
        <v>80</v>
      </c>
      <c r="AY449" s="154" t="s">
        <v>118</v>
      </c>
    </row>
    <row r="450" spans="2:65" s="1" customFormat="1" ht="24.2" customHeight="1">
      <c r="B450" s="128"/>
      <c r="C450" s="129" t="s">
        <v>525</v>
      </c>
      <c r="D450" s="129" t="s">
        <v>120</v>
      </c>
      <c r="E450" s="130" t="s">
        <v>526</v>
      </c>
      <c r="F450" s="131" t="s">
        <v>527</v>
      </c>
      <c r="G450" s="132" t="s">
        <v>206</v>
      </c>
      <c r="H450" s="133">
        <v>104</v>
      </c>
      <c r="I450" s="134"/>
      <c r="J450" s="135">
        <f>ROUND(I450*H450,2)</f>
        <v>0</v>
      </c>
      <c r="K450" s="131" t="s">
        <v>124</v>
      </c>
      <c r="L450" s="33"/>
      <c r="M450" s="136" t="s">
        <v>3</v>
      </c>
      <c r="N450" s="137" t="s">
        <v>43</v>
      </c>
      <c r="P450" s="138">
        <f>O450*H450</f>
        <v>0</v>
      </c>
      <c r="Q450" s="138">
        <v>0.11519</v>
      </c>
      <c r="R450" s="138">
        <f>Q450*H450</f>
        <v>11.979760000000001</v>
      </c>
      <c r="S450" s="138">
        <v>0</v>
      </c>
      <c r="T450" s="139">
        <f>S450*H450</f>
        <v>0</v>
      </c>
      <c r="AR450" s="140" t="s">
        <v>125</v>
      </c>
      <c r="AT450" s="140" t="s">
        <v>120</v>
      </c>
      <c r="AU450" s="140" t="s">
        <v>82</v>
      </c>
      <c r="AY450" s="18" t="s">
        <v>118</v>
      </c>
      <c r="BE450" s="141">
        <f>IF(N450="základní",J450,0)</f>
        <v>0</v>
      </c>
      <c r="BF450" s="141">
        <f>IF(N450="snížená",J450,0)</f>
        <v>0</v>
      </c>
      <c r="BG450" s="141">
        <f>IF(N450="zákl. přenesená",J450,0)</f>
        <v>0</v>
      </c>
      <c r="BH450" s="141">
        <f>IF(N450="sníž. přenesená",J450,0)</f>
        <v>0</v>
      </c>
      <c r="BI450" s="141">
        <f>IF(N450="nulová",J450,0)</f>
        <v>0</v>
      </c>
      <c r="BJ450" s="18" t="s">
        <v>80</v>
      </c>
      <c r="BK450" s="141">
        <f>ROUND(I450*H450,2)</f>
        <v>0</v>
      </c>
      <c r="BL450" s="18" t="s">
        <v>125</v>
      </c>
      <c r="BM450" s="140" t="s">
        <v>528</v>
      </c>
    </row>
    <row r="451" spans="2:65" s="1" customFormat="1" ht="11.25">
      <c r="B451" s="33"/>
      <c r="D451" s="142" t="s">
        <v>127</v>
      </c>
      <c r="F451" s="143" t="s">
        <v>529</v>
      </c>
      <c r="I451" s="144"/>
      <c r="L451" s="33"/>
      <c r="M451" s="145"/>
      <c r="T451" s="54"/>
      <c r="AT451" s="18" t="s">
        <v>127</v>
      </c>
      <c r="AU451" s="18" t="s">
        <v>82</v>
      </c>
    </row>
    <row r="452" spans="2:65" s="12" customFormat="1" ht="11.25">
      <c r="B452" s="146"/>
      <c r="D452" s="147" t="s">
        <v>129</v>
      </c>
      <c r="E452" s="148" t="s">
        <v>3</v>
      </c>
      <c r="F452" s="149" t="s">
        <v>530</v>
      </c>
      <c r="H452" s="148" t="s">
        <v>3</v>
      </c>
      <c r="I452" s="150"/>
      <c r="L452" s="146"/>
      <c r="M452" s="151"/>
      <c r="T452" s="152"/>
      <c r="AT452" s="148" t="s">
        <v>129</v>
      </c>
      <c r="AU452" s="148" t="s">
        <v>82</v>
      </c>
      <c r="AV452" s="12" t="s">
        <v>80</v>
      </c>
      <c r="AW452" s="12" t="s">
        <v>33</v>
      </c>
      <c r="AX452" s="12" t="s">
        <v>72</v>
      </c>
      <c r="AY452" s="148" t="s">
        <v>118</v>
      </c>
    </row>
    <row r="453" spans="2:65" s="13" customFormat="1" ht="11.25">
      <c r="B453" s="153"/>
      <c r="D453" s="147" t="s">
        <v>129</v>
      </c>
      <c r="E453" s="154" t="s">
        <v>3</v>
      </c>
      <c r="F453" s="155" t="s">
        <v>531</v>
      </c>
      <c r="H453" s="156">
        <v>104</v>
      </c>
      <c r="I453" s="157"/>
      <c r="L453" s="153"/>
      <c r="M453" s="158"/>
      <c r="T453" s="159"/>
      <c r="AT453" s="154" t="s">
        <v>129</v>
      </c>
      <c r="AU453" s="154" t="s">
        <v>82</v>
      </c>
      <c r="AV453" s="13" t="s">
        <v>82</v>
      </c>
      <c r="AW453" s="13" t="s">
        <v>33</v>
      </c>
      <c r="AX453" s="13" t="s">
        <v>72</v>
      </c>
      <c r="AY453" s="154" t="s">
        <v>118</v>
      </c>
    </row>
    <row r="454" spans="2:65" s="14" customFormat="1" ht="11.25">
      <c r="B454" s="160"/>
      <c r="D454" s="147" t="s">
        <v>129</v>
      </c>
      <c r="E454" s="161" t="s">
        <v>3</v>
      </c>
      <c r="F454" s="162" t="s">
        <v>132</v>
      </c>
      <c r="H454" s="163">
        <v>104</v>
      </c>
      <c r="I454" s="164"/>
      <c r="L454" s="160"/>
      <c r="M454" s="165"/>
      <c r="T454" s="166"/>
      <c r="AT454" s="161" t="s">
        <v>129</v>
      </c>
      <c r="AU454" s="161" t="s">
        <v>82</v>
      </c>
      <c r="AV454" s="14" t="s">
        <v>125</v>
      </c>
      <c r="AW454" s="14" t="s">
        <v>33</v>
      </c>
      <c r="AX454" s="14" t="s">
        <v>80</v>
      </c>
      <c r="AY454" s="161" t="s">
        <v>118</v>
      </c>
    </row>
    <row r="455" spans="2:65" s="1" customFormat="1" ht="16.5" customHeight="1">
      <c r="B455" s="128"/>
      <c r="C455" s="174" t="s">
        <v>532</v>
      </c>
      <c r="D455" s="174" t="s">
        <v>311</v>
      </c>
      <c r="E455" s="175" t="s">
        <v>521</v>
      </c>
      <c r="F455" s="176" t="s">
        <v>522</v>
      </c>
      <c r="G455" s="177" t="s">
        <v>206</v>
      </c>
      <c r="H455" s="178">
        <v>106.08</v>
      </c>
      <c r="I455" s="179"/>
      <c r="J455" s="180">
        <f>ROUND(I455*H455,2)</f>
        <v>0</v>
      </c>
      <c r="K455" s="176" t="s">
        <v>124</v>
      </c>
      <c r="L455" s="181"/>
      <c r="M455" s="182" t="s">
        <v>3</v>
      </c>
      <c r="N455" s="183" t="s">
        <v>43</v>
      </c>
      <c r="P455" s="138">
        <f>O455*H455</f>
        <v>0</v>
      </c>
      <c r="Q455" s="138">
        <v>5.6120000000000003E-2</v>
      </c>
      <c r="R455" s="138">
        <f>Q455*H455</f>
        <v>5.9532096000000001</v>
      </c>
      <c r="S455" s="138">
        <v>0</v>
      </c>
      <c r="T455" s="139">
        <f>S455*H455</f>
        <v>0</v>
      </c>
      <c r="AR455" s="140" t="s">
        <v>172</v>
      </c>
      <c r="AT455" s="140" t="s">
        <v>311</v>
      </c>
      <c r="AU455" s="140" t="s">
        <v>82</v>
      </c>
      <c r="AY455" s="18" t="s">
        <v>118</v>
      </c>
      <c r="BE455" s="141">
        <f>IF(N455="základní",J455,0)</f>
        <v>0</v>
      </c>
      <c r="BF455" s="141">
        <f>IF(N455="snížená",J455,0)</f>
        <v>0</v>
      </c>
      <c r="BG455" s="141">
        <f>IF(N455="zákl. přenesená",J455,0)</f>
        <v>0</v>
      </c>
      <c r="BH455" s="141">
        <f>IF(N455="sníž. přenesená",J455,0)</f>
        <v>0</v>
      </c>
      <c r="BI455" s="141">
        <f>IF(N455="nulová",J455,0)</f>
        <v>0</v>
      </c>
      <c r="BJ455" s="18" t="s">
        <v>80</v>
      </c>
      <c r="BK455" s="141">
        <f>ROUND(I455*H455,2)</f>
        <v>0</v>
      </c>
      <c r="BL455" s="18" t="s">
        <v>125</v>
      </c>
      <c r="BM455" s="140" t="s">
        <v>533</v>
      </c>
    </row>
    <row r="456" spans="2:65" s="13" customFormat="1" ht="11.25">
      <c r="B456" s="153"/>
      <c r="D456" s="147" t="s">
        <v>129</v>
      </c>
      <c r="F456" s="155" t="s">
        <v>534</v>
      </c>
      <c r="H456" s="156">
        <v>106.08</v>
      </c>
      <c r="I456" s="157"/>
      <c r="L456" s="153"/>
      <c r="M456" s="158"/>
      <c r="T456" s="159"/>
      <c r="AT456" s="154" t="s">
        <v>129</v>
      </c>
      <c r="AU456" s="154" t="s">
        <v>82</v>
      </c>
      <c r="AV456" s="13" t="s">
        <v>82</v>
      </c>
      <c r="AW456" s="13" t="s">
        <v>4</v>
      </c>
      <c r="AX456" s="13" t="s">
        <v>80</v>
      </c>
      <c r="AY456" s="154" t="s">
        <v>118</v>
      </c>
    </row>
    <row r="457" spans="2:65" s="1" customFormat="1" ht="24.2" customHeight="1">
      <c r="B457" s="128"/>
      <c r="C457" s="129" t="s">
        <v>535</v>
      </c>
      <c r="D457" s="129" t="s">
        <v>120</v>
      </c>
      <c r="E457" s="130" t="s">
        <v>515</v>
      </c>
      <c r="F457" s="131" t="s">
        <v>516</v>
      </c>
      <c r="G457" s="132" t="s">
        <v>206</v>
      </c>
      <c r="H457" s="133">
        <v>54</v>
      </c>
      <c r="I457" s="134"/>
      <c r="J457" s="135">
        <f>ROUND(I457*H457,2)</f>
        <v>0</v>
      </c>
      <c r="K457" s="131" t="s">
        <v>124</v>
      </c>
      <c r="L457" s="33"/>
      <c r="M457" s="136" t="s">
        <v>3</v>
      </c>
      <c r="N457" s="137" t="s">
        <v>43</v>
      </c>
      <c r="P457" s="138">
        <f>O457*H457</f>
        <v>0</v>
      </c>
      <c r="Q457" s="138">
        <v>0.15540000000000001</v>
      </c>
      <c r="R457" s="138">
        <f>Q457*H457</f>
        <v>8.3916000000000004</v>
      </c>
      <c r="S457" s="138">
        <v>0</v>
      </c>
      <c r="T457" s="139">
        <f>S457*H457</f>
        <v>0</v>
      </c>
      <c r="AR457" s="140" t="s">
        <v>125</v>
      </c>
      <c r="AT457" s="140" t="s">
        <v>120</v>
      </c>
      <c r="AU457" s="140" t="s">
        <v>82</v>
      </c>
      <c r="AY457" s="18" t="s">
        <v>118</v>
      </c>
      <c r="BE457" s="141">
        <f>IF(N457="základní",J457,0)</f>
        <v>0</v>
      </c>
      <c r="BF457" s="141">
        <f>IF(N457="snížená",J457,0)</f>
        <v>0</v>
      </c>
      <c r="BG457" s="141">
        <f>IF(N457="zákl. přenesená",J457,0)</f>
        <v>0</v>
      </c>
      <c r="BH457" s="141">
        <f>IF(N457="sníž. přenesená",J457,0)</f>
        <v>0</v>
      </c>
      <c r="BI457" s="141">
        <f>IF(N457="nulová",J457,0)</f>
        <v>0</v>
      </c>
      <c r="BJ457" s="18" t="s">
        <v>80</v>
      </c>
      <c r="BK457" s="141">
        <f>ROUND(I457*H457,2)</f>
        <v>0</v>
      </c>
      <c r="BL457" s="18" t="s">
        <v>125</v>
      </c>
      <c r="BM457" s="140" t="s">
        <v>536</v>
      </c>
    </row>
    <row r="458" spans="2:65" s="1" customFormat="1" ht="11.25">
      <c r="B458" s="33"/>
      <c r="D458" s="142" t="s">
        <v>127</v>
      </c>
      <c r="F458" s="143" t="s">
        <v>518</v>
      </c>
      <c r="I458" s="144"/>
      <c r="L458" s="33"/>
      <c r="M458" s="145"/>
      <c r="T458" s="54"/>
      <c r="AT458" s="18" t="s">
        <v>127</v>
      </c>
      <c r="AU458" s="18" t="s">
        <v>82</v>
      </c>
    </row>
    <row r="459" spans="2:65" s="12" customFormat="1" ht="11.25">
      <c r="B459" s="146"/>
      <c r="D459" s="147" t="s">
        <v>129</v>
      </c>
      <c r="E459" s="148" t="s">
        <v>3</v>
      </c>
      <c r="F459" s="149" t="s">
        <v>537</v>
      </c>
      <c r="H459" s="148" t="s">
        <v>3</v>
      </c>
      <c r="I459" s="150"/>
      <c r="L459" s="146"/>
      <c r="M459" s="151"/>
      <c r="T459" s="152"/>
      <c r="AT459" s="148" t="s">
        <v>129</v>
      </c>
      <c r="AU459" s="148" t="s">
        <v>82</v>
      </c>
      <c r="AV459" s="12" t="s">
        <v>80</v>
      </c>
      <c r="AW459" s="12" t="s">
        <v>33</v>
      </c>
      <c r="AX459" s="12" t="s">
        <v>72</v>
      </c>
      <c r="AY459" s="148" t="s">
        <v>118</v>
      </c>
    </row>
    <row r="460" spans="2:65" s="13" customFormat="1" ht="11.25">
      <c r="B460" s="153"/>
      <c r="D460" s="147" t="s">
        <v>129</v>
      </c>
      <c r="E460" s="154" t="s">
        <v>3</v>
      </c>
      <c r="F460" s="155" t="s">
        <v>422</v>
      </c>
      <c r="H460" s="156">
        <v>54</v>
      </c>
      <c r="I460" s="157"/>
      <c r="L460" s="153"/>
      <c r="M460" s="158"/>
      <c r="T460" s="159"/>
      <c r="AT460" s="154" t="s">
        <v>129</v>
      </c>
      <c r="AU460" s="154" t="s">
        <v>82</v>
      </c>
      <c r="AV460" s="13" t="s">
        <v>82</v>
      </c>
      <c r="AW460" s="13" t="s">
        <v>33</v>
      </c>
      <c r="AX460" s="13" t="s">
        <v>72</v>
      </c>
      <c r="AY460" s="154" t="s">
        <v>118</v>
      </c>
    </row>
    <row r="461" spans="2:65" s="14" customFormat="1" ht="11.25">
      <c r="B461" s="160"/>
      <c r="D461" s="147" t="s">
        <v>129</v>
      </c>
      <c r="E461" s="161" t="s">
        <v>3</v>
      </c>
      <c r="F461" s="162" t="s">
        <v>132</v>
      </c>
      <c r="H461" s="163">
        <v>54</v>
      </c>
      <c r="I461" s="164"/>
      <c r="L461" s="160"/>
      <c r="M461" s="165"/>
      <c r="T461" s="166"/>
      <c r="AT461" s="161" t="s">
        <v>129</v>
      </c>
      <c r="AU461" s="161" t="s">
        <v>82</v>
      </c>
      <c r="AV461" s="14" t="s">
        <v>125</v>
      </c>
      <c r="AW461" s="14" t="s">
        <v>33</v>
      </c>
      <c r="AX461" s="14" t="s">
        <v>80</v>
      </c>
      <c r="AY461" s="161" t="s">
        <v>118</v>
      </c>
    </row>
    <row r="462" spans="2:65" s="1" customFormat="1" ht="16.5" customHeight="1">
      <c r="B462" s="128"/>
      <c r="C462" s="174" t="s">
        <v>538</v>
      </c>
      <c r="D462" s="174" t="s">
        <v>311</v>
      </c>
      <c r="E462" s="175" t="s">
        <v>521</v>
      </c>
      <c r="F462" s="176" t="s">
        <v>522</v>
      </c>
      <c r="G462" s="177" t="s">
        <v>206</v>
      </c>
      <c r="H462" s="178">
        <v>55.08</v>
      </c>
      <c r="I462" s="179"/>
      <c r="J462" s="180">
        <f>ROUND(I462*H462,2)</f>
        <v>0</v>
      </c>
      <c r="K462" s="176" t="s">
        <v>124</v>
      </c>
      <c r="L462" s="181"/>
      <c r="M462" s="182" t="s">
        <v>3</v>
      </c>
      <c r="N462" s="183" t="s">
        <v>43</v>
      </c>
      <c r="P462" s="138">
        <f>O462*H462</f>
        <v>0</v>
      </c>
      <c r="Q462" s="138">
        <v>5.6120000000000003E-2</v>
      </c>
      <c r="R462" s="138">
        <f>Q462*H462</f>
        <v>3.0910896000000001</v>
      </c>
      <c r="S462" s="138">
        <v>0</v>
      </c>
      <c r="T462" s="139">
        <f>S462*H462</f>
        <v>0</v>
      </c>
      <c r="AR462" s="140" t="s">
        <v>172</v>
      </c>
      <c r="AT462" s="140" t="s">
        <v>311</v>
      </c>
      <c r="AU462" s="140" t="s">
        <v>82</v>
      </c>
      <c r="AY462" s="18" t="s">
        <v>118</v>
      </c>
      <c r="BE462" s="141">
        <f>IF(N462="základní",J462,0)</f>
        <v>0</v>
      </c>
      <c r="BF462" s="141">
        <f>IF(N462="snížená",J462,0)</f>
        <v>0</v>
      </c>
      <c r="BG462" s="141">
        <f>IF(N462="zákl. přenesená",J462,0)</f>
        <v>0</v>
      </c>
      <c r="BH462" s="141">
        <f>IF(N462="sníž. přenesená",J462,0)</f>
        <v>0</v>
      </c>
      <c r="BI462" s="141">
        <f>IF(N462="nulová",J462,0)</f>
        <v>0</v>
      </c>
      <c r="BJ462" s="18" t="s">
        <v>80</v>
      </c>
      <c r="BK462" s="141">
        <f>ROUND(I462*H462,2)</f>
        <v>0</v>
      </c>
      <c r="BL462" s="18" t="s">
        <v>125</v>
      </c>
      <c r="BM462" s="140" t="s">
        <v>539</v>
      </c>
    </row>
    <row r="463" spans="2:65" s="13" customFormat="1" ht="11.25">
      <c r="B463" s="153"/>
      <c r="D463" s="147" t="s">
        <v>129</v>
      </c>
      <c r="F463" s="155" t="s">
        <v>540</v>
      </c>
      <c r="H463" s="156">
        <v>55.08</v>
      </c>
      <c r="I463" s="157"/>
      <c r="L463" s="153"/>
      <c r="M463" s="158"/>
      <c r="T463" s="159"/>
      <c r="AT463" s="154" t="s">
        <v>129</v>
      </c>
      <c r="AU463" s="154" t="s">
        <v>82</v>
      </c>
      <c r="AV463" s="13" t="s">
        <v>82</v>
      </c>
      <c r="AW463" s="13" t="s">
        <v>4</v>
      </c>
      <c r="AX463" s="13" t="s">
        <v>80</v>
      </c>
      <c r="AY463" s="154" t="s">
        <v>118</v>
      </c>
    </row>
    <row r="464" spans="2:65" s="1" customFormat="1" ht="24.2" customHeight="1">
      <c r="B464" s="128"/>
      <c r="C464" s="129" t="s">
        <v>541</v>
      </c>
      <c r="D464" s="129" t="s">
        <v>120</v>
      </c>
      <c r="E464" s="130" t="s">
        <v>515</v>
      </c>
      <c r="F464" s="131" t="s">
        <v>516</v>
      </c>
      <c r="G464" s="132" t="s">
        <v>206</v>
      </c>
      <c r="H464" s="133">
        <v>3</v>
      </c>
      <c r="I464" s="134"/>
      <c r="J464" s="135">
        <f>ROUND(I464*H464,2)</f>
        <v>0</v>
      </c>
      <c r="K464" s="131" t="s">
        <v>124</v>
      </c>
      <c r="L464" s="33"/>
      <c r="M464" s="136" t="s">
        <v>3</v>
      </c>
      <c r="N464" s="137" t="s">
        <v>43</v>
      </c>
      <c r="P464" s="138">
        <f>O464*H464</f>
        <v>0</v>
      </c>
      <c r="Q464" s="138">
        <v>0.15540000000000001</v>
      </c>
      <c r="R464" s="138">
        <f>Q464*H464</f>
        <v>0.46620000000000006</v>
      </c>
      <c r="S464" s="138">
        <v>0</v>
      </c>
      <c r="T464" s="139">
        <f>S464*H464</f>
        <v>0</v>
      </c>
      <c r="AR464" s="140" t="s">
        <v>125</v>
      </c>
      <c r="AT464" s="140" t="s">
        <v>120</v>
      </c>
      <c r="AU464" s="140" t="s">
        <v>82</v>
      </c>
      <c r="AY464" s="18" t="s">
        <v>118</v>
      </c>
      <c r="BE464" s="141">
        <f>IF(N464="základní",J464,0)</f>
        <v>0</v>
      </c>
      <c r="BF464" s="141">
        <f>IF(N464="snížená",J464,0)</f>
        <v>0</v>
      </c>
      <c r="BG464" s="141">
        <f>IF(N464="zákl. přenesená",J464,0)</f>
        <v>0</v>
      </c>
      <c r="BH464" s="141">
        <f>IF(N464="sníž. přenesená",J464,0)</f>
        <v>0</v>
      </c>
      <c r="BI464" s="141">
        <f>IF(N464="nulová",J464,0)</f>
        <v>0</v>
      </c>
      <c r="BJ464" s="18" t="s">
        <v>80</v>
      </c>
      <c r="BK464" s="141">
        <f>ROUND(I464*H464,2)</f>
        <v>0</v>
      </c>
      <c r="BL464" s="18" t="s">
        <v>125</v>
      </c>
      <c r="BM464" s="140" t="s">
        <v>542</v>
      </c>
    </row>
    <row r="465" spans="2:65" s="1" customFormat="1" ht="11.25">
      <c r="B465" s="33"/>
      <c r="D465" s="142" t="s">
        <v>127</v>
      </c>
      <c r="F465" s="143" t="s">
        <v>518</v>
      </c>
      <c r="I465" s="144"/>
      <c r="L465" s="33"/>
      <c r="M465" s="145"/>
      <c r="T465" s="54"/>
      <c r="AT465" s="18" t="s">
        <v>127</v>
      </c>
      <c r="AU465" s="18" t="s">
        <v>82</v>
      </c>
    </row>
    <row r="466" spans="2:65" s="12" customFormat="1" ht="11.25">
      <c r="B466" s="146"/>
      <c r="D466" s="147" t="s">
        <v>129</v>
      </c>
      <c r="E466" s="148" t="s">
        <v>3</v>
      </c>
      <c r="F466" s="149" t="s">
        <v>486</v>
      </c>
      <c r="H466" s="148" t="s">
        <v>3</v>
      </c>
      <c r="I466" s="150"/>
      <c r="L466" s="146"/>
      <c r="M466" s="151"/>
      <c r="T466" s="152"/>
      <c r="AT466" s="148" t="s">
        <v>129</v>
      </c>
      <c r="AU466" s="148" t="s">
        <v>82</v>
      </c>
      <c r="AV466" s="12" t="s">
        <v>80</v>
      </c>
      <c r="AW466" s="12" t="s">
        <v>33</v>
      </c>
      <c r="AX466" s="12" t="s">
        <v>72</v>
      </c>
      <c r="AY466" s="148" t="s">
        <v>118</v>
      </c>
    </row>
    <row r="467" spans="2:65" s="13" customFormat="1" ht="11.25">
      <c r="B467" s="153"/>
      <c r="D467" s="147" t="s">
        <v>129</v>
      </c>
      <c r="E467" s="154" t="s">
        <v>3</v>
      </c>
      <c r="F467" s="155" t="s">
        <v>138</v>
      </c>
      <c r="H467" s="156">
        <v>3</v>
      </c>
      <c r="I467" s="157"/>
      <c r="L467" s="153"/>
      <c r="M467" s="158"/>
      <c r="T467" s="159"/>
      <c r="AT467" s="154" t="s">
        <v>129</v>
      </c>
      <c r="AU467" s="154" t="s">
        <v>82</v>
      </c>
      <c r="AV467" s="13" t="s">
        <v>82</v>
      </c>
      <c r="AW467" s="13" t="s">
        <v>33</v>
      </c>
      <c r="AX467" s="13" t="s">
        <v>80</v>
      </c>
      <c r="AY467" s="154" t="s">
        <v>118</v>
      </c>
    </row>
    <row r="468" spans="2:65" s="1" customFormat="1" ht="16.5" customHeight="1">
      <c r="B468" s="128"/>
      <c r="C468" s="174" t="s">
        <v>543</v>
      </c>
      <c r="D468" s="174" t="s">
        <v>311</v>
      </c>
      <c r="E468" s="175" t="s">
        <v>544</v>
      </c>
      <c r="F468" s="176" t="s">
        <v>545</v>
      </c>
      <c r="G468" s="177" t="s">
        <v>206</v>
      </c>
      <c r="H468" s="178">
        <v>3.06</v>
      </c>
      <c r="I468" s="179"/>
      <c r="J468" s="180">
        <f>ROUND(I468*H468,2)</f>
        <v>0</v>
      </c>
      <c r="K468" s="176" t="s">
        <v>124</v>
      </c>
      <c r="L468" s="181"/>
      <c r="M468" s="182" t="s">
        <v>3</v>
      </c>
      <c r="N468" s="183" t="s">
        <v>43</v>
      </c>
      <c r="P468" s="138">
        <f>O468*H468</f>
        <v>0</v>
      </c>
      <c r="Q468" s="138">
        <v>5.5E-2</v>
      </c>
      <c r="R468" s="138">
        <f>Q468*H468</f>
        <v>0.16830000000000001</v>
      </c>
      <c r="S468" s="138">
        <v>0</v>
      </c>
      <c r="T468" s="139">
        <f>S468*H468</f>
        <v>0</v>
      </c>
      <c r="AR468" s="140" t="s">
        <v>172</v>
      </c>
      <c r="AT468" s="140" t="s">
        <v>311</v>
      </c>
      <c r="AU468" s="140" t="s">
        <v>82</v>
      </c>
      <c r="AY468" s="18" t="s">
        <v>118</v>
      </c>
      <c r="BE468" s="141">
        <f>IF(N468="základní",J468,0)</f>
        <v>0</v>
      </c>
      <c r="BF468" s="141">
        <f>IF(N468="snížená",J468,0)</f>
        <v>0</v>
      </c>
      <c r="BG468" s="141">
        <f>IF(N468="zákl. přenesená",J468,0)</f>
        <v>0</v>
      </c>
      <c r="BH468" s="141">
        <f>IF(N468="sníž. přenesená",J468,0)</f>
        <v>0</v>
      </c>
      <c r="BI468" s="141">
        <f>IF(N468="nulová",J468,0)</f>
        <v>0</v>
      </c>
      <c r="BJ468" s="18" t="s">
        <v>80</v>
      </c>
      <c r="BK468" s="141">
        <f>ROUND(I468*H468,2)</f>
        <v>0</v>
      </c>
      <c r="BL468" s="18" t="s">
        <v>125</v>
      </c>
      <c r="BM468" s="140" t="s">
        <v>546</v>
      </c>
    </row>
    <row r="469" spans="2:65" s="13" customFormat="1" ht="11.25">
      <c r="B469" s="153"/>
      <c r="D469" s="147" t="s">
        <v>129</v>
      </c>
      <c r="F469" s="155" t="s">
        <v>547</v>
      </c>
      <c r="H469" s="156">
        <v>3.06</v>
      </c>
      <c r="I469" s="157"/>
      <c r="L469" s="153"/>
      <c r="M469" s="158"/>
      <c r="T469" s="159"/>
      <c r="AT469" s="154" t="s">
        <v>129</v>
      </c>
      <c r="AU469" s="154" t="s">
        <v>82</v>
      </c>
      <c r="AV469" s="13" t="s">
        <v>82</v>
      </c>
      <c r="AW469" s="13" t="s">
        <v>4</v>
      </c>
      <c r="AX469" s="13" t="s">
        <v>80</v>
      </c>
      <c r="AY469" s="154" t="s">
        <v>118</v>
      </c>
    </row>
    <row r="470" spans="2:65" s="1" customFormat="1" ht="24.2" customHeight="1">
      <c r="B470" s="128"/>
      <c r="C470" s="129" t="s">
        <v>548</v>
      </c>
      <c r="D470" s="129" t="s">
        <v>120</v>
      </c>
      <c r="E470" s="130" t="s">
        <v>515</v>
      </c>
      <c r="F470" s="131" t="s">
        <v>516</v>
      </c>
      <c r="G470" s="132" t="s">
        <v>206</v>
      </c>
      <c r="H470" s="133">
        <v>23</v>
      </c>
      <c r="I470" s="134"/>
      <c r="J470" s="135">
        <f>ROUND(I470*H470,2)</f>
        <v>0</v>
      </c>
      <c r="K470" s="131" t="s">
        <v>124</v>
      </c>
      <c r="L470" s="33"/>
      <c r="M470" s="136" t="s">
        <v>3</v>
      </c>
      <c r="N470" s="137" t="s">
        <v>43</v>
      </c>
      <c r="P470" s="138">
        <f>O470*H470</f>
        <v>0</v>
      </c>
      <c r="Q470" s="138">
        <v>0.15540000000000001</v>
      </c>
      <c r="R470" s="138">
        <f>Q470*H470</f>
        <v>3.5742000000000003</v>
      </c>
      <c r="S470" s="138">
        <v>0</v>
      </c>
      <c r="T470" s="139">
        <f>S470*H470</f>
        <v>0</v>
      </c>
      <c r="AR470" s="140" t="s">
        <v>125</v>
      </c>
      <c r="AT470" s="140" t="s">
        <v>120</v>
      </c>
      <c r="AU470" s="140" t="s">
        <v>82</v>
      </c>
      <c r="AY470" s="18" t="s">
        <v>118</v>
      </c>
      <c r="BE470" s="141">
        <f>IF(N470="základní",J470,0)</f>
        <v>0</v>
      </c>
      <c r="BF470" s="141">
        <f>IF(N470="snížená",J470,0)</f>
        <v>0</v>
      </c>
      <c r="BG470" s="141">
        <f>IF(N470="zákl. přenesená",J470,0)</f>
        <v>0</v>
      </c>
      <c r="BH470" s="141">
        <f>IF(N470="sníž. přenesená",J470,0)</f>
        <v>0</v>
      </c>
      <c r="BI470" s="141">
        <f>IF(N470="nulová",J470,0)</f>
        <v>0</v>
      </c>
      <c r="BJ470" s="18" t="s">
        <v>80</v>
      </c>
      <c r="BK470" s="141">
        <f>ROUND(I470*H470,2)</f>
        <v>0</v>
      </c>
      <c r="BL470" s="18" t="s">
        <v>125</v>
      </c>
      <c r="BM470" s="140" t="s">
        <v>549</v>
      </c>
    </row>
    <row r="471" spans="2:65" s="1" customFormat="1" ht="11.25">
      <c r="B471" s="33"/>
      <c r="D471" s="142" t="s">
        <v>127</v>
      </c>
      <c r="F471" s="143" t="s">
        <v>518</v>
      </c>
      <c r="I471" s="144"/>
      <c r="L471" s="33"/>
      <c r="M471" s="145"/>
      <c r="T471" s="54"/>
      <c r="AT471" s="18" t="s">
        <v>127</v>
      </c>
      <c r="AU471" s="18" t="s">
        <v>82</v>
      </c>
    </row>
    <row r="472" spans="2:65" s="12" customFormat="1" ht="11.25">
      <c r="B472" s="146"/>
      <c r="D472" s="147" t="s">
        <v>129</v>
      </c>
      <c r="E472" s="148" t="s">
        <v>3</v>
      </c>
      <c r="F472" s="149" t="s">
        <v>263</v>
      </c>
      <c r="H472" s="148" t="s">
        <v>3</v>
      </c>
      <c r="I472" s="150"/>
      <c r="L472" s="146"/>
      <c r="M472" s="151"/>
      <c r="T472" s="152"/>
      <c r="AT472" s="148" t="s">
        <v>129</v>
      </c>
      <c r="AU472" s="148" t="s">
        <v>82</v>
      </c>
      <c r="AV472" s="12" t="s">
        <v>80</v>
      </c>
      <c r="AW472" s="12" t="s">
        <v>33</v>
      </c>
      <c r="AX472" s="12" t="s">
        <v>72</v>
      </c>
      <c r="AY472" s="148" t="s">
        <v>118</v>
      </c>
    </row>
    <row r="473" spans="2:65" s="13" customFormat="1" ht="11.25">
      <c r="B473" s="153"/>
      <c r="D473" s="147" t="s">
        <v>129</v>
      </c>
      <c r="E473" s="154" t="s">
        <v>3</v>
      </c>
      <c r="F473" s="155" t="s">
        <v>285</v>
      </c>
      <c r="H473" s="156">
        <v>23</v>
      </c>
      <c r="I473" s="157"/>
      <c r="L473" s="153"/>
      <c r="M473" s="158"/>
      <c r="T473" s="159"/>
      <c r="AT473" s="154" t="s">
        <v>129</v>
      </c>
      <c r="AU473" s="154" t="s">
        <v>82</v>
      </c>
      <c r="AV473" s="13" t="s">
        <v>82</v>
      </c>
      <c r="AW473" s="13" t="s">
        <v>33</v>
      </c>
      <c r="AX473" s="13" t="s">
        <v>80</v>
      </c>
      <c r="AY473" s="154" t="s">
        <v>118</v>
      </c>
    </row>
    <row r="474" spans="2:65" s="1" customFormat="1" ht="16.5" customHeight="1">
      <c r="B474" s="128"/>
      <c r="C474" s="174" t="s">
        <v>550</v>
      </c>
      <c r="D474" s="174" t="s">
        <v>311</v>
      </c>
      <c r="E474" s="175" t="s">
        <v>544</v>
      </c>
      <c r="F474" s="176" t="s">
        <v>545</v>
      </c>
      <c r="G474" s="177" t="s">
        <v>206</v>
      </c>
      <c r="H474" s="178">
        <v>23.46</v>
      </c>
      <c r="I474" s="179"/>
      <c r="J474" s="180">
        <f>ROUND(I474*H474,2)</f>
        <v>0</v>
      </c>
      <c r="K474" s="176" t="s">
        <v>124</v>
      </c>
      <c r="L474" s="181"/>
      <c r="M474" s="182" t="s">
        <v>3</v>
      </c>
      <c r="N474" s="183" t="s">
        <v>43</v>
      </c>
      <c r="P474" s="138">
        <f>O474*H474</f>
        <v>0</v>
      </c>
      <c r="Q474" s="138">
        <v>5.5E-2</v>
      </c>
      <c r="R474" s="138">
        <f>Q474*H474</f>
        <v>1.2903</v>
      </c>
      <c r="S474" s="138">
        <v>0</v>
      </c>
      <c r="T474" s="139">
        <f>S474*H474</f>
        <v>0</v>
      </c>
      <c r="AR474" s="140" t="s">
        <v>172</v>
      </c>
      <c r="AT474" s="140" t="s">
        <v>311</v>
      </c>
      <c r="AU474" s="140" t="s">
        <v>82</v>
      </c>
      <c r="AY474" s="18" t="s">
        <v>118</v>
      </c>
      <c r="BE474" s="141">
        <f>IF(N474="základní",J474,0)</f>
        <v>0</v>
      </c>
      <c r="BF474" s="141">
        <f>IF(N474="snížená",J474,0)</f>
        <v>0</v>
      </c>
      <c r="BG474" s="141">
        <f>IF(N474="zákl. přenesená",J474,0)</f>
        <v>0</v>
      </c>
      <c r="BH474" s="141">
        <f>IF(N474="sníž. přenesená",J474,0)</f>
        <v>0</v>
      </c>
      <c r="BI474" s="141">
        <f>IF(N474="nulová",J474,0)</f>
        <v>0</v>
      </c>
      <c r="BJ474" s="18" t="s">
        <v>80</v>
      </c>
      <c r="BK474" s="141">
        <f>ROUND(I474*H474,2)</f>
        <v>0</v>
      </c>
      <c r="BL474" s="18" t="s">
        <v>125</v>
      </c>
      <c r="BM474" s="140" t="s">
        <v>551</v>
      </c>
    </row>
    <row r="475" spans="2:65" s="13" customFormat="1" ht="11.25">
      <c r="B475" s="153"/>
      <c r="D475" s="147" t="s">
        <v>129</v>
      </c>
      <c r="F475" s="155" t="s">
        <v>552</v>
      </c>
      <c r="H475" s="156">
        <v>23.46</v>
      </c>
      <c r="I475" s="157"/>
      <c r="L475" s="153"/>
      <c r="M475" s="158"/>
      <c r="T475" s="159"/>
      <c r="AT475" s="154" t="s">
        <v>129</v>
      </c>
      <c r="AU475" s="154" t="s">
        <v>82</v>
      </c>
      <c r="AV475" s="13" t="s">
        <v>82</v>
      </c>
      <c r="AW475" s="13" t="s">
        <v>4</v>
      </c>
      <c r="AX475" s="13" t="s">
        <v>80</v>
      </c>
      <c r="AY475" s="154" t="s">
        <v>118</v>
      </c>
    </row>
    <row r="476" spans="2:65" s="1" customFormat="1" ht="24.2" customHeight="1">
      <c r="B476" s="128"/>
      <c r="C476" s="129" t="s">
        <v>553</v>
      </c>
      <c r="D476" s="129" t="s">
        <v>120</v>
      </c>
      <c r="E476" s="130" t="s">
        <v>515</v>
      </c>
      <c r="F476" s="131" t="s">
        <v>516</v>
      </c>
      <c r="G476" s="132" t="s">
        <v>206</v>
      </c>
      <c r="H476" s="133">
        <v>5</v>
      </c>
      <c r="I476" s="134"/>
      <c r="J476" s="135">
        <f>ROUND(I476*H476,2)</f>
        <v>0</v>
      </c>
      <c r="K476" s="131" t="s">
        <v>124</v>
      </c>
      <c r="L476" s="33"/>
      <c r="M476" s="136" t="s">
        <v>3</v>
      </c>
      <c r="N476" s="137" t="s">
        <v>43</v>
      </c>
      <c r="P476" s="138">
        <f>O476*H476</f>
        <v>0</v>
      </c>
      <c r="Q476" s="138">
        <v>0.15540000000000001</v>
      </c>
      <c r="R476" s="138">
        <f>Q476*H476</f>
        <v>0.77700000000000002</v>
      </c>
      <c r="S476" s="138">
        <v>0</v>
      </c>
      <c r="T476" s="139">
        <f>S476*H476</f>
        <v>0</v>
      </c>
      <c r="AR476" s="140" t="s">
        <v>125</v>
      </c>
      <c r="AT476" s="140" t="s">
        <v>120</v>
      </c>
      <c r="AU476" s="140" t="s">
        <v>82</v>
      </c>
      <c r="AY476" s="18" t="s">
        <v>118</v>
      </c>
      <c r="BE476" s="141">
        <f>IF(N476="základní",J476,0)</f>
        <v>0</v>
      </c>
      <c r="BF476" s="141">
        <f>IF(N476="snížená",J476,0)</f>
        <v>0</v>
      </c>
      <c r="BG476" s="141">
        <f>IF(N476="zákl. přenesená",J476,0)</f>
        <v>0</v>
      </c>
      <c r="BH476" s="141">
        <f>IF(N476="sníž. přenesená",J476,0)</f>
        <v>0</v>
      </c>
      <c r="BI476" s="141">
        <f>IF(N476="nulová",J476,0)</f>
        <v>0</v>
      </c>
      <c r="BJ476" s="18" t="s">
        <v>80</v>
      </c>
      <c r="BK476" s="141">
        <f>ROUND(I476*H476,2)</f>
        <v>0</v>
      </c>
      <c r="BL476" s="18" t="s">
        <v>125</v>
      </c>
      <c r="BM476" s="140" t="s">
        <v>554</v>
      </c>
    </row>
    <row r="477" spans="2:65" s="1" customFormat="1" ht="11.25">
      <c r="B477" s="33"/>
      <c r="D477" s="142" t="s">
        <v>127</v>
      </c>
      <c r="F477" s="143" t="s">
        <v>518</v>
      </c>
      <c r="I477" s="144"/>
      <c r="L477" s="33"/>
      <c r="M477" s="145"/>
      <c r="T477" s="54"/>
      <c r="AT477" s="18" t="s">
        <v>127</v>
      </c>
      <c r="AU477" s="18" t="s">
        <v>82</v>
      </c>
    </row>
    <row r="478" spans="2:65" s="12" customFormat="1" ht="11.25">
      <c r="B478" s="146"/>
      <c r="D478" s="147" t="s">
        <v>129</v>
      </c>
      <c r="E478" s="148" t="s">
        <v>3</v>
      </c>
      <c r="F478" s="149" t="s">
        <v>555</v>
      </c>
      <c r="H478" s="148" t="s">
        <v>3</v>
      </c>
      <c r="I478" s="150"/>
      <c r="L478" s="146"/>
      <c r="M478" s="151"/>
      <c r="T478" s="152"/>
      <c r="AT478" s="148" t="s">
        <v>129</v>
      </c>
      <c r="AU478" s="148" t="s">
        <v>82</v>
      </c>
      <c r="AV478" s="12" t="s">
        <v>80</v>
      </c>
      <c r="AW478" s="12" t="s">
        <v>33</v>
      </c>
      <c r="AX478" s="12" t="s">
        <v>72</v>
      </c>
      <c r="AY478" s="148" t="s">
        <v>118</v>
      </c>
    </row>
    <row r="479" spans="2:65" s="13" customFormat="1" ht="11.25">
      <c r="B479" s="153"/>
      <c r="D479" s="147" t="s">
        <v>129</v>
      </c>
      <c r="E479" s="154" t="s">
        <v>3</v>
      </c>
      <c r="F479" s="155" t="s">
        <v>149</v>
      </c>
      <c r="H479" s="156">
        <v>5</v>
      </c>
      <c r="I479" s="157"/>
      <c r="L479" s="153"/>
      <c r="M479" s="158"/>
      <c r="T479" s="159"/>
      <c r="AT479" s="154" t="s">
        <v>129</v>
      </c>
      <c r="AU479" s="154" t="s">
        <v>82</v>
      </c>
      <c r="AV479" s="13" t="s">
        <v>82</v>
      </c>
      <c r="AW479" s="13" t="s">
        <v>33</v>
      </c>
      <c r="AX479" s="13" t="s">
        <v>80</v>
      </c>
      <c r="AY479" s="154" t="s">
        <v>118</v>
      </c>
    </row>
    <row r="480" spans="2:65" s="1" customFormat="1" ht="16.5" customHeight="1">
      <c r="B480" s="128"/>
      <c r="C480" s="174" t="s">
        <v>556</v>
      </c>
      <c r="D480" s="174" t="s">
        <v>311</v>
      </c>
      <c r="E480" s="175" t="s">
        <v>544</v>
      </c>
      <c r="F480" s="176" t="s">
        <v>545</v>
      </c>
      <c r="G480" s="177" t="s">
        <v>206</v>
      </c>
      <c r="H480" s="178">
        <v>5.0999999999999996</v>
      </c>
      <c r="I480" s="179"/>
      <c r="J480" s="180">
        <f>ROUND(I480*H480,2)</f>
        <v>0</v>
      </c>
      <c r="K480" s="176" t="s">
        <v>124</v>
      </c>
      <c r="L480" s="181"/>
      <c r="M480" s="182" t="s">
        <v>3</v>
      </c>
      <c r="N480" s="183" t="s">
        <v>43</v>
      </c>
      <c r="P480" s="138">
        <f>O480*H480</f>
        <v>0</v>
      </c>
      <c r="Q480" s="138">
        <v>5.5E-2</v>
      </c>
      <c r="R480" s="138">
        <f>Q480*H480</f>
        <v>0.28049999999999997</v>
      </c>
      <c r="S480" s="138">
        <v>0</v>
      </c>
      <c r="T480" s="139">
        <f>S480*H480</f>
        <v>0</v>
      </c>
      <c r="AR480" s="140" t="s">
        <v>172</v>
      </c>
      <c r="AT480" s="140" t="s">
        <v>311</v>
      </c>
      <c r="AU480" s="140" t="s">
        <v>82</v>
      </c>
      <c r="AY480" s="18" t="s">
        <v>118</v>
      </c>
      <c r="BE480" s="141">
        <f>IF(N480="základní",J480,0)</f>
        <v>0</v>
      </c>
      <c r="BF480" s="141">
        <f>IF(N480="snížená",J480,0)</f>
        <v>0</v>
      </c>
      <c r="BG480" s="141">
        <f>IF(N480="zákl. přenesená",J480,0)</f>
        <v>0</v>
      </c>
      <c r="BH480" s="141">
        <f>IF(N480="sníž. přenesená",J480,0)</f>
        <v>0</v>
      </c>
      <c r="BI480" s="141">
        <f>IF(N480="nulová",J480,0)</f>
        <v>0</v>
      </c>
      <c r="BJ480" s="18" t="s">
        <v>80</v>
      </c>
      <c r="BK480" s="141">
        <f>ROUND(I480*H480,2)</f>
        <v>0</v>
      </c>
      <c r="BL480" s="18" t="s">
        <v>125</v>
      </c>
      <c r="BM480" s="140" t="s">
        <v>557</v>
      </c>
    </row>
    <row r="481" spans="2:65" s="13" customFormat="1" ht="11.25">
      <c r="B481" s="153"/>
      <c r="D481" s="147" t="s">
        <v>129</v>
      </c>
      <c r="F481" s="155" t="s">
        <v>365</v>
      </c>
      <c r="H481" s="156">
        <v>5.0999999999999996</v>
      </c>
      <c r="I481" s="157"/>
      <c r="L481" s="153"/>
      <c r="M481" s="158"/>
      <c r="T481" s="159"/>
      <c r="AT481" s="154" t="s">
        <v>129</v>
      </c>
      <c r="AU481" s="154" t="s">
        <v>82</v>
      </c>
      <c r="AV481" s="13" t="s">
        <v>82</v>
      </c>
      <c r="AW481" s="13" t="s">
        <v>4</v>
      </c>
      <c r="AX481" s="13" t="s">
        <v>80</v>
      </c>
      <c r="AY481" s="154" t="s">
        <v>118</v>
      </c>
    </row>
    <row r="482" spans="2:65" s="1" customFormat="1" ht="24.2" customHeight="1">
      <c r="B482" s="128"/>
      <c r="C482" s="129" t="s">
        <v>558</v>
      </c>
      <c r="D482" s="129" t="s">
        <v>120</v>
      </c>
      <c r="E482" s="130" t="s">
        <v>515</v>
      </c>
      <c r="F482" s="131" t="s">
        <v>516</v>
      </c>
      <c r="G482" s="132" t="s">
        <v>206</v>
      </c>
      <c r="H482" s="133">
        <v>34</v>
      </c>
      <c r="I482" s="134"/>
      <c r="J482" s="135">
        <f>ROUND(I482*H482,2)</f>
        <v>0</v>
      </c>
      <c r="K482" s="131" t="s">
        <v>124</v>
      </c>
      <c r="L482" s="33"/>
      <c r="M482" s="136" t="s">
        <v>3</v>
      </c>
      <c r="N482" s="137" t="s">
        <v>43</v>
      </c>
      <c r="P482" s="138">
        <f>O482*H482</f>
        <v>0</v>
      </c>
      <c r="Q482" s="138">
        <v>0.15540000000000001</v>
      </c>
      <c r="R482" s="138">
        <f>Q482*H482</f>
        <v>5.2836000000000007</v>
      </c>
      <c r="S482" s="138">
        <v>0</v>
      </c>
      <c r="T482" s="139">
        <f>S482*H482</f>
        <v>0</v>
      </c>
      <c r="AR482" s="140" t="s">
        <v>125</v>
      </c>
      <c r="AT482" s="140" t="s">
        <v>120</v>
      </c>
      <c r="AU482" s="140" t="s">
        <v>82</v>
      </c>
      <c r="AY482" s="18" t="s">
        <v>118</v>
      </c>
      <c r="BE482" s="141">
        <f>IF(N482="základní",J482,0)</f>
        <v>0</v>
      </c>
      <c r="BF482" s="141">
        <f>IF(N482="snížená",J482,0)</f>
        <v>0</v>
      </c>
      <c r="BG482" s="141">
        <f>IF(N482="zákl. přenesená",J482,0)</f>
        <v>0</v>
      </c>
      <c r="BH482" s="141">
        <f>IF(N482="sníž. přenesená",J482,0)</f>
        <v>0</v>
      </c>
      <c r="BI482" s="141">
        <f>IF(N482="nulová",J482,0)</f>
        <v>0</v>
      </c>
      <c r="BJ482" s="18" t="s">
        <v>80</v>
      </c>
      <c r="BK482" s="141">
        <f>ROUND(I482*H482,2)</f>
        <v>0</v>
      </c>
      <c r="BL482" s="18" t="s">
        <v>125</v>
      </c>
      <c r="BM482" s="140" t="s">
        <v>559</v>
      </c>
    </row>
    <row r="483" spans="2:65" s="1" customFormat="1" ht="11.25">
      <c r="B483" s="33"/>
      <c r="D483" s="142" t="s">
        <v>127</v>
      </c>
      <c r="F483" s="143" t="s">
        <v>518</v>
      </c>
      <c r="I483" s="144"/>
      <c r="L483" s="33"/>
      <c r="M483" s="145"/>
      <c r="T483" s="54"/>
      <c r="AT483" s="18" t="s">
        <v>127</v>
      </c>
      <c r="AU483" s="18" t="s">
        <v>82</v>
      </c>
    </row>
    <row r="484" spans="2:65" s="12" customFormat="1" ht="11.25">
      <c r="B484" s="146"/>
      <c r="D484" s="147" t="s">
        <v>129</v>
      </c>
      <c r="E484" s="148" t="s">
        <v>3</v>
      </c>
      <c r="F484" s="149" t="s">
        <v>560</v>
      </c>
      <c r="H484" s="148" t="s">
        <v>3</v>
      </c>
      <c r="I484" s="150"/>
      <c r="L484" s="146"/>
      <c r="M484" s="151"/>
      <c r="T484" s="152"/>
      <c r="AT484" s="148" t="s">
        <v>129</v>
      </c>
      <c r="AU484" s="148" t="s">
        <v>82</v>
      </c>
      <c r="AV484" s="12" t="s">
        <v>80</v>
      </c>
      <c r="AW484" s="12" t="s">
        <v>33</v>
      </c>
      <c r="AX484" s="12" t="s">
        <v>72</v>
      </c>
      <c r="AY484" s="148" t="s">
        <v>118</v>
      </c>
    </row>
    <row r="485" spans="2:65" s="13" customFormat="1" ht="11.25">
      <c r="B485" s="153"/>
      <c r="D485" s="147" t="s">
        <v>129</v>
      </c>
      <c r="E485" s="154" t="s">
        <v>3</v>
      </c>
      <c r="F485" s="155" t="s">
        <v>561</v>
      </c>
      <c r="H485" s="156">
        <v>34</v>
      </c>
      <c r="I485" s="157"/>
      <c r="L485" s="153"/>
      <c r="M485" s="158"/>
      <c r="T485" s="159"/>
      <c r="AT485" s="154" t="s">
        <v>129</v>
      </c>
      <c r="AU485" s="154" t="s">
        <v>82</v>
      </c>
      <c r="AV485" s="13" t="s">
        <v>82</v>
      </c>
      <c r="AW485" s="13" t="s">
        <v>33</v>
      </c>
      <c r="AX485" s="13" t="s">
        <v>72</v>
      </c>
      <c r="AY485" s="154" t="s">
        <v>118</v>
      </c>
    </row>
    <row r="486" spans="2:65" s="14" customFormat="1" ht="11.25">
      <c r="B486" s="160"/>
      <c r="D486" s="147" t="s">
        <v>129</v>
      </c>
      <c r="E486" s="161" t="s">
        <v>3</v>
      </c>
      <c r="F486" s="162" t="s">
        <v>132</v>
      </c>
      <c r="H486" s="163">
        <v>34</v>
      </c>
      <c r="I486" s="164"/>
      <c r="L486" s="160"/>
      <c r="M486" s="165"/>
      <c r="T486" s="166"/>
      <c r="AT486" s="161" t="s">
        <v>129</v>
      </c>
      <c r="AU486" s="161" t="s">
        <v>82</v>
      </c>
      <c r="AV486" s="14" t="s">
        <v>125</v>
      </c>
      <c r="AW486" s="14" t="s">
        <v>33</v>
      </c>
      <c r="AX486" s="14" t="s">
        <v>80</v>
      </c>
      <c r="AY486" s="161" t="s">
        <v>118</v>
      </c>
    </row>
    <row r="487" spans="2:65" s="1" customFormat="1" ht="16.5" customHeight="1">
      <c r="B487" s="128"/>
      <c r="C487" s="174" t="s">
        <v>562</v>
      </c>
      <c r="D487" s="174" t="s">
        <v>311</v>
      </c>
      <c r="E487" s="175" t="s">
        <v>489</v>
      </c>
      <c r="F487" s="176" t="s">
        <v>490</v>
      </c>
      <c r="G487" s="177" t="s">
        <v>206</v>
      </c>
      <c r="H487" s="178">
        <v>17.34</v>
      </c>
      <c r="I487" s="179"/>
      <c r="J487" s="180">
        <f>ROUND(I487*H487,2)</f>
        <v>0</v>
      </c>
      <c r="K487" s="176" t="s">
        <v>124</v>
      </c>
      <c r="L487" s="181"/>
      <c r="M487" s="182" t="s">
        <v>3</v>
      </c>
      <c r="N487" s="183" t="s">
        <v>43</v>
      </c>
      <c r="P487" s="138">
        <f>O487*H487</f>
        <v>0</v>
      </c>
      <c r="Q487" s="138">
        <v>0.08</v>
      </c>
      <c r="R487" s="138">
        <f>Q487*H487</f>
        <v>1.3872</v>
      </c>
      <c r="S487" s="138">
        <v>0</v>
      </c>
      <c r="T487" s="139">
        <f>S487*H487</f>
        <v>0</v>
      </c>
      <c r="AR487" s="140" t="s">
        <v>172</v>
      </c>
      <c r="AT487" s="140" t="s">
        <v>311</v>
      </c>
      <c r="AU487" s="140" t="s">
        <v>82</v>
      </c>
      <c r="AY487" s="18" t="s">
        <v>118</v>
      </c>
      <c r="BE487" s="141">
        <f>IF(N487="základní",J487,0)</f>
        <v>0</v>
      </c>
      <c r="BF487" s="141">
        <f>IF(N487="snížená",J487,0)</f>
        <v>0</v>
      </c>
      <c r="BG487" s="141">
        <f>IF(N487="zákl. přenesená",J487,0)</f>
        <v>0</v>
      </c>
      <c r="BH487" s="141">
        <f>IF(N487="sníž. přenesená",J487,0)</f>
        <v>0</v>
      </c>
      <c r="BI487" s="141">
        <f>IF(N487="nulová",J487,0)</f>
        <v>0</v>
      </c>
      <c r="BJ487" s="18" t="s">
        <v>80</v>
      </c>
      <c r="BK487" s="141">
        <f>ROUND(I487*H487,2)</f>
        <v>0</v>
      </c>
      <c r="BL487" s="18" t="s">
        <v>125</v>
      </c>
      <c r="BM487" s="140" t="s">
        <v>563</v>
      </c>
    </row>
    <row r="488" spans="2:65" s="13" customFormat="1" ht="11.25">
      <c r="B488" s="153"/>
      <c r="D488" s="147" t="s">
        <v>129</v>
      </c>
      <c r="F488" s="155" t="s">
        <v>564</v>
      </c>
      <c r="H488" s="156">
        <v>17.34</v>
      </c>
      <c r="I488" s="157"/>
      <c r="L488" s="153"/>
      <c r="M488" s="158"/>
      <c r="T488" s="159"/>
      <c r="AT488" s="154" t="s">
        <v>129</v>
      </c>
      <c r="AU488" s="154" t="s">
        <v>82</v>
      </c>
      <c r="AV488" s="13" t="s">
        <v>82</v>
      </c>
      <c r="AW488" s="13" t="s">
        <v>4</v>
      </c>
      <c r="AX488" s="13" t="s">
        <v>80</v>
      </c>
      <c r="AY488" s="154" t="s">
        <v>118</v>
      </c>
    </row>
    <row r="489" spans="2:65" s="1" customFormat="1" ht="16.5" customHeight="1">
      <c r="B489" s="128"/>
      <c r="C489" s="174" t="s">
        <v>565</v>
      </c>
      <c r="D489" s="174" t="s">
        <v>311</v>
      </c>
      <c r="E489" s="175" t="s">
        <v>521</v>
      </c>
      <c r="F489" s="176" t="s">
        <v>522</v>
      </c>
      <c r="G489" s="177" t="s">
        <v>206</v>
      </c>
      <c r="H489" s="178">
        <v>17</v>
      </c>
      <c r="I489" s="179"/>
      <c r="J489" s="180">
        <f>ROUND(I489*H489,2)</f>
        <v>0</v>
      </c>
      <c r="K489" s="176" t="s">
        <v>124</v>
      </c>
      <c r="L489" s="181"/>
      <c r="M489" s="182" t="s">
        <v>3</v>
      </c>
      <c r="N489" s="183" t="s">
        <v>43</v>
      </c>
      <c r="P489" s="138">
        <f>O489*H489</f>
        <v>0</v>
      </c>
      <c r="Q489" s="138">
        <v>5.6120000000000003E-2</v>
      </c>
      <c r="R489" s="138">
        <f>Q489*H489</f>
        <v>0.95404</v>
      </c>
      <c r="S489" s="138">
        <v>0</v>
      </c>
      <c r="T489" s="139">
        <f>S489*H489</f>
        <v>0</v>
      </c>
      <c r="AR489" s="140" t="s">
        <v>172</v>
      </c>
      <c r="AT489" s="140" t="s">
        <v>311</v>
      </c>
      <c r="AU489" s="140" t="s">
        <v>82</v>
      </c>
      <c r="AY489" s="18" t="s">
        <v>118</v>
      </c>
      <c r="BE489" s="141">
        <f>IF(N489="základní",J489,0)</f>
        <v>0</v>
      </c>
      <c r="BF489" s="141">
        <f>IF(N489="snížená",J489,0)</f>
        <v>0</v>
      </c>
      <c r="BG489" s="141">
        <f>IF(N489="zákl. přenesená",J489,0)</f>
        <v>0</v>
      </c>
      <c r="BH489" s="141">
        <f>IF(N489="sníž. přenesená",J489,0)</f>
        <v>0</v>
      </c>
      <c r="BI489" s="141">
        <f>IF(N489="nulová",J489,0)</f>
        <v>0</v>
      </c>
      <c r="BJ489" s="18" t="s">
        <v>80</v>
      </c>
      <c r="BK489" s="141">
        <f>ROUND(I489*H489,2)</f>
        <v>0</v>
      </c>
      <c r="BL489" s="18" t="s">
        <v>125</v>
      </c>
      <c r="BM489" s="140" t="s">
        <v>566</v>
      </c>
    </row>
    <row r="490" spans="2:65" s="1" customFormat="1" ht="33" customHeight="1">
      <c r="B490" s="128"/>
      <c r="C490" s="129" t="s">
        <v>209</v>
      </c>
      <c r="D490" s="129" t="s">
        <v>120</v>
      </c>
      <c r="E490" s="130" t="s">
        <v>567</v>
      </c>
      <c r="F490" s="131" t="s">
        <v>568</v>
      </c>
      <c r="G490" s="132" t="s">
        <v>206</v>
      </c>
      <c r="H490" s="133">
        <v>9.5</v>
      </c>
      <c r="I490" s="134"/>
      <c r="J490" s="135">
        <f>ROUND(I490*H490,2)</f>
        <v>0</v>
      </c>
      <c r="K490" s="131" t="s">
        <v>124</v>
      </c>
      <c r="L490" s="33"/>
      <c r="M490" s="136" t="s">
        <v>3</v>
      </c>
      <c r="N490" s="137" t="s">
        <v>43</v>
      </c>
      <c r="P490" s="138">
        <f>O490*H490</f>
        <v>0</v>
      </c>
      <c r="Q490" s="138">
        <v>0</v>
      </c>
      <c r="R490" s="138">
        <f>Q490*H490</f>
        <v>0</v>
      </c>
      <c r="S490" s="138">
        <v>0</v>
      </c>
      <c r="T490" s="139">
        <f>S490*H490</f>
        <v>0</v>
      </c>
      <c r="AR490" s="140" t="s">
        <v>125</v>
      </c>
      <c r="AT490" s="140" t="s">
        <v>120</v>
      </c>
      <c r="AU490" s="140" t="s">
        <v>82</v>
      </c>
      <c r="AY490" s="18" t="s">
        <v>118</v>
      </c>
      <c r="BE490" s="141">
        <f>IF(N490="základní",J490,0)</f>
        <v>0</v>
      </c>
      <c r="BF490" s="141">
        <f>IF(N490="snížená",J490,0)</f>
        <v>0</v>
      </c>
      <c r="BG490" s="141">
        <f>IF(N490="zákl. přenesená",J490,0)</f>
        <v>0</v>
      </c>
      <c r="BH490" s="141">
        <f>IF(N490="sníž. přenesená",J490,0)</f>
        <v>0</v>
      </c>
      <c r="BI490" s="141">
        <f>IF(N490="nulová",J490,0)</f>
        <v>0</v>
      </c>
      <c r="BJ490" s="18" t="s">
        <v>80</v>
      </c>
      <c r="BK490" s="141">
        <f>ROUND(I490*H490,2)</f>
        <v>0</v>
      </c>
      <c r="BL490" s="18" t="s">
        <v>125</v>
      </c>
      <c r="BM490" s="140" t="s">
        <v>569</v>
      </c>
    </row>
    <row r="491" spans="2:65" s="1" customFormat="1" ht="11.25">
      <c r="B491" s="33"/>
      <c r="D491" s="142" t="s">
        <v>127</v>
      </c>
      <c r="F491" s="143" t="s">
        <v>570</v>
      </c>
      <c r="I491" s="144"/>
      <c r="L491" s="33"/>
      <c r="M491" s="145"/>
      <c r="T491" s="54"/>
      <c r="AT491" s="18" t="s">
        <v>127</v>
      </c>
      <c r="AU491" s="18" t="s">
        <v>82</v>
      </c>
    </row>
    <row r="492" spans="2:65" s="12" customFormat="1" ht="11.25">
      <c r="B492" s="146"/>
      <c r="D492" s="147" t="s">
        <v>129</v>
      </c>
      <c r="E492" s="148" t="s">
        <v>3</v>
      </c>
      <c r="F492" s="149" t="s">
        <v>571</v>
      </c>
      <c r="H492" s="148" t="s">
        <v>3</v>
      </c>
      <c r="I492" s="150"/>
      <c r="L492" s="146"/>
      <c r="M492" s="151"/>
      <c r="T492" s="152"/>
      <c r="AT492" s="148" t="s">
        <v>129</v>
      </c>
      <c r="AU492" s="148" t="s">
        <v>82</v>
      </c>
      <c r="AV492" s="12" t="s">
        <v>80</v>
      </c>
      <c r="AW492" s="12" t="s">
        <v>33</v>
      </c>
      <c r="AX492" s="12" t="s">
        <v>72</v>
      </c>
      <c r="AY492" s="148" t="s">
        <v>118</v>
      </c>
    </row>
    <row r="493" spans="2:65" s="13" customFormat="1" ht="11.25">
      <c r="B493" s="153"/>
      <c r="D493" s="147" t="s">
        <v>129</v>
      </c>
      <c r="E493" s="154" t="s">
        <v>3</v>
      </c>
      <c r="F493" s="155" t="s">
        <v>572</v>
      </c>
      <c r="H493" s="156">
        <v>9.5</v>
      </c>
      <c r="I493" s="157"/>
      <c r="L493" s="153"/>
      <c r="M493" s="158"/>
      <c r="T493" s="159"/>
      <c r="AT493" s="154" t="s">
        <v>129</v>
      </c>
      <c r="AU493" s="154" t="s">
        <v>82</v>
      </c>
      <c r="AV493" s="13" t="s">
        <v>82</v>
      </c>
      <c r="AW493" s="13" t="s">
        <v>33</v>
      </c>
      <c r="AX493" s="13" t="s">
        <v>72</v>
      </c>
      <c r="AY493" s="154" t="s">
        <v>118</v>
      </c>
    </row>
    <row r="494" spans="2:65" s="14" customFormat="1" ht="11.25">
      <c r="B494" s="160"/>
      <c r="D494" s="147" t="s">
        <v>129</v>
      </c>
      <c r="E494" s="161" t="s">
        <v>3</v>
      </c>
      <c r="F494" s="162" t="s">
        <v>132</v>
      </c>
      <c r="H494" s="163">
        <v>9.5</v>
      </c>
      <c r="I494" s="164"/>
      <c r="L494" s="160"/>
      <c r="M494" s="165"/>
      <c r="T494" s="166"/>
      <c r="AT494" s="161" t="s">
        <v>129</v>
      </c>
      <c r="AU494" s="161" t="s">
        <v>82</v>
      </c>
      <c r="AV494" s="14" t="s">
        <v>125</v>
      </c>
      <c r="AW494" s="14" t="s">
        <v>33</v>
      </c>
      <c r="AX494" s="14" t="s">
        <v>80</v>
      </c>
      <c r="AY494" s="161" t="s">
        <v>118</v>
      </c>
    </row>
    <row r="495" spans="2:65" s="1" customFormat="1" ht="24.2" customHeight="1">
      <c r="B495" s="128"/>
      <c r="C495" s="129" t="s">
        <v>573</v>
      </c>
      <c r="D495" s="129" t="s">
        <v>120</v>
      </c>
      <c r="E495" s="130" t="s">
        <v>574</v>
      </c>
      <c r="F495" s="131" t="s">
        <v>575</v>
      </c>
      <c r="G495" s="132" t="s">
        <v>206</v>
      </c>
      <c r="H495" s="133">
        <v>19</v>
      </c>
      <c r="I495" s="134"/>
      <c r="J495" s="135">
        <f>ROUND(I495*H495,2)</f>
        <v>0</v>
      </c>
      <c r="K495" s="131" t="s">
        <v>124</v>
      </c>
      <c r="L495" s="33"/>
      <c r="M495" s="136" t="s">
        <v>3</v>
      </c>
      <c r="N495" s="137" t="s">
        <v>43</v>
      </c>
      <c r="P495" s="138">
        <f>O495*H495</f>
        <v>0</v>
      </c>
      <c r="Q495" s="138">
        <v>0.10095</v>
      </c>
      <c r="R495" s="138">
        <f>Q495*H495</f>
        <v>1.91805</v>
      </c>
      <c r="S495" s="138">
        <v>0</v>
      </c>
      <c r="T495" s="139">
        <f>S495*H495</f>
        <v>0</v>
      </c>
      <c r="AR495" s="140" t="s">
        <v>125</v>
      </c>
      <c r="AT495" s="140" t="s">
        <v>120</v>
      </c>
      <c r="AU495" s="140" t="s">
        <v>82</v>
      </c>
      <c r="AY495" s="18" t="s">
        <v>118</v>
      </c>
      <c r="BE495" s="141">
        <f>IF(N495="základní",J495,0)</f>
        <v>0</v>
      </c>
      <c r="BF495" s="141">
        <f>IF(N495="snížená",J495,0)</f>
        <v>0</v>
      </c>
      <c r="BG495" s="141">
        <f>IF(N495="zákl. přenesená",J495,0)</f>
        <v>0</v>
      </c>
      <c r="BH495" s="141">
        <f>IF(N495="sníž. přenesená",J495,0)</f>
        <v>0</v>
      </c>
      <c r="BI495" s="141">
        <f>IF(N495="nulová",J495,0)</f>
        <v>0</v>
      </c>
      <c r="BJ495" s="18" t="s">
        <v>80</v>
      </c>
      <c r="BK495" s="141">
        <f>ROUND(I495*H495,2)</f>
        <v>0</v>
      </c>
      <c r="BL495" s="18" t="s">
        <v>125</v>
      </c>
      <c r="BM495" s="140" t="s">
        <v>576</v>
      </c>
    </row>
    <row r="496" spans="2:65" s="1" customFormat="1" ht="11.25">
      <c r="B496" s="33"/>
      <c r="D496" s="142" t="s">
        <v>127</v>
      </c>
      <c r="F496" s="143" t="s">
        <v>577</v>
      </c>
      <c r="I496" s="144"/>
      <c r="L496" s="33"/>
      <c r="M496" s="145"/>
      <c r="T496" s="54"/>
      <c r="AT496" s="18" t="s">
        <v>127</v>
      </c>
      <c r="AU496" s="18" t="s">
        <v>82</v>
      </c>
    </row>
    <row r="497" spans="2:65" s="12" customFormat="1" ht="11.25">
      <c r="B497" s="146"/>
      <c r="D497" s="147" t="s">
        <v>129</v>
      </c>
      <c r="E497" s="148" t="s">
        <v>3</v>
      </c>
      <c r="F497" s="149" t="s">
        <v>519</v>
      </c>
      <c r="H497" s="148" t="s">
        <v>3</v>
      </c>
      <c r="I497" s="150"/>
      <c r="L497" s="146"/>
      <c r="M497" s="151"/>
      <c r="T497" s="152"/>
      <c r="AT497" s="148" t="s">
        <v>129</v>
      </c>
      <c r="AU497" s="148" t="s">
        <v>82</v>
      </c>
      <c r="AV497" s="12" t="s">
        <v>80</v>
      </c>
      <c r="AW497" s="12" t="s">
        <v>33</v>
      </c>
      <c r="AX497" s="12" t="s">
        <v>72</v>
      </c>
      <c r="AY497" s="148" t="s">
        <v>118</v>
      </c>
    </row>
    <row r="498" spans="2:65" s="13" customFormat="1" ht="11.25">
      <c r="B498" s="153"/>
      <c r="D498" s="147" t="s">
        <v>129</v>
      </c>
      <c r="E498" s="154" t="s">
        <v>3</v>
      </c>
      <c r="F498" s="155" t="s">
        <v>245</v>
      </c>
      <c r="H498" s="156">
        <v>19</v>
      </c>
      <c r="I498" s="157"/>
      <c r="L498" s="153"/>
      <c r="M498" s="158"/>
      <c r="T498" s="159"/>
      <c r="AT498" s="154" t="s">
        <v>129</v>
      </c>
      <c r="AU498" s="154" t="s">
        <v>82</v>
      </c>
      <c r="AV498" s="13" t="s">
        <v>82</v>
      </c>
      <c r="AW498" s="13" t="s">
        <v>33</v>
      </c>
      <c r="AX498" s="13" t="s">
        <v>80</v>
      </c>
      <c r="AY498" s="154" t="s">
        <v>118</v>
      </c>
    </row>
    <row r="499" spans="2:65" s="1" customFormat="1" ht="16.5" customHeight="1">
      <c r="B499" s="128"/>
      <c r="C499" s="174" t="s">
        <v>578</v>
      </c>
      <c r="D499" s="174" t="s">
        <v>311</v>
      </c>
      <c r="E499" s="175" t="s">
        <v>579</v>
      </c>
      <c r="F499" s="176" t="s">
        <v>580</v>
      </c>
      <c r="G499" s="177" t="s">
        <v>206</v>
      </c>
      <c r="H499" s="178">
        <v>19.38</v>
      </c>
      <c r="I499" s="179"/>
      <c r="J499" s="180">
        <f>ROUND(I499*H499,2)</f>
        <v>0</v>
      </c>
      <c r="K499" s="176" t="s">
        <v>124</v>
      </c>
      <c r="L499" s="181"/>
      <c r="M499" s="182" t="s">
        <v>3</v>
      </c>
      <c r="N499" s="183" t="s">
        <v>43</v>
      </c>
      <c r="P499" s="138">
        <f>O499*H499</f>
        <v>0</v>
      </c>
      <c r="Q499" s="138">
        <v>2.4E-2</v>
      </c>
      <c r="R499" s="138">
        <f>Q499*H499</f>
        <v>0.46511999999999998</v>
      </c>
      <c r="S499" s="138">
        <v>0</v>
      </c>
      <c r="T499" s="139">
        <f>S499*H499</f>
        <v>0</v>
      </c>
      <c r="AR499" s="140" t="s">
        <v>172</v>
      </c>
      <c r="AT499" s="140" t="s">
        <v>311</v>
      </c>
      <c r="AU499" s="140" t="s">
        <v>82</v>
      </c>
      <c r="AY499" s="18" t="s">
        <v>118</v>
      </c>
      <c r="BE499" s="141">
        <f>IF(N499="základní",J499,0)</f>
        <v>0</v>
      </c>
      <c r="BF499" s="141">
        <f>IF(N499="snížená",J499,0)</f>
        <v>0</v>
      </c>
      <c r="BG499" s="141">
        <f>IF(N499="zákl. přenesená",J499,0)</f>
        <v>0</v>
      </c>
      <c r="BH499" s="141">
        <f>IF(N499="sníž. přenesená",J499,0)</f>
        <v>0</v>
      </c>
      <c r="BI499" s="141">
        <f>IF(N499="nulová",J499,0)</f>
        <v>0</v>
      </c>
      <c r="BJ499" s="18" t="s">
        <v>80</v>
      </c>
      <c r="BK499" s="141">
        <f>ROUND(I499*H499,2)</f>
        <v>0</v>
      </c>
      <c r="BL499" s="18" t="s">
        <v>125</v>
      </c>
      <c r="BM499" s="140" t="s">
        <v>581</v>
      </c>
    </row>
    <row r="500" spans="2:65" s="13" customFormat="1" ht="11.25">
      <c r="B500" s="153"/>
      <c r="D500" s="147" t="s">
        <v>129</v>
      </c>
      <c r="F500" s="155" t="s">
        <v>582</v>
      </c>
      <c r="H500" s="156">
        <v>19.38</v>
      </c>
      <c r="I500" s="157"/>
      <c r="L500" s="153"/>
      <c r="M500" s="158"/>
      <c r="T500" s="159"/>
      <c r="AT500" s="154" t="s">
        <v>129</v>
      </c>
      <c r="AU500" s="154" t="s">
        <v>82</v>
      </c>
      <c r="AV500" s="13" t="s">
        <v>82</v>
      </c>
      <c r="AW500" s="13" t="s">
        <v>4</v>
      </c>
      <c r="AX500" s="13" t="s">
        <v>80</v>
      </c>
      <c r="AY500" s="154" t="s">
        <v>118</v>
      </c>
    </row>
    <row r="501" spans="2:65" s="1" customFormat="1" ht="24.2" customHeight="1">
      <c r="B501" s="128"/>
      <c r="C501" s="129" t="s">
        <v>583</v>
      </c>
      <c r="D501" s="129" t="s">
        <v>120</v>
      </c>
      <c r="E501" s="130" t="s">
        <v>574</v>
      </c>
      <c r="F501" s="131" t="s">
        <v>575</v>
      </c>
      <c r="G501" s="132" t="s">
        <v>206</v>
      </c>
      <c r="H501" s="133">
        <v>24</v>
      </c>
      <c r="I501" s="134"/>
      <c r="J501" s="135">
        <f>ROUND(I501*H501,2)</f>
        <v>0</v>
      </c>
      <c r="K501" s="131" t="s">
        <v>124</v>
      </c>
      <c r="L501" s="33"/>
      <c r="M501" s="136" t="s">
        <v>3</v>
      </c>
      <c r="N501" s="137" t="s">
        <v>43</v>
      </c>
      <c r="P501" s="138">
        <f>O501*H501</f>
        <v>0</v>
      </c>
      <c r="Q501" s="138">
        <v>0.10095</v>
      </c>
      <c r="R501" s="138">
        <f>Q501*H501</f>
        <v>2.4228000000000001</v>
      </c>
      <c r="S501" s="138">
        <v>0</v>
      </c>
      <c r="T501" s="139">
        <f>S501*H501</f>
        <v>0</v>
      </c>
      <c r="AR501" s="140" t="s">
        <v>125</v>
      </c>
      <c r="AT501" s="140" t="s">
        <v>120</v>
      </c>
      <c r="AU501" s="140" t="s">
        <v>82</v>
      </c>
      <c r="AY501" s="18" t="s">
        <v>118</v>
      </c>
      <c r="BE501" s="141">
        <f>IF(N501="základní",J501,0)</f>
        <v>0</v>
      </c>
      <c r="BF501" s="141">
        <f>IF(N501="snížená",J501,0)</f>
        <v>0</v>
      </c>
      <c r="BG501" s="141">
        <f>IF(N501="zákl. přenesená",J501,0)</f>
        <v>0</v>
      </c>
      <c r="BH501" s="141">
        <f>IF(N501="sníž. přenesená",J501,0)</f>
        <v>0</v>
      </c>
      <c r="BI501" s="141">
        <f>IF(N501="nulová",J501,0)</f>
        <v>0</v>
      </c>
      <c r="BJ501" s="18" t="s">
        <v>80</v>
      </c>
      <c r="BK501" s="141">
        <f>ROUND(I501*H501,2)</f>
        <v>0</v>
      </c>
      <c r="BL501" s="18" t="s">
        <v>125</v>
      </c>
      <c r="BM501" s="140" t="s">
        <v>584</v>
      </c>
    </row>
    <row r="502" spans="2:65" s="1" customFormat="1" ht="11.25">
      <c r="B502" s="33"/>
      <c r="D502" s="142" t="s">
        <v>127</v>
      </c>
      <c r="F502" s="143" t="s">
        <v>577</v>
      </c>
      <c r="I502" s="144"/>
      <c r="L502" s="33"/>
      <c r="M502" s="145"/>
      <c r="T502" s="54"/>
      <c r="AT502" s="18" t="s">
        <v>127</v>
      </c>
      <c r="AU502" s="18" t="s">
        <v>82</v>
      </c>
    </row>
    <row r="503" spans="2:65" s="12" customFormat="1" ht="11.25">
      <c r="B503" s="146"/>
      <c r="D503" s="147" t="s">
        <v>129</v>
      </c>
      <c r="E503" s="148" t="s">
        <v>3</v>
      </c>
      <c r="F503" s="149" t="s">
        <v>486</v>
      </c>
      <c r="H503" s="148" t="s">
        <v>3</v>
      </c>
      <c r="I503" s="150"/>
      <c r="L503" s="146"/>
      <c r="M503" s="151"/>
      <c r="T503" s="152"/>
      <c r="AT503" s="148" t="s">
        <v>129</v>
      </c>
      <c r="AU503" s="148" t="s">
        <v>82</v>
      </c>
      <c r="AV503" s="12" t="s">
        <v>80</v>
      </c>
      <c r="AW503" s="12" t="s">
        <v>33</v>
      </c>
      <c r="AX503" s="12" t="s">
        <v>72</v>
      </c>
      <c r="AY503" s="148" t="s">
        <v>118</v>
      </c>
    </row>
    <row r="504" spans="2:65" s="13" customFormat="1" ht="11.25">
      <c r="B504" s="153"/>
      <c r="D504" s="147" t="s">
        <v>129</v>
      </c>
      <c r="E504" s="154" t="s">
        <v>3</v>
      </c>
      <c r="F504" s="155" t="s">
        <v>585</v>
      </c>
      <c r="H504" s="156">
        <v>24</v>
      </c>
      <c r="I504" s="157"/>
      <c r="L504" s="153"/>
      <c r="M504" s="158"/>
      <c r="T504" s="159"/>
      <c r="AT504" s="154" t="s">
        <v>129</v>
      </c>
      <c r="AU504" s="154" t="s">
        <v>82</v>
      </c>
      <c r="AV504" s="13" t="s">
        <v>82</v>
      </c>
      <c r="AW504" s="13" t="s">
        <v>33</v>
      </c>
      <c r="AX504" s="13" t="s">
        <v>72</v>
      </c>
      <c r="AY504" s="154" t="s">
        <v>118</v>
      </c>
    </row>
    <row r="505" spans="2:65" s="14" customFormat="1" ht="11.25">
      <c r="B505" s="160"/>
      <c r="D505" s="147" t="s">
        <v>129</v>
      </c>
      <c r="E505" s="161" t="s">
        <v>3</v>
      </c>
      <c r="F505" s="162" t="s">
        <v>132</v>
      </c>
      <c r="H505" s="163">
        <v>24</v>
      </c>
      <c r="I505" s="164"/>
      <c r="L505" s="160"/>
      <c r="M505" s="165"/>
      <c r="T505" s="166"/>
      <c r="AT505" s="161" t="s">
        <v>129</v>
      </c>
      <c r="AU505" s="161" t="s">
        <v>82</v>
      </c>
      <c r="AV505" s="14" t="s">
        <v>125</v>
      </c>
      <c r="AW505" s="14" t="s">
        <v>33</v>
      </c>
      <c r="AX505" s="14" t="s">
        <v>80</v>
      </c>
      <c r="AY505" s="161" t="s">
        <v>118</v>
      </c>
    </row>
    <row r="506" spans="2:65" s="1" customFormat="1" ht="16.5" customHeight="1">
      <c r="B506" s="128"/>
      <c r="C506" s="174" t="s">
        <v>586</v>
      </c>
      <c r="D506" s="174" t="s">
        <v>311</v>
      </c>
      <c r="E506" s="175" t="s">
        <v>579</v>
      </c>
      <c r="F506" s="176" t="s">
        <v>580</v>
      </c>
      <c r="G506" s="177" t="s">
        <v>206</v>
      </c>
      <c r="H506" s="178">
        <v>12.24</v>
      </c>
      <c r="I506" s="179"/>
      <c r="J506" s="180">
        <f>ROUND(I506*H506,2)</f>
        <v>0</v>
      </c>
      <c r="K506" s="176" t="s">
        <v>124</v>
      </c>
      <c r="L506" s="181"/>
      <c r="M506" s="182" t="s">
        <v>3</v>
      </c>
      <c r="N506" s="183" t="s">
        <v>43</v>
      </c>
      <c r="P506" s="138">
        <f>O506*H506</f>
        <v>0</v>
      </c>
      <c r="Q506" s="138">
        <v>2.4E-2</v>
      </c>
      <c r="R506" s="138">
        <f>Q506*H506</f>
        <v>0.29376000000000002</v>
      </c>
      <c r="S506" s="138">
        <v>0</v>
      </c>
      <c r="T506" s="139">
        <f>S506*H506</f>
        <v>0</v>
      </c>
      <c r="AR506" s="140" t="s">
        <v>172</v>
      </c>
      <c r="AT506" s="140" t="s">
        <v>311</v>
      </c>
      <c r="AU506" s="140" t="s">
        <v>82</v>
      </c>
      <c r="AY506" s="18" t="s">
        <v>118</v>
      </c>
      <c r="BE506" s="141">
        <f>IF(N506="základní",J506,0)</f>
        <v>0</v>
      </c>
      <c r="BF506" s="141">
        <f>IF(N506="snížená",J506,0)</f>
        <v>0</v>
      </c>
      <c r="BG506" s="141">
        <f>IF(N506="zákl. přenesená",J506,0)</f>
        <v>0</v>
      </c>
      <c r="BH506" s="141">
        <f>IF(N506="sníž. přenesená",J506,0)</f>
        <v>0</v>
      </c>
      <c r="BI506" s="141">
        <f>IF(N506="nulová",J506,0)</f>
        <v>0</v>
      </c>
      <c r="BJ506" s="18" t="s">
        <v>80</v>
      </c>
      <c r="BK506" s="141">
        <f>ROUND(I506*H506,2)</f>
        <v>0</v>
      </c>
      <c r="BL506" s="18" t="s">
        <v>125</v>
      </c>
      <c r="BM506" s="140" t="s">
        <v>587</v>
      </c>
    </row>
    <row r="507" spans="2:65" s="13" customFormat="1" ht="11.25">
      <c r="B507" s="153"/>
      <c r="D507" s="147" t="s">
        <v>129</v>
      </c>
      <c r="E507" s="154" t="s">
        <v>3</v>
      </c>
      <c r="F507" s="155" t="s">
        <v>203</v>
      </c>
      <c r="H507" s="156">
        <v>12</v>
      </c>
      <c r="I507" s="157"/>
      <c r="L507" s="153"/>
      <c r="M507" s="158"/>
      <c r="T507" s="159"/>
      <c r="AT507" s="154" t="s">
        <v>129</v>
      </c>
      <c r="AU507" s="154" t="s">
        <v>82</v>
      </c>
      <c r="AV507" s="13" t="s">
        <v>82</v>
      </c>
      <c r="AW507" s="13" t="s">
        <v>33</v>
      </c>
      <c r="AX507" s="13" t="s">
        <v>80</v>
      </c>
      <c r="AY507" s="154" t="s">
        <v>118</v>
      </c>
    </row>
    <row r="508" spans="2:65" s="13" customFormat="1" ht="11.25">
      <c r="B508" s="153"/>
      <c r="D508" s="147" t="s">
        <v>129</v>
      </c>
      <c r="F508" s="155" t="s">
        <v>588</v>
      </c>
      <c r="H508" s="156">
        <v>12.24</v>
      </c>
      <c r="I508" s="157"/>
      <c r="L508" s="153"/>
      <c r="M508" s="158"/>
      <c r="T508" s="159"/>
      <c r="AT508" s="154" t="s">
        <v>129</v>
      </c>
      <c r="AU508" s="154" t="s">
        <v>82</v>
      </c>
      <c r="AV508" s="13" t="s">
        <v>82</v>
      </c>
      <c r="AW508" s="13" t="s">
        <v>4</v>
      </c>
      <c r="AX508" s="13" t="s">
        <v>80</v>
      </c>
      <c r="AY508" s="154" t="s">
        <v>118</v>
      </c>
    </row>
    <row r="509" spans="2:65" s="1" customFormat="1" ht="16.5" customHeight="1">
      <c r="B509" s="128"/>
      <c r="C509" s="174" t="s">
        <v>589</v>
      </c>
      <c r="D509" s="174" t="s">
        <v>311</v>
      </c>
      <c r="E509" s="175" t="s">
        <v>590</v>
      </c>
      <c r="F509" s="176" t="s">
        <v>591</v>
      </c>
      <c r="G509" s="177" t="s">
        <v>206</v>
      </c>
      <c r="H509" s="178">
        <v>12.24</v>
      </c>
      <c r="I509" s="179"/>
      <c r="J509" s="180">
        <f>ROUND(I509*H509,2)</f>
        <v>0</v>
      </c>
      <c r="K509" s="176" t="s">
        <v>124</v>
      </c>
      <c r="L509" s="181"/>
      <c r="M509" s="182" t="s">
        <v>3</v>
      </c>
      <c r="N509" s="183" t="s">
        <v>43</v>
      </c>
      <c r="P509" s="138">
        <f>O509*H509</f>
        <v>0</v>
      </c>
      <c r="Q509" s="138">
        <v>2.1999999999999999E-2</v>
      </c>
      <c r="R509" s="138">
        <f>Q509*H509</f>
        <v>0.26927999999999996</v>
      </c>
      <c r="S509" s="138">
        <v>0</v>
      </c>
      <c r="T509" s="139">
        <f>S509*H509</f>
        <v>0</v>
      </c>
      <c r="AR509" s="140" t="s">
        <v>172</v>
      </c>
      <c r="AT509" s="140" t="s">
        <v>311</v>
      </c>
      <c r="AU509" s="140" t="s">
        <v>82</v>
      </c>
      <c r="AY509" s="18" t="s">
        <v>118</v>
      </c>
      <c r="BE509" s="141">
        <f>IF(N509="základní",J509,0)</f>
        <v>0</v>
      </c>
      <c r="BF509" s="141">
        <f>IF(N509="snížená",J509,0)</f>
        <v>0</v>
      </c>
      <c r="BG509" s="141">
        <f>IF(N509="zákl. přenesená",J509,0)</f>
        <v>0</v>
      </c>
      <c r="BH509" s="141">
        <f>IF(N509="sníž. přenesená",J509,0)</f>
        <v>0</v>
      </c>
      <c r="BI509" s="141">
        <f>IF(N509="nulová",J509,0)</f>
        <v>0</v>
      </c>
      <c r="BJ509" s="18" t="s">
        <v>80</v>
      </c>
      <c r="BK509" s="141">
        <f>ROUND(I509*H509,2)</f>
        <v>0</v>
      </c>
      <c r="BL509" s="18" t="s">
        <v>125</v>
      </c>
      <c r="BM509" s="140" t="s">
        <v>592</v>
      </c>
    </row>
    <row r="510" spans="2:65" s="13" customFormat="1" ht="11.25">
      <c r="B510" s="153"/>
      <c r="D510" s="147" t="s">
        <v>129</v>
      </c>
      <c r="F510" s="155" t="s">
        <v>588</v>
      </c>
      <c r="H510" s="156">
        <v>12.24</v>
      </c>
      <c r="I510" s="157"/>
      <c r="L510" s="153"/>
      <c r="M510" s="158"/>
      <c r="T510" s="159"/>
      <c r="AT510" s="154" t="s">
        <v>129</v>
      </c>
      <c r="AU510" s="154" t="s">
        <v>82</v>
      </c>
      <c r="AV510" s="13" t="s">
        <v>82</v>
      </c>
      <c r="AW510" s="13" t="s">
        <v>4</v>
      </c>
      <c r="AX510" s="13" t="s">
        <v>80</v>
      </c>
      <c r="AY510" s="154" t="s">
        <v>118</v>
      </c>
    </row>
    <row r="511" spans="2:65" s="1" customFormat="1" ht="24.2" customHeight="1">
      <c r="B511" s="128"/>
      <c r="C511" s="129" t="s">
        <v>593</v>
      </c>
      <c r="D511" s="129" t="s">
        <v>120</v>
      </c>
      <c r="E511" s="130" t="s">
        <v>574</v>
      </c>
      <c r="F511" s="131" t="s">
        <v>575</v>
      </c>
      <c r="G511" s="132" t="s">
        <v>206</v>
      </c>
      <c r="H511" s="133">
        <v>20</v>
      </c>
      <c r="I511" s="134"/>
      <c r="J511" s="135">
        <f>ROUND(I511*H511,2)</f>
        <v>0</v>
      </c>
      <c r="K511" s="131" t="s">
        <v>124</v>
      </c>
      <c r="L511" s="33"/>
      <c r="M511" s="136" t="s">
        <v>3</v>
      </c>
      <c r="N511" s="137" t="s">
        <v>43</v>
      </c>
      <c r="P511" s="138">
        <f>O511*H511</f>
        <v>0</v>
      </c>
      <c r="Q511" s="138">
        <v>0.10095</v>
      </c>
      <c r="R511" s="138">
        <f>Q511*H511</f>
        <v>2.0190000000000001</v>
      </c>
      <c r="S511" s="138">
        <v>0</v>
      </c>
      <c r="T511" s="139">
        <f>S511*H511</f>
        <v>0</v>
      </c>
      <c r="AR511" s="140" t="s">
        <v>125</v>
      </c>
      <c r="AT511" s="140" t="s">
        <v>120</v>
      </c>
      <c r="AU511" s="140" t="s">
        <v>82</v>
      </c>
      <c r="AY511" s="18" t="s">
        <v>118</v>
      </c>
      <c r="BE511" s="141">
        <f>IF(N511="základní",J511,0)</f>
        <v>0</v>
      </c>
      <c r="BF511" s="141">
        <f>IF(N511="snížená",J511,0)</f>
        <v>0</v>
      </c>
      <c r="BG511" s="141">
        <f>IF(N511="zákl. přenesená",J511,0)</f>
        <v>0</v>
      </c>
      <c r="BH511" s="141">
        <f>IF(N511="sníž. přenesená",J511,0)</f>
        <v>0</v>
      </c>
      <c r="BI511" s="141">
        <f>IF(N511="nulová",J511,0)</f>
        <v>0</v>
      </c>
      <c r="BJ511" s="18" t="s">
        <v>80</v>
      </c>
      <c r="BK511" s="141">
        <f>ROUND(I511*H511,2)</f>
        <v>0</v>
      </c>
      <c r="BL511" s="18" t="s">
        <v>125</v>
      </c>
      <c r="BM511" s="140" t="s">
        <v>594</v>
      </c>
    </row>
    <row r="512" spans="2:65" s="1" customFormat="1" ht="11.25">
      <c r="B512" s="33"/>
      <c r="D512" s="142" t="s">
        <v>127</v>
      </c>
      <c r="F512" s="143" t="s">
        <v>577</v>
      </c>
      <c r="I512" s="144"/>
      <c r="L512" s="33"/>
      <c r="M512" s="145"/>
      <c r="T512" s="54"/>
      <c r="AT512" s="18" t="s">
        <v>127</v>
      </c>
      <c r="AU512" s="18" t="s">
        <v>82</v>
      </c>
    </row>
    <row r="513" spans="2:65" s="12" customFormat="1" ht="11.25">
      <c r="B513" s="146"/>
      <c r="D513" s="147" t="s">
        <v>129</v>
      </c>
      <c r="E513" s="148" t="s">
        <v>3</v>
      </c>
      <c r="F513" s="149" t="s">
        <v>263</v>
      </c>
      <c r="H513" s="148" t="s">
        <v>3</v>
      </c>
      <c r="I513" s="150"/>
      <c r="L513" s="146"/>
      <c r="M513" s="151"/>
      <c r="T513" s="152"/>
      <c r="AT513" s="148" t="s">
        <v>129</v>
      </c>
      <c r="AU513" s="148" t="s">
        <v>82</v>
      </c>
      <c r="AV513" s="12" t="s">
        <v>80</v>
      </c>
      <c r="AW513" s="12" t="s">
        <v>33</v>
      </c>
      <c r="AX513" s="12" t="s">
        <v>72</v>
      </c>
      <c r="AY513" s="148" t="s">
        <v>118</v>
      </c>
    </row>
    <row r="514" spans="2:65" s="13" customFormat="1" ht="11.25">
      <c r="B514" s="153"/>
      <c r="D514" s="147" t="s">
        <v>129</v>
      </c>
      <c r="E514" s="154" t="s">
        <v>3</v>
      </c>
      <c r="F514" s="155" t="s">
        <v>270</v>
      </c>
      <c r="H514" s="156">
        <v>20</v>
      </c>
      <c r="I514" s="157"/>
      <c r="L514" s="153"/>
      <c r="M514" s="158"/>
      <c r="T514" s="159"/>
      <c r="AT514" s="154" t="s">
        <v>129</v>
      </c>
      <c r="AU514" s="154" t="s">
        <v>82</v>
      </c>
      <c r="AV514" s="13" t="s">
        <v>82</v>
      </c>
      <c r="AW514" s="13" t="s">
        <v>33</v>
      </c>
      <c r="AX514" s="13" t="s">
        <v>80</v>
      </c>
      <c r="AY514" s="154" t="s">
        <v>118</v>
      </c>
    </row>
    <row r="515" spans="2:65" s="1" customFormat="1" ht="16.5" customHeight="1">
      <c r="B515" s="128"/>
      <c r="C515" s="174" t="s">
        <v>260</v>
      </c>
      <c r="D515" s="174" t="s">
        <v>311</v>
      </c>
      <c r="E515" s="175" t="s">
        <v>579</v>
      </c>
      <c r="F515" s="176" t="s">
        <v>580</v>
      </c>
      <c r="G515" s="177" t="s">
        <v>206</v>
      </c>
      <c r="H515" s="178">
        <v>20.399999999999999</v>
      </c>
      <c r="I515" s="179"/>
      <c r="J515" s="180">
        <f>ROUND(I515*H515,2)</f>
        <v>0</v>
      </c>
      <c r="K515" s="176" t="s">
        <v>124</v>
      </c>
      <c r="L515" s="181"/>
      <c r="M515" s="182" t="s">
        <v>3</v>
      </c>
      <c r="N515" s="183" t="s">
        <v>43</v>
      </c>
      <c r="P515" s="138">
        <f>O515*H515</f>
        <v>0</v>
      </c>
      <c r="Q515" s="138">
        <v>2.4E-2</v>
      </c>
      <c r="R515" s="138">
        <f>Q515*H515</f>
        <v>0.48959999999999998</v>
      </c>
      <c r="S515" s="138">
        <v>0</v>
      </c>
      <c r="T515" s="139">
        <f>S515*H515</f>
        <v>0</v>
      </c>
      <c r="AR515" s="140" t="s">
        <v>172</v>
      </c>
      <c r="AT515" s="140" t="s">
        <v>311</v>
      </c>
      <c r="AU515" s="140" t="s">
        <v>82</v>
      </c>
      <c r="AY515" s="18" t="s">
        <v>118</v>
      </c>
      <c r="BE515" s="141">
        <f>IF(N515="základní",J515,0)</f>
        <v>0</v>
      </c>
      <c r="BF515" s="141">
        <f>IF(N515="snížená",J515,0)</f>
        <v>0</v>
      </c>
      <c r="BG515" s="141">
        <f>IF(N515="zákl. přenesená",J515,0)</f>
        <v>0</v>
      </c>
      <c r="BH515" s="141">
        <f>IF(N515="sníž. přenesená",J515,0)</f>
        <v>0</v>
      </c>
      <c r="BI515" s="141">
        <f>IF(N515="nulová",J515,0)</f>
        <v>0</v>
      </c>
      <c r="BJ515" s="18" t="s">
        <v>80</v>
      </c>
      <c r="BK515" s="141">
        <f>ROUND(I515*H515,2)</f>
        <v>0</v>
      </c>
      <c r="BL515" s="18" t="s">
        <v>125</v>
      </c>
      <c r="BM515" s="140" t="s">
        <v>595</v>
      </c>
    </row>
    <row r="516" spans="2:65" s="13" customFormat="1" ht="11.25">
      <c r="B516" s="153"/>
      <c r="D516" s="147" t="s">
        <v>129</v>
      </c>
      <c r="F516" s="155" t="s">
        <v>503</v>
      </c>
      <c r="H516" s="156">
        <v>20.399999999999999</v>
      </c>
      <c r="I516" s="157"/>
      <c r="L516" s="153"/>
      <c r="M516" s="158"/>
      <c r="T516" s="159"/>
      <c r="AT516" s="154" t="s">
        <v>129</v>
      </c>
      <c r="AU516" s="154" t="s">
        <v>82</v>
      </c>
      <c r="AV516" s="13" t="s">
        <v>82</v>
      </c>
      <c r="AW516" s="13" t="s">
        <v>4</v>
      </c>
      <c r="AX516" s="13" t="s">
        <v>80</v>
      </c>
      <c r="AY516" s="154" t="s">
        <v>118</v>
      </c>
    </row>
    <row r="517" spans="2:65" s="1" customFormat="1" ht="24.2" customHeight="1">
      <c r="B517" s="128"/>
      <c r="C517" s="129" t="s">
        <v>596</v>
      </c>
      <c r="D517" s="129" t="s">
        <v>120</v>
      </c>
      <c r="E517" s="130" t="s">
        <v>574</v>
      </c>
      <c r="F517" s="131" t="s">
        <v>575</v>
      </c>
      <c r="G517" s="132" t="s">
        <v>206</v>
      </c>
      <c r="H517" s="133">
        <v>7</v>
      </c>
      <c r="I517" s="134"/>
      <c r="J517" s="135">
        <f>ROUND(I517*H517,2)</f>
        <v>0</v>
      </c>
      <c r="K517" s="131" t="s">
        <v>124</v>
      </c>
      <c r="L517" s="33"/>
      <c r="M517" s="136" t="s">
        <v>3</v>
      </c>
      <c r="N517" s="137" t="s">
        <v>43</v>
      </c>
      <c r="P517" s="138">
        <f>O517*H517</f>
        <v>0</v>
      </c>
      <c r="Q517" s="138">
        <v>0.10095</v>
      </c>
      <c r="R517" s="138">
        <f>Q517*H517</f>
        <v>0.70665</v>
      </c>
      <c r="S517" s="138">
        <v>0</v>
      </c>
      <c r="T517" s="139">
        <f>S517*H517</f>
        <v>0</v>
      </c>
      <c r="AR517" s="140" t="s">
        <v>125</v>
      </c>
      <c r="AT517" s="140" t="s">
        <v>120</v>
      </c>
      <c r="AU517" s="140" t="s">
        <v>82</v>
      </c>
      <c r="AY517" s="18" t="s">
        <v>118</v>
      </c>
      <c r="BE517" s="141">
        <f>IF(N517="základní",J517,0)</f>
        <v>0</v>
      </c>
      <c r="BF517" s="141">
        <f>IF(N517="snížená",J517,0)</f>
        <v>0</v>
      </c>
      <c r="BG517" s="141">
        <f>IF(N517="zákl. přenesená",J517,0)</f>
        <v>0</v>
      </c>
      <c r="BH517" s="141">
        <f>IF(N517="sníž. přenesená",J517,0)</f>
        <v>0</v>
      </c>
      <c r="BI517" s="141">
        <f>IF(N517="nulová",J517,0)</f>
        <v>0</v>
      </c>
      <c r="BJ517" s="18" t="s">
        <v>80</v>
      </c>
      <c r="BK517" s="141">
        <f>ROUND(I517*H517,2)</f>
        <v>0</v>
      </c>
      <c r="BL517" s="18" t="s">
        <v>125</v>
      </c>
      <c r="BM517" s="140" t="s">
        <v>597</v>
      </c>
    </row>
    <row r="518" spans="2:65" s="1" customFormat="1" ht="11.25">
      <c r="B518" s="33"/>
      <c r="D518" s="142" t="s">
        <v>127</v>
      </c>
      <c r="F518" s="143" t="s">
        <v>577</v>
      </c>
      <c r="I518" s="144"/>
      <c r="L518" s="33"/>
      <c r="M518" s="145"/>
      <c r="T518" s="54"/>
      <c r="AT518" s="18" t="s">
        <v>127</v>
      </c>
      <c r="AU518" s="18" t="s">
        <v>82</v>
      </c>
    </row>
    <row r="519" spans="2:65" s="12" customFormat="1" ht="11.25">
      <c r="B519" s="146"/>
      <c r="D519" s="147" t="s">
        <v>129</v>
      </c>
      <c r="E519" s="148" t="s">
        <v>3</v>
      </c>
      <c r="F519" s="149" t="s">
        <v>265</v>
      </c>
      <c r="H519" s="148" t="s">
        <v>3</v>
      </c>
      <c r="I519" s="150"/>
      <c r="L519" s="146"/>
      <c r="M519" s="151"/>
      <c r="T519" s="152"/>
      <c r="AT519" s="148" t="s">
        <v>129</v>
      </c>
      <c r="AU519" s="148" t="s">
        <v>82</v>
      </c>
      <c r="AV519" s="12" t="s">
        <v>80</v>
      </c>
      <c r="AW519" s="12" t="s">
        <v>33</v>
      </c>
      <c r="AX519" s="12" t="s">
        <v>72</v>
      </c>
      <c r="AY519" s="148" t="s">
        <v>118</v>
      </c>
    </row>
    <row r="520" spans="2:65" s="13" customFormat="1" ht="11.25">
      <c r="B520" s="153"/>
      <c r="D520" s="147" t="s">
        <v>129</v>
      </c>
      <c r="E520" s="154" t="s">
        <v>3</v>
      </c>
      <c r="F520" s="155" t="s">
        <v>166</v>
      </c>
      <c r="H520" s="156">
        <v>7</v>
      </c>
      <c r="I520" s="157"/>
      <c r="L520" s="153"/>
      <c r="M520" s="158"/>
      <c r="T520" s="159"/>
      <c r="AT520" s="154" t="s">
        <v>129</v>
      </c>
      <c r="AU520" s="154" t="s">
        <v>82</v>
      </c>
      <c r="AV520" s="13" t="s">
        <v>82</v>
      </c>
      <c r="AW520" s="13" t="s">
        <v>33</v>
      </c>
      <c r="AX520" s="13" t="s">
        <v>80</v>
      </c>
      <c r="AY520" s="154" t="s">
        <v>118</v>
      </c>
    </row>
    <row r="521" spans="2:65" s="1" customFormat="1" ht="16.5" customHeight="1">
      <c r="B521" s="128"/>
      <c r="C521" s="174" t="s">
        <v>598</v>
      </c>
      <c r="D521" s="174" t="s">
        <v>311</v>
      </c>
      <c r="E521" s="175" t="s">
        <v>579</v>
      </c>
      <c r="F521" s="176" t="s">
        <v>580</v>
      </c>
      <c r="G521" s="177" t="s">
        <v>206</v>
      </c>
      <c r="H521" s="178">
        <v>7.14</v>
      </c>
      <c r="I521" s="179"/>
      <c r="J521" s="180">
        <f>ROUND(I521*H521,2)</f>
        <v>0</v>
      </c>
      <c r="K521" s="176" t="s">
        <v>124</v>
      </c>
      <c r="L521" s="181"/>
      <c r="M521" s="182" t="s">
        <v>3</v>
      </c>
      <c r="N521" s="183" t="s">
        <v>43</v>
      </c>
      <c r="P521" s="138">
        <f>O521*H521</f>
        <v>0</v>
      </c>
      <c r="Q521" s="138">
        <v>2.4E-2</v>
      </c>
      <c r="R521" s="138">
        <f>Q521*H521</f>
        <v>0.17135999999999998</v>
      </c>
      <c r="S521" s="138">
        <v>0</v>
      </c>
      <c r="T521" s="139">
        <f>S521*H521</f>
        <v>0</v>
      </c>
      <c r="AR521" s="140" t="s">
        <v>172</v>
      </c>
      <c r="AT521" s="140" t="s">
        <v>311</v>
      </c>
      <c r="AU521" s="140" t="s">
        <v>82</v>
      </c>
      <c r="AY521" s="18" t="s">
        <v>118</v>
      </c>
      <c r="BE521" s="141">
        <f>IF(N521="základní",J521,0)</f>
        <v>0</v>
      </c>
      <c r="BF521" s="141">
        <f>IF(N521="snížená",J521,0)</f>
        <v>0</v>
      </c>
      <c r="BG521" s="141">
        <f>IF(N521="zákl. přenesená",J521,0)</f>
        <v>0</v>
      </c>
      <c r="BH521" s="141">
        <f>IF(N521="sníž. přenesená",J521,0)</f>
        <v>0</v>
      </c>
      <c r="BI521" s="141">
        <f>IF(N521="nulová",J521,0)</f>
        <v>0</v>
      </c>
      <c r="BJ521" s="18" t="s">
        <v>80</v>
      </c>
      <c r="BK521" s="141">
        <f>ROUND(I521*H521,2)</f>
        <v>0</v>
      </c>
      <c r="BL521" s="18" t="s">
        <v>125</v>
      </c>
      <c r="BM521" s="140" t="s">
        <v>599</v>
      </c>
    </row>
    <row r="522" spans="2:65" s="13" customFormat="1" ht="11.25">
      <c r="B522" s="153"/>
      <c r="D522" s="147" t="s">
        <v>129</v>
      </c>
      <c r="F522" s="155" t="s">
        <v>600</v>
      </c>
      <c r="H522" s="156">
        <v>7.14</v>
      </c>
      <c r="I522" s="157"/>
      <c r="L522" s="153"/>
      <c r="M522" s="158"/>
      <c r="T522" s="159"/>
      <c r="AT522" s="154" t="s">
        <v>129</v>
      </c>
      <c r="AU522" s="154" t="s">
        <v>82</v>
      </c>
      <c r="AV522" s="13" t="s">
        <v>82</v>
      </c>
      <c r="AW522" s="13" t="s">
        <v>4</v>
      </c>
      <c r="AX522" s="13" t="s">
        <v>80</v>
      </c>
      <c r="AY522" s="154" t="s">
        <v>118</v>
      </c>
    </row>
    <row r="523" spans="2:65" s="1" customFormat="1" ht="33" customHeight="1">
      <c r="B523" s="128"/>
      <c r="C523" s="129" t="s">
        <v>601</v>
      </c>
      <c r="D523" s="129" t="s">
        <v>120</v>
      </c>
      <c r="E523" s="130" t="s">
        <v>602</v>
      </c>
      <c r="F523" s="131" t="s">
        <v>603</v>
      </c>
      <c r="G523" s="132" t="s">
        <v>206</v>
      </c>
      <c r="H523" s="133">
        <v>23.5</v>
      </c>
      <c r="I523" s="134"/>
      <c r="J523" s="135">
        <f>ROUND(I523*H523,2)</f>
        <v>0</v>
      </c>
      <c r="K523" s="131" t="s">
        <v>124</v>
      </c>
      <c r="L523" s="33"/>
      <c r="M523" s="136" t="s">
        <v>3</v>
      </c>
      <c r="N523" s="137" t="s">
        <v>43</v>
      </c>
      <c r="P523" s="138">
        <f>O523*H523</f>
        <v>0</v>
      </c>
      <c r="Q523" s="138">
        <v>5.9999999999999995E-4</v>
      </c>
      <c r="R523" s="138">
        <f>Q523*H523</f>
        <v>1.4099999999999998E-2</v>
      </c>
      <c r="S523" s="138">
        <v>0</v>
      </c>
      <c r="T523" s="139">
        <f>S523*H523</f>
        <v>0</v>
      </c>
      <c r="AR523" s="140" t="s">
        <v>125</v>
      </c>
      <c r="AT523" s="140" t="s">
        <v>120</v>
      </c>
      <c r="AU523" s="140" t="s">
        <v>82</v>
      </c>
      <c r="AY523" s="18" t="s">
        <v>118</v>
      </c>
      <c r="BE523" s="141">
        <f>IF(N523="základní",J523,0)</f>
        <v>0</v>
      </c>
      <c r="BF523" s="141">
        <f>IF(N523="snížená",J523,0)</f>
        <v>0</v>
      </c>
      <c r="BG523" s="141">
        <f>IF(N523="zákl. přenesená",J523,0)</f>
        <v>0</v>
      </c>
      <c r="BH523" s="141">
        <f>IF(N523="sníž. přenesená",J523,0)</f>
        <v>0</v>
      </c>
      <c r="BI523" s="141">
        <f>IF(N523="nulová",J523,0)</f>
        <v>0</v>
      </c>
      <c r="BJ523" s="18" t="s">
        <v>80</v>
      </c>
      <c r="BK523" s="141">
        <f>ROUND(I523*H523,2)</f>
        <v>0</v>
      </c>
      <c r="BL523" s="18" t="s">
        <v>125</v>
      </c>
      <c r="BM523" s="140" t="s">
        <v>604</v>
      </c>
    </row>
    <row r="524" spans="2:65" s="1" customFormat="1" ht="11.25">
      <c r="B524" s="33"/>
      <c r="D524" s="142" t="s">
        <v>127</v>
      </c>
      <c r="F524" s="143" t="s">
        <v>605</v>
      </c>
      <c r="I524" s="144"/>
      <c r="L524" s="33"/>
      <c r="M524" s="145"/>
      <c r="T524" s="54"/>
      <c r="AT524" s="18" t="s">
        <v>127</v>
      </c>
      <c r="AU524" s="18" t="s">
        <v>82</v>
      </c>
    </row>
    <row r="525" spans="2:65" s="12" customFormat="1" ht="11.25">
      <c r="B525" s="146"/>
      <c r="D525" s="147" t="s">
        <v>129</v>
      </c>
      <c r="E525" s="148" t="s">
        <v>3</v>
      </c>
      <c r="F525" s="149" t="s">
        <v>571</v>
      </c>
      <c r="H525" s="148" t="s">
        <v>3</v>
      </c>
      <c r="I525" s="150"/>
      <c r="L525" s="146"/>
      <c r="M525" s="151"/>
      <c r="T525" s="152"/>
      <c r="AT525" s="148" t="s">
        <v>129</v>
      </c>
      <c r="AU525" s="148" t="s">
        <v>82</v>
      </c>
      <c r="AV525" s="12" t="s">
        <v>80</v>
      </c>
      <c r="AW525" s="12" t="s">
        <v>33</v>
      </c>
      <c r="AX525" s="12" t="s">
        <v>72</v>
      </c>
      <c r="AY525" s="148" t="s">
        <v>118</v>
      </c>
    </row>
    <row r="526" spans="2:65" s="13" customFormat="1" ht="11.25">
      <c r="B526" s="153"/>
      <c r="D526" s="147" t="s">
        <v>129</v>
      </c>
      <c r="E526" s="154" t="s">
        <v>3</v>
      </c>
      <c r="F526" s="155" t="s">
        <v>606</v>
      </c>
      <c r="H526" s="156">
        <v>8.5</v>
      </c>
      <c r="I526" s="157"/>
      <c r="L526" s="153"/>
      <c r="M526" s="158"/>
      <c r="T526" s="159"/>
      <c r="AT526" s="154" t="s">
        <v>129</v>
      </c>
      <c r="AU526" s="154" t="s">
        <v>82</v>
      </c>
      <c r="AV526" s="13" t="s">
        <v>82</v>
      </c>
      <c r="AW526" s="13" t="s">
        <v>33</v>
      </c>
      <c r="AX526" s="13" t="s">
        <v>72</v>
      </c>
      <c r="AY526" s="154" t="s">
        <v>118</v>
      </c>
    </row>
    <row r="527" spans="2:65" s="12" customFormat="1" ht="11.25">
      <c r="B527" s="146"/>
      <c r="D527" s="147" t="s">
        <v>129</v>
      </c>
      <c r="E527" s="148" t="s">
        <v>3</v>
      </c>
      <c r="F527" s="149" t="s">
        <v>607</v>
      </c>
      <c r="H527" s="148" t="s">
        <v>3</v>
      </c>
      <c r="I527" s="150"/>
      <c r="L527" s="146"/>
      <c r="M527" s="151"/>
      <c r="T527" s="152"/>
      <c r="AT527" s="148" t="s">
        <v>129</v>
      </c>
      <c r="AU527" s="148" t="s">
        <v>82</v>
      </c>
      <c r="AV527" s="12" t="s">
        <v>80</v>
      </c>
      <c r="AW527" s="12" t="s">
        <v>33</v>
      </c>
      <c r="AX527" s="12" t="s">
        <v>72</v>
      </c>
      <c r="AY527" s="148" t="s">
        <v>118</v>
      </c>
    </row>
    <row r="528" spans="2:65" s="13" customFormat="1" ht="11.25">
      <c r="B528" s="153"/>
      <c r="D528" s="147" t="s">
        <v>129</v>
      </c>
      <c r="E528" s="154" t="s">
        <v>3</v>
      </c>
      <c r="F528" s="155" t="s">
        <v>9</v>
      </c>
      <c r="H528" s="156">
        <v>15</v>
      </c>
      <c r="I528" s="157"/>
      <c r="L528" s="153"/>
      <c r="M528" s="158"/>
      <c r="T528" s="159"/>
      <c r="AT528" s="154" t="s">
        <v>129</v>
      </c>
      <c r="AU528" s="154" t="s">
        <v>82</v>
      </c>
      <c r="AV528" s="13" t="s">
        <v>82</v>
      </c>
      <c r="AW528" s="13" t="s">
        <v>33</v>
      </c>
      <c r="AX528" s="13" t="s">
        <v>72</v>
      </c>
      <c r="AY528" s="154" t="s">
        <v>118</v>
      </c>
    </row>
    <row r="529" spans="2:65" s="14" customFormat="1" ht="11.25">
      <c r="B529" s="160"/>
      <c r="D529" s="147" t="s">
        <v>129</v>
      </c>
      <c r="E529" s="161" t="s">
        <v>3</v>
      </c>
      <c r="F529" s="162" t="s">
        <v>132</v>
      </c>
      <c r="H529" s="163">
        <v>23.5</v>
      </c>
      <c r="I529" s="164"/>
      <c r="L529" s="160"/>
      <c r="M529" s="165"/>
      <c r="T529" s="166"/>
      <c r="AT529" s="161" t="s">
        <v>129</v>
      </c>
      <c r="AU529" s="161" t="s">
        <v>82</v>
      </c>
      <c r="AV529" s="14" t="s">
        <v>125</v>
      </c>
      <c r="AW529" s="14" t="s">
        <v>33</v>
      </c>
      <c r="AX529" s="14" t="s">
        <v>80</v>
      </c>
      <c r="AY529" s="161" t="s">
        <v>118</v>
      </c>
    </row>
    <row r="530" spans="2:65" s="1" customFormat="1" ht="16.5" customHeight="1">
      <c r="B530" s="128"/>
      <c r="C530" s="129" t="s">
        <v>608</v>
      </c>
      <c r="D530" s="129" t="s">
        <v>120</v>
      </c>
      <c r="E530" s="130" t="s">
        <v>609</v>
      </c>
      <c r="F530" s="131" t="s">
        <v>610</v>
      </c>
      <c r="G530" s="132" t="s">
        <v>206</v>
      </c>
      <c r="H530" s="133">
        <v>70</v>
      </c>
      <c r="I530" s="134"/>
      <c r="J530" s="135">
        <f>ROUND(I530*H530,2)</f>
        <v>0</v>
      </c>
      <c r="K530" s="131" t="s">
        <v>124</v>
      </c>
      <c r="L530" s="33"/>
      <c r="M530" s="136" t="s">
        <v>3</v>
      </c>
      <c r="N530" s="137" t="s">
        <v>43</v>
      </c>
      <c r="P530" s="138">
        <f>O530*H530</f>
        <v>0</v>
      </c>
      <c r="Q530" s="138">
        <v>0</v>
      </c>
      <c r="R530" s="138">
        <f>Q530*H530</f>
        <v>0</v>
      </c>
      <c r="S530" s="138">
        <v>0</v>
      </c>
      <c r="T530" s="139">
        <f>S530*H530</f>
        <v>0</v>
      </c>
      <c r="AR530" s="140" t="s">
        <v>125</v>
      </c>
      <c r="AT530" s="140" t="s">
        <v>120</v>
      </c>
      <c r="AU530" s="140" t="s">
        <v>82</v>
      </c>
      <c r="AY530" s="18" t="s">
        <v>118</v>
      </c>
      <c r="BE530" s="141">
        <f>IF(N530="základní",J530,0)</f>
        <v>0</v>
      </c>
      <c r="BF530" s="141">
        <f>IF(N530="snížená",J530,0)</f>
        <v>0</v>
      </c>
      <c r="BG530" s="141">
        <f>IF(N530="zákl. přenesená",J530,0)</f>
        <v>0</v>
      </c>
      <c r="BH530" s="141">
        <f>IF(N530="sníž. přenesená",J530,0)</f>
        <v>0</v>
      </c>
      <c r="BI530" s="141">
        <f>IF(N530="nulová",J530,0)</f>
        <v>0</v>
      </c>
      <c r="BJ530" s="18" t="s">
        <v>80</v>
      </c>
      <c r="BK530" s="141">
        <f>ROUND(I530*H530,2)</f>
        <v>0</v>
      </c>
      <c r="BL530" s="18" t="s">
        <v>125</v>
      </c>
      <c r="BM530" s="140" t="s">
        <v>611</v>
      </c>
    </row>
    <row r="531" spans="2:65" s="1" customFormat="1" ht="11.25">
      <c r="B531" s="33"/>
      <c r="D531" s="142" t="s">
        <v>127</v>
      </c>
      <c r="F531" s="143" t="s">
        <v>612</v>
      </c>
      <c r="I531" s="144"/>
      <c r="L531" s="33"/>
      <c r="M531" s="145"/>
      <c r="T531" s="54"/>
      <c r="AT531" s="18" t="s">
        <v>127</v>
      </c>
      <c r="AU531" s="18" t="s">
        <v>82</v>
      </c>
    </row>
    <row r="532" spans="2:65" s="12" customFormat="1" ht="11.25">
      <c r="B532" s="146"/>
      <c r="D532" s="147" t="s">
        <v>129</v>
      </c>
      <c r="E532" s="148" t="s">
        <v>3</v>
      </c>
      <c r="F532" s="149" t="s">
        <v>613</v>
      </c>
      <c r="H532" s="148" t="s">
        <v>3</v>
      </c>
      <c r="I532" s="150"/>
      <c r="L532" s="146"/>
      <c r="M532" s="151"/>
      <c r="T532" s="152"/>
      <c r="AT532" s="148" t="s">
        <v>129</v>
      </c>
      <c r="AU532" s="148" t="s">
        <v>82</v>
      </c>
      <c r="AV532" s="12" t="s">
        <v>80</v>
      </c>
      <c r="AW532" s="12" t="s">
        <v>33</v>
      </c>
      <c r="AX532" s="12" t="s">
        <v>72</v>
      </c>
      <c r="AY532" s="148" t="s">
        <v>118</v>
      </c>
    </row>
    <row r="533" spans="2:65" s="13" customFormat="1" ht="11.25">
      <c r="B533" s="153"/>
      <c r="D533" s="147" t="s">
        <v>129</v>
      </c>
      <c r="E533" s="154" t="s">
        <v>3</v>
      </c>
      <c r="F533" s="155" t="s">
        <v>218</v>
      </c>
      <c r="H533" s="156">
        <v>14</v>
      </c>
      <c r="I533" s="157"/>
      <c r="L533" s="153"/>
      <c r="M533" s="158"/>
      <c r="T533" s="159"/>
      <c r="AT533" s="154" t="s">
        <v>129</v>
      </c>
      <c r="AU533" s="154" t="s">
        <v>82</v>
      </c>
      <c r="AV533" s="13" t="s">
        <v>82</v>
      </c>
      <c r="AW533" s="13" t="s">
        <v>33</v>
      </c>
      <c r="AX533" s="13" t="s">
        <v>72</v>
      </c>
      <c r="AY533" s="154" t="s">
        <v>118</v>
      </c>
    </row>
    <row r="534" spans="2:65" s="12" customFormat="1" ht="11.25">
      <c r="B534" s="146"/>
      <c r="D534" s="147" t="s">
        <v>129</v>
      </c>
      <c r="E534" s="148" t="s">
        <v>3</v>
      </c>
      <c r="F534" s="149" t="s">
        <v>614</v>
      </c>
      <c r="H534" s="148" t="s">
        <v>3</v>
      </c>
      <c r="I534" s="150"/>
      <c r="L534" s="146"/>
      <c r="M534" s="151"/>
      <c r="T534" s="152"/>
      <c r="AT534" s="148" t="s">
        <v>129</v>
      </c>
      <c r="AU534" s="148" t="s">
        <v>82</v>
      </c>
      <c r="AV534" s="12" t="s">
        <v>80</v>
      </c>
      <c r="AW534" s="12" t="s">
        <v>33</v>
      </c>
      <c r="AX534" s="12" t="s">
        <v>72</v>
      </c>
      <c r="AY534" s="148" t="s">
        <v>118</v>
      </c>
    </row>
    <row r="535" spans="2:65" s="13" customFormat="1" ht="11.25">
      <c r="B535" s="153"/>
      <c r="D535" s="147" t="s">
        <v>129</v>
      </c>
      <c r="E535" s="154" t="s">
        <v>3</v>
      </c>
      <c r="F535" s="155" t="s">
        <v>131</v>
      </c>
      <c r="H535" s="156">
        <v>25</v>
      </c>
      <c r="I535" s="157"/>
      <c r="L535" s="153"/>
      <c r="M535" s="158"/>
      <c r="T535" s="159"/>
      <c r="AT535" s="154" t="s">
        <v>129</v>
      </c>
      <c r="AU535" s="154" t="s">
        <v>82</v>
      </c>
      <c r="AV535" s="13" t="s">
        <v>82</v>
      </c>
      <c r="AW535" s="13" t="s">
        <v>33</v>
      </c>
      <c r="AX535" s="13" t="s">
        <v>72</v>
      </c>
      <c r="AY535" s="154" t="s">
        <v>118</v>
      </c>
    </row>
    <row r="536" spans="2:65" s="12" customFormat="1" ht="11.25">
      <c r="B536" s="146"/>
      <c r="D536" s="147" t="s">
        <v>129</v>
      </c>
      <c r="E536" s="148" t="s">
        <v>3</v>
      </c>
      <c r="F536" s="149" t="s">
        <v>615</v>
      </c>
      <c r="H536" s="148" t="s">
        <v>3</v>
      </c>
      <c r="I536" s="150"/>
      <c r="L536" s="146"/>
      <c r="M536" s="151"/>
      <c r="T536" s="152"/>
      <c r="AT536" s="148" t="s">
        <v>129</v>
      </c>
      <c r="AU536" s="148" t="s">
        <v>82</v>
      </c>
      <c r="AV536" s="12" t="s">
        <v>80</v>
      </c>
      <c r="AW536" s="12" t="s">
        <v>33</v>
      </c>
      <c r="AX536" s="12" t="s">
        <v>72</v>
      </c>
      <c r="AY536" s="148" t="s">
        <v>118</v>
      </c>
    </row>
    <row r="537" spans="2:65" s="13" customFormat="1" ht="11.25">
      <c r="B537" s="153"/>
      <c r="D537" s="147" t="s">
        <v>129</v>
      </c>
      <c r="E537" s="154" t="s">
        <v>3</v>
      </c>
      <c r="F537" s="155" t="s">
        <v>9</v>
      </c>
      <c r="H537" s="156">
        <v>15</v>
      </c>
      <c r="I537" s="157"/>
      <c r="L537" s="153"/>
      <c r="M537" s="158"/>
      <c r="T537" s="159"/>
      <c r="AT537" s="154" t="s">
        <v>129</v>
      </c>
      <c r="AU537" s="154" t="s">
        <v>82</v>
      </c>
      <c r="AV537" s="13" t="s">
        <v>82</v>
      </c>
      <c r="AW537" s="13" t="s">
        <v>33</v>
      </c>
      <c r="AX537" s="13" t="s">
        <v>72</v>
      </c>
      <c r="AY537" s="154" t="s">
        <v>118</v>
      </c>
    </row>
    <row r="538" spans="2:65" s="12" customFormat="1" ht="11.25">
      <c r="B538" s="146"/>
      <c r="D538" s="147" t="s">
        <v>129</v>
      </c>
      <c r="E538" s="148" t="s">
        <v>3</v>
      </c>
      <c r="F538" s="149" t="s">
        <v>616</v>
      </c>
      <c r="H538" s="148" t="s">
        <v>3</v>
      </c>
      <c r="I538" s="150"/>
      <c r="L538" s="146"/>
      <c r="M538" s="151"/>
      <c r="T538" s="152"/>
      <c r="AT538" s="148" t="s">
        <v>129</v>
      </c>
      <c r="AU538" s="148" t="s">
        <v>82</v>
      </c>
      <c r="AV538" s="12" t="s">
        <v>80</v>
      </c>
      <c r="AW538" s="12" t="s">
        <v>33</v>
      </c>
      <c r="AX538" s="12" t="s">
        <v>72</v>
      </c>
      <c r="AY538" s="148" t="s">
        <v>118</v>
      </c>
    </row>
    <row r="539" spans="2:65" s="13" customFormat="1" ht="11.25">
      <c r="B539" s="153"/>
      <c r="D539" s="147" t="s">
        <v>129</v>
      </c>
      <c r="E539" s="154" t="s">
        <v>3</v>
      </c>
      <c r="F539" s="155" t="s">
        <v>617</v>
      </c>
      <c r="H539" s="156">
        <v>16</v>
      </c>
      <c r="I539" s="157"/>
      <c r="L539" s="153"/>
      <c r="M539" s="158"/>
      <c r="T539" s="159"/>
      <c r="AT539" s="154" t="s">
        <v>129</v>
      </c>
      <c r="AU539" s="154" t="s">
        <v>82</v>
      </c>
      <c r="AV539" s="13" t="s">
        <v>82</v>
      </c>
      <c r="AW539" s="13" t="s">
        <v>33</v>
      </c>
      <c r="AX539" s="13" t="s">
        <v>72</v>
      </c>
      <c r="AY539" s="154" t="s">
        <v>118</v>
      </c>
    </row>
    <row r="540" spans="2:65" s="14" customFormat="1" ht="11.25">
      <c r="B540" s="160"/>
      <c r="D540" s="147" t="s">
        <v>129</v>
      </c>
      <c r="E540" s="161" t="s">
        <v>3</v>
      </c>
      <c r="F540" s="162" t="s">
        <v>132</v>
      </c>
      <c r="H540" s="163">
        <v>70</v>
      </c>
      <c r="I540" s="164"/>
      <c r="L540" s="160"/>
      <c r="M540" s="165"/>
      <c r="T540" s="166"/>
      <c r="AT540" s="161" t="s">
        <v>129</v>
      </c>
      <c r="AU540" s="161" t="s">
        <v>82</v>
      </c>
      <c r="AV540" s="14" t="s">
        <v>125</v>
      </c>
      <c r="AW540" s="14" t="s">
        <v>33</v>
      </c>
      <c r="AX540" s="14" t="s">
        <v>80</v>
      </c>
      <c r="AY540" s="161" t="s">
        <v>118</v>
      </c>
    </row>
    <row r="541" spans="2:65" s="1" customFormat="1" ht="16.5" customHeight="1">
      <c r="B541" s="128"/>
      <c r="C541" s="129" t="s">
        <v>618</v>
      </c>
      <c r="D541" s="129" t="s">
        <v>120</v>
      </c>
      <c r="E541" s="130" t="s">
        <v>619</v>
      </c>
      <c r="F541" s="131" t="s">
        <v>620</v>
      </c>
      <c r="G541" s="132" t="s">
        <v>135</v>
      </c>
      <c r="H541" s="133">
        <v>6</v>
      </c>
      <c r="I541" s="134"/>
      <c r="J541" s="135">
        <f>ROUND(I541*H541,2)</f>
        <v>0</v>
      </c>
      <c r="K541" s="131" t="s">
        <v>124</v>
      </c>
      <c r="L541" s="33"/>
      <c r="M541" s="136" t="s">
        <v>3</v>
      </c>
      <c r="N541" s="137" t="s">
        <v>43</v>
      </c>
      <c r="P541" s="138">
        <f>O541*H541</f>
        <v>0</v>
      </c>
      <c r="Q541" s="138">
        <v>0</v>
      </c>
      <c r="R541" s="138">
        <f>Q541*H541</f>
        <v>0</v>
      </c>
      <c r="S541" s="138">
        <v>0</v>
      </c>
      <c r="T541" s="139">
        <f>S541*H541</f>
        <v>0</v>
      </c>
      <c r="AR541" s="140" t="s">
        <v>125</v>
      </c>
      <c r="AT541" s="140" t="s">
        <v>120</v>
      </c>
      <c r="AU541" s="140" t="s">
        <v>82</v>
      </c>
      <c r="AY541" s="18" t="s">
        <v>118</v>
      </c>
      <c r="BE541" s="141">
        <f>IF(N541="základní",J541,0)</f>
        <v>0</v>
      </c>
      <c r="BF541" s="141">
        <f>IF(N541="snížená",J541,0)</f>
        <v>0</v>
      </c>
      <c r="BG541" s="141">
        <f>IF(N541="zákl. přenesená",J541,0)</f>
        <v>0</v>
      </c>
      <c r="BH541" s="141">
        <f>IF(N541="sníž. přenesená",J541,0)</f>
        <v>0</v>
      </c>
      <c r="BI541" s="141">
        <f>IF(N541="nulová",J541,0)</f>
        <v>0</v>
      </c>
      <c r="BJ541" s="18" t="s">
        <v>80</v>
      </c>
      <c r="BK541" s="141">
        <f>ROUND(I541*H541,2)</f>
        <v>0</v>
      </c>
      <c r="BL541" s="18" t="s">
        <v>125</v>
      </c>
      <c r="BM541" s="140" t="s">
        <v>621</v>
      </c>
    </row>
    <row r="542" spans="2:65" s="1" customFormat="1" ht="11.25">
      <c r="B542" s="33"/>
      <c r="D542" s="142" t="s">
        <v>127</v>
      </c>
      <c r="F542" s="143" t="s">
        <v>622</v>
      </c>
      <c r="I542" s="144"/>
      <c r="L542" s="33"/>
      <c r="M542" s="145"/>
      <c r="T542" s="54"/>
      <c r="AT542" s="18" t="s">
        <v>127</v>
      </c>
      <c r="AU542" s="18" t="s">
        <v>82</v>
      </c>
    </row>
    <row r="543" spans="2:65" s="12" customFormat="1" ht="11.25">
      <c r="B543" s="146"/>
      <c r="D543" s="147" t="s">
        <v>129</v>
      </c>
      <c r="E543" s="148" t="s">
        <v>3</v>
      </c>
      <c r="F543" s="149" t="s">
        <v>623</v>
      </c>
      <c r="H543" s="148" t="s">
        <v>3</v>
      </c>
      <c r="I543" s="150"/>
      <c r="L543" s="146"/>
      <c r="M543" s="151"/>
      <c r="T543" s="152"/>
      <c r="AT543" s="148" t="s">
        <v>129</v>
      </c>
      <c r="AU543" s="148" t="s">
        <v>82</v>
      </c>
      <c r="AV543" s="12" t="s">
        <v>80</v>
      </c>
      <c r="AW543" s="12" t="s">
        <v>33</v>
      </c>
      <c r="AX543" s="12" t="s">
        <v>72</v>
      </c>
      <c r="AY543" s="148" t="s">
        <v>118</v>
      </c>
    </row>
    <row r="544" spans="2:65" s="13" customFormat="1" ht="11.25">
      <c r="B544" s="153"/>
      <c r="D544" s="147" t="s">
        <v>129</v>
      </c>
      <c r="E544" s="154" t="s">
        <v>3</v>
      </c>
      <c r="F544" s="155" t="s">
        <v>157</v>
      </c>
      <c r="H544" s="156">
        <v>6</v>
      </c>
      <c r="I544" s="157"/>
      <c r="L544" s="153"/>
      <c r="M544" s="158"/>
      <c r="T544" s="159"/>
      <c r="AT544" s="154" t="s">
        <v>129</v>
      </c>
      <c r="AU544" s="154" t="s">
        <v>82</v>
      </c>
      <c r="AV544" s="13" t="s">
        <v>82</v>
      </c>
      <c r="AW544" s="13" t="s">
        <v>33</v>
      </c>
      <c r="AX544" s="13" t="s">
        <v>80</v>
      </c>
      <c r="AY544" s="154" t="s">
        <v>118</v>
      </c>
    </row>
    <row r="545" spans="2:65" s="1" customFormat="1" ht="16.5" customHeight="1">
      <c r="B545" s="128"/>
      <c r="C545" s="174" t="s">
        <v>624</v>
      </c>
      <c r="D545" s="174" t="s">
        <v>311</v>
      </c>
      <c r="E545" s="175" t="s">
        <v>625</v>
      </c>
      <c r="F545" s="176" t="s">
        <v>626</v>
      </c>
      <c r="G545" s="177" t="s">
        <v>135</v>
      </c>
      <c r="H545" s="178">
        <v>6</v>
      </c>
      <c r="I545" s="179"/>
      <c r="J545" s="180">
        <f>ROUND(I545*H545,2)</f>
        <v>0</v>
      </c>
      <c r="K545" s="176" t="s">
        <v>124</v>
      </c>
      <c r="L545" s="181"/>
      <c r="M545" s="182" t="s">
        <v>3</v>
      </c>
      <c r="N545" s="183" t="s">
        <v>43</v>
      </c>
      <c r="P545" s="138">
        <f>O545*H545</f>
        <v>0</v>
      </c>
      <c r="Q545" s="138">
        <v>0.68</v>
      </c>
      <c r="R545" s="138">
        <f>Q545*H545</f>
        <v>4.08</v>
      </c>
      <c r="S545" s="138">
        <v>0</v>
      </c>
      <c r="T545" s="139">
        <f>S545*H545</f>
        <v>0</v>
      </c>
      <c r="AR545" s="140" t="s">
        <v>172</v>
      </c>
      <c r="AT545" s="140" t="s">
        <v>311</v>
      </c>
      <c r="AU545" s="140" t="s">
        <v>82</v>
      </c>
      <c r="AY545" s="18" t="s">
        <v>118</v>
      </c>
      <c r="BE545" s="141">
        <f>IF(N545="základní",J545,0)</f>
        <v>0</v>
      </c>
      <c r="BF545" s="141">
        <f>IF(N545="snížená",J545,0)</f>
        <v>0</v>
      </c>
      <c r="BG545" s="141">
        <f>IF(N545="zákl. přenesená",J545,0)</f>
        <v>0</v>
      </c>
      <c r="BH545" s="141">
        <f>IF(N545="sníž. přenesená",J545,0)</f>
        <v>0</v>
      </c>
      <c r="BI545" s="141">
        <f>IF(N545="nulová",J545,0)</f>
        <v>0</v>
      </c>
      <c r="BJ545" s="18" t="s">
        <v>80</v>
      </c>
      <c r="BK545" s="141">
        <f>ROUND(I545*H545,2)</f>
        <v>0</v>
      </c>
      <c r="BL545" s="18" t="s">
        <v>125</v>
      </c>
      <c r="BM545" s="140" t="s">
        <v>627</v>
      </c>
    </row>
    <row r="546" spans="2:65" s="1" customFormat="1" ht="39">
      <c r="B546" s="33"/>
      <c r="D546" s="147" t="s">
        <v>416</v>
      </c>
      <c r="F546" s="184" t="s">
        <v>628</v>
      </c>
      <c r="I546" s="144"/>
      <c r="L546" s="33"/>
      <c r="M546" s="145"/>
      <c r="T546" s="54"/>
      <c r="AT546" s="18" t="s">
        <v>416</v>
      </c>
      <c r="AU546" s="18" t="s">
        <v>82</v>
      </c>
    </row>
    <row r="547" spans="2:65" s="1" customFormat="1" ht="16.5" customHeight="1">
      <c r="B547" s="128"/>
      <c r="C547" s="129" t="s">
        <v>629</v>
      </c>
      <c r="D547" s="129" t="s">
        <v>120</v>
      </c>
      <c r="E547" s="130" t="s">
        <v>630</v>
      </c>
      <c r="F547" s="131" t="s">
        <v>631</v>
      </c>
      <c r="G547" s="132" t="s">
        <v>135</v>
      </c>
      <c r="H547" s="133">
        <v>1</v>
      </c>
      <c r="I547" s="134"/>
      <c r="J547" s="135">
        <f>ROUND(I547*H547,2)</f>
        <v>0</v>
      </c>
      <c r="K547" s="131" t="s">
        <v>124</v>
      </c>
      <c r="L547" s="33"/>
      <c r="M547" s="136" t="s">
        <v>3</v>
      </c>
      <c r="N547" s="137" t="s">
        <v>43</v>
      </c>
      <c r="P547" s="138">
        <f>O547*H547</f>
        <v>0</v>
      </c>
      <c r="Q547" s="138">
        <v>7.2870000000000004E-2</v>
      </c>
      <c r="R547" s="138">
        <f>Q547*H547</f>
        <v>7.2870000000000004E-2</v>
      </c>
      <c r="S547" s="138">
        <v>0</v>
      </c>
      <c r="T547" s="139">
        <f>S547*H547</f>
        <v>0</v>
      </c>
      <c r="AR547" s="140" t="s">
        <v>125</v>
      </c>
      <c r="AT547" s="140" t="s">
        <v>120</v>
      </c>
      <c r="AU547" s="140" t="s">
        <v>82</v>
      </c>
      <c r="AY547" s="18" t="s">
        <v>118</v>
      </c>
      <c r="BE547" s="141">
        <f>IF(N547="základní",J547,0)</f>
        <v>0</v>
      </c>
      <c r="BF547" s="141">
        <f>IF(N547="snížená",J547,0)</f>
        <v>0</v>
      </c>
      <c r="BG547" s="141">
        <f>IF(N547="zákl. přenesená",J547,0)</f>
        <v>0</v>
      </c>
      <c r="BH547" s="141">
        <f>IF(N547="sníž. přenesená",J547,0)</f>
        <v>0</v>
      </c>
      <c r="BI547" s="141">
        <f>IF(N547="nulová",J547,0)</f>
        <v>0</v>
      </c>
      <c r="BJ547" s="18" t="s">
        <v>80</v>
      </c>
      <c r="BK547" s="141">
        <f>ROUND(I547*H547,2)</f>
        <v>0</v>
      </c>
      <c r="BL547" s="18" t="s">
        <v>125</v>
      </c>
      <c r="BM547" s="140" t="s">
        <v>632</v>
      </c>
    </row>
    <row r="548" spans="2:65" s="1" customFormat="1" ht="11.25">
      <c r="B548" s="33"/>
      <c r="D548" s="142" t="s">
        <v>127</v>
      </c>
      <c r="F548" s="143" t="s">
        <v>633</v>
      </c>
      <c r="I548" s="144"/>
      <c r="L548" s="33"/>
      <c r="M548" s="145"/>
      <c r="T548" s="54"/>
      <c r="AT548" s="18" t="s">
        <v>127</v>
      </c>
      <c r="AU548" s="18" t="s">
        <v>82</v>
      </c>
    </row>
    <row r="549" spans="2:65" s="1" customFormat="1" ht="29.25">
      <c r="B549" s="33"/>
      <c r="D549" s="147" t="s">
        <v>416</v>
      </c>
      <c r="F549" s="184" t="s">
        <v>634</v>
      </c>
      <c r="I549" s="144"/>
      <c r="L549" s="33"/>
      <c r="M549" s="145"/>
      <c r="T549" s="54"/>
      <c r="AT549" s="18" t="s">
        <v>416</v>
      </c>
      <c r="AU549" s="18" t="s">
        <v>82</v>
      </c>
    </row>
    <row r="550" spans="2:65" s="1" customFormat="1" ht="16.5" customHeight="1">
      <c r="B550" s="128"/>
      <c r="C550" s="174" t="s">
        <v>531</v>
      </c>
      <c r="D550" s="174" t="s">
        <v>311</v>
      </c>
      <c r="E550" s="175" t="s">
        <v>635</v>
      </c>
      <c r="F550" s="176" t="s">
        <v>636</v>
      </c>
      <c r="G550" s="177" t="s">
        <v>135</v>
      </c>
      <c r="H550" s="178">
        <v>1</v>
      </c>
      <c r="I550" s="179"/>
      <c r="J550" s="180">
        <f>ROUND(I550*H550,2)</f>
        <v>0</v>
      </c>
      <c r="K550" s="176" t="s">
        <v>124</v>
      </c>
      <c r="L550" s="181"/>
      <c r="M550" s="182" t="s">
        <v>3</v>
      </c>
      <c r="N550" s="183" t="s">
        <v>43</v>
      </c>
      <c r="P550" s="138">
        <f>O550*H550</f>
        <v>0</v>
      </c>
      <c r="Q550" s="138">
        <v>0.112</v>
      </c>
      <c r="R550" s="138">
        <f>Q550*H550</f>
        <v>0.112</v>
      </c>
      <c r="S550" s="138">
        <v>0</v>
      </c>
      <c r="T550" s="139">
        <f>S550*H550</f>
        <v>0</v>
      </c>
      <c r="AR550" s="140" t="s">
        <v>172</v>
      </c>
      <c r="AT550" s="140" t="s">
        <v>311</v>
      </c>
      <c r="AU550" s="140" t="s">
        <v>82</v>
      </c>
      <c r="AY550" s="18" t="s">
        <v>118</v>
      </c>
      <c r="BE550" s="141">
        <f>IF(N550="základní",J550,0)</f>
        <v>0</v>
      </c>
      <c r="BF550" s="141">
        <f>IF(N550="snížená",J550,0)</f>
        <v>0</v>
      </c>
      <c r="BG550" s="141">
        <f>IF(N550="zákl. přenesená",J550,0)</f>
        <v>0</v>
      </c>
      <c r="BH550" s="141">
        <f>IF(N550="sníž. přenesená",J550,0)</f>
        <v>0</v>
      </c>
      <c r="BI550" s="141">
        <f>IF(N550="nulová",J550,0)</f>
        <v>0</v>
      </c>
      <c r="BJ550" s="18" t="s">
        <v>80</v>
      </c>
      <c r="BK550" s="141">
        <f>ROUND(I550*H550,2)</f>
        <v>0</v>
      </c>
      <c r="BL550" s="18" t="s">
        <v>125</v>
      </c>
      <c r="BM550" s="140" t="s">
        <v>637</v>
      </c>
    </row>
    <row r="551" spans="2:65" s="1" customFormat="1" ht="16.5" customHeight="1">
      <c r="B551" s="128"/>
      <c r="C551" s="129" t="s">
        <v>638</v>
      </c>
      <c r="D551" s="129" t="s">
        <v>120</v>
      </c>
      <c r="E551" s="130" t="s">
        <v>639</v>
      </c>
      <c r="F551" s="131" t="s">
        <v>640</v>
      </c>
      <c r="G551" s="132" t="s">
        <v>135</v>
      </c>
      <c r="H551" s="133">
        <v>2</v>
      </c>
      <c r="I551" s="134"/>
      <c r="J551" s="135">
        <f>ROUND(I551*H551,2)</f>
        <v>0</v>
      </c>
      <c r="K551" s="131" t="s">
        <v>124</v>
      </c>
      <c r="L551" s="33"/>
      <c r="M551" s="136" t="s">
        <v>3</v>
      </c>
      <c r="N551" s="137" t="s">
        <v>43</v>
      </c>
      <c r="P551" s="138">
        <f>O551*H551</f>
        <v>0</v>
      </c>
      <c r="Q551" s="138">
        <v>0.35743999999999998</v>
      </c>
      <c r="R551" s="138">
        <f>Q551*H551</f>
        <v>0.71487999999999996</v>
      </c>
      <c r="S551" s="138">
        <v>0</v>
      </c>
      <c r="T551" s="139">
        <f>S551*H551</f>
        <v>0</v>
      </c>
      <c r="AR551" s="140" t="s">
        <v>125</v>
      </c>
      <c r="AT551" s="140" t="s">
        <v>120</v>
      </c>
      <c r="AU551" s="140" t="s">
        <v>82</v>
      </c>
      <c r="AY551" s="18" t="s">
        <v>118</v>
      </c>
      <c r="BE551" s="141">
        <f>IF(N551="základní",J551,0)</f>
        <v>0</v>
      </c>
      <c r="BF551" s="141">
        <f>IF(N551="snížená",J551,0)</f>
        <v>0</v>
      </c>
      <c r="BG551" s="141">
        <f>IF(N551="zákl. přenesená",J551,0)</f>
        <v>0</v>
      </c>
      <c r="BH551" s="141">
        <f>IF(N551="sníž. přenesená",J551,0)</f>
        <v>0</v>
      </c>
      <c r="BI551" s="141">
        <f>IF(N551="nulová",J551,0)</f>
        <v>0</v>
      </c>
      <c r="BJ551" s="18" t="s">
        <v>80</v>
      </c>
      <c r="BK551" s="141">
        <f>ROUND(I551*H551,2)</f>
        <v>0</v>
      </c>
      <c r="BL551" s="18" t="s">
        <v>125</v>
      </c>
      <c r="BM551" s="140" t="s">
        <v>641</v>
      </c>
    </row>
    <row r="552" spans="2:65" s="1" customFormat="1" ht="11.25">
      <c r="B552" s="33"/>
      <c r="D552" s="142" t="s">
        <v>127</v>
      </c>
      <c r="F552" s="143" t="s">
        <v>642</v>
      </c>
      <c r="I552" s="144"/>
      <c r="L552" s="33"/>
      <c r="M552" s="145"/>
      <c r="T552" s="54"/>
      <c r="AT552" s="18" t="s">
        <v>127</v>
      </c>
      <c r="AU552" s="18" t="s">
        <v>82</v>
      </c>
    </row>
    <row r="553" spans="2:65" s="1" customFormat="1" ht="29.25">
      <c r="B553" s="33"/>
      <c r="D553" s="147" t="s">
        <v>416</v>
      </c>
      <c r="F553" s="184" t="s">
        <v>643</v>
      </c>
      <c r="I553" s="144"/>
      <c r="L553" s="33"/>
      <c r="M553" s="145"/>
      <c r="T553" s="54"/>
      <c r="AT553" s="18" t="s">
        <v>416</v>
      </c>
      <c r="AU553" s="18" t="s">
        <v>82</v>
      </c>
    </row>
    <row r="554" spans="2:65" s="1" customFormat="1" ht="16.5" customHeight="1">
      <c r="B554" s="128"/>
      <c r="C554" s="174" t="s">
        <v>644</v>
      </c>
      <c r="D554" s="174" t="s">
        <v>311</v>
      </c>
      <c r="E554" s="175" t="s">
        <v>645</v>
      </c>
      <c r="F554" s="176" t="s">
        <v>646</v>
      </c>
      <c r="G554" s="177" t="s">
        <v>135</v>
      </c>
      <c r="H554" s="178">
        <v>2</v>
      </c>
      <c r="I554" s="179"/>
      <c r="J554" s="180">
        <f>ROUND(I554*H554,2)</f>
        <v>0</v>
      </c>
      <c r="K554" s="176" t="s">
        <v>3</v>
      </c>
      <c r="L554" s="181"/>
      <c r="M554" s="182" t="s">
        <v>3</v>
      </c>
      <c r="N554" s="183" t="s">
        <v>43</v>
      </c>
      <c r="P554" s="138">
        <f>O554*H554</f>
        <v>0</v>
      </c>
      <c r="Q554" s="138">
        <v>0.56999999999999995</v>
      </c>
      <c r="R554" s="138">
        <f>Q554*H554</f>
        <v>1.1399999999999999</v>
      </c>
      <c r="S554" s="138">
        <v>0</v>
      </c>
      <c r="T554" s="139">
        <f>S554*H554</f>
        <v>0</v>
      </c>
      <c r="AR554" s="140" t="s">
        <v>172</v>
      </c>
      <c r="AT554" s="140" t="s">
        <v>311</v>
      </c>
      <c r="AU554" s="140" t="s">
        <v>82</v>
      </c>
      <c r="AY554" s="18" t="s">
        <v>118</v>
      </c>
      <c r="BE554" s="141">
        <f>IF(N554="základní",J554,0)</f>
        <v>0</v>
      </c>
      <c r="BF554" s="141">
        <f>IF(N554="snížená",J554,0)</f>
        <v>0</v>
      </c>
      <c r="BG554" s="141">
        <f>IF(N554="zákl. přenesená",J554,0)</f>
        <v>0</v>
      </c>
      <c r="BH554" s="141">
        <f>IF(N554="sníž. přenesená",J554,0)</f>
        <v>0</v>
      </c>
      <c r="BI554" s="141">
        <f>IF(N554="nulová",J554,0)</f>
        <v>0</v>
      </c>
      <c r="BJ554" s="18" t="s">
        <v>80</v>
      </c>
      <c r="BK554" s="141">
        <f>ROUND(I554*H554,2)</f>
        <v>0</v>
      </c>
      <c r="BL554" s="18" t="s">
        <v>125</v>
      </c>
      <c r="BM554" s="140" t="s">
        <v>647</v>
      </c>
    </row>
    <row r="555" spans="2:65" s="1" customFormat="1" ht="29.25">
      <c r="B555" s="33"/>
      <c r="D555" s="147" t="s">
        <v>416</v>
      </c>
      <c r="F555" s="184" t="s">
        <v>643</v>
      </c>
      <c r="I555" s="144"/>
      <c r="L555" s="33"/>
      <c r="M555" s="145"/>
      <c r="T555" s="54"/>
      <c r="AT555" s="18" t="s">
        <v>416</v>
      </c>
      <c r="AU555" s="18" t="s">
        <v>82</v>
      </c>
    </row>
    <row r="556" spans="2:65" s="1" customFormat="1" ht="44.25" customHeight="1">
      <c r="B556" s="128"/>
      <c r="C556" s="129" t="s">
        <v>648</v>
      </c>
      <c r="D556" s="129" t="s">
        <v>120</v>
      </c>
      <c r="E556" s="130" t="s">
        <v>649</v>
      </c>
      <c r="F556" s="131" t="s">
        <v>650</v>
      </c>
      <c r="G556" s="132" t="s">
        <v>206</v>
      </c>
      <c r="H556" s="133">
        <v>14.5</v>
      </c>
      <c r="I556" s="134"/>
      <c r="J556" s="135">
        <f>ROUND(I556*H556,2)</f>
        <v>0</v>
      </c>
      <c r="K556" s="131" t="s">
        <v>124</v>
      </c>
      <c r="L556" s="33"/>
      <c r="M556" s="136" t="s">
        <v>3</v>
      </c>
      <c r="N556" s="137" t="s">
        <v>43</v>
      </c>
      <c r="P556" s="138">
        <f>O556*H556</f>
        <v>0</v>
      </c>
      <c r="Q556" s="138">
        <v>0</v>
      </c>
      <c r="R556" s="138">
        <f>Q556*H556</f>
        <v>0</v>
      </c>
      <c r="S556" s="138">
        <v>3.5000000000000003E-2</v>
      </c>
      <c r="T556" s="139">
        <f>S556*H556</f>
        <v>0.50750000000000006</v>
      </c>
      <c r="AR556" s="140" t="s">
        <v>125</v>
      </c>
      <c r="AT556" s="140" t="s">
        <v>120</v>
      </c>
      <c r="AU556" s="140" t="s">
        <v>82</v>
      </c>
      <c r="AY556" s="18" t="s">
        <v>118</v>
      </c>
      <c r="BE556" s="141">
        <f>IF(N556="základní",J556,0)</f>
        <v>0</v>
      </c>
      <c r="BF556" s="141">
        <f>IF(N556="snížená",J556,0)</f>
        <v>0</v>
      </c>
      <c r="BG556" s="141">
        <f>IF(N556="zákl. přenesená",J556,0)</f>
        <v>0</v>
      </c>
      <c r="BH556" s="141">
        <f>IF(N556="sníž. přenesená",J556,0)</f>
        <v>0</v>
      </c>
      <c r="BI556" s="141">
        <f>IF(N556="nulová",J556,0)</f>
        <v>0</v>
      </c>
      <c r="BJ556" s="18" t="s">
        <v>80</v>
      </c>
      <c r="BK556" s="141">
        <f>ROUND(I556*H556,2)</f>
        <v>0</v>
      </c>
      <c r="BL556" s="18" t="s">
        <v>125</v>
      </c>
      <c r="BM556" s="140" t="s">
        <v>651</v>
      </c>
    </row>
    <row r="557" spans="2:65" s="1" customFormat="1" ht="11.25">
      <c r="B557" s="33"/>
      <c r="D557" s="142" t="s">
        <v>127</v>
      </c>
      <c r="F557" s="143" t="s">
        <v>652</v>
      </c>
      <c r="I557" s="144"/>
      <c r="L557" s="33"/>
      <c r="M557" s="145"/>
      <c r="T557" s="54"/>
      <c r="AT557" s="18" t="s">
        <v>127</v>
      </c>
      <c r="AU557" s="18" t="s">
        <v>82</v>
      </c>
    </row>
    <row r="558" spans="2:65" s="12" customFormat="1" ht="11.25">
      <c r="B558" s="146"/>
      <c r="D558" s="147" t="s">
        <v>129</v>
      </c>
      <c r="E558" s="148" t="s">
        <v>3</v>
      </c>
      <c r="F558" s="149" t="s">
        <v>653</v>
      </c>
      <c r="H558" s="148" t="s">
        <v>3</v>
      </c>
      <c r="I558" s="150"/>
      <c r="L558" s="146"/>
      <c r="M558" s="151"/>
      <c r="T558" s="152"/>
      <c r="AT558" s="148" t="s">
        <v>129</v>
      </c>
      <c r="AU558" s="148" t="s">
        <v>82</v>
      </c>
      <c r="AV558" s="12" t="s">
        <v>80</v>
      </c>
      <c r="AW558" s="12" t="s">
        <v>33</v>
      </c>
      <c r="AX558" s="12" t="s">
        <v>72</v>
      </c>
      <c r="AY558" s="148" t="s">
        <v>118</v>
      </c>
    </row>
    <row r="559" spans="2:65" s="13" customFormat="1" ht="11.25">
      <c r="B559" s="153"/>
      <c r="D559" s="147" t="s">
        <v>129</v>
      </c>
      <c r="E559" s="154" t="s">
        <v>3</v>
      </c>
      <c r="F559" s="155" t="s">
        <v>654</v>
      </c>
      <c r="H559" s="156">
        <v>14.5</v>
      </c>
      <c r="I559" s="157"/>
      <c r="L559" s="153"/>
      <c r="M559" s="158"/>
      <c r="T559" s="159"/>
      <c r="AT559" s="154" t="s">
        <v>129</v>
      </c>
      <c r="AU559" s="154" t="s">
        <v>82</v>
      </c>
      <c r="AV559" s="13" t="s">
        <v>82</v>
      </c>
      <c r="AW559" s="13" t="s">
        <v>33</v>
      </c>
      <c r="AX559" s="13" t="s">
        <v>80</v>
      </c>
      <c r="AY559" s="154" t="s">
        <v>118</v>
      </c>
    </row>
    <row r="560" spans="2:65" s="1" customFormat="1" ht="33" customHeight="1">
      <c r="B560" s="128"/>
      <c r="C560" s="129" t="s">
        <v>655</v>
      </c>
      <c r="D560" s="129" t="s">
        <v>120</v>
      </c>
      <c r="E560" s="130" t="s">
        <v>656</v>
      </c>
      <c r="F560" s="131" t="s">
        <v>657</v>
      </c>
      <c r="G560" s="132" t="s">
        <v>135</v>
      </c>
      <c r="H560" s="133">
        <v>3</v>
      </c>
      <c r="I560" s="134"/>
      <c r="J560" s="135">
        <f>ROUND(I560*H560,2)</f>
        <v>0</v>
      </c>
      <c r="K560" s="131" t="s">
        <v>124</v>
      </c>
      <c r="L560" s="33"/>
      <c r="M560" s="136" t="s">
        <v>3</v>
      </c>
      <c r="N560" s="137" t="s">
        <v>43</v>
      </c>
      <c r="P560" s="138">
        <f>O560*H560</f>
        <v>0</v>
      </c>
      <c r="Q560" s="138">
        <v>0</v>
      </c>
      <c r="R560" s="138">
        <f>Q560*H560</f>
        <v>0</v>
      </c>
      <c r="S560" s="138">
        <v>8.2000000000000003E-2</v>
      </c>
      <c r="T560" s="139">
        <f>S560*H560</f>
        <v>0.246</v>
      </c>
      <c r="AR560" s="140" t="s">
        <v>125</v>
      </c>
      <c r="AT560" s="140" t="s">
        <v>120</v>
      </c>
      <c r="AU560" s="140" t="s">
        <v>82</v>
      </c>
      <c r="AY560" s="18" t="s">
        <v>118</v>
      </c>
      <c r="BE560" s="141">
        <f>IF(N560="základní",J560,0)</f>
        <v>0</v>
      </c>
      <c r="BF560" s="141">
        <f>IF(N560="snížená",J560,0)</f>
        <v>0</v>
      </c>
      <c r="BG560" s="141">
        <f>IF(N560="zákl. přenesená",J560,0)</f>
        <v>0</v>
      </c>
      <c r="BH560" s="141">
        <f>IF(N560="sníž. přenesená",J560,0)</f>
        <v>0</v>
      </c>
      <c r="BI560" s="141">
        <f>IF(N560="nulová",J560,0)</f>
        <v>0</v>
      </c>
      <c r="BJ560" s="18" t="s">
        <v>80</v>
      </c>
      <c r="BK560" s="141">
        <f>ROUND(I560*H560,2)</f>
        <v>0</v>
      </c>
      <c r="BL560" s="18" t="s">
        <v>125</v>
      </c>
      <c r="BM560" s="140" t="s">
        <v>658</v>
      </c>
    </row>
    <row r="561" spans="2:65" s="1" customFormat="1" ht="11.25">
      <c r="B561" s="33"/>
      <c r="D561" s="142" t="s">
        <v>127</v>
      </c>
      <c r="F561" s="143" t="s">
        <v>659</v>
      </c>
      <c r="I561" s="144"/>
      <c r="L561" s="33"/>
      <c r="M561" s="145"/>
      <c r="T561" s="54"/>
      <c r="AT561" s="18" t="s">
        <v>127</v>
      </c>
      <c r="AU561" s="18" t="s">
        <v>82</v>
      </c>
    </row>
    <row r="562" spans="2:65" s="1" customFormat="1" ht="33" customHeight="1">
      <c r="B562" s="128"/>
      <c r="C562" s="129" t="s">
        <v>660</v>
      </c>
      <c r="D562" s="129" t="s">
        <v>120</v>
      </c>
      <c r="E562" s="130" t="s">
        <v>661</v>
      </c>
      <c r="F562" s="131" t="s">
        <v>662</v>
      </c>
      <c r="G562" s="132" t="s">
        <v>123</v>
      </c>
      <c r="H562" s="133">
        <v>19.7</v>
      </c>
      <c r="I562" s="134"/>
      <c r="J562" s="135">
        <f>ROUND(I562*H562,2)</f>
        <v>0</v>
      </c>
      <c r="K562" s="131" t="s">
        <v>124</v>
      </c>
      <c r="L562" s="33"/>
      <c r="M562" s="136" t="s">
        <v>3</v>
      </c>
      <c r="N562" s="137" t="s">
        <v>43</v>
      </c>
      <c r="P562" s="138">
        <f>O562*H562</f>
        <v>0</v>
      </c>
      <c r="Q562" s="138">
        <v>0</v>
      </c>
      <c r="R562" s="138">
        <f>Q562*H562</f>
        <v>0</v>
      </c>
      <c r="S562" s="138">
        <v>0</v>
      </c>
      <c r="T562" s="139">
        <f>S562*H562</f>
        <v>0</v>
      </c>
      <c r="AR562" s="140" t="s">
        <v>125</v>
      </c>
      <c r="AT562" s="140" t="s">
        <v>120</v>
      </c>
      <c r="AU562" s="140" t="s">
        <v>82</v>
      </c>
      <c r="AY562" s="18" t="s">
        <v>118</v>
      </c>
      <c r="BE562" s="141">
        <f>IF(N562="základní",J562,0)</f>
        <v>0</v>
      </c>
      <c r="BF562" s="141">
        <f>IF(N562="snížená",J562,0)</f>
        <v>0</v>
      </c>
      <c r="BG562" s="141">
        <f>IF(N562="zákl. přenesená",J562,0)</f>
        <v>0</v>
      </c>
      <c r="BH562" s="141">
        <f>IF(N562="sníž. přenesená",J562,0)</f>
        <v>0</v>
      </c>
      <c r="BI562" s="141">
        <f>IF(N562="nulová",J562,0)</f>
        <v>0</v>
      </c>
      <c r="BJ562" s="18" t="s">
        <v>80</v>
      </c>
      <c r="BK562" s="141">
        <f>ROUND(I562*H562,2)</f>
        <v>0</v>
      </c>
      <c r="BL562" s="18" t="s">
        <v>125</v>
      </c>
      <c r="BM562" s="140" t="s">
        <v>663</v>
      </c>
    </row>
    <row r="563" spans="2:65" s="1" customFormat="1" ht="11.25">
      <c r="B563" s="33"/>
      <c r="D563" s="142" t="s">
        <v>127</v>
      </c>
      <c r="F563" s="143" t="s">
        <v>664</v>
      </c>
      <c r="I563" s="144"/>
      <c r="L563" s="33"/>
      <c r="M563" s="145"/>
      <c r="T563" s="54"/>
      <c r="AT563" s="18" t="s">
        <v>127</v>
      </c>
      <c r="AU563" s="18" t="s">
        <v>82</v>
      </c>
    </row>
    <row r="564" spans="2:65" s="12" customFormat="1" ht="11.25">
      <c r="B564" s="146"/>
      <c r="D564" s="147" t="s">
        <v>129</v>
      </c>
      <c r="E564" s="148" t="s">
        <v>3</v>
      </c>
      <c r="F564" s="149" t="s">
        <v>250</v>
      </c>
      <c r="H564" s="148" t="s">
        <v>3</v>
      </c>
      <c r="I564" s="150"/>
      <c r="L564" s="146"/>
      <c r="M564" s="151"/>
      <c r="T564" s="152"/>
      <c r="AT564" s="148" t="s">
        <v>129</v>
      </c>
      <c r="AU564" s="148" t="s">
        <v>82</v>
      </c>
      <c r="AV564" s="12" t="s">
        <v>80</v>
      </c>
      <c r="AW564" s="12" t="s">
        <v>33</v>
      </c>
      <c r="AX564" s="12" t="s">
        <v>72</v>
      </c>
      <c r="AY564" s="148" t="s">
        <v>118</v>
      </c>
    </row>
    <row r="565" spans="2:65" s="13" customFormat="1" ht="11.25">
      <c r="B565" s="153"/>
      <c r="D565" s="147" t="s">
        <v>129</v>
      </c>
      <c r="E565" s="154" t="s">
        <v>3</v>
      </c>
      <c r="F565" s="155" t="s">
        <v>665</v>
      </c>
      <c r="H565" s="156">
        <v>19.7</v>
      </c>
      <c r="I565" s="157"/>
      <c r="L565" s="153"/>
      <c r="M565" s="158"/>
      <c r="T565" s="159"/>
      <c r="AT565" s="154" t="s">
        <v>129</v>
      </c>
      <c r="AU565" s="154" t="s">
        <v>82</v>
      </c>
      <c r="AV565" s="13" t="s">
        <v>82</v>
      </c>
      <c r="AW565" s="13" t="s">
        <v>33</v>
      </c>
      <c r="AX565" s="13" t="s">
        <v>72</v>
      </c>
      <c r="AY565" s="154" t="s">
        <v>118</v>
      </c>
    </row>
    <row r="566" spans="2:65" s="14" customFormat="1" ht="11.25">
      <c r="B566" s="160"/>
      <c r="D566" s="147" t="s">
        <v>129</v>
      </c>
      <c r="E566" s="161" t="s">
        <v>3</v>
      </c>
      <c r="F566" s="162" t="s">
        <v>132</v>
      </c>
      <c r="H566" s="163">
        <v>19.7</v>
      </c>
      <c r="I566" s="164"/>
      <c r="L566" s="160"/>
      <c r="M566" s="165"/>
      <c r="T566" s="166"/>
      <c r="AT566" s="161" t="s">
        <v>129</v>
      </c>
      <c r="AU566" s="161" t="s">
        <v>82</v>
      </c>
      <c r="AV566" s="14" t="s">
        <v>125</v>
      </c>
      <c r="AW566" s="14" t="s">
        <v>33</v>
      </c>
      <c r="AX566" s="14" t="s">
        <v>80</v>
      </c>
      <c r="AY566" s="161" t="s">
        <v>118</v>
      </c>
    </row>
    <row r="567" spans="2:65" s="11" customFormat="1" ht="22.9" customHeight="1">
      <c r="B567" s="116"/>
      <c r="D567" s="117" t="s">
        <v>71</v>
      </c>
      <c r="E567" s="126" t="s">
        <v>666</v>
      </c>
      <c r="F567" s="126" t="s">
        <v>667</v>
      </c>
      <c r="I567" s="119"/>
      <c r="J567" s="127">
        <f>BK567</f>
        <v>0</v>
      </c>
      <c r="L567" s="116"/>
      <c r="M567" s="121"/>
      <c r="P567" s="122">
        <f>SUM(P568:P594)</f>
        <v>0</v>
      </c>
      <c r="R567" s="122">
        <f>SUM(R568:R594)</f>
        <v>0</v>
      </c>
      <c r="T567" s="123">
        <f>SUM(T568:T594)</f>
        <v>0</v>
      </c>
      <c r="AR567" s="117" t="s">
        <v>80</v>
      </c>
      <c r="AT567" s="124" t="s">
        <v>71</v>
      </c>
      <c r="AU567" s="124" t="s">
        <v>80</v>
      </c>
      <c r="AY567" s="117" t="s">
        <v>118</v>
      </c>
      <c r="BK567" s="125">
        <f>SUM(BK568:BK594)</f>
        <v>0</v>
      </c>
    </row>
    <row r="568" spans="2:65" s="1" customFormat="1" ht="24.2" customHeight="1">
      <c r="B568" s="128"/>
      <c r="C568" s="129" t="s">
        <v>668</v>
      </c>
      <c r="D568" s="129" t="s">
        <v>120</v>
      </c>
      <c r="E568" s="130" t="s">
        <v>669</v>
      </c>
      <c r="F568" s="131" t="s">
        <v>670</v>
      </c>
      <c r="G568" s="132" t="s">
        <v>671</v>
      </c>
      <c r="H568" s="133">
        <v>431.37400000000002</v>
      </c>
      <c r="I568" s="134"/>
      <c r="J568" s="135">
        <f>ROUND(I568*H568,2)</f>
        <v>0</v>
      </c>
      <c r="K568" s="131" t="s">
        <v>124</v>
      </c>
      <c r="L568" s="33"/>
      <c r="M568" s="136" t="s">
        <v>3</v>
      </c>
      <c r="N568" s="137" t="s">
        <v>43</v>
      </c>
      <c r="P568" s="138">
        <f>O568*H568</f>
        <v>0</v>
      </c>
      <c r="Q568" s="138">
        <v>0</v>
      </c>
      <c r="R568" s="138">
        <f>Q568*H568</f>
        <v>0</v>
      </c>
      <c r="S568" s="138">
        <v>0</v>
      </c>
      <c r="T568" s="139">
        <f>S568*H568</f>
        <v>0</v>
      </c>
      <c r="AR568" s="140" t="s">
        <v>125</v>
      </c>
      <c r="AT568" s="140" t="s">
        <v>120</v>
      </c>
      <c r="AU568" s="140" t="s">
        <v>82</v>
      </c>
      <c r="AY568" s="18" t="s">
        <v>118</v>
      </c>
      <c r="BE568" s="141">
        <f>IF(N568="základní",J568,0)</f>
        <v>0</v>
      </c>
      <c r="BF568" s="141">
        <f>IF(N568="snížená",J568,0)</f>
        <v>0</v>
      </c>
      <c r="BG568" s="141">
        <f>IF(N568="zákl. přenesená",J568,0)</f>
        <v>0</v>
      </c>
      <c r="BH568" s="141">
        <f>IF(N568="sníž. přenesená",J568,0)</f>
        <v>0</v>
      </c>
      <c r="BI568" s="141">
        <f>IF(N568="nulová",J568,0)</f>
        <v>0</v>
      </c>
      <c r="BJ568" s="18" t="s">
        <v>80</v>
      </c>
      <c r="BK568" s="141">
        <f>ROUND(I568*H568,2)</f>
        <v>0</v>
      </c>
      <c r="BL568" s="18" t="s">
        <v>125</v>
      </c>
      <c r="BM568" s="140" t="s">
        <v>672</v>
      </c>
    </row>
    <row r="569" spans="2:65" s="1" customFormat="1" ht="11.25">
      <c r="B569" s="33"/>
      <c r="D569" s="142" t="s">
        <v>127</v>
      </c>
      <c r="F569" s="143" t="s">
        <v>673</v>
      </c>
      <c r="I569" s="144"/>
      <c r="L569" s="33"/>
      <c r="M569" s="145"/>
      <c r="T569" s="54"/>
      <c r="AT569" s="18" t="s">
        <v>127</v>
      </c>
      <c r="AU569" s="18" t="s">
        <v>82</v>
      </c>
    </row>
    <row r="570" spans="2:65" s="1" customFormat="1" ht="24.2" customHeight="1">
      <c r="B570" s="128"/>
      <c r="C570" s="129" t="s">
        <v>674</v>
      </c>
      <c r="D570" s="129" t="s">
        <v>120</v>
      </c>
      <c r="E570" s="130" t="s">
        <v>675</v>
      </c>
      <c r="F570" s="131" t="s">
        <v>676</v>
      </c>
      <c r="G570" s="132" t="s">
        <v>671</v>
      </c>
      <c r="H570" s="133">
        <v>6039.2359999999999</v>
      </c>
      <c r="I570" s="134"/>
      <c r="J570" s="135">
        <f>ROUND(I570*H570,2)</f>
        <v>0</v>
      </c>
      <c r="K570" s="131" t="s">
        <v>124</v>
      </c>
      <c r="L570" s="33"/>
      <c r="M570" s="136" t="s">
        <v>3</v>
      </c>
      <c r="N570" s="137" t="s">
        <v>43</v>
      </c>
      <c r="P570" s="138">
        <f>O570*H570</f>
        <v>0</v>
      </c>
      <c r="Q570" s="138">
        <v>0</v>
      </c>
      <c r="R570" s="138">
        <f>Q570*H570</f>
        <v>0</v>
      </c>
      <c r="S570" s="138">
        <v>0</v>
      </c>
      <c r="T570" s="139">
        <f>S570*H570</f>
        <v>0</v>
      </c>
      <c r="AR570" s="140" t="s">
        <v>125</v>
      </c>
      <c r="AT570" s="140" t="s">
        <v>120</v>
      </c>
      <c r="AU570" s="140" t="s">
        <v>82</v>
      </c>
      <c r="AY570" s="18" t="s">
        <v>118</v>
      </c>
      <c r="BE570" s="141">
        <f>IF(N570="základní",J570,0)</f>
        <v>0</v>
      </c>
      <c r="BF570" s="141">
        <f>IF(N570="snížená",J570,0)</f>
        <v>0</v>
      </c>
      <c r="BG570" s="141">
        <f>IF(N570="zákl. přenesená",J570,0)</f>
        <v>0</v>
      </c>
      <c r="BH570" s="141">
        <f>IF(N570="sníž. přenesená",J570,0)</f>
        <v>0</v>
      </c>
      <c r="BI570" s="141">
        <f>IF(N570="nulová",J570,0)</f>
        <v>0</v>
      </c>
      <c r="BJ570" s="18" t="s">
        <v>80</v>
      </c>
      <c r="BK570" s="141">
        <f>ROUND(I570*H570,2)</f>
        <v>0</v>
      </c>
      <c r="BL570" s="18" t="s">
        <v>125</v>
      </c>
      <c r="BM570" s="140" t="s">
        <v>677</v>
      </c>
    </row>
    <row r="571" spans="2:65" s="1" customFormat="1" ht="11.25">
      <c r="B571" s="33"/>
      <c r="D571" s="142" t="s">
        <v>127</v>
      </c>
      <c r="F571" s="143" t="s">
        <v>678</v>
      </c>
      <c r="I571" s="144"/>
      <c r="L571" s="33"/>
      <c r="M571" s="145"/>
      <c r="T571" s="54"/>
      <c r="AT571" s="18" t="s">
        <v>127</v>
      </c>
      <c r="AU571" s="18" t="s">
        <v>82</v>
      </c>
    </row>
    <row r="572" spans="2:65" s="1" customFormat="1" ht="19.5">
      <c r="B572" s="33"/>
      <c r="D572" s="147" t="s">
        <v>416</v>
      </c>
      <c r="F572" s="184" t="s">
        <v>679</v>
      </c>
      <c r="I572" s="144"/>
      <c r="L572" s="33"/>
      <c r="M572" s="145"/>
      <c r="T572" s="54"/>
      <c r="AT572" s="18" t="s">
        <v>416</v>
      </c>
      <c r="AU572" s="18" t="s">
        <v>82</v>
      </c>
    </row>
    <row r="573" spans="2:65" s="13" customFormat="1" ht="11.25">
      <c r="B573" s="153"/>
      <c r="D573" s="147" t="s">
        <v>129</v>
      </c>
      <c r="F573" s="155" t="s">
        <v>680</v>
      </c>
      <c r="H573" s="156">
        <v>6039.2359999999999</v>
      </c>
      <c r="I573" s="157"/>
      <c r="L573" s="153"/>
      <c r="M573" s="158"/>
      <c r="T573" s="159"/>
      <c r="AT573" s="154" t="s">
        <v>129</v>
      </c>
      <c r="AU573" s="154" t="s">
        <v>82</v>
      </c>
      <c r="AV573" s="13" t="s">
        <v>82</v>
      </c>
      <c r="AW573" s="13" t="s">
        <v>4</v>
      </c>
      <c r="AX573" s="13" t="s">
        <v>80</v>
      </c>
      <c r="AY573" s="154" t="s">
        <v>118</v>
      </c>
    </row>
    <row r="574" spans="2:65" s="1" customFormat="1" ht="16.5" customHeight="1">
      <c r="B574" s="128"/>
      <c r="C574" s="129" t="s">
        <v>681</v>
      </c>
      <c r="D574" s="129" t="s">
        <v>120</v>
      </c>
      <c r="E574" s="130" t="s">
        <v>682</v>
      </c>
      <c r="F574" s="131" t="s">
        <v>683</v>
      </c>
      <c r="G574" s="132" t="s">
        <v>671</v>
      </c>
      <c r="H574" s="133">
        <v>431.37400000000002</v>
      </c>
      <c r="I574" s="134"/>
      <c r="J574" s="135">
        <f>ROUND(I574*H574,2)</f>
        <v>0</v>
      </c>
      <c r="K574" s="131" t="s">
        <v>124</v>
      </c>
      <c r="L574" s="33"/>
      <c r="M574" s="136" t="s">
        <v>3</v>
      </c>
      <c r="N574" s="137" t="s">
        <v>43</v>
      </c>
      <c r="P574" s="138">
        <f>O574*H574</f>
        <v>0</v>
      </c>
      <c r="Q574" s="138">
        <v>0</v>
      </c>
      <c r="R574" s="138">
        <f>Q574*H574</f>
        <v>0</v>
      </c>
      <c r="S574" s="138">
        <v>0</v>
      </c>
      <c r="T574" s="139">
        <f>S574*H574</f>
        <v>0</v>
      </c>
      <c r="AR574" s="140" t="s">
        <v>125</v>
      </c>
      <c r="AT574" s="140" t="s">
        <v>120</v>
      </c>
      <c r="AU574" s="140" t="s">
        <v>82</v>
      </c>
      <c r="AY574" s="18" t="s">
        <v>118</v>
      </c>
      <c r="BE574" s="141">
        <f>IF(N574="základní",J574,0)</f>
        <v>0</v>
      </c>
      <c r="BF574" s="141">
        <f>IF(N574="snížená",J574,0)</f>
        <v>0</v>
      </c>
      <c r="BG574" s="141">
        <f>IF(N574="zákl. přenesená",J574,0)</f>
        <v>0</v>
      </c>
      <c r="BH574" s="141">
        <f>IF(N574="sníž. přenesená",J574,0)</f>
        <v>0</v>
      </c>
      <c r="BI574" s="141">
        <f>IF(N574="nulová",J574,0)</f>
        <v>0</v>
      </c>
      <c r="BJ574" s="18" t="s">
        <v>80</v>
      </c>
      <c r="BK574" s="141">
        <f>ROUND(I574*H574,2)</f>
        <v>0</v>
      </c>
      <c r="BL574" s="18" t="s">
        <v>125</v>
      </c>
      <c r="BM574" s="140" t="s">
        <v>684</v>
      </c>
    </row>
    <row r="575" spans="2:65" s="1" customFormat="1" ht="11.25">
      <c r="B575" s="33"/>
      <c r="D575" s="142" t="s">
        <v>127</v>
      </c>
      <c r="F575" s="143" t="s">
        <v>685</v>
      </c>
      <c r="I575" s="144"/>
      <c r="L575" s="33"/>
      <c r="M575" s="145"/>
      <c r="T575" s="54"/>
      <c r="AT575" s="18" t="s">
        <v>127</v>
      </c>
      <c r="AU575" s="18" t="s">
        <v>82</v>
      </c>
    </row>
    <row r="576" spans="2:65" s="1" customFormat="1" ht="24.2" customHeight="1">
      <c r="B576" s="128"/>
      <c r="C576" s="129" t="s">
        <v>686</v>
      </c>
      <c r="D576" s="129" t="s">
        <v>120</v>
      </c>
      <c r="E576" s="130" t="s">
        <v>687</v>
      </c>
      <c r="F576" s="131" t="s">
        <v>688</v>
      </c>
      <c r="G576" s="132" t="s">
        <v>671</v>
      </c>
      <c r="H576" s="133">
        <v>76.784999999999997</v>
      </c>
      <c r="I576" s="134"/>
      <c r="J576" s="135">
        <f>ROUND(I576*H576,2)</f>
        <v>0</v>
      </c>
      <c r="K576" s="131" t="s">
        <v>124</v>
      </c>
      <c r="L576" s="33"/>
      <c r="M576" s="136" t="s">
        <v>3</v>
      </c>
      <c r="N576" s="137" t="s">
        <v>43</v>
      </c>
      <c r="P576" s="138">
        <f>O576*H576</f>
        <v>0</v>
      </c>
      <c r="Q576" s="138">
        <v>0</v>
      </c>
      <c r="R576" s="138">
        <f>Q576*H576</f>
        <v>0</v>
      </c>
      <c r="S576" s="138">
        <v>0</v>
      </c>
      <c r="T576" s="139">
        <f>S576*H576</f>
        <v>0</v>
      </c>
      <c r="AR576" s="140" t="s">
        <v>125</v>
      </c>
      <c r="AT576" s="140" t="s">
        <v>120</v>
      </c>
      <c r="AU576" s="140" t="s">
        <v>82</v>
      </c>
      <c r="AY576" s="18" t="s">
        <v>118</v>
      </c>
      <c r="BE576" s="141">
        <f>IF(N576="základní",J576,0)</f>
        <v>0</v>
      </c>
      <c r="BF576" s="141">
        <f>IF(N576="snížená",J576,0)</f>
        <v>0</v>
      </c>
      <c r="BG576" s="141">
        <f>IF(N576="zákl. přenesená",J576,0)</f>
        <v>0</v>
      </c>
      <c r="BH576" s="141">
        <f>IF(N576="sníž. přenesená",J576,0)</f>
        <v>0</v>
      </c>
      <c r="BI576" s="141">
        <f>IF(N576="nulová",J576,0)</f>
        <v>0</v>
      </c>
      <c r="BJ576" s="18" t="s">
        <v>80</v>
      </c>
      <c r="BK576" s="141">
        <f>ROUND(I576*H576,2)</f>
        <v>0</v>
      </c>
      <c r="BL576" s="18" t="s">
        <v>125</v>
      </c>
      <c r="BM576" s="140" t="s">
        <v>689</v>
      </c>
    </row>
    <row r="577" spans="2:65" s="1" customFormat="1" ht="11.25">
      <c r="B577" s="33"/>
      <c r="D577" s="142" t="s">
        <v>127</v>
      </c>
      <c r="F577" s="143" t="s">
        <v>690</v>
      </c>
      <c r="I577" s="144"/>
      <c r="L577" s="33"/>
      <c r="M577" s="145"/>
      <c r="T577" s="54"/>
      <c r="AT577" s="18" t="s">
        <v>127</v>
      </c>
      <c r="AU577" s="18" t="s">
        <v>82</v>
      </c>
    </row>
    <row r="578" spans="2:65" s="13" customFormat="1" ht="11.25">
      <c r="B578" s="153"/>
      <c r="D578" s="147" t="s">
        <v>129</v>
      </c>
      <c r="E578" s="154" t="s">
        <v>3</v>
      </c>
      <c r="F578" s="155" t="s">
        <v>691</v>
      </c>
      <c r="H578" s="156">
        <v>4.0830000000000002</v>
      </c>
      <c r="I578" s="157"/>
      <c r="L578" s="153"/>
      <c r="M578" s="158"/>
      <c r="T578" s="159"/>
      <c r="AT578" s="154" t="s">
        <v>129</v>
      </c>
      <c r="AU578" s="154" t="s">
        <v>82</v>
      </c>
      <c r="AV578" s="13" t="s">
        <v>82</v>
      </c>
      <c r="AW578" s="13" t="s">
        <v>33</v>
      </c>
      <c r="AX578" s="13" t="s">
        <v>72</v>
      </c>
      <c r="AY578" s="154" t="s">
        <v>118</v>
      </c>
    </row>
    <row r="579" spans="2:65" s="13" customFormat="1" ht="11.25">
      <c r="B579" s="153"/>
      <c r="D579" s="147" t="s">
        <v>129</v>
      </c>
      <c r="E579" s="154" t="s">
        <v>3</v>
      </c>
      <c r="F579" s="155" t="s">
        <v>692</v>
      </c>
      <c r="H579" s="156">
        <v>11.215999999999999</v>
      </c>
      <c r="I579" s="157"/>
      <c r="L579" s="153"/>
      <c r="M579" s="158"/>
      <c r="T579" s="159"/>
      <c r="AT579" s="154" t="s">
        <v>129</v>
      </c>
      <c r="AU579" s="154" t="s">
        <v>82</v>
      </c>
      <c r="AV579" s="13" t="s">
        <v>82</v>
      </c>
      <c r="AW579" s="13" t="s">
        <v>33</v>
      </c>
      <c r="AX579" s="13" t="s">
        <v>72</v>
      </c>
      <c r="AY579" s="154" t="s">
        <v>118</v>
      </c>
    </row>
    <row r="580" spans="2:65" s="13" customFormat="1" ht="11.25">
      <c r="B580" s="153"/>
      <c r="D580" s="147" t="s">
        <v>129</v>
      </c>
      <c r="E580" s="154" t="s">
        <v>3</v>
      </c>
      <c r="F580" s="155" t="s">
        <v>693</v>
      </c>
      <c r="H580" s="156">
        <v>17.553000000000001</v>
      </c>
      <c r="I580" s="157"/>
      <c r="L580" s="153"/>
      <c r="M580" s="158"/>
      <c r="T580" s="159"/>
      <c r="AT580" s="154" t="s">
        <v>129</v>
      </c>
      <c r="AU580" s="154" t="s">
        <v>82</v>
      </c>
      <c r="AV580" s="13" t="s">
        <v>82</v>
      </c>
      <c r="AW580" s="13" t="s">
        <v>33</v>
      </c>
      <c r="AX580" s="13" t="s">
        <v>72</v>
      </c>
      <c r="AY580" s="154" t="s">
        <v>118</v>
      </c>
    </row>
    <row r="581" spans="2:65" s="13" customFormat="1" ht="11.25">
      <c r="B581" s="153"/>
      <c r="D581" s="147" t="s">
        <v>129</v>
      </c>
      <c r="E581" s="154" t="s">
        <v>3</v>
      </c>
      <c r="F581" s="155" t="s">
        <v>694</v>
      </c>
      <c r="H581" s="156">
        <v>13.042</v>
      </c>
      <c r="I581" s="157"/>
      <c r="L581" s="153"/>
      <c r="M581" s="158"/>
      <c r="T581" s="159"/>
      <c r="AT581" s="154" t="s">
        <v>129</v>
      </c>
      <c r="AU581" s="154" t="s">
        <v>82</v>
      </c>
      <c r="AV581" s="13" t="s">
        <v>82</v>
      </c>
      <c r="AW581" s="13" t="s">
        <v>33</v>
      </c>
      <c r="AX581" s="13" t="s">
        <v>72</v>
      </c>
      <c r="AY581" s="154" t="s">
        <v>118</v>
      </c>
    </row>
    <row r="582" spans="2:65" s="13" customFormat="1" ht="11.25">
      <c r="B582" s="153"/>
      <c r="D582" s="147" t="s">
        <v>129</v>
      </c>
      <c r="E582" s="154" t="s">
        <v>3</v>
      </c>
      <c r="F582" s="155" t="s">
        <v>695</v>
      </c>
      <c r="H582" s="156">
        <v>12.646000000000001</v>
      </c>
      <c r="I582" s="157"/>
      <c r="L582" s="153"/>
      <c r="M582" s="158"/>
      <c r="T582" s="159"/>
      <c r="AT582" s="154" t="s">
        <v>129</v>
      </c>
      <c r="AU582" s="154" t="s">
        <v>82</v>
      </c>
      <c r="AV582" s="13" t="s">
        <v>82</v>
      </c>
      <c r="AW582" s="13" t="s">
        <v>33</v>
      </c>
      <c r="AX582" s="13" t="s">
        <v>72</v>
      </c>
      <c r="AY582" s="154" t="s">
        <v>118</v>
      </c>
    </row>
    <row r="583" spans="2:65" s="13" customFormat="1" ht="11.25">
      <c r="B583" s="153"/>
      <c r="D583" s="147" t="s">
        <v>129</v>
      </c>
      <c r="E583" s="154" t="s">
        <v>3</v>
      </c>
      <c r="F583" s="155" t="s">
        <v>696</v>
      </c>
      <c r="H583" s="156">
        <v>18.245000000000001</v>
      </c>
      <c r="I583" s="157"/>
      <c r="L583" s="153"/>
      <c r="M583" s="158"/>
      <c r="T583" s="159"/>
      <c r="AT583" s="154" t="s">
        <v>129</v>
      </c>
      <c r="AU583" s="154" t="s">
        <v>82</v>
      </c>
      <c r="AV583" s="13" t="s">
        <v>82</v>
      </c>
      <c r="AW583" s="13" t="s">
        <v>33</v>
      </c>
      <c r="AX583" s="13" t="s">
        <v>72</v>
      </c>
      <c r="AY583" s="154" t="s">
        <v>118</v>
      </c>
    </row>
    <row r="584" spans="2:65" s="14" customFormat="1" ht="11.25">
      <c r="B584" s="160"/>
      <c r="D584" s="147" t="s">
        <v>129</v>
      </c>
      <c r="E584" s="161" t="s">
        <v>3</v>
      </c>
      <c r="F584" s="162" t="s">
        <v>132</v>
      </c>
      <c r="H584" s="163">
        <v>76.785000000000011</v>
      </c>
      <c r="I584" s="164"/>
      <c r="L584" s="160"/>
      <c r="M584" s="165"/>
      <c r="T584" s="166"/>
      <c r="AT584" s="161" t="s">
        <v>129</v>
      </c>
      <c r="AU584" s="161" t="s">
        <v>82</v>
      </c>
      <c r="AV584" s="14" t="s">
        <v>125</v>
      </c>
      <c r="AW584" s="14" t="s">
        <v>33</v>
      </c>
      <c r="AX584" s="14" t="s">
        <v>80</v>
      </c>
      <c r="AY584" s="161" t="s">
        <v>118</v>
      </c>
    </row>
    <row r="585" spans="2:65" s="1" customFormat="1" ht="24.2" customHeight="1">
      <c r="B585" s="128"/>
      <c r="C585" s="129" t="s">
        <v>697</v>
      </c>
      <c r="D585" s="129" t="s">
        <v>120</v>
      </c>
      <c r="E585" s="130" t="s">
        <v>698</v>
      </c>
      <c r="F585" s="131" t="s">
        <v>699</v>
      </c>
      <c r="G585" s="132" t="s">
        <v>671</v>
      </c>
      <c r="H585" s="133">
        <v>56.055999999999997</v>
      </c>
      <c r="I585" s="134"/>
      <c r="J585" s="135">
        <f>ROUND(I585*H585,2)</f>
        <v>0</v>
      </c>
      <c r="K585" s="131" t="s">
        <v>124</v>
      </c>
      <c r="L585" s="33"/>
      <c r="M585" s="136" t="s">
        <v>3</v>
      </c>
      <c r="N585" s="137" t="s">
        <v>43</v>
      </c>
      <c r="P585" s="138">
        <f>O585*H585</f>
        <v>0</v>
      </c>
      <c r="Q585" s="138">
        <v>0</v>
      </c>
      <c r="R585" s="138">
        <f>Q585*H585</f>
        <v>0</v>
      </c>
      <c r="S585" s="138">
        <v>0</v>
      </c>
      <c r="T585" s="139">
        <f>S585*H585</f>
        <v>0</v>
      </c>
      <c r="AR585" s="140" t="s">
        <v>125</v>
      </c>
      <c r="AT585" s="140" t="s">
        <v>120</v>
      </c>
      <c r="AU585" s="140" t="s">
        <v>82</v>
      </c>
      <c r="AY585" s="18" t="s">
        <v>118</v>
      </c>
      <c r="BE585" s="141">
        <f>IF(N585="základní",J585,0)</f>
        <v>0</v>
      </c>
      <c r="BF585" s="141">
        <f>IF(N585="snížená",J585,0)</f>
        <v>0</v>
      </c>
      <c r="BG585" s="141">
        <f>IF(N585="zákl. přenesená",J585,0)</f>
        <v>0</v>
      </c>
      <c r="BH585" s="141">
        <f>IF(N585="sníž. přenesená",J585,0)</f>
        <v>0</v>
      </c>
      <c r="BI585" s="141">
        <f>IF(N585="nulová",J585,0)</f>
        <v>0</v>
      </c>
      <c r="BJ585" s="18" t="s">
        <v>80</v>
      </c>
      <c r="BK585" s="141">
        <f>ROUND(I585*H585,2)</f>
        <v>0</v>
      </c>
      <c r="BL585" s="18" t="s">
        <v>125</v>
      </c>
      <c r="BM585" s="140" t="s">
        <v>700</v>
      </c>
    </row>
    <row r="586" spans="2:65" s="1" customFormat="1" ht="11.25">
      <c r="B586" s="33"/>
      <c r="D586" s="142" t="s">
        <v>127</v>
      </c>
      <c r="F586" s="143" t="s">
        <v>701</v>
      </c>
      <c r="I586" s="144"/>
      <c r="L586" s="33"/>
      <c r="M586" s="145"/>
      <c r="T586" s="54"/>
      <c r="AT586" s="18" t="s">
        <v>127</v>
      </c>
      <c r="AU586" s="18" t="s">
        <v>82</v>
      </c>
    </row>
    <row r="587" spans="2:65" s="12" customFormat="1" ht="11.25">
      <c r="B587" s="146"/>
      <c r="D587" s="147" t="s">
        <v>129</v>
      </c>
      <c r="E587" s="148" t="s">
        <v>3</v>
      </c>
      <c r="F587" s="149" t="s">
        <v>702</v>
      </c>
      <c r="H587" s="148" t="s">
        <v>3</v>
      </c>
      <c r="I587" s="150"/>
      <c r="L587" s="146"/>
      <c r="M587" s="151"/>
      <c r="T587" s="152"/>
      <c r="AT587" s="148" t="s">
        <v>129</v>
      </c>
      <c r="AU587" s="148" t="s">
        <v>82</v>
      </c>
      <c r="AV587" s="12" t="s">
        <v>80</v>
      </c>
      <c r="AW587" s="12" t="s">
        <v>33</v>
      </c>
      <c r="AX587" s="12" t="s">
        <v>72</v>
      </c>
      <c r="AY587" s="148" t="s">
        <v>118</v>
      </c>
    </row>
    <row r="588" spans="2:65" s="13" customFormat="1" ht="11.25">
      <c r="B588" s="153"/>
      <c r="D588" s="147" t="s">
        <v>129</v>
      </c>
      <c r="E588" s="154" t="s">
        <v>3</v>
      </c>
      <c r="F588" s="155" t="s">
        <v>703</v>
      </c>
      <c r="H588" s="156">
        <v>56.055999999999997</v>
      </c>
      <c r="I588" s="157"/>
      <c r="L588" s="153"/>
      <c r="M588" s="158"/>
      <c r="T588" s="159"/>
      <c r="AT588" s="154" t="s">
        <v>129</v>
      </c>
      <c r="AU588" s="154" t="s">
        <v>82</v>
      </c>
      <c r="AV588" s="13" t="s">
        <v>82</v>
      </c>
      <c r="AW588" s="13" t="s">
        <v>33</v>
      </c>
      <c r="AX588" s="13" t="s">
        <v>80</v>
      </c>
      <c r="AY588" s="154" t="s">
        <v>118</v>
      </c>
    </row>
    <row r="589" spans="2:65" s="1" customFormat="1" ht="24.2" customHeight="1">
      <c r="B589" s="128"/>
      <c r="C589" s="129" t="s">
        <v>704</v>
      </c>
      <c r="D589" s="129" t="s">
        <v>120</v>
      </c>
      <c r="E589" s="130" t="s">
        <v>705</v>
      </c>
      <c r="F589" s="131" t="s">
        <v>706</v>
      </c>
      <c r="G589" s="132" t="s">
        <v>671</v>
      </c>
      <c r="H589" s="133">
        <v>298.53300000000002</v>
      </c>
      <c r="I589" s="134"/>
      <c r="J589" s="135">
        <f>ROUND(I589*H589,2)</f>
        <v>0</v>
      </c>
      <c r="K589" s="131" t="s">
        <v>124</v>
      </c>
      <c r="L589" s="33"/>
      <c r="M589" s="136" t="s">
        <v>3</v>
      </c>
      <c r="N589" s="137" t="s">
        <v>43</v>
      </c>
      <c r="P589" s="138">
        <f>O589*H589</f>
        <v>0</v>
      </c>
      <c r="Q589" s="138">
        <v>0</v>
      </c>
      <c r="R589" s="138">
        <f>Q589*H589</f>
        <v>0</v>
      </c>
      <c r="S589" s="138">
        <v>0</v>
      </c>
      <c r="T589" s="139">
        <f>S589*H589</f>
        <v>0</v>
      </c>
      <c r="AR589" s="140" t="s">
        <v>125</v>
      </c>
      <c r="AT589" s="140" t="s">
        <v>120</v>
      </c>
      <c r="AU589" s="140" t="s">
        <v>82</v>
      </c>
      <c r="AY589" s="18" t="s">
        <v>118</v>
      </c>
      <c r="BE589" s="141">
        <f>IF(N589="základní",J589,0)</f>
        <v>0</v>
      </c>
      <c r="BF589" s="141">
        <f>IF(N589="snížená",J589,0)</f>
        <v>0</v>
      </c>
      <c r="BG589" s="141">
        <f>IF(N589="zákl. přenesená",J589,0)</f>
        <v>0</v>
      </c>
      <c r="BH589" s="141">
        <f>IF(N589="sníž. přenesená",J589,0)</f>
        <v>0</v>
      </c>
      <c r="BI589" s="141">
        <f>IF(N589="nulová",J589,0)</f>
        <v>0</v>
      </c>
      <c r="BJ589" s="18" t="s">
        <v>80</v>
      </c>
      <c r="BK589" s="141">
        <f>ROUND(I589*H589,2)</f>
        <v>0</v>
      </c>
      <c r="BL589" s="18" t="s">
        <v>125</v>
      </c>
      <c r="BM589" s="140" t="s">
        <v>707</v>
      </c>
    </row>
    <row r="590" spans="2:65" s="1" customFormat="1" ht="11.25">
      <c r="B590" s="33"/>
      <c r="D590" s="142" t="s">
        <v>127</v>
      </c>
      <c r="F590" s="143" t="s">
        <v>708</v>
      </c>
      <c r="I590" s="144"/>
      <c r="L590" s="33"/>
      <c r="M590" s="145"/>
      <c r="T590" s="54"/>
      <c r="AT590" s="18" t="s">
        <v>127</v>
      </c>
      <c r="AU590" s="18" t="s">
        <v>82</v>
      </c>
    </row>
    <row r="591" spans="2:65" s="13" customFormat="1" ht="11.25">
      <c r="B591" s="153"/>
      <c r="D591" s="147" t="s">
        <v>129</v>
      </c>
      <c r="E591" s="154" t="s">
        <v>3</v>
      </c>
      <c r="F591" s="155" t="s">
        <v>709</v>
      </c>
      <c r="H591" s="156">
        <v>431.37400000000002</v>
      </c>
      <c r="I591" s="157"/>
      <c r="L591" s="153"/>
      <c r="M591" s="158"/>
      <c r="T591" s="159"/>
      <c r="AT591" s="154" t="s">
        <v>129</v>
      </c>
      <c r="AU591" s="154" t="s">
        <v>82</v>
      </c>
      <c r="AV591" s="13" t="s">
        <v>82</v>
      </c>
      <c r="AW591" s="13" t="s">
        <v>33</v>
      </c>
      <c r="AX591" s="13" t="s">
        <v>72</v>
      </c>
      <c r="AY591" s="154" t="s">
        <v>118</v>
      </c>
    </row>
    <row r="592" spans="2:65" s="13" customFormat="1" ht="11.25">
      <c r="B592" s="153"/>
      <c r="D592" s="147" t="s">
        <v>129</v>
      </c>
      <c r="E592" s="154" t="s">
        <v>3</v>
      </c>
      <c r="F592" s="155" t="s">
        <v>710</v>
      </c>
      <c r="H592" s="156">
        <v>-76.784999999999997</v>
      </c>
      <c r="I592" s="157"/>
      <c r="L592" s="153"/>
      <c r="M592" s="158"/>
      <c r="T592" s="159"/>
      <c r="AT592" s="154" t="s">
        <v>129</v>
      </c>
      <c r="AU592" s="154" t="s">
        <v>82</v>
      </c>
      <c r="AV592" s="13" t="s">
        <v>82</v>
      </c>
      <c r="AW592" s="13" t="s">
        <v>33</v>
      </c>
      <c r="AX592" s="13" t="s">
        <v>72</v>
      </c>
      <c r="AY592" s="154" t="s">
        <v>118</v>
      </c>
    </row>
    <row r="593" spans="2:65" s="13" customFormat="1" ht="11.25">
      <c r="B593" s="153"/>
      <c r="D593" s="147" t="s">
        <v>129</v>
      </c>
      <c r="E593" s="154" t="s">
        <v>3</v>
      </c>
      <c r="F593" s="155" t="s">
        <v>711</v>
      </c>
      <c r="H593" s="156">
        <v>-56.055999999999997</v>
      </c>
      <c r="I593" s="157"/>
      <c r="L593" s="153"/>
      <c r="M593" s="158"/>
      <c r="T593" s="159"/>
      <c r="AT593" s="154" t="s">
        <v>129</v>
      </c>
      <c r="AU593" s="154" t="s">
        <v>82</v>
      </c>
      <c r="AV593" s="13" t="s">
        <v>82</v>
      </c>
      <c r="AW593" s="13" t="s">
        <v>33</v>
      </c>
      <c r="AX593" s="13" t="s">
        <v>72</v>
      </c>
      <c r="AY593" s="154" t="s">
        <v>118</v>
      </c>
    </row>
    <row r="594" spans="2:65" s="14" customFormat="1" ht="11.25">
      <c r="B594" s="160"/>
      <c r="D594" s="147" t="s">
        <v>129</v>
      </c>
      <c r="E594" s="161" t="s">
        <v>3</v>
      </c>
      <c r="F594" s="162" t="s">
        <v>132</v>
      </c>
      <c r="H594" s="163">
        <v>298.53300000000007</v>
      </c>
      <c r="I594" s="164"/>
      <c r="L594" s="160"/>
      <c r="M594" s="165"/>
      <c r="T594" s="166"/>
      <c r="AT594" s="161" t="s">
        <v>129</v>
      </c>
      <c r="AU594" s="161" t="s">
        <v>82</v>
      </c>
      <c r="AV594" s="14" t="s">
        <v>125</v>
      </c>
      <c r="AW594" s="14" t="s">
        <v>33</v>
      </c>
      <c r="AX594" s="14" t="s">
        <v>80</v>
      </c>
      <c r="AY594" s="161" t="s">
        <v>118</v>
      </c>
    </row>
    <row r="595" spans="2:65" s="11" customFormat="1" ht="22.9" customHeight="1">
      <c r="B595" s="116"/>
      <c r="D595" s="117" t="s">
        <v>71</v>
      </c>
      <c r="E595" s="126" t="s">
        <v>712</v>
      </c>
      <c r="F595" s="126" t="s">
        <v>713</v>
      </c>
      <c r="I595" s="119"/>
      <c r="J595" s="127">
        <f>BK595</f>
        <v>0</v>
      </c>
      <c r="L595" s="116"/>
      <c r="M595" s="121"/>
      <c r="P595" s="122">
        <f>SUM(P596:P597)</f>
        <v>0</v>
      </c>
      <c r="R595" s="122">
        <f>SUM(R596:R597)</f>
        <v>0</v>
      </c>
      <c r="T595" s="123">
        <f>SUM(T596:T597)</f>
        <v>0</v>
      </c>
      <c r="AR595" s="117" t="s">
        <v>80</v>
      </c>
      <c r="AT595" s="124" t="s">
        <v>71</v>
      </c>
      <c r="AU595" s="124" t="s">
        <v>80</v>
      </c>
      <c r="AY595" s="117" t="s">
        <v>118</v>
      </c>
      <c r="BK595" s="125">
        <f>SUM(BK596:BK597)</f>
        <v>0</v>
      </c>
    </row>
    <row r="596" spans="2:65" s="1" customFormat="1" ht="24.2" customHeight="1">
      <c r="B596" s="128"/>
      <c r="C596" s="129" t="s">
        <v>714</v>
      </c>
      <c r="D596" s="129" t="s">
        <v>120</v>
      </c>
      <c r="E596" s="130" t="s">
        <v>715</v>
      </c>
      <c r="F596" s="131" t="s">
        <v>716</v>
      </c>
      <c r="G596" s="132" t="s">
        <v>671</v>
      </c>
      <c r="H596" s="133">
        <v>617.35400000000004</v>
      </c>
      <c r="I596" s="134"/>
      <c r="J596" s="135">
        <f>ROUND(I596*H596,2)</f>
        <v>0</v>
      </c>
      <c r="K596" s="131" t="s">
        <v>124</v>
      </c>
      <c r="L596" s="33"/>
      <c r="M596" s="136" t="s">
        <v>3</v>
      </c>
      <c r="N596" s="137" t="s">
        <v>43</v>
      </c>
      <c r="P596" s="138">
        <f>O596*H596</f>
        <v>0</v>
      </c>
      <c r="Q596" s="138">
        <v>0</v>
      </c>
      <c r="R596" s="138">
        <f>Q596*H596</f>
        <v>0</v>
      </c>
      <c r="S596" s="138">
        <v>0</v>
      </c>
      <c r="T596" s="139">
        <f>S596*H596</f>
        <v>0</v>
      </c>
      <c r="AR596" s="140" t="s">
        <v>125</v>
      </c>
      <c r="AT596" s="140" t="s">
        <v>120</v>
      </c>
      <c r="AU596" s="140" t="s">
        <v>82</v>
      </c>
      <c r="AY596" s="18" t="s">
        <v>118</v>
      </c>
      <c r="BE596" s="141">
        <f>IF(N596="základní",J596,0)</f>
        <v>0</v>
      </c>
      <c r="BF596" s="141">
        <f>IF(N596="snížená",J596,0)</f>
        <v>0</v>
      </c>
      <c r="BG596" s="141">
        <f>IF(N596="zákl. přenesená",J596,0)</f>
        <v>0</v>
      </c>
      <c r="BH596" s="141">
        <f>IF(N596="sníž. přenesená",J596,0)</f>
        <v>0</v>
      </c>
      <c r="BI596" s="141">
        <f>IF(N596="nulová",J596,0)</f>
        <v>0</v>
      </c>
      <c r="BJ596" s="18" t="s">
        <v>80</v>
      </c>
      <c r="BK596" s="141">
        <f>ROUND(I596*H596,2)</f>
        <v>0</v>
      </c>
      <c r="BL596" s="18" t="s">
        <v>125</v>
      </c>
      <c r="BM596" s="140" t="s">
        <v>717</v>
      </c>
    </row>
    <row r="597" spans="2:65" s="1" customFormat="1" ht="11.25">
      <c r="B597" s="33"/>
      <c r="D597" s="142" t="s">
        <v>127</v>
      </c>
      <c r="F597" s="143" t="s">
        <v>718</v>
      </c>
      <c r="I597" s="144"/>
      <c r="L597" s="33"/>
      <c r="M597" s="185"/>
      <c r="N597" s="186"/>
      <c r="O597" s="186"/>
      <c r="P597" s="186"/>
      <c r="Q597" s="186"/>
      <c r="R597" s="186"/>
      <c r="S597" s="186"/>
      <c r="T597" s="187"/>
      <c r="AT597" s="18" t="s">
        <v>127</v>
      </c>
      <c r="AU597" s="18" t="s">
        <v>82</v>
      </c>
    </row>
    <row r="598" spans="2:65" s="1" customFormat="1" ht="6.95" customHeight="1">
      <c r="B598" s="42"/>
      <c r="C598" s="43"/>
      <c r="D598" s="43"/>
      <c r="E598" s="43"/>
      <c r="F598" s="43"/>
      <c r="G598" s="43"/>
      <c r="H598" s="43"/>
      <c r="I598" s="43"/>
      <c r="J598" s="43"/>
      <c r="K598" s="43"/>
      <c r="L598" s="33"/>
    </row>
  </sheetData>
  <autoFilter ref="C85:K597" xr:uid="{00000000-0009-0000-0000-000001000000}"/>
  <mergeCells count="9">
    <mergeCell ref="E50:H50"/>
    <mergeCell ref="E76:H76"/>
    <mergeCell ref="E78:H78"/>
    <mergeCell ref="L2:V2"/>
    <mergeCell ref="E7:H7"/>
    <mergeCell ref="E9:H9"/>
    <mergeCell ref="E18:H18"/>
    <mergeCell ref="E27:H27"/>
    <mergeCell ref="E48:H48"/>
  </mergeCells>
  <hyperlinks>
    <hyperlink ref="F90" r:id="rId1" xr:uid="{00000000-0004-0000-0100-000000000000}"/>
    <hyperlink ref="F95" r:id="rId2" xr:uid="{00000000-0004-0000-0100-000001000000}"/>
    <hyperlink ref="F97" r:id="rId3" xr:uid="{00000000-0004-0000-0100-000002000000}"/>
    <hyperlink ref="F99" r:id="rId4" xr:uid="{00000000-0004-0000-0100-000003000000}"/>
    <hyperlink ref="F104" r:id="rId5" xr:uid="{00000000-0004-0000-0100-000004000000}"/>
    <hyperlink ref="F111" r:id="rId6" xr:uid="{00000000-0004-0000-0100-000005000000}"/>
    <hyperlink ref="F118" r:id="rId7" xr:uid="{00000000-0004-0000-0100-000006000000}"/>
    <hyperlink ref="F123" r:id="rId8" xr:uid="{00000000-0004-0000-0100-000007000000}"/>
    <hyperlink ref="F132" r:id="rId9" xr:uid="{00000000-0004-0000-0100-000008000000}"/>
    <hyperlink ref="F151" r:id="rId10" xr:uid="{00000000-0004-0000-0100-000009000000}"/>
    <hyperlink ref="F156" r:id="rId11" xr:uid="{00000000-0004-0000-0100-00000A000000}"/>
    <hyperlink ref="F163" r:id="rId12" xr:uid="{00000000-0004-0000-0100-00000B000000}"/>
    <hyperlink ref="F166" r:id="rId13" xr:uid="{00000000-0004-0000-0100-00000C000000}"/>
    <hyperlink ref="F171" r:id="rId14" xr:uid="{00000000-0004-0000-0100-00000D000000}"/>
    <hyperlink ref="F175" r:id="rId15" xr:uid="{00000000-0004-0000-0100-00000E000000}"/>
    <hyperlink ref="F177" r:id="rId16" xr:uid="{00000000-0004-0000-0100-00000F000000}"/>
    <hyperlink ref="F179" r:id="rId17" xr:uid="{00000000-0004-0000-0100-000010000000}"/>
    <hyperlink ref="F181" r:id="rId18" xr:uid="{00000000-0004-0000-0100-000011000000}"/>
    <hyperlink ref="F186" r:id="rId19" xr:uid="{00000000-0004-0000-0100-000012000000}"/>
    <hyperlink ref="F215" r:id="rId20" xr:uid="{00000000-0004-0000-0100-000013000000}"/>
    <hyperlink ref="F220" r:id="rId21" xr:uid="{00000000-0004-0000-0100-000014000000}"/>
    <hyperlink ref="F225" r:id="rId22" xr:uid="{00000000-0004-0000-0100-000015000000}"/>
    <hyperlink ref="F230" r:id="rId23" xr:uid="{00000000-0004-0000-0100-000016000000}"/>
    <hyperlink ref="F235" r:id="rId24" xr:uid="{00000000-0004-0000-0100-000017000000}"/>
    <hyperlink ref="F240" r:id="rId25" xr:uid="{00000000-0004-0000-0100-000018000000}"/>
    <hyperlink ref="F245" r:id="rId26" xr:uid="{00000000-0004-0000-0100-000019000000}"/>
    <hyperlink ref="F250" r:id="rId27" xr:uid="{00000000-0004-0000-0100-00001A000000}"/>
    <hyperlink ref="F265" r:id="rId28" xr:uid="{00000000-0004-0000-0100-00001B000000}"/>
    <hyperlink ref="F273" r:id="rId29" xr:uid="{00000000-0004-0000-0100-00001C000000}"/>
    <hyperlink ref="F282" r:id="rId30" xr:uid="{00000000-0004-0000-0100-00001D000000}"/>
    <hyperlink ref="F290" r:id="rId31" xr:uid="{00000000-0004-0000-0100-00001E000000}"/>
    <hyperlink ref="F299" r:id="rId32" xr:uid="{00000000-0004-0000-0100-00001F000000}"/>
    <hyperlink ref="F307" r:id="rId33" xr:uid="{00000000-0004-0000-0100-000020000000}"/>
    <hyperlink ref="F316" r:id="rId34" xr:uid="{00000000-0004-0000-0100-000021000000}"/>
    <hyperlink ref="F324" r:id="rId35" xr:uid="{00000000-0004-0000-0100-000022000000}"/>
    <hyperlink ref="F330" r:id="rId36" xr:uid="{00000000-0004-0000-0100-000023000000}"/>
    <hyperlink ref="F345" r:id="rId37" xr:uid="{00000000-0004-0000-0100-000024000000}"/>
    <hyperlink ref="F351" r:id="rId38" xr:uid="{00000000-0004-0000-0100-000025000000}"/>
    <hyperlink ref="F357" r:id="rId39" xr:uid="{00000000-0004-0000-0100-000026000000}"/>
    <hyperlink ref="F362" r:id="rId40" xr:uid="{00000000-0004-0000-0100-000027000000}"/>
    <hyperlink ref="F368" r:id="rId41" xr:uid="{00000000-0004-0000-0100-000028000000}"/>
    <hyperlink ref="F373" r:id="rId42" xr:uid="{00000000-0004-0000-0100-000029000000}"/>
    <hyperlink ref="F381" r:id="rId43" xr:uid="{00000000-0004-0000-0100-00002A000000}"/>
    <hyperlink ref="F385" r:id="rId44" xr:uid="{00000000-0004-0000-0100-00002B000000}"/>
    <hyperlink ref="F390" r:id="rId45" xr:uid="{00000000-0004-0000-0100-00002C000000}"/>
    <hyperlink ref="F396" r:id="rId46" xr:uid="{00000000-0004-0000-0100-00002D000000}"/>
    <hyperlink ref="F409" r:id="rId47" xr:uid="{00000000-0004-0000-0100-00002E000000}"/>
    <hyperlink ref="F412" r:id="rId48" xr:uid="{00000000-0004-0000-0100-00002F000000}"/>
    <hyperlink ref="F416" r:id="rId49" xr:uid="{00000000-0004-0000-0100-000030000000}"/>
    <hyperlink ref="F419" r:id="rId50" xr:uid="{00000000-0004-0000-0100-000031000000}"/>
    <hyperlink ref="F428" r:id="rId51" xr:uid="{00000000-0004-0000-0100-000032000000}"/>
    <hyperlink ref="F437" r:id="rId52" xr:uid="{00000000-0004-0000-0100-000033000000}"/>
    <hyperlink ref="F445" r:id="rId53" xr:uid="{00000000-0004-0000-0100-000034000000}"/>
    <hyperlink ref="F451" r:id="rId54" xr:uid="{00000000-0004-0000-0100-000035000000}"/>
    <hyperlink ref="F458" r:id="rId55" xr:uid="{00000000-0004-0000-0100-000036000000}"/>
    <hyperlink ref="F465" r:id="rId56" xr:uid="{00000000-0004-0000-0100-000037000000}"/>
    <hyperlink ref="F471" r:id="rId57" xr:uid="{00000000-0004-0000-0100-000038000000}"/>
    <hyperlink ref="F477" r:id="rId58" xr:uid="{00000000-0004-0000-0100-000039000000}"/>
    <hyperlink ref="F483" r:id="rId59" xr:uid="{00000000-0004-0000-0100-00003A000000}"/>
    <hyperlink ref="F491" r:id="rId60" xr:uid="{00000000-0004-0000-0100-00003B000000}"/>
    <hyperlink ref="F496" r:id="rId61" xr:uid="{00000000-0004-0000-0100-00003C000000}"/>
    <hyperlink ref="F502" r:id="rId62" xr:uid="{00000000-0004-0000-0100-00003D000000}"/>
    <hyperlink ref="F512" r:id="rId63" xr:uid="{00000000-0004-0000-0100-00003E000000}"/>
    <hyperlink ref="F518" r:id="rId64" xr:uid="{00000000-0004-0000-0100-00003F000000}"/>
    <hyperlink ref="F524" r:id="rId65" xr:uid="{00000000-0004-0000-0100-000040000000}"/>
    <hyperlink ref="F531" r:id="rId66" xr:uid="{00000000-0004-0000-0100-000041000000}"/>
    <hyperlink ref="F542" r:id="rId67" xr:uid="{00000000-0004-0000-0100-000042000000}"/>
    <hyperlink ref="F548" r:id="rId68" xr:uid="{00000000-0004-0000-0100-000043000000}"/>
    <hyperlink ref="F552" r:id="rId69" xr:uid="{00000000-0004-0000-0100-000044000000}"/>
    <hyperlink ref="F557" r:id="rId70" xr:uid="{00000000-0004-0000-0100-000045000000}"/>
    <hyperlink ref="F561" r:id="rId71" xr:uid="{00000000-0004-0000-0100-000046000000}"/>
    <hyperlink ref="F563" r:id="rId72" xr:uid="{00000000-0004-0000-0100-000047000000}"/>
    <hyperlink ref="F569" r:id="rId73" xr:uid="{00000000-0004-0000-0100-000048000000}"/>
    <hyperlink ref="F571" r:id="rId74" xr:uid="{00000000-0004-0000-0100-000049000000}"/>
    <hyperlink ref="F575" r:id="rId75" xr:uid="{00000000-0004-0000-0100-00004A000000}"/>
    <hyperlink ref="F577" r:id="rId76" xr:uid="{00000000-0004-0000-0100-00004B000000}"/>
    <hyperlink ref="F586" r:id="rId77" xr:uid="{00000000-0004-0000-0100-00004C000000}"/>
    <hyperlink ref="F590" r:id="rId78" xr:uid="{00000000-0004-0000-0100-00004D000000}"/>
    <hyperlink ref="F597" r:id="rId79" xr:uid="{00000000-0004-0000-0100-00004E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8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190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304" t="s">
        <v>6</v>
      </c>
      <c r="M2" s="271"/>
      <c r="N2" s="271"/>
      <c r="O2" s="271"/>
      <c r="P2" s="271"/>
      <c r="Q2" s="271"/>
      <c r="R2" s="271"/>
      <c r="S2" s="271"/>
      <c r="T2" s="271"/>
      <c r="U2" s="271"/>
      <c r="V2" s="271"/>
      <c r="AT2" s="18" t="s">
        <v>85</v>
      </c>
    </row>
    <row r="3" spans="2:46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82</v>
      </c>
    </row>
    <row r="4" spans="2:46" ht="24.95" customHeight="1">
      <c r="B4" s="21"/>
      <c r="D4" s="22" t="s">
        <v>89</v>
      </c>
      <c r="L4" s="21"/>
      <c r="M4" s="86" t="s">
        <v>11</v>
      </c>
      <c r="AT4" s="18" t="s">
        <v>4</v>
      </c>
    </row>
    <row r="5" spans="2:46" ht="6.95" customHeight="1">
      <c r="B5" s="21"/>
      <c r="L5" s="21"/>
    </row>
    <row r="6" spans="2:46" ht="12" customHeight="1">
      <c r="B6" s="21"/>
      <c r="D6" s="28" t="s">
        <v>17</v>
      </c>
      <c r="L6" s="21"/>
    </row>
    <row r="7" spans="2:46" ht="16.5" customHeight="1">
      <c r="B7" s="21"/>
      <c r="E7" s="305" t="str">
        <f>'Rekapitulace stavby'!K6</f>
        <v>Revitalizace Tylova náměstí v Bohušovicích nad Ohří</v>
      </c>
      <c r="F7" s="306"/>
      <c r="G7" s="306"/>
      <c r="H7" s="306"/>
      <c r="L7" s="21"/>
    </row>
    <row r="8" spans="2:46" s="1" customFormat="1" ht="12" customHeight="1">
      <c r="B8" s="33"/>
      <c r="D8" s="28" t="s">
        <v>90</v>
      </c>
      <c r="L8" s="33"/>
    </row>
    <row r="9" spans="2:46" s="1" customFormat="1" ht="16.5" customHeight="1">
      <c r="B9" s="33"/>
      <c r="E9" s="286" t="s">
        <v>719</v>
      </c>
      <c r="F9" s="307"/>
      <c r="G9" s="307"/>
      <c r="H9" s="307"/>
      <c r="L9" s="33"/>
    </row>
    <row r="10" spans="2:46" s="1" customFormat="1" ht="11.25">
      <c r="B10" s="33"/>
      <c r="L10" s="33"/>
    </row>
    <row r="11" spans="2:46" s="1" customFormat="1" ht="12" customHeight="1">
      <c r="B11" s="33"/>
      <c r="D11" s="28" t="s">
        <v>19</v>
      </c>
      <c r="F11" s="26" t="s">
        <v>3</v>
      </c>
      <c r="I11" s="28" t="s">
        <v>20</v>
      </c>
      <c r="J11" s="26" t="s">
        <v>3</v>
      </c>
      <c r="L11" s="33"/>
    </row>
    <row r="12" spans="2:46" s="1" customFormat="1" ht="12" customHeight="1">
      <c r="B12" s="33"/>
      <c r="D12" s="28" t="s">
        <v>21</v>
      </c>
      <c r="F12" s="26" t="s">
        <v>22</v>
      </c>
      <c r="I12" s="28" t="s">
        <v>23</v>
      </c>
      <c r="J12" s="50" t="str">
        <f>'Rekapitulace stavby'!AN8</f>
        <v>18. 3. 2024</v>
      </c>
      <c r="L12" s="33"/>
    </row>
    <row r="13" spans="2:46" s="1" customFormat="1" ht="10.9" customHeight="1">
      <c r="B13" s="33"/>
      <c r="L13" s="33"/>
    </row>
    <row r="14" spans="2:46" s="1" customFormat="1" ht="12" customHeight="1">
      <c r="B14" s="33"/>
      <c r="D14" s="28" t="s">
        <v>25</v>
      </c>
      <c r="I14" s="28" t="s">
        <v>26</v>
      </c>
      <c r="J14" s="26" t="s">
        <v>3</v>
      </c>
      <c r="L14" s="33"/>
    </row>
    <row r="15" spans="2:46" s="1" customFormat="1" ht="18" customHeight="1">
      <c r="B15" s="33"/>
      <c r="E15" s="26" t="s">
        <v>27</v>
      </c>
      <c r="I15" s="28" t="s">
        <v>28</v>
      </c>
      <c r="J15" s="26" t="s">
        <v>3</v>
      </c>
      <c r="L15" s="33"/>
    </row>
    <row r="16" spans="2:46" s="1" customFormat="1" ht="6.95" customHeight="1">
      <c r="B16" s="33"/>
      <c r="L16" s="33"/>
    </row>
    <row r="17" spans="2:12" s="1" customFormat="1" ht="12" customHeight="1">
      <c r="B17" s="33"/>
      <c r="D17" s="28" t="s">
        <v>29</v>
      </c>
      <c r="I17" s="28" t="s">
        <v>26</v>
      </c>
      <c r="J17" s="29" t="str">
        <f>'Rekapitulace stavby'!AN13</f>
        <v>Vyplň údaj</v>
      </c>
      <c r="L17" s="33"/>
    </row>
    <row r="18" spans="2:12" s="1" customFormat="1" ht="18" customHeight="1">
      <c r="B18" s="33"/>
      <c r="E18" s="308" t="str">
        <f>'Rekapitulace stavby'!E14</f>
        <v>Vyplň údaj</v>
      </c>
      <c r="F18" s="270"/>
      <c r="G18" s="270"/>
      <c r="H18" s="270"/>
      <c r="I18" s="28" t="s">
        <v>28</v>
      </c>
      <c r="J18" s="29" t="str">
        <f>'Rekapitulace stavby'!AN14</f>
        <v>Vyplň údaj</v>
      </c>
      <c r="L18" s="33"/>
    </row>
    <row r="19" spans="2:12" s="1" customFormat="1" ht="6.95" customHeight="1">
      <c r="B19" s="33"/>
      <c r="L19" s="33"/>
    </row>
    <row r="20" spans="2:12" s="1" customFormat="1" ht="12" customHeight="1">
      <c r="B20" s="33"/>
      <c r="D20" s="28" t="s">
        <v>31</v>
      </c>
      <c r="I20" s="28" t="s">
        <v>26</v>
      </c>
      <c r="J20" s="26" t="s">
        <v>3</v>
      </c>
      <c r="L20" s="33"/>
    </row>
    <row r="21" spans="2:12" s="1" customFormat="1" ht="18" customHeight="1">
      <c r="B21" s="33"/>
      <c r="E21" s="26" t="s">
        <v>32</v>
      </c>
      <c r="I21" s="28" t="s">
        <v>28</v>
      </c>
      <c r="J21" s="26" t="s">
        <v>3</v>
      </c>
      <c r="L21" s="33"/>
    </row>
    <row r="22" spans="2:12" s="1" customFormat="1" ht="6.95" customHeight="1">
      <c r="B22" s="33"/>
      <c r="L22" s="33"/>
    </row>
    <row r="23" spans="2:12" s="1" customFormat="1" ht="12" customHeight="1">
      <c r="B23" s="33"/>
      <c r="D23" s="28" t="s">
        <v>34</v>
      </c>
      <c r="I23" s="28" t="s">
        <v>26</v>
      </c>
      <c r="J23" s="26" t="s">
        <v>3</v>
      </c>
      <c r="L23" s="33"/>
    </row>
    <row r="24" spans="2:12" s="1" customFormat="1" ht="18" customHeight="1">
      <c r="B24" s="33"/>
      <c r="E24" s="26" t="s">
        <v>35</v>
      </c>
      <c r="I24" s="28" t="s">
        <v>28</v>
      </c>
      <c r="J24" s="26" t="s">
        <v>3</v>
      </c>
      <c r="L24" s="33"/>
    </row>
    <row r="25" spans="2:12" s="1" customFormat="1" ht="6.95" customHeight="1">
      <c r="B25" s="33"/>
      <c r="L25" s="33"/>
    </row>
    <row r="26" spans="2:12" s="1" customFormat="1" ht="12" customHeight="1">
      <c r="B26" s="33"/>
      <c r="D26" s="28" t="s">
        <v>36</v>
      </c>
      <c r="L26" s="33"/>
    </row>
    <row r="27" spans="2:12" s="7" customFormat="1" ht="16.5" customHeight="1">
      <c r="B27" s="87"/>
      <c r="E27" s="275" t="s">
        <v>3</v>
      </c>
      <c r="F27" s="275"/>
      <c r="G27" s="275"/>
      <c r="H27" s="275"/>
      <c r="L27" s="87"/>
    </row>
    <row r="28" spans="2:12" s="1" customFormat="1" ht="6.95" customHeight="1">
      <c r="B28" s="33"/>
      <c r="L28" s="33"/>
    </row>
    <row r="29" spans="2:12" s="1" customFormat="1" ht="6.95" customHeight="1">
      <c r="B29" s="33"/>
      <c r="D29" s="51"/>
      <c r="E29" s="51"/>
      <c r="F29" s="51"/>
      <c r="G29" s="51"/>
      <c r="H29" s="51"/>
      <c r="I29" s="51"/>
      <c r="J29" s="51"/>
      <c r="K29" s="51"/>
      <c r="L29" s="33"/>
    </row>
    <row r="30" spans="2:12" s="1" customFormat="1" ht="25.35" customHeight="1">
      <c r="B30" s="33"/>
      <c r="D30" s="88" t="s">
        <v>38</v>
      </c>
      <c r="J30" s="64">
        <f>ROUND(J82, 2)</f>
        <v>0</v>
      </c>
      <c r="L30" s="33"/>
    </row>
    <row r="31" spans="2:12" s="1" customFormat="1" ht="6.95" customHeight="1">
      <c r="B31" s="33"/>
      <c r="D31" s="51"/>
      <c r="E31" s="51"/>
      <c r="F31" s="51"/>
      <c r="G31" s="51"/>
      <c r="H31" s="51"/>
      <c r="I31" s="51"/>
      <c r="J31" s="51"/>
      <c r="K31" s="51"/>
      <c r="L31" s="33"/>
    </row>
    <row r="32" spans="2:12" s="1" customFormat="1" ht="14.45" customHeight="1">
      <c r="B32" s="33"/>
      <c r="F32" s="36" t="s">
        <v>40</v>
      </c>
      <c r="I32" s="36" t="s">
        <v>39</v>
      </c>
      <c r="J32" s="36" t="s">
        <v>41</v>
      </c>
      <c r="L32" s="33"/>
    </row>
    <row r="33" spans="2:12" s="1" customFormat="1" ht="14.45" customHeight="1">
      <c r="B33" s="33"/>
      <c r="D33" s="53" t="s">
        <v>42</v>
      </c>
      <c r="E33" s="28" t="s">
        <v>43</v>
      </c>
      <c r="F33" s="89">
        <f>ROUND((SUM(BE82:BE189)),  2)</f>
        <v>0</v>
      </c>
      <c r="I33" s="90">
        <v>0.21</v>
      </c>
      <c r="J33" s="89">
        <f>ROUND(((SUM(BE82:BE189))*I33),  2)</f>
        <v>0</v>
      </c>
      <c r="L33" s="33"/>
    </row>
    <row r="34" spans="2:12" s="1" customFormat="1" ht="14.45" customHeight="1">
      <c r="B34" s="33"/>
      <c r="E34" s="28" t="s">
        <v>44</v>
      </c>
      <c r="F34" s="89">
        <f>ROUND((SUM(BF82:BF189)),  2)</f>
        <v>0</v>
      </c>
      <c r="I34" s="90">
        <v>0.15</v>
      </c>
      <c r="J34" s="89">
        <f>ROUND(((SUM(BF82:BF189))*I34),  2)</f>
        <v>0</v>
      </c>
      <c r="L34" s="33"/>
    </row>
    <row r="35" spans="2:12" s="1" customFormat="1" ht="14.45" hidden="1" customHeight="1">
      <c r="B35" s="33"/>
      <c r="E35" s="28" t="s">
        <v>45</v>
      </c>
      <c r="F35" s="89">
        <f>ROUND((SUM(BG82:BG189)),  2)</f>
        <v>0</v>
      </c>
      <c r="I35" s="90">
        <v>0.21</v>
      </c>
      <c r="J35" s="89">
        <f>0</f>
        <v>0</v>
      </c>
      <c r="L35" s="33"/>
    </row>
    <row r="36" spans="2:12" s="1" customFormat="1" ht="14.45" hidden="1" customHeight="1">
      <c r="B36" s="33"/>
      <c r="E36" s="28" t="s">
        <v>46</v>
      </c>
      <c r="F36" s="89">
        <f>ROUND((SUM(BH82:BH189)),  2)</f>
        <v>0</v>
      </c>
      <c r="I36" s="90">
        <v>0.15</v>
      </c>
      <c r="J36" s="89">
        <f>0</f>
        <v>0</v>
      </c>
      <c r="L36" s="33"/>
    </row>
    <row r="37" spans="2:12" s="1" customFormat="1" ht="14.45" hidden="1" customHeight="1">
      <c r="B37" s="33"/>
      <c r="E37" s="28" t="s">
        <v>47</v>
      </c>
      <c r="F37" s="89">
        <f>ROUND((SUM(BI82:BI189)),  2)</f>
        <v>0</v>
      </c>
      <c r="I37" s="90">
        <v>0</v>
      </c>
      <c r="J37" s="89">
        <f>0</f>
        <v>0</v>
      </c>
      <c r="L37" s="33"/>
    </row>
    <row r="38" spans="2:12" s="1" customFormat="1" ht="6.95" customHeight="1">
      <c r="B38" s="33"/>
      <c r="L38" s="33"/>
    </row>
    <row r="39" spans="2:12" s="1" customFormat="1" ht="25.35" customHeight="1">
      <c r="B39" s="33"/>
      <c r="C39" s="91"/>
      <c r="D39" s="92" t="s">
        <v>48</v>
      </c>
      <c r="E39" s="55"/>
      <c r="F39" s="55"/>
      <c r="G39" s="93" t="s">
        <v>49</v>
      </c>
      <c r="H39" s="94" t="s">
        <v>50</v>
      </c>
      <c r="I39" s="55"/>
      <c r="J39" s="95">
        <f>SUM(J30:J37)</f>
        <v>0</v>
      </c>
      <c r="K39" s="96"/>
      <c r="L39" s="33"/>
    </row>
    <row r="40" spans="2:12" s="1" customFormat="1" ht="14.45" customHeight="1">
      <c r="B40" s="42"/>
      <c r="C40" s="43"/>
      <c r="D40" s="43"/>
      <c r="E40" s="43"/>
      <c r="F40" s="43"/>
      <c r="G40" s="43"/>
      <c r="H40" s="43"/>
      <c r="I40" s="43"/>
      <c r="J40" s="43"/>
      <c r="K40" s="43"/>
      <c r="L40" s="33"/>
    </row>
    <row r="44" spans="2:12" s="1" customFormat="1" ht="6.95" customHeight="1">
      <c r="B44" s="44"/>
      <c r="C44" s="45"/>
      <c r="D44" s="45"/>
      <c r="E44" s="45"/>
      <c r="F44" s="45"/>
      <c r="G44" s="45"/>
      <c r="H44" s="45"/>
      <c r="I44" s="45"/>
      <c r="J44" s="45"/>
      <c r="K44" s="45"/>
      <c r="L44" s="33"/>
    </row>
    <row r="45" spans="2:12" s="1" customFormat="1" ht="24.95" customHeight="1">
      <c r="B45" s="33"/>
      <c r="C45" s="22" t="s">
        <v>92</v>
      </c>
      <c r="L45" s="33"/>
    </row>
    <row r="46" spans="2:12" s="1" customFormat="1" ht="6.95" customHeight="1">
      <c r="B46" s="33"/>
      <c r="L46" s="33"/>
    </row>
    <row r="47" spans="2:12" s="1" customFormat="1" ht="12" customHeight="1">
      <c r="B47" s="33"/>
      <c r="C47" s="28" t="s">
        <v>17</v>
      </c>
      <c r="L47" s="33"/>
    </row>
    <row r="48" spans="2:12" s="1" customFormat="1" ht="16.5" customHeight="1">
      <c r="B48" s="33"/>
      <c r="E48" s="305" t="str">
        <f>E7</f>
        <v>Revitalizace Tylova náměstí v Bohušovicích nad Ohří</v>
      </c>
      <c r="F48" s="306"/>
      <c r="G48" s="306"/>
      <c r="H48" s="306"/>
      <c r="L48" s="33"/>
    </row>
    <row r="49" spans="2:47" s="1" customFormat="1" ht="12" customHeight="1">
      <c r="B49" s="33"/>
      <c r="C49" s="28" t="s">
        <v>90</v>
      </c>
      <c r="L49" s="33"/>
    </row>
    <row r="50" spans="2:47" s="1" customFormat="1" ht="16.5" customHeight="1">
      <c r="B50" s="33"/>
      <c r="E50" s="286" t="str">
        <f>E9</f>
        <v>002 - Zeleň</v>
      </c>
      <c r="F50" s="307"/>
      <c r="G50" s="307"/>
      <c r="H50" s="307"/>
      <c r="L50" s="33"/>
    </row>
    <row r="51" spans="2:47" s="1" customFormat="1" ht="6.95" customHeight="1">
      <c r="B51" s="33"/>
      <c r="L51" s="33"/>
    </row>
    <row r="52" spans="2:47" s="1" customFormat="1" ht="12" customHeight="1">
      <c r="B52" s="33"/>
      <c r="C52" s="28" t="s">
        <v>21</v>
      </c>
      <c r="F52" s="26" t="str">
        <f>F12</f>
        <v>Bohušovice nad Ohří</v>
      </c>
      <c r="I52" s="28" t="s">
        <v>23</v>
      </c>
      <c r="J52" s="50" t="str">
        <f>IF(J12="","",J12)</f>
        <v>18. 3. 2024</v>
      </c>
      <c r="L52" s="33"/>
    </row>
    <row r="53" spans="2:47" s="1" customFormat="1" ht="6.95" customHeight="1">
      <c r="B53" s="33"/>
      <c r="L53" s="33"/>
    </row>
    <row r="54" spans="2:47" s="1" customFormat="1" ht="40.15" customHeight="1">
      <c r="B54" s="33"/>
      <c r="C54" s="28" t="s">
        <v>25</v>
      </c>
      <c r="F54" s="26" t="str">
        <f>E15</f>
        <v>Město Bohušovice nad Ohří</v>
      </c>
      <c r="I54" s="28" t="s">
        <v>31</v>
      </c>
      <c r="J54" s="31" t="str">
        <f>E21</f>
        <v>inveko 4U, s.r.o.Anenská 114/4, Litoměřice</v>
      </c>
      <c r="L54" s="33"/>
    </row>
    <row r="55" spans="2:47" s="1" customFormat="1" ht="15.2" customHeight="1">
      <c r="B55" s="33"/>
      <c r="C55" s="28" t="s">
        <v>29</v>
      </c>
      <c r="F55" s="26" t="str">
        <f>IF(E18="","",E18)</f>
        <v>Vyplň údaj</v>
      </c>
      <c r="I55" s="28" t="s">
        <v>34</v>
      </c>
      <c r="J55" s="31" t="str">
        <f>E24</f>
        <v>inveko 4U, s.r.o.</v>
      </c>
      <c r="L55" s="33"/>
    </row>
    <row r="56" spans="2:47" s="1" customFormat="1" ht="10.35" customHeight="1">
      <c r="B56" s="33"/>
      <c r="L56" s="33"/>
    </row>
    <row r="57" spans="2:47" s="1" customFormat="1" ht="29.25" customHeight="1">
      <c r="B57" s="33"/>
      <c r="C57" s="97" t="s">
        <v>93</v>
      </c>
      <c r="D57" s="91"/>
      <c r="E57" s="91"/>
      <c r="F57" s="91"/>
      <c r="G57" s="91"/>
      <c r="H57" s="91"/>
      <c r="I57" s="91"/>
      <c r="J57" s="98" t="s">
        <v>94</v>
      </c>
      <c r="K57" s="91"/>
      <c r="L57" s="33"/>
    </row>
    <row r="58" spans="2:47" s="1" customFormat="1" ht="10.35" customHeight="1">
      <c r="B58" s="33"/>
      <c r="L58" s="33"/>
    </row>
    <row r="59" spans="2:47" s="1" customFormat="1" ht="22.9" customHeight="1">
      <c r="B59" s="33"/>
      <c r="C59" s="99" t="s">
        <v>70</v>
      </c>
      <c r="J59" s="64">
        <f>J82</f>
        <v>0</v>
      </c>
      <c r="L59" s="33"/>
      <c r="AU59" s="18" t="s">
        <v>95</v>
      </c>
    </row>
    <row r="60" spans="2:47" s="8" customFormat="1" ht="24.95" customHeight="1">
      <c r="B60" s="100"/>
      <c r="D60" s="101" t="s">
        <v>96</v>
      </c>
      <c r="E60" s="102"/>
      <c r="F60" s="102"/>
      <c r="G60" s="102"/>
      <c r="H60" s="102"/>
      <c r="I60" s="102"/>
      <c r="J60" s="103">
        <f>J83</f>
        <v>0</v>
      </c>
      <c r="L60" s="100"/>
    </row>
    <row r="61" spans="2:47" s="9" customFormat="1" ht="19.899999999999999" customHeight="1">
      <c r="B61" s="104"/>
      <c r="D61" s="105" t="s">
        <v>97</v>
      </c>
      <c r="E61" s="106"/>
      <c r="F61" s="106"/>
      <c r="G61" s="106"/>
      <c r="H61" s="106"/>
      <c r="I61" s="106"/>
      <c r="J61" s="107">
        <f>J84</f>
        <v>0</v>
      </c>
      <c r="L61" s="104"/>
    </row>
    <row r="62" spans="2:47" s="9" customFormat="1" ht="19.899999999999999" customHeight="1">
      <c r="B62" s="104"/>
      <c r="D62" s="105" t="s">
        <v>102</v>
      </c>
      <c r="E62" s="106"/>
      <c r="F62" s="106"/>
      <c r="G62" s="106"/>
      <c r="H62" s="106"/>
      <c r="I62" s="106"/>
      <c r="J62" s="107">
        <f>J187</f>
        <v>0</v>
      </c>
      <c r="L62" s="104"/>
    </row>
    <row r="63" spans="2:47" s="1" customFormat="1" ht="21.75" customHeight="1">
      <c r="B63" s="33"/>
      <c r="L63" s="33"/>
    </row>
    <row r="64" spans="2:47" s="1" customFormat="1" ht="6.95" customHeight="1">
      <c r="B64" s="42"/>
      <c r="C64" s="43"/>
      <c r="D64" s="43"/>
      <c r="E64" s="43"/>
      <c r="F64" s="43"/>
      <c r="G64" s="43"/>
      <c r="H64" s="43"/>
      <c r="I64" s="43"/>
      <c r="J64" s="43"/>
      <c r="K64" s="43"/>
      <c r="L64" s="33"/>
    </row>
    <row r="68" spans="2:12" s="1" customFormat="1" ht="6.95" customHeight="1">
      <c r="B68" s="44"/>
      <c r="C68" s="45"/>
      <c r="D68" s="45"/>
      <c r="E68" s="45"/>
      <c r="F68" s="45"/>
      <c r="G68" s="45"/>
      <c r="H68" s="45"/>
      <c r="I68" s="45"/>
      <c r="J68" s="45"/>
      <c r="K68" s="45"/>
      <c r="L68" s="33"/>
    </row>
    <row r="69" spans="2:12" s="1" customFormat="1" ht="24.95" customHeight="1">
      <c r="B69" s="33"/>
      <c r="C69" s="22" t="s">
        <v>103</v>
      </c>
      <c r="L69" s="33"/>
    </row>
    <row r="70" spans="2:12" s="1" customFormat="1" ht="6.95" customHeight="1">
      <c r="B70" s="33"/>
      <c r="L70" s="33"/>
    </row>
    <row r="71" spans="2:12" s="1" customFormat="1" ht="12" customHeight="1">
      <c r="B71" s="33"/>
      <c r="C71" s="28" t="s">
        <v>17</v>
      </c>
      <c r="L71" s="33"/>
    </row>
    <row r="72" spans="2:12" s="1" customFormat="1" ht="16.5" customHeight="1">
      <c r="B72" s="33"/>
      <c r="E72" s="305" t="str">
        <f>E7</f>
        <v>Revitalizace Tylova náměstí v Bohušovicích nad Ohří</v>
      </c>
      <c r="F72" s="306"/>
      <c r="G72" s="306"/>
      <c r="H72" s="306"/>
      <c r="L72" s="33"/>
    </row>
    <row r="73" spans="2:12" s="1" customFormat="1" ht="12" customHeight="1">
      <c r="B73" s="33"/>
      <c r="C73" s="28" t="s">
        <v>90</v>
      </c>
      <c r="L73" s="33"/>
    </row>
    <row r="74" spans="2:12" s="1" customFormat="1" ht="16.5" customHeight="1">
      <c r="B74" s="33"/>
      <c r="E74" s="286" t="str">
        <f>E9</f>
        <v>002 - Zeleň</v>
      </c>
      <c r="F74" s="307"/>
      <c r="G74" s="307"/>
      <c r="H74" s="307"/>
      <c r="L74" s="33"/>
    </row>
    <row r="75" spans="2:12" s="1" customFormat="1" ht="6.95" customHeight="1">
      <c r="B75" s="33"/>
      <c r="L75" s="33"/>
    </row>
    <row r="76" spans="2:12" s="1" customFormat="1" ht="12" customHeight="1">
      <c r="B76" s="33"/>
      <c r="C76" s="28" t="s">
        <v>21</v>
      </c>
      <c r="F76" s="26" t="str">
        <f>F12</f>
        <v>Bohušovice nad Ohří</v>
      </c>
      <c r="I76" s="28" t="s">
        <v>23</v>
      </c>
      <c r="J76" s="50" t="str">
        <f>IF(J12="","",J12)</f>
        <v>18. 3. 2024</v>
      </c>
      <c r="L76" s="33"/>
    </row>
    <row r="77" spans="2:12" s="1" customFormat="1" ht="6.95" customHeight="1">
      <c r="B77" s="33"/>
      <c r="L77" s="33"/>
    </row>
    <row r="78" spans="2:12" s="1" customFormat="1" ht="40.15" customHeight="1">
      <c r="B78" s="33"/>
      <c r="C78" s="28" t="s">
        <v>25</v>
      </c>
      <c r="F78" s="26" t="str">
        <f>E15</f>
        <v>Město Bohušovice nad Ohří</v>
      </c>
      <c r="I78" s="28" t="s">
        <v>31</v>
      </c>
      <c r="J78" s="31" t="str">
        <f>E21</f>
        <v>inveko 4U, s.r.o.Anenská 114/4, Litoměřice</v>
      </c>
      <c r="L78" s="33"/>
    </row>
    <row r="79" spans="2:12" s="1" customFormat="1" ht="15.2" customHeight="1">
      <c r="B79" s="33"/>
      <c r="C79" s="28" t="s">
        <v>29</v>
      </c>
      <c r="F79" s="26" t="str">
        <f>IF(E18="","",E18)</f>
        <v>Vyplň údaj</v>
      </c>
      <c r="I79" s="28" t="s">
        <v>34</v>
      </c>
      <c r="J79" s="31" t="str">
        <f>E24</f>
        <v>inveko 4U, s.r.o.</v>
      </c>
      <c r="L79" s="33"/>
    </row>
    <row r="80" spans="2:12" s="1" customFormat="1" ht="10.35" customHeight="1">
      <c r="B80" s="33"/>
      <c r="L80" s="33"/>
    </row>
    <row r="81" spans="2:65" s="10" customFormat="1" ht="29.25" customHeight="1">
      <c r="B81" s="108"/>
      <c r="C81" s="109" t="s">
        <v>104</v>
      </c>
      <c r="D81" s="110" t="s">
        <v>57</v>
      </c>
      <c r="E81" s="110" t="s">
        <v>53</v>
      </c>
      <c r="F81" s="110" t="s">
        <v>54</v>
      </c>
      <c r="G81" s="110" t="s">
        <v>105</v>
      </c>
      <c r="H81" s="110" t="s">
        <v>106</v>
      </c>
      <c r="I81" s="110" t="s">
        <v>107</v>
      </c>
      <c r="J81" s="110" t="s">
        <v>94</v>
      </c>
      <c r="K81" s="111" t="s">
        <v>108</v>
      </c>
      <c r="L81" s="108"/>
      <c r="M81" s="57" t="s">
        <v>3</v>
      </c>
      <c r="N81" s="58" t="s">
        <v>42</v>
      </c>
      <c r="O81" s="58" t="s">
        <v>109</v>
      </c>
      <c r="P81" s="58" t="s">
        <v>110</v>
      </c>
      <c r="Q81" s="58" t="s">
        <v>111</v>
      </c>
      <c r="R81" s="58" t="s">
        <v>112</v>
      </c>
      <c r="S81" s="58" t="s">
        <v>113</v>
      </c>
      <c r="T81" s="59" t="s">
        <v>114</v>
      </c>
    </row>
    <row r="82" spans="2:65" s="1" customFormat="1" ht="22.9" customHeight="1">
      <c r="B82" s="33"/>
      <c r="C82" s="62" t="s">
        <v>115</v>
      </c>
      <c r="J82" s="112">
        <f>BK82</f>
        <v>0</v>
      </c>
      <c r="L82" s="33"/>
      <c r="M82" s="60"/>
      <c r="N82" s="51"/>
      <c r="O82" s="51"/>
      <c r="P82" s="113">
        <f>P83</f>
        <v>0</v>
      </c>
      <c r="Q82" s="51"/>
      <c r="R82" s="113">
        <f>R83</f>
        <v>7.3302984999999987</v>
      </c>
      <c r="S82" s="51"/>
      <c r="T82" s="114">
        <f>T83</f>
        <v>0</v>
      </c>
      <c r="AT82" s="18" t="s">
        <v>71</v>
      </c>
      <c r="AU82" s="18" t="s">
        <v>95</v>
      </c>
      <c r="BK82" s="115">
        <f>BK83</f>
        <v>0</v>
      </c>
    </row>
    <row r="83" spans="2:65" s="11" customFormat="1" ht="25.9" customHeight="1">
      <c r="B83" s="116"/>
      <c r="D83" s="117" t="s">
        <v>71</v>
      </c>
      <c r="E83" s="118" t="s">
        <v>116</v>
      </c>
      <c r="F83" s="118" t="s">
        <v>117</v>
      </c>
      <c r="I83" s="119"/>
      <c r="J83" s="120">
        <f>BK83</f>
        <v>0</v>
      </c>
      <c r="L83" s="116"/>
      <c r="M83" s="121"/>
      <c r="P83" s="122">
        <f>P84+P187</f>
        <v>0</v>
      </c>
      <c r="R83" s="122">
        <f>R84+R187</f>
        <v>7.3302984999999987</v>
      </c>
      <c r="T83" s="123">
        <f>T84+T187</f>
        <v>0</v>
      </c>
      <c r="AR83" s="117" t="s">
        <v>80</v>
      </c>
      <c r="AT83" s="124" t="s">
        <v>71</v>
      </c>
      <c r="AU83" s="124" t="s">
        <v>72</v>
      </c>
      <c r="AY83" s="117" t="s">
        <v>118</v>
      </c>
      <c r="BK83" s="125">
        <f>BK84+BK187</f>
        <v>0</v>
      </c>
    </row>
    <row r="84" spans="2:65" s="11" customFormat="1" ht="22.9" customHeight="1">
      <c r="B84" s="116"/>
      <c r="D84" s="117" t="s">
        <v>71</v>
      </c>
      <c r="E84" s="126" t="s">
        <v>80</v>
      </c>
      <c r="F84" s="126" t="s">
        <v>119</v>
      </c>
      <c r="I84" s="119"/>
      <c r="J84" s="127">
        <f>BK84</f>
        <v>0</v>
      </c>
      <c r="L84" s="116"/>
      <c r="M84" s="121"/>
      <c r="P84" s="122">
        <f>SUM(P85:P186)</f>
        <v>0</v>
      </c>
      <c r="R84" s="122">
        <f>SUM(R85:R186)</f>
        <v>7.3302984999999987</v>
      </c>
      <c r="T84" s="123">
        <f>SUM(T85:T186)</f>
        <v>0</v>
      </c>
      <c r="AR84" s="117" t="s">
        <v>80</v>
      </c>
      <c r="AT84" s="124" t="s">
        <v>71</v>
      </c>
      <c r="AU84" s="124" t="s">
        <v>80</v>
      </c>
      <c r="AY84" s="117" t="s">
        <v>118</v>
      </c>
      <c r="BK84" s="125">
        <f>SUM(BK85:BK186)</f>
        <v>0</v>
      </c>
    </row>
    <row r="85" spans="2:65" s="1" customFormat="1" ht="21.75" customHeight="1">
      <c r="B85" s="128"/>
      <c r="C85" s="129" t="s">
        <v>80</v>
      </c>
      <c r="D85" s="129" t="s">
        <v>120</v>
      </c>
      <c r="E85" s="130" t="s">
        <v>720</v>
      </c>
      <c r="F85" s="131" t="s">
        <v>721</v>
      </c>
      <c r="G85" s="132" t="s">
        <v>123</v>
      </c>
      <c r="H85" s="133">
        <v>337.5</v>
      </c>
      <c r="I85" s="134"/>
      <c r="J85" s="135">
        <f>ROUND(I85*H85,2)</f>
        <v>0</v>
      </c>
      <c r="K85" s="131" t="s">
        <v>124</v>
      </c>
      <c r="L85" s="33"/>
      <c r="M85" s="136" t="s">
        <v>3</v>
      </c>
      <c r="N85" s="137" t="s">
        <v>43</v>
      </c>
      <c r="P85" s="138">
        <f>O85*H85</f>
        <v>0</v>
      </c>
      <c r="Q85" s="138">
        <v>0</v>
      </c>
      <c r="R85" s="138">
        <f>Q85*H85</f>
        <v>0</v>
      </c>
      <c r="S85" s="138">
        <v>0</v>
      </c>
      <c r="T85" s="139">
        <f>S85*H85</f>
        <v>0</v>
      </c>
      <c r="AR85" s="140" t="s">
        <v>125</v>
      </c>
      <c r="AT85" s="140" t="s">
        <v>120</v>
      </c>
      <c r="AU85" s="140" t="s">
        <v>82</v>
      </c>
      <c r="AY85" s="18" t="s">
        <v>118</v>
      </c>
      <c r="BE85" s="141">
        <f>IF(N85="základní",J85,0)</f>
        <v>0</v>
      </c>
      <c r="BF85" s="141">
        <f>IF(N85="snížená",J85,0)</f>
        <v>0</v>
      </c>
      <c r="BG85" s="141">
        <f>IF(N85="zákl. přenesená",J85,0)</f>
        <v>0</v>
      </c>
      <c r="BH85" s="141">
        <f>IF(N85="sníž. přenesená",J85,0)</f>
        <v>0</v>
      </c>
      <c r="BI85" s="141">
        <f>IF(N85="nulová",J85,0)</f>
        <v>0</v>
      </c>
      <c r="BJ85" s="18" t="s">
        <v>80</v>
      </c>
      <c r="BK85" s="141">
        <f>ROUND(I85*H85,2)</f>
        <v>0</v>
      </c>
      <c r="BL85" s="18" t="s">
        <v>125</v>
      </c>
      <c r="BM85" s="140" t="s">
        <v>722</v>
      </c>
    </row>
    <row r="86" spans="2:65" s="1" customFormat="1" ht="11.25">
      <c r="B86" s="33"/>
      <c r="D86" s="142" t="s">
        <v>127</v>
      </c>
      <c r="F86" s="143" t="s">
        <v>723</v>
      </c>
      <c r="I86" s="144"/>
      <c r="L86" s="33"/>
      <c r="M86" s="145"/>
      <c r="T86" s="54"/>
      <c r="AT86" s="18" t="s">
        <v>127</v>
      </c>
      <c r="AU86" s="18" t="s">
        <v>82</v>
      </c>
    </row>
    <row r="87" spans="2:65" s="13" customFormat="1" ht="11.25">
      <c r="B87" s="153"/>
      <c r="D87" s="147" t="s">
        <v>129</v>
      </c>
      <c r="E87" s="154" t="s">
        <v>3</v>
      </c>
      <c r="F87" s="155" t="s">
        <v>724</v>
      </c>
      <c r="H87" s="156">
        <v>225</v>
      </c>
      <c r="I87" s="157"/>
      <c r="L87" s="153"/>
      <c r="M87" s="158"/>
      <c r="T87" s="159"/>
      <c r="AT87" s="154" t="s">
        <v>129</v>
      </c>
      <c r="AU87" s="154" t="s">
        <v>82</v>
      </c>
      <c r="AV87" s="13" t="s">
        <v>82</v>
      </c>
      <c r="AW87" s="13" t="s">
        <v>33</v>
      </c>
      <c r="AX87" s="13" t="s">
        <v>80</v>
      </c>
      <c r="AY87" s="154" t="s">
        <v>118</v>
      </c>
    </row>
    <row r="88" spans="2:65" s="13" customFormat="1" ht="11.25">
      <c r="B88" s="153"/>
      <c r="D88" s="147" t="s">
        <v>129</v>
      </c>
      <c r="F88" s="155" t="s">
        <v>725</v>
      </c>
      <c r="H88" s="156">
        <v>337.5</v>
      </c>
      <c r="I88" s="157"/>
      <c r="L88" s="153"/>
      <c r="M88" s="158"/>
      <c r="T88" s="159"/>
      <c r="AT88" s="154" t="s">
        <v>129</v>
      </c>
      <c r="AU88" s="154" t="s">
        <v>82</v>
      </c>
      <c r="AV88" s="13" t="s">
        <v>82</v>
      </c>
      <c r="AW88" s="13" t="s">
        <v>4</v>
      </c>
      <c r="AX88" s="13" t="s">
        <v>80</v>
      </c>
      <c r="AY88" s="154" t="s">
        <v>118</v>
      </c>
    </row>
    <row r="89" spans="2:65" s="1" customFormat="1" ht="24.2" customHeight="1">
      <c r="B89" s="128"/>
      <c r="C89" s="129" t="s">
        <v>82</v>
      </c>
      <c r="D89" s="129" t="s">
        <v>120</v>
      </c>
      <c r="E89" s="130" t="s">
        <v>726</v>
      </c>
      <c r="F89" s="131" t="s">
        <v>727</v>
      </c>
      <c r="G89" s="132" t="s">
        <v>123</v>
      </c>
      <c r="H89" s="133">
        <v>143</v>
      </c>
      <c r="I89" s="134"/>
      <c r="J89" s="135">
        <f>ROUND(I89*H89,2)</f>
        <v>0</v>
      </c>
      <c r="K89" s="131" t="s">
        <v>124</v>
      </c>
      <c r="L89" s="33"/>
      <c r="M89" s="136" t="s">
        <v>3</v>
      </c>
      <c r="N89" s="137" t="s">
        <v>43</v>
      </c>
      <c r="P89" s="138">
        <f>O89*H89</f>
        <v>0</v>
      </c>
      <c r="Q89" s="138">
        <v>0</v>
      </c>
      <c r="R89" s="138">
        <f>Q89*H89</f>
        <v>0</v>
      </c>
      <c r="S89" s="138">
        <v>0</v>
      </c>
      <c r="T89" s="139">
        <f>S89*H89</f>
        <v>0</v>
      </c>
      <c r="AR89" s="140" t="s">
        <v>125</v>
      </c>
      <c r="AT89" s="140" t="s">
        <v>120</v>
      </c>
      <c r="AU89" s="140" t="s">
        <v>82</v>
      </c>
      <c r="AY89" s="18" t="s">
        <v>118</v>
      </c>
      <c r="BE89" s="141">
        <f>IF(N89="základní",J89,0)</f>
        <v>0</v>
      </c>
      <c r="BF89" s="141">
        <f>IF(N89="snížená",J89,0)</f>
        <v>0</v>
      </c>
      <c r="BG89" s="141">
        <f>IF(N89="zákl. přenesená",J89,0)</f>
        <v>0</v>
      </c>
      <c r="BH89" s="141">
        <f>IF(N89="sníž. přenesená",J89,0)</f>
        <v>0</v>
      </c>
      <c r="BI89" s="141">
        <f>IF(N89="nulová",J89,0)</f>
        <v>0</v>
      </c>
      <c r="BJ89" s="18" t="s">
        <v>80</v>
      </c>
      <c r="BK89" s="141">
        <f>ROUND(I89*H89,2)</f>
        <v>0</v>
      </c>
      <c r="BL89" s="18" t="s">
        <v>125</v>
      </c>
      <c r="BM89" s="140" t="s">
        <v>728</v>
      </c>
    </row>
    <row r="90" spans="2:65" s="1" customFormat="1" ht="11.25">
      <c r="B90" s="33"/>
      <c r="D90" s="142" t="s">
        <v>127</v>
      </c>
      <c r="F90" s="143" t="s">
        <v>729</v>
      </c>
      <c r="I90" s="144"/>
      <c r="L90" s="33"/>
      <c r="M90" s="145"/>
      <c r="T90" s="54"/>
      <c r="AT90" s="18" t="s">
        <v>127</v>
      </c>
      <c r="AU90" s="18" t="s">
        <v>82</v>
      </c>
    </row>
    <row r="91" spans="2:65" s="1" customFormat="1" ht="19.5">
      <c r="B91" s="33"/>
      <c r="D91" s="147" t="s">
        <v>416</v>
      </c>
      <c r="F91" s="184" t="s">
        <v>730</v>
      </c>
      <c r="I91" s="144"/>
      <c r="L91" s="33"/>
      <c r="M91" s="145"/>
      <c r="T91" s="54"/>
      <c r="AT91" s="18" t="s">
        <v>416</v>
      </c>
      <c r="AU91" s="18" t="s">
        <v>82</v>
      </c>
    </row>
    <row r="92" spans="2:65" s="12" customFormat="1" ht="11.25">
      <c r="B92" s="146"/>
      <c r="D92" s="147" t="s">
        <v>129</v>
      </c>
      <c r="E92" s="148" t="s">
        <v>3</v>
      </c>
      <c r="F92" s="149" t="s">
        <v>731</v>
      </c>
      <c r="H92" s="148" t="s">
        <v>3</v>
      </c>
      <c r="I92" s="150"/>
      <c r="L92" s="146"/>
      <c r="M92" s="151"/>
      <c r="T92" s="152"/>
      <c r="AT92" s="148" t="s">
        <v>129</v>
      </c>
      <c r="AU92" s="148" t="s">
        <v>82</v>
      </c>
      <c r="AV92" s="12" t="s">
        <v>80</v>
      </c>
      <c r="AW92" s="12" t="s">
        <v>33</v>
      </c>
      <c r="AX92" s="12" t="s">
        <v>72</v>
      </c>
      <c r="AY92" s="148" t="s">
        <v>118</v>
      </c>
    </row>
    <row r="93" spans="2:65" s="13" customFormat="1" ht="11.25">
      <c r="B93" s="153"/>
      <c r="D93" s="147" t="s">
        <v>129</v>
      </c>
      <c r="E93" s="154" t="s">
        <v>3</v>
      </c>
      <c r="F93" s="155" t="s">
        <v>732</v>
      </c>
      <c r="H93" s="156">
        <v>143</v>
      </c>
      <c r="I93" s="157"/>
      <c r="L93" s="153"/>
      <c r="M93" s="158"/>
      <c r="T93" s="159"/>
      <c r="AT93" s="154" t="s">
        <v>129</v>
      </c>
      <c r="AU93" s="154" t="s">
        <v>82</v>
      </c>
      <c r="AV93" s="13" t="s">
        <v>82</v>
      </c>
      <c r="AW93" s="13" t="s">
        <v>33</v>
      </c>
      <c r="AX93" s="13" t="s">
        <v>80</v>
      </c>
      <c r="AY93" s="154" t="s">
        <v>118</v>
      </c>
    </row>
    <row r="94" spans="2:65" s="1" customFormat="1" ht="16.5" customHeight="1">
      <c r="B94" s="128"/>
      <c r="C94" s="174" t="s">
        <v>138</v>
      </c>
      <c r="D94" s="174" t="s">
        <v>311</v>
      </c>
      <c r="E94" s="175" t="s">
        <v>733</v>
      </c>
      <c r="F94" s="176" t="s">
        <v>734</v>
      </c>
      <c r="G94" s="177" t="s">
        <v>735</v>
      </c>
      <c r="H94" s="178">
        <v>2.86</v>
      </c>
      <c r="I94" s="179"/>
      <c r="J94" s="180">
        <f>ROUND(I94*H94,2)</f>
        <v>0</v>
      </c>
      <c r="K94" s="176" t="s">
        <v>3</v>
      </c>
      <c r="L94" s="181"/>
      <c r="M94" s="182" t="s">
        <v>3</v>
      </c>
      <c r="N94" s="183" t="s">
        <v>43</v>
      </c>
      <c r="P94" s="138">
        <f>O94*H94</f>
        <v>0</v>
      </c>
      <c r="Q94" s="138">
        <v>1E-3</v>
      </c>
      <c r="R94" s="138">
        <f>Q94*H94</f>
        <v>2.8600000000000001E-3</v>
      </c>
      <c r="S94" s="138">
        <v>0</v>
      </c>
      <c r="T94" s="139">
        <f>S94*H94</f>
        <v>0</v>
      </c>
      <c r="AR94" s="140" t="s">
        <v>172</v>
      </c>
      <c r="AT94" s="140" t="s">
        <v>311</v>
      </c>
      <c r="AU94" s="140" t="s">
        <v>82</v>
      </c>
      <c r="AY94" s="18" t="s">
        <v>118</v>
      </c>
      <c r="BE94" s="141">
        <f>IF(N94="základní",J94,0)</f>
        <v>0</v>
      </c>
      <c r="BF94" s="141">
        <f>IF(N94="snížená",J94,0)</f>
        <v>0</v>
      </c>
      <c r="BG94" s="141">
        <f>IF(N94="zákl. přenesená",J94,0)</f>
        <v>0</v>
      </c>
      <c r="BH94" s="141">
        <f>IF(N94="sníž. přenesená",J94,0)</f>
        <v>0</v>
      </c>
      <c r="BI94" s="141">
        <f>IF(N94="nulová",J94,0)</f>
        <v>0</v>
      </c>
      <c r="BJ94" s="18" t="s">
        <v>80</v>
      </c>
      <c r="BK94" s="141">
        <f>ROUND(I94*H94,2)</f>
        <v>0</v>
      </c>
      <c r="BL94" s="18" t="s">
        <v>125</v>
      </c>
      <c r="BM94" s="140" t="s">
        <v>736</v>
      </c>
    </row>
    <row r="95" spans="2:65" s="1" customFormat="1" ht="19.5">
      <c r="B95" s="33"/>
      <c r="D95" s="147" t="s">
        <v>416</v>
      </c>
      <c r="F95" s="184" t="s">
        <v>737</v>
      </c>
      <c r="I95" s="144"/>
      <c r="L95" s="33"/>
      <c r="M95" s="145"/>
      <c r="T95" s="54"/>
      <c r="AT95" s="18" t="s">
        <v>416</v>
      </c>
      <c r="AU95" s="18" t="s">
        <v>82</v>
      </c>
    </row>
    <row r="96" spans="2:65" s="13" customFormat="1" ht="11.25">
      <c r="B96" s="153"/>
      <c r="D96" s="147" t="s">
        <v>129</v>
      </c>
      <c r="F96" s="155" t="s">
        <v>738</v>
      </c>
      <c r="H96" s="156">
        <v>2.86</v>
      </c>
      <c r="I96" s="157"/>
      <c r="L96" s="153"/>
      <c r="M96" s="158"/>
      <c r="T96" s="159"/>
      <c r="AT96" s="154" t="s">
        <v>129</v>
      </c>
      <c r="AU96" s="154" t="s">
        <v>82</v>
      </c>
      <c r="AV96" s="13" t="s">
        <v>82</v>
      </c>
      <c r="AW96" s="13" t="s">
        <v>4</v>
      </c>
      <c r="AX96" s="13" t="s">
        <v>80</v>
      </c>
      <c r="AY96" s="154" t="s">
        <v>118</v>
      </c>
    </row>
    <row r="97" spans="2:65" s="1" customFormat="1" ht="33" customHeight="1">
      <c r="B97" s="128"/>
      <c r="C97" s="129" t="s">
        <v>125</v>
      </c>
      <c r="D97" s="129" t="s">
        <v>120</v>
      </c>
      <c r="E97" s="130" t="s">
        <v>739</v>
      </c>
      <c r="F97" s="131" t="s">
        <v>740</v>
      </c>
      <c r="G97" s="132" t="s">
        <v>123</v>
      </c>
      <c r="H97" s="133">
        <v>82</v>
      </c>
      <c r="I97" s="134"/>
      <c r="J97" s="135">
        <f>ROUND(I97*H97,2)</f>
        <v>0</v>
      </c>
      <c r="K97" s="131" t="s">
        <v>124</v>
      </c>
      <c r="L97" s="33"/>
      <c r="M97" s="136" t="s">
        <v>3</v>
      </c>
      <c r="N97" s="137" t="s">
        <v>43</v>
      </c>
      <c r="P97" s="138">
        <f>O97*H97</f>
        <v>0</v>
      </c>
      <c r="Q97" s="138">
        <v>0</v>
      </c>
      <c r="R97" s="138">
        <f>Q97*H97</f>
        <v>0</v>
      </c>
      <c r="S97" s="138">
        <v>0</v>
      </c>
      <c r="T97" s="139">
        <f>S97*H97</f>
        <v>0</v>
      </c>
      <c r="AR97" s="140" t="s">
        <v>125</v>
      </c>
      <c r="AT97" s="140" t="s">
        <v>120</v>
      </c>
      <c r="AU97" s="140" t="s">
        <v>82</v>
      </c>
      <c r="AY97" s="18" t="s">
        <v>118</v>
      </c>
      <c r="BE97" s="141">
        <f>IF(N97="základní",J97,0)</f>
        <v>0</v>
      </c>
      <c r="BF97" s="141">
        <f>IF(N97="snížená",J97,0)</f>
        <v>0</v>
      </c>
      <c r="BG97" s="141">
        <f>IF(N97="zákl. přenesená",J97,0)</f>
        <v>0</v>
      </c>
      <c r="BH97" s="141">
        <f>IF(N97="sníž. přenesená",J97,0)</f>
        <v>0</v>
      </c>
      <c r="BI97" s="141">
        <f>IF(N97="nulová",J97,0)</f>
        <v>0</v>
      </c>
      <c r="BJ97" s="18" t="s">
        <v>80</v>
      </c>
      <c r="BK97" s="141">
        <f>ROUND(I97*H97,2)</f>
        <v>0</v>
      </c>
      <c r="BL97" s="18" t="s">
        <v>125</v>
      </c>
      <c r="BM97" s="140" t="s">
        <v>741</v>
      </c>
    </row>
    <row r="98" spans="2:65" s="1" customFormat="1" ht="11.25">
      <c r="B98" s="33"/>
      <c r="D98" s="142" t="s">
        <v>127</v>
      </c>
      <c r="F98" s="143" t="s">
        <v>742</v>
      </c>
      <c r="I98" s="144"/>
      <c r="L98" s="33"/>
      <c r="M98" s="145"/>
      <c r="T98" s="54"/>
      <c r="AT98" s="18" t="s">
        <v>127</v>
      </c>
      <c r="AU98" s="18" t="s">
        <v>82</v>
      </c>
    </row>
    <row r="99" spans="2:65" s="12" customFormat="1" ht="11.25">
      <c r="B99" s="146"/>
      <c r="D99" s="147" t="s">
        <v>129</v>
      </c>
      <c r="E99" s="148" t="s">
        <v>3</v>
      </c>
      <c r="F99" s="149" t="s">
        <v>743</v>
      </c>
      <c r="H99" s="148" t="s">
        <v>3</v>
      </c>
      <c r="I99" s="150"/>
      <c r="L99" s="146"/>
      <c r="M99" s="151"/>
      <c r="T99" s="152"/>
      <c r="AT99" s="148" t="s">
        <v>129</v>
      </c>
      <c r="AU99" s="148" t="s">
        <v>82</v>
      </c>
      <c r="AV99" s="12" t="s">
        <v>80</v>
      </c>
      <c r="AW99" s="12" t="s">
        <v>33</v>
      </c>
      <c r="AX99" s="12" t="s">
        <v>72</v>
      </c>
      <c r="AY99" s="148" t="s">
        <v>118</v>
      </c>
    </row>
    <row r="100" spans="2:65" s="13" customFormat="1" ht="11.25">
      <c r="B100" s="153"/>
      <c r="D100" s="147" t="s">
        <v>129</v>
      </c>
      <c r="E100" s="154" t="s">
        <v>3</v>
      </c>
      <c r="F100" s="155" t="s">
        <v>548</v>
      </c>
      <c r="H100" s="156">
        <v>82</v>
      </c>
      <c r="I100" s="157"/>
      <c r="L100" s="153"/>
      <c r="M100" s="158"/>
      <c r="T100" s="159"/>
      <c r="AT100" s="154" t="s">
        <v>129</v>
      </c>
      <c r="AU100" s="154" t="s">
        <v>82</v>
      </c>
      <c r="AV100" s="13" t="s">
        <v>82</v>
      </c>
      <c r="AW100" s="13" t="s">
        <v>33</v>
      </c>
      <c r="AX100" s="13" t="s">
        <v>80</v>
      </c>
      <c r="AY100" s="154" t="s">
        <v>118</v>
      </c>
    </row>
    <row r="101" spans="2:65" s="1" customFormat="1" ht="24.2" customHeight="1">
      <c r="B101" s="128"/>
      <c r="C101" s="129" t="s">
        <v>149</v>
      </c>
      <c r="D101" s="129" t="s">
        <v>120</v>
      </c>
      <c r="E101" s="130" t="s">
        <v>744</v>
      </c>
      <c r="F101" s="131" t="s">
        <v>745</v>
      </c>
      <c r="G101" s="132" t="s">
        <v>123</v>
      </c>
      <c r="H101" s="133">
        <v>82</v>
      </c>
      <c r="I101" s="134"/>
      <c r="J101" s="135">
        <f>ROUND(I101*H101,2)</f>
        <v>0</v>
      </c>
      <c r="K101" s="131" t="s">
        <v>124</v>
      </c>
      <c r="L101" s="33"/>
      <c r="M101" s="136" t="s">
        <v>3</v>
      </c>
      <c r="N101" s="137" t="s">
        <v>43</v>
      </c>
      <c r="P101" s="138">
        <f>O101*H101</f>
        <v>0</v>
      </c>
      <c r="Q101" s="138">
        <v>0</v>
      </c>
      <c r="R101" s="138">
        <f>Q101*H101</f>
        <v>0</v>
      </c>
      <c r="S101" s="138">
        <v>0</v>
      </c>
      <c r="T101" s="139">
        <f>S101*H101</f>
        <v>0</v>
      </c>
      <c r="AR101" s="140" t="s">
        <v>125</v>
      </c>
      <c r="AT101" s="140" t="s">
        <v>120</v>
      </c>
      <c r="AU101" s="140" t="s">
        <v>82</v>
      </c>
      <c r="AY101" s="18" t="s">
        <v>118</v>
      </c>
      <c r="BE101" s="141">
        <f>IF(N101="základní",J101,0)</f>
        <v>0</v>
      </c>
      <c r="BF101" s="141">
        <f>IF(N101="snížená",J101,0)</f>
        <v>0</v>
      </c>
      <c r="BG101" s="141">
        <f>IF(N101="zákl. přenesená",J101,0)</f>
        <v>0</v>
      </c>
      <c r="BH101" s="141">
        <f>IF(N101="sníž. přenesená",J101,0)</f>
        <v>0</v>
      </c>
      <c r="BI101" s="141">
        <f>IF(N101="nulová",J101,0)</f>
        <v>0</v>
      </c>
      <c r="BJ101" s="18" t="s">
        <v>80</v>
      </c>
      <c r="BK101" s="141">
        <f>ROUND(I101*H101,2)</f>
        <v>0</v>
      </c>
      <c r="BL101" s="18" t="s">
        <v>125</v>
      </c>
      <c r="BM101" s="140" t="s">
        <v>746</v>
      </c>
    </row>
    <row r="102" spans="2:65" s="1" customFormat="1" ht="11.25">
      <c r="B102" s="33"/>
      <c r="D102" s="142" t="s">
        <v>127</v>
      </c>
      <c r="F102" s="143" t="s">
        <v>747</v>
      </c>
      <c r="I102" s="144"/>
      <c r="L102" s="33"/>
      <c r="M102" s="145"/>
      <c r="T102" s="54"/>
      <c r="AT102" s="18" t="s">
        <v>127</v>
      </c>
      <c r="AU102" s="18" t="s">
        <v>82</v>
      </c>
    </row>
    <row r="103" spans="2:65" s="1" customFormat="1" ht="19.5">
      <c r="B103" s="33"/>
      <c r="D103" s="147" t="s">
        <v>416</v>
      </c>
      <c r="F103" s="184" t="s">
        <v>730</v>
      </c>
      <c r="I103" s="144"/>
      <c r="L103" s="33"/>
      <c r="M103" s="145"/>
      <c r="T103" s="54"/>
      <c r="AT103" s="18" t="s">
        <v>416</v>
      </c>
      <c r="AU103" s="18" t="s">
        <v>82</v>
      </c>
    </row>
    <row r="104" spans="2:65" s="12" customFormat="1" ht="11.25">
      <c r="B104" s="146"/>
      <c r="D104" s="147" t="s">
        <v>129</v>
      </c>
      <c r="E104" s="148" t="s">
        <v>3</v>
      </c>
      <c r="F104" s="149" t="s">
        <v>743</v>
      </c>
      <c r="H104" s="148" t="s">
        <v>3</v>
      </c>
      <c r="I104" s="150"/>
      <c r="L104" s="146"/>
      <c r="M104" s="151"/>
      <c r="T104" s="152"/>
      <c r="AT104" s="148" t="s">
        <v>129</v>
      </c>
      <c r="AU104" s="148" t="s">
        <v>82</v>
      </c>
      <c r="AV104" s="12" t="s">
        <v>80</v>
      </c>
      <c r="AW104" s="12" t="s">
        <v>33</v>
      </c>
      <c r="AX104" s="12" t="s">
        <v>72</v>
      </c>
      <c r="AY104" s="148" t="s">
        <v>118</v>
      </c>
    </row>
    <row r="105" spans="2:65" s="13" customFormat="1" ht="11.25">
      <c r="B105" s="153"/>
      <c r="D105" s="147" t="s">
        <v>129</v>
      </c>
      <c r="E105" s="154" t="s">
        <v>3</v>
      </c>
      <c r="F105" s="155" t="s">
        <v>548</v>
      </c>
      <c r="H105" s="156">
        <v>82</v>
      </c>
      <c r="I105" s="157"/>
      <c r="L105" s="153"/>
      <c r="M105" s="158"/>
      <c r="T105" s="159"/>
      <c r="AT105" s="154" t="s">
        <v>129</v>
      </c>
      <c r="AU105" s="154" t="s">
        <v>82</v>
      </c>
      <c r="AV105" s="13" t="s">
        <v>82</v>
      </c>
      <c r="AW105" s="13" t="s">
        <v>33</v>
      </c>
      <c r="AX105" s="13" t="s">
        <v>80</v>
      </c>
      <c r="AY105" s="154" t="s">
        <v>118</v>
      </c>
    </row>
    <row r="106" spans="2:65" s="1" customFormat="1" ht="16.5" customHeight="1">
      <c r="B106" s="128"/>
      <c r="C106" s="174" t="s">
        <v>157</v>
      </c>
      <c r="D106" s="174" t="s">
        <v>311</v>
      </c>
      <c r="E106" s="175" t="s">
        <v>748</v>
      </c>
      <c r="F106" s="176" t="s">
        <v>749</v>
      </c>
      <c r="G106" s="177" t="s">
        <v>735</v>
      </c>
      <c r="H106" s="178">
        <v>1.64</v>
      </c>
      <c r="I106" s="179"/>
      <c r="J106" s="180">
        <f>ROUND(I106*H106,2)</f>
        <v>0</v>
      </c>
      <c r="K106" s="176" t="s">
        <v>3</v>
      </c>
      <c r="L106" s="181"/>
      <c r="M106" s="182" t="s">
        <v>3</v>
      </c>
      <c r="N106" s="183" t="s">
        <v>43</v>
      </c>
      <c r="P106" s="138">
        <f>O106*H106</f>
        <v>0</v>
      </c>
      <c r="Q106" s="138">
        <v>1E-3</v>
      </c>
      <c r="R106" s="138">
        <f>Q106*H106</f>
        <v>1.64E-3</v>
      </c>
      <c r="S106" s="138">
        <v>0</v>
      </c>
      <c r="T106" s="139">
        <f>S106*H106</f>
        <v>0</v>
      </c>
      <c r="AR106" s="140" t="s">
        <v>172</v>
      </c>
      <c r="AT106" s="140" t="s">
        <v>311</v>
      </c>
      <c r="AU106" s="140" t="s">
        <v>82</v>
      </c>
      <c r="AY106" s="18" t="s">
        <v>118</v>
      </c>
      <c r="BE106" s="141">
        <f>IF(N106="základní",J106,0)</f>
        <v>0</v>
      </c>
      <c r="BF106" s="141">
        <f>IF(N106="snížená",J106,0)</f>
        <v>0</v>
      </c>
      <c r="BG106" s="141">
        <f>IF(N106="zákl. přenesená",J106,0)</f>
        <v>0</v>
      </c>
      <c r="BH106" s="141">
        <f>IF(N106="sníž. přenesená",J106,0)</f>
        <v>0</v>
      </c>
      <c r="BI106" s="141">
        <f>IF(N106="nulová",J106,0)</f>
        <v>0</v>
      </c>
      <c r="BJ106" s="18" t="s">
        <v>80</v>
      </c>
      <c r="BK106" s="141">
        <f>ROUND(I106*H106,2)</f>
        <v>0</v>
      </c>
      <c r="BL106" s="18" t="s">
        <v>125</v>
      </c>
      <c r="BM106" s="140" t="s">
        <v>750</v>
      </c>
    </row>
    <row r="107" spans="2:65" s="1" customFormat="1" ht="19.5">
      <c r="B107" s="33"/>
      <c r="D107" s="147" t="s">
        <v>416</v>
      </c>
      <c r="F107" s="184" t="s">
        <v>751</v>
      </c>
      <c r="I107" s="144"/>
      <c r="L107" s="33"/>
      <c r="M107" s="145"/>
      <c r="T107" s="54"/>
      <c r="AT107" s="18" t="s">
        <v>416</v>
      </c>
      <c r="AU107" s="18" t="s">
        <v>82</v>
      </c>
    </row>
    <row r="108" spans="2:65" s="13" customFormat="1" ht="11.25">
      <c r="B108" s="153"/>
      <c r="D108" s="147" t="s">
        <v>129</v>
      </c>
      <c r="F108" s="155" t="s">
        <v>752</v>
      </c>
      <c r="H108" s="156">
        <v>1.64</v>
      </c>
      <c r="I108" s="157"/>
      <c r="L108" s="153"/>
      <c r="M108" s="158"/>
      <c r="T108" s="159"/>
      <c r="AT108" s="154" t="s">
        <v>129</v>
      </c>
      <c r="AU108" s="154" t="s">
        <v>82</v>
      </c>
      <c r="AV108" s="13" t="s">
        <v>82</v>
      </c>
      <c r="AW108" s="13" t="s">
        <v>4</v>
      </c>
      <c r="AX108" s="13" t="s">
        <v>80</v>
      </c>
      <c r="AY108" s="154" t="s">
        <v>118</v>
      </c>
    </row>
    <row r="109" spans="2:65" s="1" customFormat="1" ht="21.75" customHeight="1">
      <c r="B109" s="128"/>
      <c r="C109" s="129" t="s">
        <v>166</v>
      </c>
      <c r="D109" s="129" t="s">
        <v>120</v>
      </c>
      <c r="E109" s="130" t="s">
        <v>753</v>
      </c>
      <c r="F109" s="131" t="s">
        <v>754</v>
      </c>
      <c r="G109" s="132" t="s">
        <v>123</v>
      </c>
      <c r="H109" s="133">
        <v>82</v>
      </c>
      <c r="I109" s="134"/>
      <c r="J109" s="135">
        <f>ROUND(I109*H109,2)</f>
        <v>0</v>
      </c>
      <c r="K109" s="131" t="s">
        <v>124</v>
      </c>
      <c r="L109" s="33"/>
      <c r="M109" s="136" t="s">
        <v>3</v>
      </c>
      <c r="N109" s="137" t="s">
        <v>43</v>
      </c>
      <c r="P109" s="138">
        <f>O109*H109</f>
        <v>0</v>
      </c>
      <c r="Q109" s="138">
        <v>0</v>
      </c>
      <c r="R109" s="138">
        <f>Q109*H109</f>
        <v>0</v>
      </c>
      <c r="S109" s="138">
        <v>0</v>
      </c>
      <c r="T109" s="139">
        <f>S109*H109</f>
        <v>0</v>
      </c>
      <c r="AR109" s="140" t="s">
        <v>125</v>
      </c>
      <c r="AT109" s="140" t="s">
        <v>120</v>
      </c>
      <c r="AU109" s="140" t="s">
        <v>82</v>
      </c>
      <c r="AY109" s="18" t="s">
        <v>118</v>
      </c>
      <c r="BE109" s="141">
        <f>IF(N109="základní",J109,0)</f>
        <v>0</v>
      </c>
      <c r="BF109" s="141">
        <f>IF(N109="snížená",J109,0)</f>
        <v>0</v>
      </c>
      <c r="BG109" s="141">
        <f>IF(N109="zákl. přenesená",J109,0)</f>
        <v>0</v>
      </c>
      <c r="BH109" s="141">
        <f>IF(N109="sníž. přenesená",J109,0)</f>
        <v>0</v>
      </c>
      <c r="BI109" s="141">
        <f>IF(N109="nulová",J109,0)</f>
        <v>0</v>
      </c>
      <c r="BJ109" s="18" t="s">
        <v>80</v>
      </c>
      <c r="BK109" s="141">
        <f>ROUND(I109*H109,2)</f>
        <v>0</v>
      </c>
      <c r="BL109" s="18" t="s">
        <v>125</v>
      </c>
      <c r="BM109" s="140" t="s">
        <v>755</v>
      </c>
    </row>
    <row r="110" spans="2:65" s="1" customFormat="1" ht="11.25">
      <c r="B110" s="33"/>
      <c r="D110" s="142" t="s">
        <v>127</v>
      </c>
      <c r="F110" s="143" t="s">
        <v>756</v>
      </c>
      <c r="I110" s="144"/>
      <c r="L110" s="33"/>
      <c r="M110" s="145"/>
      <c r="T110" s="54"/>
      <c r="AT110" s="18" t="s">
        <v>127</v>
      </c>
      <c r="AU110" s="18" t="s">
        <v>82</v>
      </c>
    </row>
    <row r="111" spans="2:65" s="12" customFormat="1" ht="11.25">
      <c r="B111" s="146"/>
      <c r="D111" s="147" t="s">
        <v>129</v>
      </c>
      <c r="E111" s="148" t="s">
        <v>3</v>
      </c>
      <c r="F111" s="149" t="s">
        <v>743</v>
      </c>
      <c r="H111" s="148" t="s">
        <v>3</v>
      </c>
      <c r="I111" s="150"/>
      <c r="L111" s="146"/>
      <c r="M111" s="151"/>
      <c r="T111" s="152"/>
      <c r="AT111" s="148" t="s">
        <v>129</v>
      </c>
      <c r="AU111" s="148" t="s">
        <v>82</v>
      </c>
      <c r="AV111" s="12" t="s">
        <v>80</v>
      </c>
      <c r="AW111" s="12" t="s">
        <v>33</v>
      </c>
      <c r="AX111" s="12" t="s">
        <v>72</v>
      </c>
      <c r="AY111" s="148" t="s">
        <v>118</v>
      </c>
    </row>
    <row r="112" spans="2:65" s="13" customFormat="1" ht="11.25">
      <c r="B112" s="153"/>
      <c r="D112" s="147" t="s">
        <v>129</v>
      </c>
      <c r="E112" s="154" t="s">
        <v>3</v>
      </c>
      <c r="F112" s="155" t="s">
        <v>548</v>
      </c>
      <c r="H112" s="156">
        <v>82</v>
      </c>
      <c r="I112" s="157"/>
      <c r="L112" s="153"/>
      <c r="M112" s="158"/>
      <c r="T112" s="159"/>
      <c r="AT112" s="154" t="s">
        <v>129</v>
      </c>
      <c r="AU112" s="154" t="s">
        <v>82</v>
      </c>
      <c r="AV112" s="13" t="s">
        <v>82</v>
      </c>
      <c r="AW112" s="13" t="s">
        <v>33</v>
      </c>
      <c r="AX112" s="13" t="s">
        <v>80</v>
      </c>
      <c r="AY112" s="154" t="s">
        <v>118</v>
      </c>
    </row>
    <row r="113" spans="2:65" s="1" customFormat="1" ht="16.5" customHeight="1">
      <c r="B113" s="128"/>
      <c r="C113" s="174" t="s">
        <v>172</v>
      </c>
      <c r="D113" s="174" t="s">
        <v>311</v>
      </c>
      <c r="E113" s="175" t="s">
        <v>757</v>
      </c>
      <c r="F113" s="176" t="s">
        <v>758</v>
      </c>
      <c r="G113" s="177" t="s">
        <v>213</v>
      </c>
      <c r="H113" s="178">
        <v>16.399999999999999</v>
      </c>
      <c r="I113" s="179"/>
      <c r="J113" s="180">
        <f>ROUND(I113*H113,2)</f>
        <v>0</v>
      </c>
      <c r="K113" s="176" t="s">
        <v>124</v>
      </c>
      <c r="L113" s="181"/>
      <c r="M113" s="182" t="s">
        <v>3</v>
      </c>
      <c r="N113" s="183" t="s">
        <v>43</v>
      </c>
      <c r="P113" s="138">
        <f>O113*H113</f>
        <v>0</v>
      </c>
      <c r="Q113" s="138">
        <v>0.21</v>
      </c>
      <c r="R113" s="138">
        <f>Q113*H113</f>
        <v>3.4439999999999995</v>
      </c>
      <c r="S113" s="138">
        <v>0</v>
      </c>
      <c r="T113" s="139">
        <f>S113*H113</f>
        <v>0</v>
      </c>
      <c r="AR113" s="140" t="s">
        <v>172</v>
      </c>
      <c r="AT113" s="140" t="s">
        <v>311</v>
      </c>
      <c r="AU113" s="140" t="s">
        <v>82</v>
      </c>
      <c r="AY113" s="18" t="s">
        <v>118</v>
      </c>
      <c r="BE113" s="141">
        <f>IF(N113="základní",J113,0)</f>
        <v>0</v>
      </c>
      <c r="BF113" s="141">
        <f>IF(N113="snížená",J113,0)</f>
        <v>0</v>
      </c>
      <c r="BG113" s="141">
        <f>IF(N113="zákl. přenesená",J113,0)</f>
        <v>0</v>
      </c>
      <c r="BH113" s="141">
        <f>IF(N113="sníž. přenesená",J113,0)</f>
        <v>0</v>
      </c>
      <c r="BI113" s="141">
        <f>IF(N113="nulová",J113,0)</f>
        <v>0</v>
      </c>
      <c r="BJ113" s="18" t="s">
        <v>80</v>
      </c>
      <c r="BK113" s="141">
        <f>ROUND(I113*H113,2)</f>
        <v>0</v>
      </c>
      <c r="BL113" s="18" t="s">
        <v>125</v>
      </c>
      <c r="BM113" s="140" t="s">
        <v>759</v>
      </c>
    </row>
    <row r="114" spans="2:65" s="13" customFormat="1" ht="11.25">
      <c r="B114" s="153"/>
      <c r="D114" s="147" t="s">
        <v>129</v>
      </c>
      <c r="E114" s="154" t="s">
        <v>3</v>
      </c>
      <c r="F114" s="155" t="s">
        <v>760</v>
      </c>
      <c r="H114" s="156">
        <v>16.399999999999999</v>
      </c>
      <c r="I114" s="157"/>
      <c r="L114" s="153"/>
      <c r="M114" s="158"/>
      <c r="T114" s="159"/>
      <c r="AT114" s="154" t="s">
        <v>129</v>
      </c>
      <c r="AU114" s="154" t="s">
        <v>82</v>
      </c>
      <c r="AV114" s="13" t="s">
        <v>82</v>
      </c>
      <c r="AW114" s="13" t="s">
        <v>33</v>
      </c>
      <c r="AX114" s="13" t="s">
        <v>80</v>
      </c>
      <c r="AY114" s="154" t="s">
        <v>118</v>
      </c>
    </row>
    <row r="115" spans="2:65" s="1" customFormat="1" ht="24.2" customHeight="1">
      <c r="B115" s="128"/>
      <c r="C115" s="129" t="s">
        <v>183</v>
      </c>
      <c r="D115" s="129" t="s">
        <v>120</v>
      </c>
      <c r="E115" s="130" t="s">
        <v>761</v>
      </c>
      <c r="F115" s="131" t="s">
        <v>762</v>
      </c>
      <c r="G115" s="132" t="s">
        <v>123</v>
      </c>
      <c r="H115" s="133">
        <v>143</v>
      </c>
      <c r="I115" s="134"/>
      <c r="J115" s="135">
        <f>ROUND(I115*H115,2)</f>
        <v>0</v>
      </c>
      <c r="K115" s="131" t="s">
        <v>124</v>
      </c>
      <c r="L115" s="33"/>
      <c r="M115" s="136" t="s">
        <v>3</v>
      </c>
      <c r="N115" s="137" t="s">
        <v>43</v>
      </c>
      <c r="P115" s="138">
        <f>O115*H115</f>
        <v>0</v>
      </c>
      <c r="Q115" s="138">
        <v>0</v>
      </c>
      <c r="R115" s="138">
        <f>Q115*H115</f>
        <v>0</v>
      </c>
      <c r="S115" s="138">
        <v>0</v>
      </c>
      <c r="T115" s="139">
        <f>S115*H115</f>
        <v>0</v>
      </c>
      <c r="AR115" s="140" t="s">
        <v>125</v>
      </c>
      <c r="AT115" s="140" t="s">
        <v>120</v>
      </c>
      <c r="AU115" s="140" t="s">
        <v>82</v>
      </c>
      <c r="AY115" s="18" t="s">
        <v>118</v>
      </c>
      <c r="BE115" s="141">
        <f>IF(N115="základní",J115,0)</f>
        <v>0</v>
      </c>
      <c r="BF115" s="141">
        <f>IF(N115="snížená",J115,0)</f>
        <v>0</v>
      </c>
      <c r="BG115" s="141">
        <f>IF(N115="zákl. přenesená",J115,0)</f>
        <v>0</v>
      </c>
      <c r="BH115" s="141">
        <f>IF(N115="sníž. přenesená",J115,0)</f>
        <v>0</v>
      </c>
      <c r="BI115" s="141">
        <f>IF(N115="nulová",J115,0)</f>
        <v>0</v>
      </c>
      <c r="BJ115" s="18" t="s">
        <v>80</v>
      </c>
      <c r="BK115" s="141">
        <f>ROUND(I115*H115,2)</f>
        <v>0</v>
      </c>
      <c r="BL115" s="18" t="s">
        <v>125</v>
      </c>
      <c r="BM115" s="140" t="s">
        <v>763</v>
      </c>
    </row>
    <row r="116" spans="2:65" s="1" customFormat="1" ht="11.25">
      <c r="B116" s="33"/>
      <c r="D116" s="142" t="s">
        <v>127</v>
      </c>
      <c r="F116" s="143" t="s">
        <v>764</v>
      </c>
      <c r="I116" s="144"/>
      <c r="L116" s="33"/>
      <c r="M116" s="145"/>
      <c r="T116" s="54"/>
      <c r="AT116" s="18" t="s">
        <v>127</v>
      </c>
      <c r="AU116" s="18" t="s">
        <v>82</v>
      </c>
    </row>
    <row r="117" spans="2:65" s="12" customFormat="1" ht="11.25">
      <c r="B117" s="146"/>
      <c r="D117" s="147" t="s">
        <v>129</v>
      </c>
      <c r="E117" s="148" t="s">
        <v>3</v>
      </c>
      <c r="F117" s="149" t="s">
        <v>731</v>
      </c>
      <c r="H117" s="148" t="s">
        <v>3</v>
      </c>
      <c r="I117" s="150"/>
      <c r="L117" s="146"/>
      <c r="M117" s="151"/>
      <c r="T117" s="152"/>
      <c r="AT117" s="148" t="s">
        <v>129</v>
      </c>
      <c r="AU117" s="148" t="s">
        <v>82</v>
      </c>
      <c r="AV117" s="12" t="s">
        <v>80</v>
      </c>
      <c r="AW117" s="12" t="s">
        <v>33</v>
      </c>
      <c r="AX117" s="12" t="s">
        <v>72</v>
      </c>
      <c r="AY117" s="148" t="s">
        <v>118</v>
      </c>
    </row>
    <row r="118" spans="2:65" s="13" customFormat="1" ht="11.25">
      <c r="B118" s="153"/>
      <c r="D118" s="147" t="s">
        <v>129</v>
      </c>
      <c r="E118" s="154" t="s">
        <v>3</v>
      </c>
      <c r="F118" s="155" t="s">
        <v>732</v>
      </c>
      <c r="H118" s="156">
        <v>143</v>
      </c>
      <c r="I118" s="157"/>
      <c r="L118" s="153"/>
      <c r="M118" s="158"/>
      <c r="T118" s="159"/>
      <c r="AT118" s="154" t="s">
        <v>129</v>
      </c>
      <c r="AU118" s="154" t="s">
        <v>82</v>
      </c>
      <c r="AV118" s="13" t="s">
        <v>82</v>
      </c>
      <c r="AW118" s="13" t="s">
        <v>33</v>
      </c>
      <c r="AX118" s="13" t="s">
        <v>80</v>
      </c>
      <c r="AY118" s="154" t="s">
        <v>118</v>
      </c>
    </row>
    <row r="119" spans="2:65" s="1" customFormat="1" ht="16.5" customHeight="1">
      <c r="B119" s="128"/>
      <c r="C119" s="174" t="s">
        <v>190</v>
      </c>
      <c r="D119" s="174" t="s">
        <v>311</v>
      </c>
      <c r="E119" s="175" t="s">
        <v>757</v>
      </c>
      <c r="F119" s="176" t="s">
        <v>758</v>
      </c>
      <c r="G119" s="177" t="s">
        <v>213</v>
      </c>
      <c r="H119" s="178">
        <v>8.2940000000000005</v>
      </c>
      <c r="I119" s="179"/>
      <c r="J119" s="180">
        <f>ROUND(I119*H119,2)</f>
        <v>0</v>
      </c>
      <c r="K119" s="176" t="s">
        <v>124</v>
      </c>
      <c r="L119" s="181"/>
      <c r="M119" s="182" t="s">
        <v>3</v>
      </c>
      <c r="N119" s="183" t="s">
        <v>43</v>
      </c>
      <c r="P119" s="138">
        <f>O119*H119</f>
        <v>0</v>
      </c>
      <c r="Q119" s="138">
        <v>0.21</v>
      </c>
      <c r="R119" s="138">
        <f>Q119*H119</f>
        <v>1.7417400000000001</v>
      </c>
      <c r="S119" s="138">
        <v>0</v>
      </c>
      <c r="T119" s="139">
        <f>S119*H119</f>
        <v>0</v>
      </c>
      <c r="AR119" s="140" t="s">
        <v>172</v>
      </c>
      <c r="AT119" s="140" t="s">
        <v>311</v>
      </c>
      <c r="AU119" s="140" t="s">
        <v>82</v>
      </c>
      <c r="AY119" s="18" t="s">
        <v>118</v>
      </c>
      <c r="BE119" s="141">
        <f>IF(N119="základní",J119,0)</f>
        <v>0</v>
      </c>
      <c r="BF119" s="141">
        <f>IF(N119="snížená",J119,0)</f>
        <v>0</v>
      </c>
      <c r="BG119" s="141">
        <f>IF(N119="zákl. přenesená",J119,0)</f>
        <v>0</v>
      </c>
      <c r="BH119" s="141">
        <f>IF(N119="sníž. přenesená",J119,0)</f>
        <v>0</v>
      </c>
      <c r="BI119" s="141">
        <f>IF(N119="nulová",J119,0)</f>
        <v>0</v>
      </c>
      <c r="BJ119" s="18" t="s">
        <v>80</v>
      </c>
      <c r="BK119" s="141">
        <f>ROUND(I119*H119,2)</f>
        <v>0</v>
      </c>
      <c r="BL119" s="18" t="s">
        <v>125</v>
      </c>
      <c r="BM119" s="140" t="s">
        <v>765</v>
      </c>
    </row>
    <row r="120" spans="2:65" s="12" customFormat="1" ht="11.25">
      <c r="B120" s="146"/>
      <c r="D120" s="147" t="s">
        <v>129</v>
      </c>
      <c r="E120" s="148" t="s">
        <v>3</v>
      </c>
      <c r="F120" s="149" t="s">
        <v>766</v>
      </c>
      <c r="H120" s="148" t="s">
        <v>3</v>
      </c>
      <c r="I120" s="150"/>
      <c r="L120" s="146"/>
      <c r="M120" s="151"/>
      <c r="T120" s="152"/>
      <c r="AT120" s="148" t="s">
        <v>129</v>
      </c>
      <c r="AU120" s="148" t="s">
        <v>82</v>
      </c>
      <c r="AV120" s="12" t="s">
        <v>80</v>
      </c>
      <c r="AW120" s="12" t="s">
        <v>33</v>
      </c>
      <c r="AX120" s="12" t="s">
        <v>72</v>
      </c>
      <c r="AY120" s="148" t="s">
        <v>118</v>
      </c>
    </row>
    <row r="121" spans="2:65" s="13" customFormat="1" ht="11.25">
      <c r="B121" s="153"/>
      <c r="D121" s="147" t="s">
        <v>129</v>
      </c>
      <c r="E121" s="154" t="s">
        <v>3</v>
      </c>
      <c r="F121" s="155" t="s">
        <v>732</v>
      </c>
      <c r="H121" s="156">
        <v>143</v>
      </c>
      <c r="I121" s="157"/>
      <c r="L121" s="153"/>
      <c r="M121" s="158"/>
      <c r="T121" s="159"/>
      <c r="AT121" s="154" t="s">
        <v>129</v>
      </c>
      <c r="AU121" s="154" t="s">
        <v>82</v>
      </c>
      <c r="AV121" s="13" t="s">
        <v>82</v>
      </c>
      <c r="AW121" s="13" t="s">
        <v>33</v>
      </c>
      <c r="AX121" s="13" t="s">
        <v>80</v>
      </c>
      <c r="AY121" s="154" t="s">
        <v>118</v>
      </c>
    </row>
    <row r="122" spans="2:65" s="13" customFormat="1" ht="11.25">
      <c r="B122" s="153"/>
      <c r="D122" s="147" t="s">
        <v>129</v>
      </c>
      <c r="F122" s="155" t="s">
        <v>767</v>
      </c>
      <c r="H122" s="156">
        <v>8.2940000000000005</v>
      </c>
      <c r="I122" s="157"/>
      <c r="L122" s="153"/>
      <c r="M122" s="158"/>
      <c r="T122" s="159"/>
      <c r="AT122" s="154" t="s">
        <v>129</v>
      </c>
      <c r="AU122" s="154" t="s">
        <v>82</v>
      </c>
      <c r="AV122" s="13" t="s">
        <v>82</v>
      </c>
      <c r="AW122" s="13" t="s">
        <v>4</v>
      </c>
      <c r="AX122" s="13" t="s">
        <v>80</v>
      </c>
      <c r="AY122" s="154" t="s">
        <v>118</v>
      </c>
    </row>
    <row r="123" spans="2:65" s="1" customFormat="1" ht="16.5" customHeight="1">
      <c r="B123" s="128"/>
      <c r="C123" s="129" t="s">
        <v>197</v>
      </c>
      <c r="D123" s="129" t="s">
        <v>120</v>
      </c>
      <c r="E123" s="130" t="s">
        <v>768</v>
      </c>
      <c r="F123" s="131" t="s">
        <v>769</v>
      </c>
      <c r="G123" s="132" t="s">
        <v>123</v>
      </c>
      <c r="H123" s="133">
        <v>164</v>
      </c>
      <c r="I123" s="134"/>
      <c r="J123" s="135">
        <f>ROUND(I123*H123,2)</f>
        <v>0</v>
      </c>
      <c r="K123" s="131" t="s">
        <v>124</v>
      </c>
      <c r="L123" s="33"/>
      <c r="M123" s="136" t="s">
        <v>3</v>
      </c>
      <c r="N123" s="137" t="s">
        <v>43</v>
      </c>
      <c r="P123" s="138">
        <f>O123*H123</f>
        <v>0</v>
      </c>
      <c r="Q123" s="138">
        <v>0</v>
      </c>
      <c r="R123" s="138">
        <f>Q123*H123</f>
        <v>0</v>
      </c>
      <c r="S123" s="138">
        <v>0</v>
      </c>
      <c r="T123" s="139">
        <f>S123*H123</f>
        <v>0</v>
      </c>
      <c r="AR123" s="140" t="s">
        <v>125</v>
      </c>
      <c r="AT123" s="140" t="s">
        <v>120</v>
      </c>
      <c r="AU123" s="140" t="s">
        <v>82</v>
      </c>
      <c r="AY123" s="18" t="s">
        <v>118</v>
      </c>
      <c r="BE123" s="141">
        <f>IF(N123="základní",J123,0)</f>
        <v>0</v>
      </c>
      <c r="BF123" s="141">
        <f>IF(N123="snížená",J123,0)</f>
        <v>0</v>
      </c>
      <c r="BG123" s="141">
        <f>IF(N123="zákl. přenesená",J123,0)</f>
        <v>0</v>
      </c>
      <c r="BH123" s="141">
        <f>IF(N123="sníž. přenesená",J123,0)</f>
        <v>0</v>
      </c>
      <c r="BI123" s="141">
        <f>IF(N123="nulová",J123,0)</f>
        <v>0</v>
      </c>
      <c r="BJ123" s="18" t="s">
        <v>80</v>
      </c>
      <c r="BK123" s="141">
        <f>ROUND(I123*H123,2)</f>
        <v>0</v>
      </c>
      <c r="BL123" s="18" t="s">
        <v>125</v>
      </c>
      <c r="BM123" s="140" t="s">
        <v>770</v>
      </c>
    </row>
    <row r="124" spans="2:65" s="1" customFormat="1" ht="11.25">
      <c r="B124" s="33"/>
      <c r="D124" s="142" t="s">
        <v>127</v>
      </c>
      <c r="F124" s="143" t="s">
        <v>771</v>
      </c>
      <c r="I124" s="144"/>
      <c r="L124" s="33"/>
      <c r="M124" s="145"/>
      <c r="T124" s="54"/>
      <c r="AT124" s="18" t="s">
        <v>127</v>
      </c>
      <c r="AU124" s="18" t="s">
        <v>82</v>
      </c>
    </row>
    <row r="125" spans="2:65" s="13" customFormat="1" ht="11.25">
      <c r="B125" s="153"/>
      <c r="D125" s="147" t="s">
        <v>129</v>
      </c>
      <c r="F125" s="155" t="s">
        <v>772</v>
      </c>
      <c r="H125" s="156">
        <v>164</v>
      </c>
      <c r="I125" s="157"/>
      <c r="L125" s="153"/>
      <c r="M125" s="158"/>
      <c r="T125" s="159"/>
      <c r="AT125" s="154" t="s">
        <v>129</v>
      </c>
      <c r="AU125" s="154" t="s">
        <v>82</v>
      </c>
      <c r="AV125" s="13" t="s">
        <v>82</v>
      </c>
      <c r="AW125" s="13" t="s">
        <v>4</v>
      </c>
      <c r="AX125" s="13" t="s">
        <v>80</v>
      </c>
      <c r="AY125" s="154" t="s">
        <v>118</v>
      </c>
    </row>
    <row r="126" spans="2:65" s="1" customFormat="1" ht="16.5" customHeight="1">
      <c r="B126" s="128"/>
      <c r="C126" s="129" t="s">
        <v>203</v>
      </c>
      <c r="D126" s="129" t="s">
        <v>120</v>
      </c>
      <c r="E126" s="130" t="s">
        <v>773</v>
      </c>
      <c r="F126" s="131" t="s">
        <v>774</v>
      </c>
      <c r="G126" s="132" t="s">
        <v>123</v>
      </c>
      <c r="H126" s="133">
        <v>164</v>
      </c>
      <c r="I126" s="134"/>
      <c r="J126" s="135">
        <f>ROUND(I126*H126,2)</f>
        <v>0</v>
      </c>
      <c r="K126" s="131" t="s">
        <v>124</v>
      </c>
      <c r="L126" s="33"/>
      <c r="M126" s="136" t="s">
        <v>3</v>
      </c>
      <c r="N126" s="137" t="s">
        <v>43</v>
      </c>
      <c r="P126" s="138">
        <f>O126*H126</f>
        <v>0</v>
      </c>
      <c r="Q126" s="138">
        <v>0</v>
      </c>
      <c r="R126" s="138">
        <f>Q126*H126</f>
        <v>0</v>
      </c>
      <c r="S126" s="138">
        <v>0</v>
      </c>
      <c r="T126" s="139">
        <f>S126*H126</f>
        <v>0</v>
      </c>
      <c r="AR126" s="140" t="s">
        <v>125</v>
      </c>
      <c r="AT126" s="140" t="s">
        <v>120</v>
      </c>
      <c r="AU126" s="140" t="s">
        <v>82</v>
      </c>
      <c r="AY126" s="18" t="s">
        <v>118</v>
      </c>
      <c r="BE126" s="141">
        <f>IF(N126="základní",J126,0)</f>
        <v>0</v>
      </c>
      <c r="BF126" s="141">
        <f>IF(N126="snížená",J126,0)</f>
        <v>0</v>
      </c>
      <c r="BG126" s="141">
        <f>IF(N126="zákl. přenesená",J126,0)</f>
        <v>0</v>
      </c>
      <c r="BH126" s="141">
        <f>IF(N126="sníž. přenesená",J126,0)</f>
        <v>0</v>
      </c>
      <c r="BI126" s="141">
        <f>IF(N126="nulová",J126,0)</f>
        <v>0</v>
      </c>
      <c r="BJ126" s="18" t="s">
        <v>80</v>
      </c>
      <c r="BK126" s="141">
        <f>ROUND(I126*H126,2)</f>
        <v>0</v>
      </c>
      <c r="BL126" s="18" t="s">
        <v>125</v>
      </c>
      <c r="BM126" s="140" t="s">
        <v>775</v>
      </c>
    </row>
    <row r="127" spans="2:65" s="1" customFormat="1" ht="11.25">
      <c r="B127" s="33"/>
      <c r="D127" s="142" t="s">
        <v>127</v>
      </c>
      <c r="F127" s="143" t="s">
        <v>776</v>
      </c>
      <c r="I127" s="144"/>
      <c r="L127" s="33"/>
      <c r="M127" s="145"/>
      <c r="T127" s="54"/>
      <c r="AT127" s="18" t="s">
        <v>127</v>
      </c>
      <c r="AU127" s="18" t="s">
        <v>82</v>
      </c>
    </row>
    <row r="128" spans="2:65" s="1" customFormat="1" ht="19.5">
      <c r="B128" s="33"/>
      <c r="D128" s="147" t="s">
        <v>416</v>
      </c>
      <c r="F128" s="184" t="s">
        <v>777</v>
      </c>
      <c r="I128" s="144"/>
      <c r="L128" s="33"/>
      <c r="M128" s="145"/>
      <c r="T128" s="54"/>
      <c r="AT128" s="18" t="s">
        <v>416</v>
      </c>
      <c r="AU128" s="18" t="s">
        <v>82</v>
      </c>
    </row>
    <row r="129" spans="2:65" s="13" customFormat="1" ht="11.25">
      <c r="B129" s="153"/>
      <c r="D129" s="147" t="s">
        <v>129</v>
      </c>
      <c r="F129" s="155" t="s">
        <v>772</v>
      </c>
      <c r="H129" s="156">
        <v>164</v>
      </c>
      <c r="I129" s="157"/>
      <c r="L129" s="153"/>
      <c r="M129" s="158"/>
      <c r="T129" s="159"/>
      <c r="AT129" s="154" t="s">
        <v>129</v>
      </c>
      <c r="AU129" s="154" t="s">
        <v>82</v>
      </c>
      <c r="AV129" s="13" t="s">
        <v>82</v>
      </c>
      <c r="AW129" s="13" t="s">
        <v>4</v>
      </c>
      <c r="AX129" s="13" t="s">
        <v>80</v>
      </c>
      <c r="AY129" s="154" t="s">
        <v>118</v>
      </c>
    </row>
    <row r="130" spans="2:65" s="1" customFormat="1" ht="16.5" customHeight="1">
      <c r="B130" s="128"/>
      <c r="C130" s="129" t="s">
        <v>210</v>
      </c>
      <c r="D130" s="129" t="s">
        <v>120</v>
      </c>
      <c r="E130" s="130" t="s">
        <v>778</v>
      </c>
      <c r="F130" s="131" t="s">
        <v>779</v>
      </c>
      <c r="G130" s="132" t="s">
        <v>123</v>
      </c>
      <c r="H130" s="133">
        <v>82</v>
      </c>
      <c r="I130" s="134"/>
      <c r="J130" s="135">
        <f>ROUND(I130*H130,2)</f>
        <v>0</v>
      </c>
      <c r="K130" s="131" t="s">
        <v>124</v>
      </c>
      <c r="L130" s="33"/>
      <c r="M130" s="136" t="s">
        <v>3</v>
      </c>
      <c r="N130" s="137" t="s">
        <v>43</v>
      </c>
      <c r="P130" s="138">
        <f>O130*H130</f>
        <v>0</v>
      </c>
      <c r="Q130" s="138">
        <v>0</v>
      </c>
      <c r="R130" s="138">
        <f>Q130*H130</f>
        <v>0</v>
      </c>
      <c r="S130" s="138">
        <v>0</v>
      </c>
      <c r="T130" s="139">
        <f>S130*H130</f>
        <v>0</v>
      </c>
      <c r="AR130" s="140" t="s">
        <v>125</v>
      </c>
      <c r="AT130" s="140" t="s">
        <v>120</v>
      </c>
      <c r="AU130" s="140" t="s">
        <v>82</v>
      </c>
      <c r="AY130" s="18" t="s">
        <v>118</v>
      </c>
      <c r="BE130" s="141">
        <f>IF(N130="základní",J130,0)</f>
        <v>0</v>
      </c>
      <c r="BF130" s="141">
        <f>IF(N130="snížená",J130,0)</f>
        <v>0</v>
      </c>
      <c r="BG130" s="141">
        <f>IF(N130="zákl. přenesená",J130,0)</f>
        <v>0</v>
      </c>
      <c r="BH130" s="141">
        <f>IF(N130="sníž. přenesená",J130,0)</f>
        <v>0</v>
      </c>
      <c r="BI130" s="141">
        <f>IF(N130="nulová",J130,0)</f>
        <v>0</v>
      </c>
      <c r="BJ130" s="18" t="s">
        <v>80</v>
      </c>
      <c r="BK130" s="141">
        <f>ROUND(I130*H130,2)</f>
        <v>0</v>
      </c>
      <c r="BL130" s="18" t="s">
        <v>125</v>
      </c>
      <c r="BM130" s="140" t="s">
        <v>780</v>
      </c>
    </row>
    <row r="131" spans="2:65" s="1" customFormat="1" ht="11.25">
      <c r="B131" s="33"/>
      <c r="D131" s="142" t="s">
        <v>127</v>
      </c>
      <c r="F131" s="143" t="s">
        <v>781</v>
      </c>
      <c r="I131" s="144"/>
      <c r="L131" s="33"/>
      <c r="M131" s="145"/>
      <c r="T131" s="54"/>
      <c r="AT131" s="18" t="s">
        <v>127</v>
      </c>
      <c r="AU131" s="18" t="s">
        <v>82</v>
      </c>
    </row>
    <row r="132" spans="2:65" s="1" customFormat="1" ht="16.5" customHeight="1">
      <c r="B132" s="128"/>
      <c r="C132" s="129" t="s">
        <v>218</v>
      </c>
      <c r="D132" s="129" t="s">
        <v>120</v>
      </c>
      <c r="E132" s="130" t="s">
        <v>782</v>
      </c>
      <c r="F132" s="131" t="s">
        <v>783</v>
      </c>
      <c r="G132" s="132" t="s">
        <v>123</v>
      </c>
      <c r="H132" s="133">
        <v>82</v>
      </c>
      <c r="I132" s="134"/>
      <c r="J132" s="135">
        <f>ROUND(I132*H132,2)</f>
        <v>0</v>
      </c>
      <c r="K132" s="131" t="s">
        <v>124</v>
      </c>
      <c r="L132" s="33"/>
      <c r="M132" s="136" t="s">
        <v>3</v>
      </c>
      <c r="N132" s="137" t="s">
        <v>43</v>
      </c>
      <c r="P132" s="138">
        <f>O132*H132</f>
        <v>0</v>
      </c>
      <c r="Q132" s="138">
        <v>0</v>
      </c>
      <c r="R132" s="138">
        <f>Q132*H132</f>
        <v>0</v>
      </c>
      <c r="S132" s="138">
        <v>0</v>
      </c>
      <c r="T132" s="139">
        <f>S132*H132</f>
        <v>0</v>
      </c>
      <c r="AR132" s="140" t="s">
        <v>125</v>
      </c>
      <c r="AT132" s="140" t="s">
        <v>120</v>
      </c>
      <c r="AU132" s="140" t="s">
        <v>82</v>
      </c>
      <c r="AY132" s="18" t="s">
        <v>118</v>
      </c>
      <c r="BE132" s="141">
        <f>IF(N132="základní",J132,0)</f>
        <v>0</v>
      </c>
      <c r="BF132" s="141">
        <f>IF(N132="snížená",J132,0)</f>
        <v>0</v>
      </c>
      <c r="BG132" s="141">
        <f>IF(N132="zákl. přenesená",J132,0)</f>
        <v>0</v>
      </c>
      <c r="BH132" s="141">
        <f>IF(N132="sníž. přenesená",J132,0)</f>
        <v>0</v>
      </c>
      <c r="BI132" s="141">
        <f>IF(N132="nulová",J132,0)</f>
        <v>0</v>
      </c>
      <c r="BJ132" s="18" t="s">
        <v>80</v>
      </c>
      <c r="BK132" s="141">
        <f>ROUND(I132*H132,2)</f>
        <v>0</v>
      </c>
      <c r="BL132" s="18" t="s">
        <v>125</v>
      </c>
      <c r="BM132" s="140" t="s">
        <v>784</v>
      </c>
    </row>
    <row r="133" spans="2:65" s="1" customFormat="1" ht="11.25">
      <c r="B133" s="33"/>
      <c r="D133" s="142" t="s">
        <v>127</v>
      </c>
      <c r="F133" s="143" t="s">
        <v>785</v>
      </c>
      <c r="I133" s="144"/>
      <c r="L133" s="33"/>
      <c r="M133" s="145"/>
      <c r="T133" s="54"/>
      <c r="AT133" s="18" t="s">
        <v>127</v>
      </c>
      <c r="AU133" s="18" t="s">
        <v>82</v>
      </c>
    </row>
    <row r="134" spans="2:65" s="1" customFormat="1" ht="16.5" customHeight="1">
      <c r="B134" s="128"/>
      <c r="C134" s="129" t="s">
        <v>9</v>
      </c>
      <c r="D134" s="129" t="s">
        <v>120</v>
      </c>
      <c r="E134" s="130" t="s">
        <v>786</v>
      </c>
      <c r="F134" s="131" t="s">
        <v>787</v>
      </c>
      <c r="G134" s="132" t="s">
        <v>135</v>
      </c>
      <c r="H134" s="133">
        <v>6</v>
      </c>
      <c r="I134" s="134"/>
      <c r="J134" s="135">
        <f>ROUND(I134*H134,2)</f>
        <v>0</v>
      </c>
      <c r="K134" s="131" t="s">
        <v>124</v>
      </c>
      <c r="L134" s="33"/>
      <c r="M134" s="136" t="s">
        <v>3</v>
      </c>
      <c r="N134" s="137" t="s">
        <v>43</v>
      </c>
      <c r="P134" s="138">
        <f>O134*H134</f>
        <v>0</v>
      </c>
      <c r="Q134" s="138">
        <v>0.22597</v>
      </c>
      <c r="R134" s="138">
        <f>Q134*H134</f>
        <v>1.35582</v>
      </c>
      <c r="S134" s="138">
        <v>0</v>
      </c>
      <c r="T134" s="139">
        <f>S134*H134</f>
        <v>0</v>
      </c>
      <c r="AR134" s="140" t="s">
        <v>125</v>
      </c>
      <c r="AT134" s="140" t="s">
        <v>120</v>
      </c>
      <c r="AU134" s="140" t="s">
        <v>82</v>
      </c>
      <c r="AY134" s="18" t="s">
        <v>118</v>
      </c>
      <c r="BE134" s="141">
        <f>IF(N134="základní",J134,0)</f>
        <v>0</v>
      </c>
      <c r="BF134" s="141">
        <f>IF(N134="snížená",J134,0)</f>
        <v>0</v>
      </c>
      <c r="BG134" s="141">
        <f>IF(N134="zákl. přenesená",J134,0)</f>
        <v>0</v>
      </c>
      <c r="BH134" s="141">
        <f>IF(N134="sníž. přenesená",J134,0)</f>
        <v>0</v>
      </c>
      <c r="BI134" s="141">
        <f>IF(N134="nulová",J134,0)</f>
        <v>0</v>
      </c>
      <c r="BJ134" s="18" t="s">
        <v>80</v>
      </c>
      <c r="BK134" s="141">
        <f>ROUND(I134*H134,2)</f>
        <v>0</v>
      </c>
      <c r="BL134" s="18" t="s">
        <v>125</v>
      </c>
      <c r="BM134" s="140" t="s">
        <v>788</v>
      </c>
    </row>
    <row r="135" spans="2:65" s="1" customFormat="1" ht="11.25">
      <c r="B135" s="33"/>
      <c r="D135" s="142" t="s">
        <v>127</v>
      </c>
      <c r="F135" s="143" t="s">
        <v>789</v>
      </c>
      <c r="I135" s="144"/>
      <c r="L135" s="33"/>
      <c r="M135" s="145"/>
      <c r="T135" s="54"/>
      <c r="AT135" s="18" t="s">
        <v>127</v>
      </c>
      <c r="AU135" s="18" t="s">
        <v>82</v>
      </c>
    </row>
    <row r="136" spans="2:65" s="1" customFormat="1" ht="24.2" customHeight="1">
      <c r="B136" s="128"/>
      <c r="C136" s="129" t="s">
        <v>229</v>
      </c>
      <c r="D136" s="129" t="s">
        <v>120</v>
      </c>
      <c r="E136" s="130" t="s">
        <v>790</v>
      </c>
      <c r="F136" s="131" t="s">
        <v>791</v>
      </c>
      <c r="G136" s="132" t="s">
        <v>135</v>
      </c>
      <c r="H136" s="133">
        <v>6</v>
      </c>
      <c r="I136" s="134"/>
      <c r="J136" s="135">
        <f>ROUND(I136*H136,2)</f>
        <v>0</v>
      </c>
      <c r="K136" s="131" t="s">
        <v>124</v>
      </c>
      <c r="L136" s="33"/>
      <c r="M136" s="136" t="s">
        <v>3</v>
      </c>
      <c r="N136" s="137" t="s">
        <v>43</v>
      </c>
      <c r="P136" s="138">
        <f>O136*H136</f>
        <v>0</v>
      </c>
      <c r="Q136" s="138">
        <v>0</v>
      </c>
      <c r="R136" s="138">
        <f>Q136*H136</f>
        <v>0</v>
      </c>
      <c r="S136" s="138">
        <v>0</v>
      </c>
      <c r="T136" s="139">
        <f>S136*H136</f>
        <v>0</v>
      </c>
      <c r="AR136" s="140" t="s">
        <v>125</v>
      </c>
      <c r="AT136" s="140" t="s">
        <v>120</v>
      </c>
      <c r="AU136" s="140" t="s">
        <v>82</v>
      </c>
      <c r="AY136" s="18" t="s">
        <v>118</v>
      </c>
      <c r="BE136" s="141">
        <f>IF(N136="základní",J136,0)</f>
        <v>0</v>
      </c>
      <c r="BF136" s="141">
        <f>IF(N136="snížená",J136,0)</f>
        <v>0</v>
      </c>
      <c r="BG136" s="141">
        <f>IF(N136="zákl. přenesená",J136,0)</f>
        <v>0</v>
      </c>
      <c r="BH136" s="141">
        <f>IF(N136="sníž. přenesená",J136,0)</f>
        <v>0</v>
      </c>
      <c r="BI136" s="141">
        <f>IF(N136="nulová",J136,0)</f>
        <v>0</v>
      </c>
      <c r="BJ136" s="18" t="s">
        <v>80</v>
      </c>
      <c r="BK136" s="141">
        <f>ROUND(I136*H136,2)</f>
        <v>0</v>
      </c>
      <c r="BL136" s="18" t="s">
        <v>125</v>
      </c>
      <c r="BM136" s="140" t="s">
        <v>792</v>
      </c>
    </row>
    <row r="137" spans="2:65" s="1" customFormat="1" ht="11.25">
      <c r="B137" s="33"/>
      <c r="D137" s="142" t="s">
        <v>127</v>
      </c>
      <c r="F137" s="143" t="s">
        <v>793</v>
      </c>
      <c r="I137" s="144"/>
      <c r="L137" s="33"/>
      <c r="M137" s="145"/>
      <c r="T137" s="54"/>
      <c r="AT137" s="18" t="s">
        <v>127</v>
      </c>
      <c r="AU137" s="18" t="s">
        <v>82</v>
      </c>
    </row>
    <row r="138" spans="2:65" s="12" customFormat="1" ht="11.25">
      <c r="B138" s="146"/>
      <c r="D138" s="147" t="s">
        <v>129</v>
      </c>
      <c r="E138" s="148" t="s">
        <v>3</v>
      </c>
      <c r="F138" s="149" t="s">
        <v>794</v>
      </c>
      <c r="H138" s="148" t="s">
        <v>3</v>
      </c>
      <c r="I138" s="150"/>
      <c r="L138" s="146"/>
      <c r="M138" s="151"/>
      <c r="T138" s="152"/>
      <c r="AT138" s="148" t="s">
        <v>129</v>
      </c>
      <c r="AU138" s="148" t="s">
        <v>82</v>
      </c>
      <c r="AV138" s="12" t="s">
        <v>80</v>
      </c>
      <c r="AW138" s="12" t="s">
        <v>33</v>
      </c>
      <c r="AX138" s="12" t="s">
        <v>72</v>
      </c>
      <c r="AY138" s="148" t="s">
        <v>118</v>
      </c>
    </row>
    <row r="139" spans="2:65" s="13" customFormat="1" ht="11.25">
      <c r="B139" s="153"/>
      <c r="D139" s="147" t="s">
        <v>129</v>
      </c>
      <c r="E139" s="154" t="s">
        <v>3</v>
      </c>
      <c r="F139" s="155" t="s">
        <v>157</v>
      </c>
      <c r="H139" s="156">
        <v>6</v>
      </c>
      <c r="I139" s="157"/>
      <c r="L139" s="153"/>
      <c r="M139" s="158"/>
      <c r="T139" s="159"/>
      <c r="AT139" s="154" t="s">
        <v>129</v>
      </c>
      <c r="AU139" s="154" t="s">
        <v>82</v>
      </c>
      <c r="AV139" s="13" t="s">
        <v>82</v>
      </c>
      <c r="AW139" s="13" t="s">
        <v>33</v>
      </c>
      <c r="AX139" s="13" t="s">
        <v>80</v>
      </c>
      <c r="AY139" s="154" t="s">
        <v>118</v>
      </c>
    </row>
    <row r="140" spans="2:65" s="1" customFormat="1" ht="16.5" customHeight="1">
      <c r="B140" s="128"/>
      <c r="C140" s="174" t="s">
        <v>234</v>
      </c>
      <c r="D140" s="174" t="s">
        <v>311</v>
      </c>
      <c r="E140" s="175" t="s">
        <v>795</v>
      </c>
      <c r="F140" s="176" t="s">
        <v>796</v>
      </c>
      <c r="G140" s="177" t="s">
        <v>135</v>
      </c>
      <c r="H140" s="178">
        <v>6</v>
      </c>
      <c r="I140" s="179"/>
      <c r="J140" s="180">
        <f>ROUND(I140*H140,2)</f>
        <v>0</v>
      </c>
      <c r="K140" s="176" t="s">
        <v>124</v>
      </c>
      <c r="L140" s="181"/>
      <c r="M140" s="182" t="s">
        <v>3</v>
      </c>
      <c r="N140" s="183" t="s">
        <v>43</v>
      </c>
      <c r="P140" s="138">
        <f>O140*H140</f>
        <v>0</v>
      </c>
      <c r="Q140" s="138">
        <v>3.0000000000000001E-5</v>
      </c>
      <c r="R140" s="138">
        <f>Q140*H140</f>
        <v>1.8000000000000001E-4</v>
      </c>
      <c r="S140" s="138">
        <v>0</v>
      </c>
      <c r="T140" s="139">
        <f>S140*H140</f>
        <v>0</v>
      </c>
      <c r="AR140" s="140" t="s">
        <v>172</v>
      </c>
      <c r="AT140" s="140" t="s">
        <v>311</v>
      </c>
      <c r="AU140" s="140" t="s">
        <v>82</v>
      </c>
      <c r="AY140" s="18" t="s">
        <v>118</v>
      </c>
      <c r="BE140" s="141">
        <f>IF(N140="základní",J140,0)</f>
        <v>0</v>
      </c>
      <c r="BF140" s="141">
        <f>IF(N140="snížená",J140,0)</f>
        <v>0</v>
      </c>
      <c r="BG140" s="141">
        <f>IF(N140="zákl. přenesená",J140,0)</f>
        <v>0</v>
      </c>
      <c r="BH140" s="141">
        <f>IF(N140="sníž. přenesená",J140,0)</f>
        <v>0</v>
      </c>
      <c r="BI140" s="141">
        <f>IF(N140="nulová",J140,0)</f>
        <v>0</v>
      </c>
      <c r="BJ140" s="18" t="s">
        <v>80</v>
      </c>
      <c r="BK140" s="141">
        <f>ROUND(I140*H140,2)</f>
        <v>0</v>
      </c>
      <c r="BL140" s="18" t="s">
        <v>125</v>
      </c>
      <c r="BM140" s="140" t="s">
        <v>797</v>
      </c>
    </row>
    <row r="141" spans="2:65" s="1" customFormat="1" ht="68.25">
      <c r="B141" s="33"/>
      <c r="D141" s="147" t="s">
        <v>416</v>
      </c>
      <c r="F141" s="184" t="s">
        <v>798</v>
      </c>
      <c r="I141" s="144"/>
      <c r="L141" s="33"/>
      <c r="M141" s="145"/>
      <c r="T141" s="54"/>
      <c r="AT141" s="18" t="s">
        <v>416</v>
      </c>
      <c r="AU141" s="18" t="s">
        <v>82</v>
      </c>
    </row>
    <row r="142" spans="2:65" s="1" customFormat="1" ht="24.2" customHeight="1">
      <c r="B142" s="128"/>
      <c r="C142" s="129" t="s">
        <v>217</v>
      </c>
      <c r="D142" s="129" t="s">
        <v>120</v>
      </c>
      <c r="E142" s="130" t="s">
        <v>799</v>
      </c>
      <c r="F142" s="131" t="s">
        <v>800</v>
      </c>
      <c r="G142" s="132" t="s">
        <v>135</v>
      </c>
      <c r="H142" s="133">
        <v>5</v>
      </c>
      <c r="I142" s="134"/>
      <c r="J142" s="135">
        <f>ROUND(I142*H142,2)</f>
        <v>0</v>
      </c>
      <c r="K142" s="131" t="s">
        <v>124</v>
      </c>
      <c r="L142" s="33"/>
      <c r="M142" s="136" t="s">
        <v>3</v>
      </c>
      <c r="N142" s="137" t="s">
        <v>43</v>
      </c>
      <c r="P142" s="138">
        <f>O142*H142</f>
        <v>0</v>
      </c>
      <c r="Q142" s="138">
        <v>0</v>
      </c>
      <c r="R142" s="138">
        <f>Q142*H142</f>
        <v>0</v>
      </c>
      <c r="S142" s="138">
        <v>0</v>
      </c>
      <c r="T142" s="139">
        <f>S142*H142</f>
        <v>0</v>
      </c>
      <c r="AR142" s="140" t="s">
        <v>125</v>
      </c>
      <c r="AT142" s="140" t="s">
        <v>120</v>
      </c>
      <c r="AU142" s="140" t="s">
        <v>82</v>
      </c>
      <c r="AY142" s="18" t="s">
        <v>118</v>
      </c>
      <c r="BE142" s="141">
        <f>IF(N142="základní",J142,0)</f>
        <v>0</v>
      </c>
      <c r="BF142" s="141">
        <f>IF(N142="snížená",J142,0)</f>
        <v>0</v>
      </c>
      <c r="BG142" s="141">
        <f>IF(N142="zákl. přenesená",J142,0)</f>
        <v>0</v>
      </c>
      <c r="BH142" s="141">
        <f>IF(N142="sníž. přenesená",J142,0)</f>
        <v>0</v>
      </c>
      <c r="BI142" s="141">
        <f>IF(N142="nulová",J142,0)</f>
        <v>0</v>
      </c>
      <c r="BJ142" s="18" t="s">
        <v>80</v>
      </c>
      <c r="BK142" s="141">
        <f>ROUND(I142*H142,2)</f>
        <v>0</v>
      </c>
      <c r="BL142" s="18" t="s">
        <v>125</v>
      </c>
      <c r="BM142" s="140" t="s">
        <v>801</v>
      </c>
    </row>
    <row r="143" spans="2:65" s="1" customFormat="1" ht="11.25">
      <c r="B143" s="33"/>
      <c r="D143" s="142" t="s">
        <v>127</v>
      </c>
      <c r="F143" s="143" t="s">
        <v>802</v>
      </c>
      <c r="I143" s="144"/>
      <c r="L143" s="33"/>
      <c r="M143" s="145"/>
      <c r="T143" s="54"/>
      <c r="AT143" s="18" t="s">
        <v>127</v>
      </c>
      <c r="AU143" s="18" t="s">
        <v>82</v>
      </c>
    </row>
    <row r="144" spans="2:65" s="12" customFormat="1" ht="11.25">
      <c r="B144" s="146"/>
      <c r="D144" s="147" t="s">
        <v>129</v>
      </c>
      <c r="E144" s="148" t="s">
        <v>3</v>
      </c>
      <c r="F144" s="149" t="s">
        <v>803</v>
      </c>
      <c r="H144" s="148" t="s">
        <v>3</v>
      </c>
      <c r="I144" s="150"/>
      <c r="L144" s="146"/>
      <c r="M144" s="151"/>
      <c r="T144" s="152"/>
      <c r="AT144" s="148" t="s">
        <v>129</v>
      </c>
      <c r="AU144" s="148" t="s">
        <v>82</v>
      </c>
      <c r="AV144" s="12" t="s">
        <v>80</v>
      </c>
      <c r="AW144" s="12" t="s">
        <v>33</v>
      </c>
      <c r="AX144" s="12" t="s">
        <v>72</v>
      </c>
      <c r="AY144" s="148" t="s">
        <v>118</v>
      </c>
    </row>
    <row r="145" spans="2:65" s="13" customFormat="1" ht="11.25">
      <c r="B145" s="153"/>
      <c r="D145" s="147" t="s">
        <v>129</v>
      </c>
      <c r="E145" s="154" t="s">
        <v>3</v>
      </c>
      <c r="F145" s="155" t="s">
        <v>149</v>
      </c>
      <c r="H145" s="156">
        <v>5</v>
      </c>
      <c r="I145" s="157"/>
      <c r="L145" s="153"/>
      <c r="M145" s="158"/>
      <c r="T145" s="159"/>
      <c r="AT145" s="154" t="s">
        <v>129</v>
      </c>
      <c r="AU145" s="154" t="s">
        <v>82</v>
      </c>
      <c r="AV145" s="13" t="s">
        <v>82</v>
      </c>
      <c r="AW145" s="13" t="s">
        <v>33</v>
      </c>
      <c r="AX145" s="13" t="s">
        <v>80</v>
      </c>
      <c r="AY145" s="154" t="s">
        <v>118</v>
      </c>
    </row>
    <row r="146" spans="2:65" s="1" customFormat="1" ht="24.2" customHeight="1">
      <c r="B146" s="128"/>
      <c r="C146" s="174" t="s">
        <v>245</v>
      </c>
      <c r="D146" s="174" t="s">
        <v>311</v>
      </c>
      <c r="E146" s="175" t="s">
        <v>804</v>
      </c>
      <c r="F146" s="176" t="s">
        <v>805</v>
      </c>
      <c r="G146" s="177" t="s">
        <v>135</v>
      </c>
      <c r="H146" s="178">
        <v>5</v>
      </c>
      <c r="I146" s="179"/>
      <c r="J146" s="180">
        <f>ROUND(I146*H146,2)</f>
        <v>0</v>
      </c>
      <c r="K146" s="176" t="s">
        <v>3</v>
      </c>
      <c r="L146" s="181"/>
      <c r="M146" s="182" t="s">
        <v>3</v>
      </c>
      <c r="N146" s="183" t="s">
        <v>43</v>
      </c>
      <c r="P146" s="138">
        <f>O146*H146</f>
        <v>0</v>
      </c>
      <c r="Q146" s="138">
        <v>2.7E-2</v>
      </c>
      <c r="R146" s="138">
        <f>Q146*H146</f>
        <v>0.13500000000000001</v>
      </c>
      <c r="S146" s="138">
        <v>0</v>
      </c>
      <c r="T146" s="139">
        <f>S146*H146</f>
        <v>0</v>
      </c>
      <c r="AR146" s="140" t="s">
        <v>172</v>
      </c>
      <c r="AT146" s="140" t="s">
        <v>311</v>
      </c>
      <c r="AU146" s="140" t="s">
        <v>82</v>
      </c>
      <c r="AY146" s="18" t="s">
        <v>118</v>
      </c>
      <c r="BE146" s="141">
        <f>IF(N146="základní",J146,0)</f>
        <v>0</v>
      </c>
      <c r="BF146" s="141">
        <f>IF(N146="snížená",J146,0)</f>
        <v>0</v>
      </c>
      <c r="BG146" s="141">
        <f>IF(N146="zákl. přenesená",J146,0)</f>
        <v>0</v>
      </c>
      <c r="BH146" s="141">
        <f>IF(N146="sníž. přenesená",J146,0)</f>
        <v>0</v>
      </c>
      <c r="BI146" s="141">
        <f>IF(N146="nulová",J146,0)</f>
        <v>0</v>
      </c>
      <c r="BJ146" s="18" t="s">
        <v>80</v>
      </c>
      <c r="BK146" s="141">
        <f>ROUND(I146*H146,2)</f>
        <v>0</v>
      </c>
      <c r="BL146" s="18" t="s">
        <v>125</v>
      </c>
      <c r="BM146" s="140" t="s">
        <v>806</v>
      </c>
    </row>
    <row r="147" spans="2:65" s="1" customFormat="1" ht="68.25">
      <c r="B147" s="33"/>
      <c r="D147" s="147" t="s">
        <v>416</v>
      </c>
      <c r="F147" s="184" t="s">
        <v>798</v>
      </c>
      <c r="I147" s="144"/>
      <c r="L147" s="33"/>
      <c r="M147" s="145"/>
      <c r="T147" s="54"/>
      <c r="AT147" s="18" t="s">
        <v>416</v>
      </c>
      <c r="AU147" s="18" t="s">
        <v>82</v>
      </c>
    </row>
    <row r="148" spans="2:65" s="1" customFormat="1" ht="24.2" customHeight="1">
      <c r="B148" s="128"/>
      <c r="C148" s="129" t="s">
        <v>270</v>
      </c>
      <c r="D148" s="129" t="s">
        <v>120</v>
      </c>
      <c r="E148" s="130" t="s">
        <v>807</v>
      </c>
      <c r="F148" s="131" t="s">
        <v>808</v>
      </c>
      <c r="G148" s="132" t="s">
        <v>135</v>
      </c>
      <c r="H148" s="133">
        <v>1</v>
      </c>
      <c r="I148" s="134"/>
      <c r="J148" s="135">
        <f>ROUND(I148*H148,2)</f>
        <v>0</v>
      </c>
      <c r="K148" s="131" t="s">
        <v>124</v>
      </c>
      <c r="L148" s="33"/>
      <c r="M148" s="136" t="s">
        <v>3</v>
      </c>
      <c r="N148" s="137" t="s">
        <v>43</v>
      </c>
      <c r="P148" s="138">
        <f>O148*H148</f>
        <v>0</v>
      </c>
      <c r="Q148" s="138">
        <v>0</v>
      </c>
      <c r="R148" s="138">
        <f>Q148*H148</f>
        <v>0</v>
      </c>
      <c r="S148" s="138">
        <v>0</v>
      </c>
      <c r="T148" s="139">
        <f>S148*H148</f>
        <v>0</v>
      </c>
      <c r="AR148" s="140" t="s">
        <v>125</v>
      </c>
      <c r="AT148" s="140" t="s">
        <v>120</v>
      </c>
      <c r="AU148" s="140" t="s">
        <v>82</v>
      </c>
      <c r="AY148" s="18" t="s">
        <v>118</v>
      </c>
      <c r="BE148" s="141">
        <f>IF(N148="základní",J148,0)</f>
        <v>0</v>
      </c>
      <c r="BF148" s="141">
        <f>IF(N148="snížená",J148,0)</f>
        <v>0</v>
      </c>
      <c r="BG148" s="141">
        <f>IF(N148="zákl. přenesená",J148,0)</f>
        <v>0</v>
      </c>
      <c r="BH148" s="141">
        <f>IF(N148="sníž. přenesená",J148,0)</f>
        <v>0</v>
      </c>
      <c r="BI148" s="141">
        <f>IF(N148="nulová",J148,0)</f>
        <v>0</v>
      </c>
      <c r="BJ148" s="18" t="s">
        <v>80</v>
      </c>
      <c r="BK148" s="141">
        <f>ROUND(I148*H148,2)</f>
        <v>0</v>
      </c>
      <c r="BL148" s="18" t="s">
        <v>125</v>
      </c>
      <c r="BM148" s="140" t="s">
        <v>809</v>
      </c>
    </row>
    <row r="149" spans="2:65" s="1" customFormat="1" ht="11.25">
      <c r="B149" s="33"/>
      <c r="D149" s="142" t="s">
        <v>127</v>
      </c>
      <c r="F149" s="143" t="s">
        <v>810</v>
      </c>
      <c r="I149" s="144"/>
      <c r="L149" s="33"/>
      <c r="M149" s="145"/>
      <c r="T149" s="54"/>
      <c r="AT149" s="18" t="s">
        <v>127</v>
      </c>
      <c r="AU149" s="18" t="s">
        <v>82</v>
      </c>
    </row>
    <row r="150" spans="2:65" s="12" customFormat="1" ht="11.25">
      <c r="B150" s="146"/>
      <c r="D150" s="147" t="s">
        <v>129</v>
      </c>
      <c r="E150" s="148" t="s">
        <v>3</v>
      </c>
      <c r="F150" s="149" t="s">
        <v>811</v>
      </c>
      <c r="H150" s="148" t="s">
        <v>3</v>
      </c>
      <c r="I150" s="150"/>
      <c r="L150" s="146"/>
      <c r="M150" s="151"/>
      <c r="T150" s="152"/>
      <c r="AT150" s="148" t="s">
        <v>129</v>
      </c>
      <c r="AU150" s="148" t="s">
        <v>82</v>
      </c>
      <c r="AV150" s="12" t="s">
        <v>80</v>
      </c>
      <c r="AW150" s="12" t="s">
        <v>33</v>
      </c>
      <c r="AX150" s="12" t="s">
        <v>72</v>
      </c>
      <c r="AY150" s="148" t="s">
        <v>118</v>
      </c>
    </row>
    <row r="151" spans="2:65" s="13" customFormat="1" ht="11.25">
      <c r="B151" s="153"/>
      <c r="D151" s="147" t="s">
        <v>129</v>
      </c>
      <c r="E151" s="154" t="s">
        <v>3</v>
      </c>
      <c r="F151" s="155" t="s">
        <v>80</v>
      </c>
      <c r="H151" s="156">
        <v>1</v>
      </c>
      <c r="I151" s="157"/>
      <c r="L151" s="153"/>
      <c r="M151" s="158"/>
      <c r="T151" s="159"/>
      <c r="AT151" s="154" t="s">
        <v>129</v>
      </c>
      <c r="AU151" s="154" t="s">
        <v>82</v>
      </c>
      <c r="AV151" s="13" t="s">
        <v>82</v>
      </c>
      <c r="AW151" s="13" t="s">
        <v>33</v>
      </c>
      <c r="AX151" s="13" t="s">
        <v>80</v>
      </c>
      <c r="AY151" s="154" t="s">
        <v>118</v>
      </c>
    </row>
    <row r="152" spans="2:65" s="1" customFormat="1" ht="21.75" customHeight="1">
      <c r="B152" s="128"/>
      <c r="C152" s="174" t="s">
        <v>8</v>
      </c>
      <c r="D152" s="174" t="s">
        <v>311</v>
      </c>
      <c r="E152" s="175" t="s">
        <v>812</v>
      </c>
      <c r="F152" s="176" t="s">
        <v>813</v>
      </c>
      <c r="G152" s="177" t="s">
        <v>135</v>
      </c>
      <c r="H152" s="178">
        <v>1</v>
      </c>
      <c r="I152" s="179"/>
      <c r="J152" s="180">
        <f>ROUND(I152*H152,2)</f>
        <v>0</v>
      </c>
      <c r="K152" s="176" t="s">
        <v>3</v>
      </c>
      <c r="L152" s="181"/>
      <c r="M152" s="182" t="s">
        <v>3</v>
      </c>
      <c r="N152" s="183" t="s">
        <v>43</v>
      </c>
      <c r="P152" s="138">
        <f>O152*H152</f>
        <v>0</v>
      </c>
      <c r="Q152" s="138">
        <v>2.3E-3</v>
      </c>
      <c r="R152" s="138">
        <f>Q152*H152</f>
        <v>2.3E-3</v>
      </c>
      <c r="S152" s="138">
        <v>0</v>
      </c>
      <c r="T152" s="139">
        <f>S152*H152</f>
        <v>0</v>
      </c>
      <c r="AR152" s="140" t="s">
        <v>172</v>
      </c>
      <c r="AT152" s="140" t="s">
        <v>311</v>
      </c>
      <c r="AU152" s="140" t="s">
        <v>82</v>
      </c>
      <c r="AY152" s="18" t="s">
        <v>118</v>
      </c>
      <c r="BE152" s="141">
        <f>IF(N152="základní",J152,0)</f>
        <v>0</v>
      </c>
      <c r="BF152" s="141">
        <f>IF(N152="snížená",J152,0)</f>
        <v>0</v>
      </c>
      <c r="BG152" s="141">
        <f>IF(N152="zákl. přenesená",J152,0)</f>
        <v>0</v>
      </c>
      <c r="BH152" s="141">
        <f>IF(N152="sníž. přenesená",J152,0)</f>
        <v>0</v>
      </c>
      <c r="BI152" s="141">
        <f>IF(N152="nulová",J152,0)</f>
        <v>0</v>
      </c>
      <c r="BJ152" s="18" t="s">
        <v>80</v>
      </c>
      <c r="BK152" s="141">
        <f>ROUND(I152*H152,2)</f>
        <v>0</v>
      </c>
      <c r="BL152" s="18" t="s">
        <v>125</v>
      </c>
      <c r="BM152" s="140" t="s">
        <v>814</v>
      </c>
    </row>
    <row r="153" spans="2:65" s="1" customFormat="1" ht="68.25">
      <c r="B153" s="33"/>
      <c r="D153" s="147" t="s">
        <v>416</v>
      </c>
      <c r="F153" s="184" t="s">
        <v>798</v>
      </c>
      <c r="I153" s="144"/>
      <c r="L153" s="33"/>
      <c r="M153" s="145"/>
      <c r="T153" s="54"/>
      <c r="AT153" s="18" t="s">
        <v>416</v>
      </c>
      <c r="AU153" s="18" t="s">
        <v>82</v>
      </c>
    </row>
    <row r="154" spans="2:65" s="1" customFormat="1" ht="16.5" customHeight="1">
      <c r="B154" s="128"/>
      <c r="C154" s="129" t="s">
        <v>282</v>
      </c>
      <c r="D154" s="129" t="s">
        <v>120</v>
      </c>
      <c r="E154" s="130" t="s">
        <v>815</v>
      </c>
      <c r="F154" s="131" t="s">
        <v>816</v>
      </c>
      <c r="G154" s="132" t="s">
        <v>135</v>
      </c>
      <c r="H154" s="133">
        <v>18</v>
      </c>
      <c r="I154" s="134"/>
      <c r="J154" s="135">
        <f>ROUND(I154*H154,2)</f>
        <v>0</v>
      </c>
      <c r="K154" s="131" t="s">
        <v>124</v>
      </c>
      <c r="L154" s="33"/>
      <c r="M154" s="136" t="s">
        <v>3</v>
      </c>
      <c r="N154" s="137" t="s">
        <v>43</v>
      </c>
      <c r="P154" s="138">
        <f>O154*H154</f>
        <v>0</v>
      </c>
      <c r="Q154" s="138">
        <v>6.0000000000000002E-5</v>
      </c>
      <c r="R154" s="138">
        <f>Q154*H154</f>
        <v>1.08E-3</v>
      </c>
      <c r="S154" s="138">
        <v>0</v>
      </c>
      <c r="T154" s="139">
        <f>S154*H154</f>
        <v>0</v>
      </c>
      <c r="AR154" s="140" t="s">
        <v>125</v>
      </c>
      <c r="AT154" s="140" t="s">
        <v>120</v>
      </c>
      <c r="AU154" s="140" t="s">
        <v>82</v>
      </c>
      <c r="AY154" s="18" t="s">
        <v>118</v>
      </c>
      <c r="BE154" s="141">
        <f>IF(N154="základní",J154,0)</f>
        <v>0</v>
      </c>
      <c r="BF154" s="141">
        <f>IF(N154="snížená",J154,0)</f>
        <v>0</v>
      </c>
      <c r="BG154" s="141">
        <f>IF(N154="zákl. přenesená",J154,0)</f>
        <v>0</v>
      </c>
      <c r="BH154" s="141">
        <f>IF(N154="sníž. přenesená",J154,0)</f>
        <v>0</v>
      </c>
      <c r="BI154" s="141">
        <f>IF(N154="nulová",J154,0)</f>
        <v>0</v>
      </c>
      <c r="BJ154" s="18" t="s">
        <v>80</v>
      </c>
      <c r="BK154" s="141">
        <f>ROUND(I154*H154,2)</f>
        <v>0</v>
      </c>
      <c r="BL154" s="18" t="s">
        <v>125</v>
      </c>
      <c r="BM154" s="140" t="s">
        <v>817</v>
      </c>
    </row>
    <row r="155" spans="2:65" s="1" customFormat="1" ht="11.25">
      <c r="B155" s="33"/>
      <c r="D155" s="142" t="s">
        <v>127</v>
      </c>
      <c r="F155" s="143" t="s">
        <v>818</v>
      </c>
      <c r="I155" s="144"/>
      <c r="L155" s="33"/>
      <c r="M155" s="145"/>
      <c r="T155" s="54"/>
      <c r="AT155" s="18" t="s">
        <v>127</v>
      </c>
      <c r="AU155" s="18" t="s">
        <v>82</v>
      </c>
    </row>
    <row r="156" spans="2:65" s="1" customFormat="1" ht="29.25">
      <c r="B156" s="33"/>
      <c r="D156" s="147" t="s">
        <v>416</v>
      </c>
      <c r="F156" s="184" t="s">
        <v>819</v>
      </c>
      <c r="I156" s="144"/>
      <c r="L156" s="33"/>
      <c r="M156" s="145"/>
      <c r="T156" s="54"/>
      <c r="AT156" s="18" t="s">
        <v>416</v>
      </c>
      <c r="AU156" s="18" t="s">
        <v>82</v>
      </c>
    </row>
    <row r="157" spans="2:65" s="12" customFormat="1" ht="11.25">
      <c r="B157" s="146"/>
      <c r="D157" s="147" t="s">
        <v>129</v>
      </c>
      <c r="E157" s="148" t="s">
        <v>3</v>
      </c>
      <c r="F157" s="149" t="s">
        <v>820</v>
      </c>
      <c r="H157" s="148" t="s">
        <v>3</v>
      </c>
      <c r="I157" s="150"/>
      <c r="L157" s="146"/>
      <c r="M157" s="151"/>
      <c r="T157" s="152"/>
      <c r="AT157" s="148" t="s">
        <v>129</v>
      </c>
      <c r="AU157" s="148" t="s">
        <v>82</v>
      </c>
      <c r="AV157" s="12" t="s">
        <v>80</v>
      </c>
      <c r="AW157" s="12" t="s">
        <v>33</v>
      </c>
      <c r="AX157" s="12" t="s">
        <v>72</v>
      </c>
      <c r="AY157" s="148" t="s">
        <v>118</v>
      </c>
    </row>
    <row r="158" spans="2:65" s="13" customFormat="1" ht="11.25">
      <c r="B158" s="153"/>
      <c r="D158" s="147" t="s">
        <v>129</v>
      </c>
      <c r="E158" s="154" t="s">
        <v>3</v>
      </c>
      <c r="F158" s="155" t="s">
        <v>138</v>
      </c>
      <c r="H158" s="156">
        <v>3</v>
      </c>
      <c r="I158" s="157"/>
      <c r="L158" s="153"/>
      <c r="M158" s="158"/>
      <c r="T158" s="159"/>
      <c r="AT158" s="154" t="s">
        <v>129</v>
      </c>
      <c r="AU158" s="154" t="s">
        <v>82</v>
      </c>
      <c r="AV158" s="13" t="s">
        <v>82</v>
      </c>
      <c r="AW158" s="13" t="s">
        <v>33</v>
      </c>
      <c r="AX158" s="13" t="s">
        <v>72</v>
      </c>
      <c r="AY158" s="154" t="s">
        <v>118</v>
      </c>
    </row>
    <row r="159" spans="2:65" s="12" customFormat="1" ht="11.25">
      <c r="B159" s="146"/>
      <c r="D159" s="147" t="s">
        <v>129</v>
      </c>
      <c r="E159" s="148" t="s">
        <v>3</v>
      </c>
      <c r="F159" s="149" t="s">
        <v>821</v>
      </c>
      <c r="H159" s="148" t="s">
        <v>3</v>
      </c>
      <c r="I159" s="150"/>
      <c r="L159" s="146"/>
      <c r="M159" s="151"/>
      <c r="T159" s="152"/>
      <c r="AT159" s="148" t="s">
        <v>129</v>
      </c>
      <c r="AU159" s="148" t="s">
        <v>82</v>
      </c>
      <c r="AV159" s="12" t="s">
        <v>80</v>
      </c>
      <c r="AW159" s="12" t="s">
        <v>33</v>
      </c>
      <c r="AX159" s="12" t="s">
        <v>72</v>
      </c>
      <c r="AY159" s="148" t="s">
        <v>118</v>
      </c>
    </row>
    <row r="160" spans="2:65" s="13" customFormat="1" ht="11.25">
      <c r="B160" s="153"/>
      <c r="D160" s="147" t="s">
        <v>129</v>
      </c>
      <c r="E160" s="154" t="s">
        <v>3</v>
      </c>
      <c r="F160" s="155" t="s">
        <v>822</v>
      </c>
      <c r="H160" s="156">
        <v>15</v>
      </c>
      <c r="I160" s="157"/>
      <c r="L160" s="153"/>
      <c r="M160" s="158"/>
      <c r="T160" s="159"/>
      <c r="AT160" s="154" t="s">
        <v>129</v>
      </c>
      <c r="AU160" s="154" t="s">
        <v>82</v>
      </c>
      <c r="AV160" s="13" t="s">
        <v>82</v>
      </c>
      <c r="AW160" s="13" t="s">
        <v>33</v>
      </c>
      <c r="AX160" s="13" t="s">
        <v>72</v>
      </c>
      <c r="AY160" s="154" t="s">
        <v>118</v>
      </c>
    </row>
    <row r="161" spans="2:65" s="14" customFormat="1" ht="11.25">
      <c r="B161" s="160"/>
      <c r="D161" s="147" t="s">
        <v>129</v>
      </c>
      <c r="E161" s="161" t="s">
        <v>3</v>
      </c>
      <c r="F161" s="162" t="s">
        <v>132</v>
      </c>
      <c r="H161" s="163">
        <v>18</v>
      </c>
      <c r="I161" s="164"/>
      <c r="L161" s="160"/>
      <c r="M161" s="165"/>
      <c r="T161" s="166"/>
      <c r="AT161" s="161" t="s">
        <v>129</v>
      </c>
      <c r="AU161" s="161" t="s">
        <v>82</v>
      </c>
      <c r="AV161" s="14" t="s">
        <v>125</v>
      </c>
      <c r="AW161" s="14" t="s">
        <v>33</v>
      </c>
      <c r="AX161" s="14" t="s">
        <v>80</v>
      </c>
      <c r="AY161" s="161" t="s">
        <v>118</v>
      </c>
    </row>
    <row r="162" spans="2:65" s="1" customFormat="1" ht="16.5" customHeight="1">
      <c r="B162" s="128"/>
      <c r="C162" s="174" t="s">
        <v>285</v>
      </c>
      <c r="D162" s="174" t="s">
        <v>311</v>
      </c>
      <c r="E162" s="175" t="s">
        <v>823</v>
      </c>
      <c r="F162" s="176" t="s">
        <v>824</v>
      </c>
      <c r="G162" s="177" t="s">
        <v>135</v>
      </c>
      <c r="H162" s="178">
        <v>18</v>
      </c>
      <c r="I162" s="179"/>
      <c r="J162" s="180">
        <f>ROUND(I162*H162,2)</f>
        <v>0</v>
      </c>
      <c r="K162" s="176" t="s">
        <v>124</v>
      </c>
      <c r="L162" s="181"/>
      <c r="M162" s="182" t="s">
        <v>3</v>
      </c>
      <c r="N162" s="183" t="s">
        <v>43</v>
      </c>
      <c r="P162" s="138">
        <f>O162*H162</f>
        <v>0</v>
      </c>
      <c r="Q162" s="138">
        <v>7.0899999999999999E-3</v>
      </c>
      <c r="R162" s="138">
        <f>Q162*H162</f>
        <v>0.12762000000000001</v>
      </c>
      <c r="S162" s="138">
        <v>0</v>
      </c>
      <c r="T162" s="139">
        <f>S162*H162</f>
        <v>0</v>
      </c>
      <c r="AR162" s="140" t="s">
        <v>172</v>
      </c>
      <c r="AT162" s="140" t="s">
        <v>311</v>
      </c>
      <c r="AU162" s="140" t="s">
        <v>82</v>
      </c>
      <c r="AY162" s="18" t="s">
        <v>118</v>
      </c>
      <c r="BE162" s="141">
        <f>IF(N162="základní",J162,0)</f>
        <v>0</v>
      </c>
      <c r="BF162" s="141">
        <f>IF(N162="snížená",J162,0)</f>
        <v>0</v>
      </c>
      <c r="BG162" s="141">
        <f>IF(N162="zákl. přenesená",J162,0)</f>
        <v>0</v>
      </c>
      <c r="BH162" s="141">
        <f>IF(N162="sníž. přenesená",J162,0)</f>
        <v>0</v>
      </c>
      <c r="BI162" s="141">
        <f>IF(N162="nulová",J162,0)</f>
        <v>0</v>
      </c>
      <c r="BJ162" s="18" t="s">
        <v>80</v>
      </c>
      <c r="BK162" s="141">
        <f>ROUND(I162*H162,2)</f>
        <v>0</v>
      </c>
      <c r="BL162" s="18" t="s">
        <v>125</v>
      </c>
      <c r="BM162" s="140" t="s">
        <v>825</v>
      </c>
    </row>
    <row r="163" spans="2:65" s="1" customFormat="1" ht="19.5">
      <c r="B163" s="33"/>
      <c r="D163" s="147" t="s">
        <v>416</v>
      </c>
      <c r="F163" s="184" t="s">
        <v>826</v>
      </c>
      <c r="I163" s="144"/>
      <c r="L163" s="33"/>
      <c r="M163" s="145"/>
      <c r="T163" s="54"/>
      <c r="AT163" s="18" t="s">
        <v>416</v>
      </c>
      <c r="AU163" s="18" t="s">
        <v>82</v>
      </c>
    </row>
    <row r="164" spans="2:65" s="13" customFormat="1" ht="11.25">
      <c r="B164" s="153"/>
      <c r="D164" s="147" t="s">
        <v>129</v>
      </c>
      <c r="F164" s="155" t="s">
        <v>827</v>
      </c>
      <c r="H164" s="156">
        <v>18</v>
      </c>
      <c r="I164" s="157"/>
      <c r="L164" s="153"/>
      <c r="M164" s="158"/>
      <c r="T164" s="159"/>
      <c r="AT164" s="154" t="s">
        <v>129</v>
      </c>
      <c r="AU164" s="154" t="s">
        <v>82</v>
      </c>
      <c r="AV164" s="13" t="s">
        <v>82</v>
      </c>
      <c r="AW164" s="13" t="s">
        <v>4</v>
      </c>
      <c r="AX164" s="13" t="s">
        <v>80</v>
      </c>
      <c r="AY164" s="154" t="s">
        <v>118</v>
      </c>
    </row>
    <row r="165" spans="2:65" s="1" customFormat="1" ht="24.2" customHeight="1">
      <c r="B165" s="128"/>
      <c r="C165" s="129" t="s">
        <v>291</v>
      </c>
      <c r="D165" s="129" t="s">
        <v>120</v>
      </c>
      <c r="E165" s="130" t="s">
        <v>828</v>
      </c>
      <c r="F165" s="131" t="s">
        <v>829</v>
      </c>
      <c r="G165" s="132" t="s">
        <v>135</v>
      </c>
      <c r="H165" s="133">
        <v>6</v>
      </c>
      <c r="I165" s="134"/>
      <c r="J165" s="135">
        <f>ROUND(I165*H165,2)</f>
        <v>0</v>
      </c>
      <c r="K165" s="131" t="s">
        <v>124</v>
      </c>
      <c r="L165" s="33"/>
      <c r="M165" s="136" t="s">
        <v>3</v>
      </c>
      <c r="N165" s="137" t="s">
        <v>43</v>
      </c>
      <c r="P165" s="138">
        <f>O165*H165</f>
        <v>0</v>
      </c>
      <c r="Q165" s="138">
        <v>0</v>
      </c>
      <c r="R165" s="138">
        <f>Q165*H165</f>
        <v>0</v>
      </c>
      <c r="S165" s="138">
        <v>0</v>
      </c>
      <c r="T165" s="139">
        <f>S165*H165</f>
        <v>0</v>
      </c>
      <c r="AR165" s="140" t="s">
        <v>125</v>
      </c>
      <c r="AT165" s="140" t="s">
        <v>120</v>
      </c>
      <c r="AU165" s="140" t="s">
        <v>82</v>
      </c>
      <c r="AY165" s="18" t="s">
        <v>118</v>
      </c>
      <c r="BE165" s="141">
        <f>IF(N165="základní",J165,0)</f>
        <v>0</v>
      </c>
      <c r="BF165" s="141">
        <f>IF(N165="snížená",J165,0)</f>
        <v>0</v>
      </c>
      <c r="BG165" s="141">
        <f>IF(N165="zákl. přenesená",J165,0)</f>
        <v>0</v>
      </c>
      <c r="BH165" s="141">
        <f>IF(N165="sníž. přenesená",J165,0)</f>
        <v>0</v>
      </c>
      <c r="BI165" s="141">
        <f>IF(N165="nulová",J165,0)</f>
        <v>0</v>
      </c>
      <c r="BJ165" s="18" t="s">
        <v>80</v>
      </c>
      <c r="BK165" s="141">
        <f>ROUND(I165*H165,2)</f>
        <v>0</v>
      </c>
      <c r="BL165" s="18" t="s">
        <v>125</v>
      </c>
      <c r="BM165" s="140" t="s">
        <v>830</v>
      </c>
    </row>
    <row r="166" spans="2:65" s="1" customFormat="1" ht="11.25">
      <c r="B166" s="33"/>
      <c r="D166" s="142" t="s">
        <v>127</v>
      </c>
      <c r="F166" s="143" t="s">
        <v>831</v>
      </c>
      <c r="I166" s="144"/>
      <c r="L166" s="33"/>
      <c r="M166" s="145"/>
      <c r="T166" s="54"/>
      <c r="AT166" s="18" t="s">
        <v>127</v>
      </c>
      <c r="AU166" s="18" t="s">
        <v>82</v>
      </c>
    </row>
    <row r="167" spans="2:65" s="1" customFormat="1" ht="29.25">
      <c r="B167" s="33"/>
      <c r="D167" s="147" t="s">
        <v>416</v>
      </c>
      <c r="F167" s="184" t="s">
        <v>832</v>
      </c>
      <c r="I167" s="144"/>
      <c r="L167" s="33"/>
      <c r="M167" s="145"/>
      <c r="T167" s="54"/>
      <c r="AT167" s="18" t="s">
        <v>416</v>
      </c>
      <c r="AU167" s="18" t="s">
        <v>82</v>
      </c>
    </row>
    <row r="168" spans="2:65" s="1" customFormat="1" ht="21.75" customHeight="1">
      <c r="B168" s="128"/>
      <c r="C168" s="129" t="s">
        <v>131</v>
      </c>
      <c r="D168" s="129" t="s">
        <v>120</v>
      </c>
      <c r="E168" s="130" t="s">
        <v>833</v>
      </c>
      <c r="F168" s="131" t="s">
        <v>834</v>
      </c>
      <c r="G168" s="132" t="s">
        <v>135</v>
      </c>
      <c r="H168" s="133">
        <v>6</v>
      </c>
      <c r="I168" s="134"/>
      <c r="J168" s="135">
        <f>ROUND(I168*H168,2)</f>
        <v>0</v>
      </c>
      <c r="K168" s="131" t="s">
        <v>124</v>
      </c>
      <c r="L168" s="33"/>
      <c r="M168" s="136" t="s">
        <v>3</v>
      </c>
      <c r="N168" s="137" t="s">
        <v>43</v>
      </c>
      <c r="P168" s="138">
        <f>O168*H168</f>
        <v>0</v>
      </c>
      <c r="Q168" s="138">
        <v>0</v>
      </c>
      <c r="R168" s="138">
        <f>Q168*H168</f>
        <v>0</v>
      </c>
      <c r="S168" s="138">
        <v>0</v>
      </c>
      <c r="T168" s="139">
        <f>S168*H168</f>
        <v>0</v>
      </c>
      <c r="AR168" s="140" t="s">
        <v>125</v>
      </c>
      <c r="AT168" s="140" t="s">
        <v>120</v>
      </c>
      <c r="AU168" s="140" t="s">
        <v>82</v>
      </c>
      <c r="AY168" s="18" t="s">
        <v>118</v>
      </c>
      <c r="BE168" s="141">
        <f>IF(N168="základní",J168,0)</f>
        <v>0</v>
      </c>
      <c r="BF168" s="141">
        <f>IF(N168="snížená",J168,0)</f>
        <v>0</v>
      </c>
      <c r="BG168" s="141">
        <f>IF(N168="zákl. přenesená",J168,0)</f>
        <v>0</v>
      </c>
      <c r="BH168" s="141">
        <f>IF(N168="sníž. přenesená",J168,0)</f>
        <v>0</v>
      </c>
      <c r="BI168" s="141">
        <f>IF(N168="nulová",J168,0)</f>
        <v>0</v>
      </c>
      <c r="BJ168" s="18" t="s">
        <v>80</v>
      </c>
      <c r="BK168" s="141">
        <f>ROUND(I168*H168,2)</f>
        <v>0</v>
      </c>
      <c r="BL168" s="18" t="s">
        <v>125</v>
      </c>
      <c r="BM168" s="140" t="s">
        <v>835</v>
      </c>
    </row>
    <row r="169" spans="2:65" s="1" customFormat="1" ht="11.25">
      <c r="B169" s="33"/>
      <c r="D169" s="142" t="s">
        <v>127</v>
      </c>
      <c r="F169" s="143" t="s">
        <v>836</v>
      </c>
      <c r="I169" s="144"/>
      <c r="L169" s="33"/>
      <c r="M169" s="145"/>
      <c r="T169" s="54"/>
      <c r="AT169" s="18" t="s">
        <v>127</v>
      </c>
      <c r="AU169" s="18" t="s">
        <v>82</v>
      </c>
    </row>
    <row r="170" spans="2:65" s="1" customFormat="1" ht="16.5" customHeight="1">
      <c r="B170" s="128"/>
      <c r="C170" s="174" t="s">
        <v>300</v>
      </c>
      <c r="D170" s="174" t="s">
        <v>311</v>
      </c>
      <c r="E170" s="175" t="s">
        <v>837</v>
      </c>
      <c r="F170" s="176" t="s">
        <v>838</v>
      </c>
      <c r="G170" s="177" t="s">
        <v>135</v>
      </c>
      <c r="H170" s="178">
        <v>6</v>
      </c>
      <c r="I170" s="179"/>
      <c r="J170" s="180">
        <f>ROUND(I170*H170,2)</f>
        <v>0</v>
      </c>
      <c r="K170" s="176" t="s">
        <v>124</v>
      </c>
      <c r="L170" s="181"/>
      <c r="M170" s="182" t="s">
        <v>3</v>
      </c>
      <c r="N170" s="183" t="s">
        <v>43</v>
      </c>
      <c r="P170" s="138">
        <f>O170*H170</f>
        <v>0</v>
      </c>
      <c r="Q170" s="138">
        <v>2E-3</v>
      </c>
      <c r="R170" s="138">
        <f>Q170*H170</f>
        <v>1.2E-2</v>
      </c>
      <c r="S170" s="138">
        <v>0</v>
      </c>
      <c r="T170" s="139">
        <f>S170*H170</f>
        <v>0</v>
      </c>
      <c r="AR170" s="140" t="s">
        <v>172</v>
      </c>
      <c r="AT170" s="140" t="s">
        <v>311</v>
      </c>
      <c r="AU170" s="140" t="s">
        <v>82</v>
      </c>
      <c r="AY170" s="18" t="s">
        <v>118</v>
      </c>
      <c r="BE170" s="141">
        <f>IF(N170="základní",J170,0)</f>
        <v>0</v>
      </c>
      <c r="BF170" s="141">
        <f>IF(N170="snížená",J170,0)</f>
        <v>0</v>
      </c>
      <c r="BG170" s="141">
        <f>IF(N170="zákl. přenesená",J170,0)</f>
        <v>0</v>
      </c>
      <c r="BH170" s="141">
        <f>IF(N170="sníž. přenesená",J170,0)</f>
        <v>0</v>
      </c>
      <c r="BI170" s="141">
        <f>IF(N170="nulová",J170,0)</f>
        <v>0</v>
      </c>
      <c r="BJ170" s="18" t="s">
        <v>80</v>
      </c>
      <c r="BK170" s="141">
        <f>ROUND(I170*H170,2)</f>
        <v>0</v>
      </c>
      <c r="BL170" s="18" t="s">
        <v>125</v>
      </c>
      <c r="BM170" s="140" t="s">
        <v>839</v>
      </c>
    </row>
    <row r="171" spans="2:65" s="12" customFormat="1" ht="11.25">
      <c r="B171" s="146"/>
      <c r="D171" s="147" t="s">
        <v>129</v>
      </c>
      <c r="E171" s="148" t="s">
        <v>3</v>
      </c>
      <c r="F171" s="149" t="s">
        <v>840</v>
      </c>
      <c r="H171" s="148" t="s">
        <v>3</v>
      </c>
      <c r="I171" s="150"/>
      <c r="L171" s="146"/>
      <c r="M171" s="151"/>
      <c r="T171" s="152"/>
      <c r="AT171" s="148" t="s">
        <v>129</v>
      </c>
      <c r="AU171" s="148" t="s">
        <v>82</v>
      </c>
      <c r="AV171" s="12" t="s">
        <v>80</v>
      </c>
      <c r="AW171" s="12" t="s">
        <v>33</v>
      </c>
      <c r="AX171" s="12" t="s">
        <v>72</v>
      </c>
      <c r="AY171" s="148" t="s">
        <v>118</v>
      </c>
    </row>
    <row r="172" spans="2:65" s="13" customFormat="1" ht="11.25">
      <c r="B172" s="153"/>
      <c r="D172" s="147" t="s">
        <v>129</v>
      </c>
      <c r="E172" s="154" t="s">
        <v>3</v>
      </c>
      <c r="F172" s="155" t="s">
        <v>841</v>
      </c>
      <c r="H172" s="156">
        <v>6</v>
      </c>
      <c r="I172" s="157"/>
      <c r="L172" s="153"/>
      <c r="M172" s="158"/>
      <c r="T172" s="159"/>
      <c r="AT172" s="154" t="s">
        <v>129</v>
      </c>
      <c r="AU172" s="154" t="s">
        <v>82</v>
      </c>
      <c r="AV172" s="13" t="s">
        <v>82</v>
      </c>
      <c r="AW172" s="13" t="s">
        <v>33</v>
      </c>
      <c r="AX172" s="13" t="s">
        <v>80</v>
      </c>
      <c r="AY172" s="154" t="s">
        <v>118</v>
      </c>
    </row>
    <row r="173" spans="2:65" s="1" customFormat="1" ht="16.5" customHeight="1">
      <c r="B173" s="128"/>
      <c r="C173" s="129" t="s">
        <v>305</v>
      </c>
      <c r="D173" s="129" t="s">
        <v>120</v>
      </c>
      <c r="E173" s="130" t="s">
        <v>842</v>
      </c>
      <c r="F173" s="131" t="s">
        <v>843</v>
      </c>
      <c r="G173" s="132" t="s">
        <v>123</v>
      </c>
      <c r="H173" s="133">
        <v>24.39</v>
      </c>
      <c r="I173" s="134"/>
      <c r="J173" s="135">
        <f>ROUND(I173*H173,2)</f>
        <v>0</v>
      </c>
      <c r="K173" s="131" t="s">
        <v>124</v>
      </c>
      <c r="L173" s="33"/>
      <c r="M173" s="136" t="s">
        <v>3</v>
      </c>
      <c r="N173" s="137" t="s">
        <v>43</v>
      </c>
      <c r="P173" s="138">
        <f>O173*H173</f>
        <v>0</v>
      </c>
      <c r="Q173" s="138">
        <v>0</v>
      </c>
      <c r="R173" s="138">
        <f>Q173*H173</f>
        <v>0</v>
      </c>
      <c r="S173" s="138">
        <v>0</v>
      </c>
      <c r="T173" s="139">
        <f>S173*H173</f>
        <v>0</v>
      </c>
      <c r="AR173" s="140" t="s">
        <v>125</v>
      </c>
      <c r="AT173" s="140" t="s">
        <v>120</v>
      </c>
      <c r="AU173" s="140" t="s">
        <v>82</v>
      </c>
      <c r="AY173" s="18" t="s">
        <v>118</v>
      </c>
      <c r="BE173" s="141">
        <f>IF(N173="základní",J173,0)</f>
        <v>0</v>
      </c>
      <c r="BF173" s="141">
        <f>IF(N173="snížená",J173,0)</f>
        <v>0</v>
      </c>
      <c r="BG173" s="141">
        <f>IF(N173="zákl. přenesená",J173,0)</f>
        <v>0</v>
      </c>
      <c r="BH173" s="141">
        <f>IF(N173="sníž. přenesená",J173,0)</f>
        <v>0</v>
      </c>
      <c r="BI173" s="141">
        <f>IF(N173="nulová",J173,0)</f>
        <v>0</v>
      </c>
      <c r="BJ173" s="18" t="s">
        <v>80</v>
      </c>
      <c r="BK173" s="141">
        <f>ROUND(I173*H173,2)</f>
        <v>0</v>
      </c>
      <c r="BL173" s="18" t="s">
        <v>125</v>
      </c>
      <c r="BM173" s="140" t="s">
        <v>844</v>
      </c>
    </row>
    <row r="174" spans="2:65" s="1" customFormat="1" ht="11.25">
      <c r="B174" s="33"/>
      <c r="D174" s="142" t="s">
        <v>127</v>
      </c>
      <c r="F174" s="143" t="s">
        <v>845</v>
      </c>
      <c r="I174" s="144"/>
      <c r="L174" s="33"/>
      <c r="M174" s="145"/>
      <c r="T174" s="54"/>
      <c r="AT174" s="18" t="s">
        <v>127</v>
      </c>
      <c r="AU174" s="18" t="s">
        <v>82</v>
      </c>
    </row>
    <row r="175" spans="2:65" s="12" customFormat="1" ht="11.25">
      <c r="B175" s="146"/>
      <c r="D175" s="147" t="s">
        <v>129</v>
      </c>
      <c r="E175" s="148" t="s">
        <v>3</v>
      </c>
      <c r="F175" s="149" t="s">
        <v>846</v>
      </c>
      <c r="H175" s="148" t="s">
        <v>3</v>
      </c>
      <c r="I175" s="150"/>
      <c r="L175" s="146"/>
      <c r="M175" s="151"/>
      <c r="T175" s="152"/>
      <c r="AT175" s="148" t="s">
        <v>129</v>
      </c>
      <c r="AU175" s="148" t="s">
        <v>82</v>
      </c>
      <c r="AV175" s="12" t="s">
        <v>80</v>
      </c>
      <c r="AW175" s="12" t="s">
        <v>33</v>
      </c>
      <c r="AX175" s="12" t="s">
        <v>72</v>
      </c>
      <c r="AY175" s="148" t="s">
        <v>118</v>
      </c>
    </row>
    <row r="176" spans="2:65" s="13" customFormat="1" ht="11.25">
      <c r="B176" s="153"/>
      <c r="D176" s="147" t="s">
        <v>129</v>
      </c>
      <c r="E176" s="154" t="s">
        <v>3</v>
      </c>
      <c r="F176" s="155" t="s">
        <v>847</v>
      </c>
      <c r="H176" s="156">
        <v>15.75</v>
      </c>
      <c r="I176" s="157"/>
      <c r="L176" s="153"/>
      <c r="M176" s="158"/>
      <c r="T176" s="159"/>
      <c r="AT176" s="154" t="s">
        <v>129</v>
      </c>
      <c r="AU176" s="154" t="s">
        <v>82</v>
      </c>
      <c r="AV176" s="13" t="s">
        <v>82</v>
      </c>
      <c r="AW176" s="13" t="s">
        <v>33</v>
      </c>
      <c r="AX176" s="13" t="s">
        <v>72</v>
      </c>
      <c r="AY176" s="154" t="s">
        <v>118</v>
      </c>
    </row>
    <row r="177" spans="2:65" s="12" customFormat="1" ht="11.25">
      <c r="B177" s="146"/>
      <c r="D177" s="147" t="s">
        <v>129</v>
      </c>
      <c r="E177" s="148" t="s">
        <v>3</v>
      </c>
      <c r="F177" s="149" t="s">
        <v>623</v>
      </c>
      <c r="H177" s="148" t="s">
        <v>3</v>
      </c>
      <c r="I177" s="150"/>
      <c r="L177" s="146"/>
      <c r="M177" s="151"/>
      <c r="T177" s="152"/>
      <c r="AT177" s="148" t="s">
        <v>129</v>
      </c>
      <c r="AU177" s="148" t="s">
        <v>82</v>
      </c>
      <c r="AV177" s="12" t="s">
        <v>80</v>
      </c>
      <c r="AW177" s="12" t="s">
        <v>33</v>
      </c>
      <c r="AX177" s="12" t="s">
        <v>72</v>
      </c>
      <c r="AY177" s="148" t="s">
        <v>118</v>
      </c>
    </row>
    <row r="178" spans="2:65" s="13" customFormat="1" ht="11.25">
      <c r="B178" s="153"/>
      <c r="D178" s="147" t="s">
        <v>129</v>
      </c>
      <c r="E178" s="154" t="s">
        <v>3</v>
      </c>
      <c r="F178" s="155" t="s">
        <v>848</v>
      </c>
      <c r="H178" s="156">
        <v>8.64</v>
      </c>
      <c r="I178" s="157"/>
      <c r="L178" s="153"/>
      <c r="M178" s="158"/>
      <c r="T178" s="159"/>
      <c r="AT178" s="154" t="s">
        <v>129</v>
      </c>
      <c r="AU178" s="154" t="s">
        <v>82</v>
      </c>
      <c r="AV178" s="13" t="s">
        <v>82</v>
      </c>
      <c r="AW178" s="13" t="s">
        <v>33</v>
      </c>
      <c r="AX178" s="13" t="s">
        <v>72</v>
      </c>
      <c r="AY178" s="154" t="s">
        <v>118</v>
      </c>
    </row>
    <row r="179" spans="2:65" s="14" customFormat="1" ht="11.25">
      <c r="B179" s="160"/>
      <c r="D179" s="147" t="s">
        <v>129</v>
      </c>
      <c r="E179" s="161" t="s">
        <v>3</v>
      </c>
      <c r="F179" s="162" t="s">
        <v>132</v>
      </c>
      <c r="H179" s="163">
        <v>24.39</v>
      </c>
      <c r="I179" s="164"/>
      <c r="L179" s="160"/>
      <c r="M179" s="165"/>
      <c r="T179" s="166"/>
      <c r="AT179" s="161" t="s">
        <v>129</v>
      </c>
      <c r="AU179" s="161" t="s">
        <v>82</v>
      </c>
      <c r="AV179" s="14" t="s">
        <v>125</v>
      </c>
      <c r="AW179" s="14" t="s">
        <v>33</v>
      </c>
      <c r="AX179" s="14" t="s">
        <v>80</v>
      </c>
      <c r="AY179" s="161" t="s">
        <v>118</v>
      </c>
    </row>
    <row r="180" spans="2:65" s="1" customFormat="1" ht="16.5" customHeight="1">
      <c r="B180" s="128"/>
      <c r="C180" s="174" t="s">
        <v>310</v>
      </c>
      <c r="D180" s="174" t="s">
        <v>311</v>
      </c>
      <c r="E180" s="175" t="s">
        <v>849</v>
      </c>
      <c r="F180" s="176" t="s">
        <v>850</v>
      </c>
      <c r="G180" s="177" t="s">
        <v>213</v>
      </c>
      <c r="H180" s="178">
        <v>2.512</v>
      </c>
      <c r="I180" s="179"/>
      <c r="J180" s="180">
        <f>ROUND(I180*H180,2)</f>
        <v>0</v>
      </c>
      <c r="K180" s="176" t="s">
        <v>124</v>
      </c>
      <c r="L180" s="181"/>
      <c r="M180" s="182" t="s">
        <v>3</v>
      </c>
      <c r="N180" s="183" t="s">
        <v>43</v>
      </c>
      <c r="P180" s="138">
        <f>O180*H180</f>
        <v>0</v>
      </c>
      <c r="Q180" s="138">
        <v>0.2</v>
      </c>
      <c r="R180" s="138">
        <f>Q180*H180</f>
        <v>0.50240000000000007</v>
      </c>
      <c r="S180" s="138">
        <v>0</v>
      </c>
      <c r="T180" s="139">
        <f>S180*H180</f>
        <v>0</v>
      </c>
      <c r="AR180" s="140" t="s">
        <v>172</v>
      </c>
      <c r="AT180" s="140" t="s">
        <v>311</v>
      </c>
      <c r="AU180" s="140" t="s">
        <v>82</v>
      </c>
      <c r="AY180" s="18" t="s">
        <v>118</v>
      </c>
      <c r="BE180" s="141">
        <f>IF(N180="základní",J180,0)</f>
        <v>0</v>
      </c>
      <c r="BF180" s="141">
        <f>IF(N180="snížená",J180,0)</f>
        <v>0</v>
      </c>
      <c r="BG180" s="141">
        <f>IF(N180="zákl. přenesená",J180,0)</f>
        <v>0</v>
      </c>
      <c r="BH180" s="141">
        <f>IF(N180="sníž. přenesená",J180,0)</f>
        <v>0</v>
      </c>
      <c r="BI180" s="141">
        <f>IF(N180="nulová",J180,0)</f>
        <v>0</v>
      </c>
      <c r="BJ180" s="18" t="s">
        <v>80</v>
      </c>
      <c r="BK180" s="141">
        <f>ROUND(I180*H180,2)</f>
        <v>0</v>
      </c>
      <c r="BL180" s="18" t="s">
        <v>125</v>
      </c>
      <c r="BM180" s="140" t="s">
        <v>851</v>
      </c>
    </row>
    <row r="181" spans="2:65" s="13" customFormat="1" ht="11.25">
      <c r="B181" s="153"/>
      <c r="D181" s="147" t="s">
        <v>129</v>
      </c>
      <c r="F181" s="155" t="s">
        <v>852</v>
      </c>
      <c r="H181" s="156">
        <v>2.512</v>
      </c>
      <c r="I181" s="157"/>
      <c r="L181" s="153"/>
      <c r="M181" s="158"/>
      <c r="T181" s="159"/>
      <c r="AT181" s="154" t="s">
        <v>129</v>
      </c>
      <c r="AU181" s="154" t="s">
        <v>82</v>
      </c>
      <c r="AV181" s="13" t="s">
        <v>82</v>
      </c>
      <c r="AW181" s="13" t="s">
        <v>4</v>
      </c>
      <c r="AX181" s="13" t="s">
        <v>80</v>
      </c>
      <c r="AY181" s="154" t="s">
        <v>118</v>
      </c>
    </row>
    <row r="182" spans="2:65" s="1" customFormat="1" ht="21.75" customHeight="1">
      <c r="B182" s="128"/>
      <c r="C182" s="129" t="s">
        <v>316</v>
      </c>
      <c r="D182" s="129" t="s">
        <v>120</v>
      </c>
      <c r="E182" s="130" t="s">
        <v>853</v>
      </c>
      <c r="F182" s="131" t="s">
        <v>854</v>
      </c>
      <c r="G182" s="132" t="s">
        <v>123</v>
      </c>
      <c r="H182" s="133">
        <v>24.39</v>
      </c>
      <c r="I182" s="134"/>
      <c r="J182" s="135">
        <f>ROUND(I182*H182,2)</f>
        <v>0</v>
      </c>
      <c r="K182" s="131" t="s">
        <v>124</v>
      </c>
      <c r="L182" s="33"/>
      <c r="M182" s="136" t="s">
        <v>3</v>
      </c>
      <c r="N182" s="137" t="s">
        <v>43</v>
      </c>
      <c r="P182" s="138">
        <f>O182*H182</f>
        <v>0</v>
      </c>
      <c r="Q182" s="138">
        <v>0</v>
      </c>
      <c r="R182" s="138">
        <f>Q182*H182</f>
        <v>0</v>
      </c>
      <c r="S182" s="138">
        <v>0</v>
      </c>
      <c r="T182" s="139">
        <f>S182*H182</f>
        <v>0</v>
      </c>
      <c r="AR182" s="140" t="s">
        <v>125</v>
      </c>
      <c r="AT182" s="140" t="s">
        <v>120</v>
      </c>
      <c r="AU182" s="140" t="s">
        <v>82</v>
      </c>
      <c r="AY182" s="18" t="s">
        <v>118</v>
      </c>
      <c r="BE182" s="141">
        <f>IF(N182="základní",J182,0)</f>
        <v>0</v>
      </c>
      <c r="BF182" s="141">
        <f>IF(N182="snížená",J182,0)</f>
        <v>0</v>
      </c>
      <c r="BG182" s="141">
        <f>IF(N182="zákl. přenesená",J182,0)</f>
        <v>0</v>
      </c>
      <c r="BH182" s="141">
        <f>IF(N182="sníž. přenesená",J182,0)</f>
        <v>0</v>
      </c>
      <c r="BI182" s="141">
        <f>IF(N182="nulová",J182,0)</f>
        <v>0</v>
      </c>
      <c r="BJ182" s="18" t="s">
        <v>80</v>
      </c>
      <c r="BK182" s="141">
        <f>ROUND(I182*H182,2)</f>
        <v>0</v>
      </c>
      <c r="BL182" s="18" t="s">
        <v>125</v>
      </c>
      <c r="BM182" s="140" t="s">
        <v>855</v>
      </c>
    </row>
    <row r="183" spans="2:65" s="1" customFormat="1" ht="11.25">
      <c r="B183" s="33"/>
      <c r="D183" s="142" t="s">
        <v>127</v>
      </c>
      <c r="F183" s="143" t="s">
        <v>856</v>
      </c>
      <c r="I183" s="144"/>
      <c r="L183" s="33"/>
      <c r="M183" s="145"/>
      <c r="T183" s="54"/>
      <c r="AT183" s="18" t="s">
        <v>127</v>
      </c>
      <c r="AU183" s="18" t="s">
        <v>82</v>
      </c>
    </row>
    <row r="184" spans="2:65" s="1" customFormat="1" ht="16.5" customHeight="1">
      <c r="B184" s="128"/>
      <c r="C184" s="174" t="s">
        <v>322</v>
      </c>
      <c r="D184" s="174" t="s">
        <v>311</v>
      </c>
      <c r="E184" s="175" t="s">
        <v>857</v>
      </c>
      <c r="F184" s="176" t="s">
        <v>858</v>
      </c>
      <c r="G184" s="177" t="s">
        <v>123</v>
      </c>
      <c r="H184" s="178">
        <v>24.39</v>
      </c>
      <c r="I184" s="179"/>
      <c r="J184" s="180">
        <f>ROUND(I184*H184,2)</f>
        <v>0</v>
      </c>
      <c r="K184" s="176" t="s">
        <v>124</v>
      </c>
      <c r="L184" s="181"/>
      <c r="M184" s="182" t="s">
        <v>3</v>
      </c>
      <c r="N184" s="183" t="s">
        <v>43</v>
      </c>
      <c r="P184" s="138">
        <f>O184*H184</f>
        <v>0</v>
      </c>
      <c r="Q184" s="138">
        <v>1.4999999999999999E-4</v>
      </c>
      <c r="R184" s="138">
        <f>Q184*H184</f>
        <v>3.6584999999999999E-3</v>
      </c>
      <c r="S184" s="138">
        <v>0</v>
      </c>
      <c r="T184" s="139">
        <f>S184*H184</f>
        <v>0</v>
      </c>
      <c r="AR184" s="140" t="s">
        <v>172</v>
      </c>
      <c r="AT184" s="140" t="s">
        <v>311</v>
      </c>
      <c r="AU184" s="140" t="s">
        <v>82</v>
      </c>
      <c r="AY184" s="18" t="s">
        <v>118</v>
      </c>
      <c r="BE184" s="141">
        <f>IF(N184="základní",J184,0)</f>
        <v>0</v>
      </c>
      <c r="BF184" s="141">
        <f>IF(N184="snížená",J184,0)</f>
        <v>0</v>
      </c>
      <c r="BG184" s="141">
        <f>IF(N184="zákl. přenesená",J184,0)</f>
        <v>0</v>
      </c>
      <c r="BH184" s="141">
        <f>IF(N184="sníž. přenesená",J184,0)</f>
        <v>0</v>
      </c>
      <c r="BI184" s="141">
        <f>IF(N184="nulová",J184,0)</f>
        <v>0</v>
      </c>
      <c r="BJ184" s="18" t="s">
        <v>80</v>
      </c>
      <c r="BK184" s="141">
        <f>ROUND(I184*H184,2)</f>
        <v>0</v>
      </c>
      <c r="BL184" s="18" t="s">
        <v>125</v>
      </c>
      <c r="BM184" s="140" t="s">
        <v>859</v>
      </c>
    </row>
    <row r="185" spans="2:65" s="1" customFormat="1" ht="21.75" customHeight="1">
      <c r="B185" s="128"/>
      <c r="C185" s="129" t="s">
        <v>327</v>
      </c>
      <c r="D185" s="129" t="s">
        <v>120</v>
      </c>
      <c r="E185" s="130" t="s">
        <v>860</v>
      </c>
      <c r="F185" s="131" t="s">
        <v>861</v>
      </c>
      <c r="G185" s="132" t="s">
        <v>862</v>
      </c>
      <c r="H185" s="133">
        <v>1</v>
      </c>
      <c r="I185" s="134"/>
      <c r="J185" s="135">
        <f>ROUND(I185*H185,2)</f>
        <v>0</v>
      </c>
      <c r="K185" s="131" t="s">
        <v>3</v>
      </c>
      <c r="L185" s="33"/>
      <c r="M185" s="136" t="s">
        <v>3</v>
      </c>
      <c r="N185" s="137" t="s">
        <v>43</v>
      </c>
      <c r="P185" s="138">
        <f>O185*H185</f>
        <v>0</v>
      </c>
      <c r="Q185" s="138">
        <v>0</v>
      </c>
      <c r="R185" s="138">
        <f>Q185*H185</f>
        <v>0</v>
      </c>
      <c r="S185" s="138">
        <v>0</v>
      </c>
      <c r="T185" s="139">
        <f>S185*H185</f>
        <v>0</v>
      </c>
      <c r="AR185" s="140" t="s">
        <v>125</v>
      </c>
      <c r="AT185" s="140" t="s">
        <v>120</v>
      </c>
      <c r="AU185" s="140" t="s">
        <v>82</v>
      </c>
      <c r="AY185" s="18" t="s">
        <v>118</v>
      </c>
      <c r="BE185" s="141">
        <f>IF(N185="základní",J185,0)</f>
        <v>0</v>
      </c>
      <c r="BF185" s="141">
        <f>IF(N185="snížená",J185,0)</f>
        <v>0</v>
      </c>
      <c r="BG185" s="141">
        <f>IF(N185="zákl. přenesená",J185,0)</f>
        <v>0</v>
      </c>
      <c r="BH185" s="141">
        <f>IF(N185="sníž. přenesená",J185,0)</f>
        <v>0</v>
      </c>
      <c r="BI185" s="141">
        <f>IF(N185="nulová",J185,0)</f>
        <v>0</v>
      </c>
      <c r="BJ185" s="18" t="s">
        <v>80</v>
      </c>
      <c r="BK185" s="141">
        <f>ROUND(I185*H185,2)</f>
        <v>0</v>
      </c>
      <c r="BL185" s="18" t="s">
        <v>125</v>
      </c>
      <c r="BM185" s="140" t="s">
        <v>863</v>
      </c>
    </row>
    <row r="186" spans="2:65" s="1" customFormat="1" ht="19.5">
      <c r="B186" s="33"/>
      <c r="D186" s="147" t="s">
        <v>416</v>
      </c>
      <c r="F186" s="184" t="s">
        <v>864</v>
      </c>
      <c r="I186" s="144"/>
      <c r="L186" s="33"/>
      <c r="M186" s="145"/>
      <c r="T186" s="54"/>
      <c r="AT186" s="18" t="s">
        <v>416</v>
      </c>
      <c r="AU186" s="18" t="s">
        <v>82</v>
      </c>
    </row>
    <row r="187" spans="2:65" s="11" customFormat="1" ht="22.9" customHeight="1">
      <c r="B187" s="116"/>
      <c r="D187" s="117" t="s">
        <v>71</v>
      </c>
      <c r="E187" s="126" t="s">
        <v>712</v>
      </c>
      <c r="F187" s="126" t="s">
        <v>713</v>
      </c>
      <c r="I187" s="119"/>
      <c r="J187" s="127">
        <f>BK187</f>
        <v>0</v>
      </c>
      <c r="L187" s="116"/>
      <c r="M187" s="121"/>
      <c r="P187" s="122">
        <f>SUM(P188:P189)</f>
        <v>0</v>
      </c>
      <c r="R187" s="122">
        <f>SUM(R188:R189)</f>
        <v>0</v>
      </c>
      <c r="T187" s="123">
        <f>SUM(T188:T189)</f>
        <v>0</v>
      </c>
      <c r="AR187" s="117" t="s">
        <v>80</v>
      </c>
      <c r="AT187" s="124" t="s">
        <v>71</v>
      </c>
      <c r="AU187" s="124" t="s">
        <v>80</v>
      </c>
      <c r="AY187" s="117" t="s">
        <v>118</v>
      </c>
      <c r="BK187" s="125">
        <f>SUM(BK188:BK189)</f>
        <v>0</v>
      </c>
    </row>
    <row r="188" spans="2:65" s="1" customFormat="1" ht="16.5" customHeight="1">
      <c r="B188" s="128"/>
      <c r="C188" s="129" t="s">
        <v>331</v>
      </c>
      <c r="D188" s="129" t="s">
        <v>120</v>
      </c>
      <c r="E188" s="130" t="s">
        <v>865</v>
      </c>
      <c r="F188" s="131" t="s">
        <v>866</v>
      </c>
      <c r="G188" s="132" t="s">
        <v>671</v>
      </c>
      <c r="H188" s="133">
        <v>7.33</v>
      </c>
      <c r="I188" s="134"/>
      <c r="J188" s="135">
        <f>ROUND(I188*H188,2)</f>
        <v>0</v>
      </c>
      <c r="K188" s="131" t="s">
        <v>124</v>
      </c>
      <c r="L188" s="33"/>
      <c r="M188" s="136" t="s">
        <v>3</v>
      </c>
      <c r="N188" s="137" t="s">
        <v>43</v>
      </c>
      <c r="P188" s="138">
        <f>O188*H188</f>
        <v>0</v>
      </c>
      <c r="Q188" s="138">
        <v>0</v>
      </c>
      <c r="R188" s="138">
        <f>Q188*H188</f>
        <v>0</v>
      </c>
      <c r="S188" s="138">
        <v>0</v>
      </c>
      <c r="T188" s="139">
        <f>S188*H188</f>
        <v>0</v>
      </c>
      <c r="AR188" s="140" t="s">
        <v>125</v>
      </c>
      <c r="AT188" s="140" t="s">
        <v>120</v>
      </c>
      <c r="AU188" s="140" t="s">
        <v>82</v>
      </c>
      <c r="AY188" s="18" t="s">
        <v>118</v>
      </c>
      <c r="BE188" s="141">
        <f>IF(N188="základní",J188,0)</f>
        <v>0</v>
      </c>
      <c r="BF188" s="141">
        <f>IF(N188="snížená",J188,0)</f>
        <v>0</v>
      </c>
      <c r="BG188" s="141">
        <f>IF(N188="zákl. přenesená",J188,0)</f>
        <v>0</v>
      </c>
      <c r="BH188" s="141">
        <f>IF(N188="sníž. přenesená",J188,0)</f>
        <v>0</v>
      </c>
      <c r="BI188" s="141">
        <f>IF(N188="nulová",J188,0)</f>
        <v>0</v>
      </c>
      <c r="BJ188" s="18" t="s">
        <v>80</v>
      </c>
      <c r="BK188" s="141">
        <f>ROUND(I188*H188,2)</f>
        <v>0</v>
      </c>
      <c r="BL188" s="18" t="s">
        <v>125</v>
      </c>
      <c r="BM188" s="140" t="s">
        <v>867</v>
      </c>
    </row>
    <row r="189" spans="2:65" s="1" customFormat="1" ht="11.25">
      <c r="B189" s="33"/>
      <c r="D189" s="142" t="s">
        <v>127</v>
      </c>
      <c r="F189" s="143" t="s">
        <v>868</v>
      </c>
      <c r="I189" s="144"/>
      <c r="L189" s="33"/>
      <c r="M189" s="185"/>
      <c r="N189" s="186"/>
      <c r="O189" s="186"/>
      <c r="P189" s="186"/>
      <c r="Q189" s="186"/>
      <c r="R189" s="186"/>
      <c r="S189" s="186"/>
      <c r="T189" s="187"/>
      <c r="AT189" s="18" t="s">
        <v>127</v>
      </c>
      <c r="AU189" s="18" t="s">
        <v>82</v>
      </c>
    </row>
    <row r="190" spans="2:65" s="1" customFormat="1" ht="6.95" customHeight="1">
      <c r="B190" s="42"/>
      <c r="C190" s="43"/>
      <c r="D190" s="43"/>
      <c r="E190" s="43"/>
      <c r="F190" s="43"/>
      <c r="G190" s="43"/>
      <c r="H190" s="43"/>
      <c r="I190" s="43"/>
      <c r="J190" s="43"/>
      <c r="K190" s="43"/>
      <c r="L190" s="33"/>
    </row>
  </sheetData>
  <autoFilter ref="C81:K189" xr:uid="{00000000-0009-0000-0000-000002000000}"/>
  <mergeCells count="9">
    <mergeCell ref="E50:H50"/>
    <mergeCell ref="E72:H72"/>
    <mergeCell ref="E74:H74"/>
    <mergeCell ref="L2:V2"/>
    <mergeCell ref="E7:H7"/>
    <mergeCell ref="E9:H9"/>
    <mergeCell ref="E18:H18"/>
    <mergeCell ref="E27:H27"/>
    <mergeCell ref="E48:H48"/>
  </mergeCells>
  <hyperlinks>
    <hyperlink ref="F86" r:id="rId1" xr:uid="{00000000-0004-0000-0200-000000000000}"/>
    <hyperlink ref="F90" r:id="rId2" xr:uid="{00000000-0004-0000-0200-000001000000}"/>
    <hyperlink ref="F98" r:id="rId3" xr:uid="{00000000-0004-0000-0200-000002000000}"/>
    <hyperlink ref="F102" r:id="rId4" xr:uid="{00000000-0004-0000-0200-000003000000}"/>
    <hyperlink ref="F110" r:id="rId5" xr:uid="{00000000-0004-0000-0200-000004000000}"/>
    <hyperlink ref="F116" r:id="rId6" xr:uid="{00000000-0004-0000-0200-000005000000}"/>
    <hyperlink ref="F124" r:id="rId7" xr:uid="{00000000-0004-0000-0200-000006000000}"/>
    <hyperlink ref="F127" r:id="rId8" xr:uid="{00000000-0004-0000-0200-000007000000}"/>
    <hyperlink ref="F131" r:id="rId9" xr:uid="{00000000-0004-0000-0200-000008000000}"/>
    <hyperlink ref="F133" r:id="rId10" xr:uid="{00000000-0004-0000-0200-000009000000}"/>
    <hyperlink ref="F135" r:id="rId11" xr:uid="{00000000-0004-0000-0200-00000A000000}"/>
    <hyperlink ref="F137" r:id="rId12" xr:uid="{00000000-0004-0000-0200-00000B000000}"/>
    <hyperlink ref="F143" r:id="rId13" xr:uid="{00000000-0004-0000-0200-00000C000000}"/>
    <hyperlink ref="F149" r:id="rId14" xr:uid="{00000000-0004-0000-0200-00000D000000}"/>
    <hyperlink ref="F155" r:id="rId15" xr:uid="{00000000-0004-0000-0200-00000E000000}"/>
    <hyperlink ref="F166" r:id="rId16" xr:uid="{00000000-0004-0000-0200-00000F000000}"/>
    <hyperlink ref="F169" r:id="rId17" xr:uid="{00000000-0004-0000-0200-000010000000}"/>
    <hyperlink ref="F174" r:id="rId18" xr:uid="{00000000-0004-0000-0200-000011000000}"/>
    <hyperlink ref="F183" r:id="rId19" xr:uid="{00000000-0004-0000-0200-000012000000}"/>
    <hyperlink ref="F189" r:id="rId20" xr:uid="{00000000-0004-0000-0200-000013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2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BM97"/>
  <sheetViews>
    <sheetView showGridLines="0" tabSelected="1" topLeftCell="A53" workbookViewId="0">
      <selection activeCell="F99" sqref="F99"/>
    </sheetView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304" t="s">
        <v>6</v>
      </c>
      <c r="M2" s="271"/>
      <c r="N2" s="271"/>
      <c r="O2" s="271"/>
      <c r="P2" s="271"/>
      <c r="Q2" s="271"/>
      <c r="R2" s="271"/>
      <c r="S2" s="271"/>
      <c r="T2" s="271"/>
      <c r="U2" s="271"/>
      <c r="V2" s="271"/>
      <c r="AT2" s="18" t="s">
        <v>88</v>
      </c>
    </row>
    <row r="3" spans="2:46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82</v>
      </c>
    </row>
    <row r="4" spans="2:46" ht="24.95" customHeight="1">
      <c r="B4" s="21"/>
      <c r="D4" s="22" t="s">
        <v>89</v>
      </c>
      <c r="L4" s="21"/>
      <c r="M4" s="86" t="s">
        <v>11</v>
      </c>
      <c r="AT4" s="18" t="s">
        <v>4</v>
      </c>
    </row>
    <row r="5" spans="2:46" ht="6.95" customHeight="1">
      <c r="B5" s="21"/>
      <c r="L5" s="21"/>
    </row>
    <row r="6" spans="2:46" ht="12" customHeight="1">
      <c r="B6" s="21"/>
      <c r="D6" s="28" t="s">
        <v>17</v>
      </c>
      <c r="L6" s="21"/>
    </row>
    <row r="7" spans="2:46" ht="16.5" customHeight="1">
      <c r="B7" s="21"/>
      <c r="E7" s="305" t="str">
        <f>'Rekapitulace stavby'!K6</f>
        <v>Revitalizace Tylova náměstí v Bohušovicích nad Ohří</v>
      </c>
      <c r="F7" s="306"/>
      <c r="G7" s="306"/>
      <c r="H7" s="306"/>
      <c r="L7" s="21"/>
    </row>
    <row r="8" spans="2:46" s="1" customFormat="1" ht="12" customHeight="1">
      <c r="B8" s="33"/>
      <c r="D8" s="28" t="s">
        <v>90</v>
      </c>
      <c r="L8" s="33"/>
    </row>
    <row r="9" spans="2:46" s="1" customFormat="1" ht="16.5" customHeight="1">
      <c r="B9" s="33"/>
      <c r="E9" s="286" t="s">
        <v>869</v>
      </c>
      <c r="F9" s="307"/>
      <c r="G9" s="307"/>
      <c r="H9" s="307"/>
      <c r="L9" s="33"/>
    </row>
    <row r="10" spans="2:46" s="1" customFormat="1" ht="11.25">
      <c r="B10" s="33"/>
      <c r="L10" s="33"/>
    </row>
    <row r="11" spans="2:46" s="1" customFormat="1" ht="12" customHeight="1">
      <c r="B11" s="33"/>
      <c r="D11" s="28" t="s">
        <v>19</v>
      </c>
      <c r="F11" s="26" t="s">
        <v>3</v>
      </c>
      <c r="I11" s="28" t="s">
        <v>20</v>
      </c>
      <c r="J11" s="26" t="s">
        <v>3</v>
      </c>
      <c r="L11" s="33"/>
    </row>
    <row r="12" spans="2:46" s="1" customFormat="1" ht="12" customHeight="1">
      <c r="B12" s="33"/>
      <c r="D12" s="28" t="s">
        <v>21</v>
      </c>
      <c r="F12" s="26" t="s">
        <v>22</v>
      </c>
      <c r="I12" s="28" t="s">
        <v>23</v>
      </c>
      <c r="J12" s="50" t="str">
        <f>'Rekapitulace stavby'!AN8</f>
        <v>18. 3. 2024</v>
      </c>
      <c r="L12" s="33"/>
    </row>
    <row r="13" spans="2:46" s="1" customFormat="1" ht="10.9" customHeight="1">
      <c r="B13" s="33"/>
      <c r="L13" s="33"/>
    </row>
    <row r="14" spans="2:46" s="1" customFormat="1" ht="12" customHeight="1">
      <c r="B14" s="33"/>
      <c r="D14" s="28" t="s">
        <v>25</v>
      </c>
      <c r="I14" s="28" t="s">
        <v>26</v>
      </c>
      <c r="J14" s="26" t="s">
        <v>3</v>
      </c>
      <c r="L14" s="33"/>
    </row>
    <row r="15" spans="2:46" s="1" customFormat="1" ht="18" customHeight="1">
      <c r="B15" s="33"/>
      <c r="E15" s="26" t="s">
        <v>27</v>
      </c>
      <c r="I15" s="28" t="s">
        <v>28</v>
      </c>
      <c r="J15" s="26" t="s">
        <v>3</v>
      </c>
      <c r="L15" s="33"/>
    </row>
    <row r="16" spans="2:46" s="1" customFormat="1" ht="6.95" customHeight="1">
      <c r="B16" s="33"/>
      <c r="L16" s="33"/>
    </row>
    <row r="17" spans="2:12" s="1" customFormat="1" ht="12" customHeight="1">
      <c r="B17" s="33"/>
      <c r="D17" s="28" t="s">
        <v>29</v>
      </c>
      <c r="I17" s="28" t="s">
        <v>26</v>
      </c>
      <c r="J17" s="29" t="str">
        <f>'Rekapitulace stavby'!AN13</f>
        <v>Vyplň údaj</v>
      </c>
      <c r="L17" s="33"/>
    </row>
    <row r="18" spans="2:12" s="1" customFormat="1" ht="18" customHeight="1">
      <c r="B18" s="33"/>
      <c r="E18" s="308" t="str">
        <f>'Rekapitulace stavby'!E14</f>
        <v>Vyplň údaj</v>
      </c>
      <c r="F18" s="270"/>
      <c r="G18" s="270"/>
      <c r="H18" s="270"/>
      <c r="I18" s="28" t="s">
        <v>28</v>
      </c>
      <c r="J18" s="29" t="str">
        <f>'Rekapitulace stavby'!AN14</f>
        <v>Vyplň údaj</v>
      </c>
      <c r="L18" s="33"/>
    </row>
    <row r="19" spans="2:12" s="1" customFormat="1" ht="6.95" customHeight="1">
      <c r="B19" s="33"/>
      <c r="L19" s="33"/>
    </row>
    <row r="20" spans="2:12" s="1" customFormat="1" ht="12" customHeight="1">
      <c r="B20" s="33"/>
      <c r="D20" s="28" t="s">
        <v>31</v>
      </c>
      <c r="I20" s="28" t="s">
        <v>26</v>
      </c>
      <c r="J20" s="26" t="s">
        <v>3</v>
      </c>
      <c r="L20" s="33"/>
    </row>
    <row r="21" spans="2:12" s="1" customFormat="1" ht="18" customHeight="1">
      <c r="B21" s="33"/>
      <c r="E21" s="26" t="s">
        <v>32</v>
      </c>
      <c r="I21" s="28" t="s">
        <v>28</v>
      </c>
      <c r="J21" s="26" t="s">
        <v>3</v>
      </c>
      <c r="L21" s="33"/>
    </row>
    <row r="22" spans="2:12" s="1" customFormat="1" ht="6.95" customHeight="1">
      <c r="B22" s="33"/>
      <c r="L22" s="33"/>
    </row>
    <row r="23" spans="2:12" s="1" customFormat="1" ht="12" customHeight="1">
      <c r="B23" s="33"/>
      <c r="D23" s="28" t="s">
        <v>34</v>
      </c>
      <c r="I23" s="28" t="s">
        <v>26</v>
      </c>
      <c r="J23" s="26" t="s">
        <v>3</v>
      </c>
      <c r="L23" s="33"/>
    </row>
    <row r="24" spans="2:12" s="1" customFormat="1" ht="18" customHeight="1">
      <c r="B24" s="33"/>
      <c r="E24" s="26" t="s">
        <v>35</v>
      </c>
      <c r="I24" s="28" t="s">
        <v>28</v>
      </c>
      <c r="J24" s="26" t="s">
        <v>3</v>
      </c>
      <c r="L24" s="33"/>
    </row>
    <row r="25" spans="2:12" s="1" customFormat="1" ht="6.95" customHeight="1">
      <c r="B25" s="33"/>
      <c r="L25" s="33"/>
    </row>
    <row r="26" spans="2:12" s="1" customFormat="1" ht="12" customHeight="1">
      <c r="B26" s="33"/>
      <c r="D26" s="28" t="s">
        <v>36</v>
      </c>
      <c r="L26" s="33"/>
    </row>
    <row r="27" spans="2:12" s="7" customFormat="1" ht="16.5" customHeight="1">
      <c r="B27" s="87"/>
      <c r="E27" s="275" t="s">
        <v>3</v>
      </c>
      <c r="F27" s="275"/>
      <c r="G27" s="275"/>
      <c r="H27" s="275"/>
      <c r="L27" s="87"/>
    </row>
    <row r="28" spans="2:12" s="1" customFormat="1" ht="6.95" customHeight="1">
      <c r="B28" s="33"/>
      <c r="L28" s="33"/>
    </row>
    <row r="29" spans="2:12" s="1" customFormat="1" ht="6.95" customHeight="1">
      <c r="B29" s="33"/>
      <c r="D29" s="51"/>
      <c r="E29" s="51"/>
      <c r="F29" s="51"/>
      <c r="G29" s="51"/>
      <c r="H29" s="51"/>
      <c r="I29" s="51"/>
      <c r="J29" s="51"/>
      <c r="K29" s="51"/>
      <c r="L29" s="33"/>
    </row>
    <row r="30" spans="2:12" s="1" customFormat="1" ht="25.35" customHeight="1">
      <c r="B30" s="33"/>
      <c r="D30" s="88" t="s">
        <v>38</v>
      </c>
      <c r="J30" s="64">
        <f>ROUND(J83, 2)</f>
        <v>0</v>
      </c>
      <c r="L30" s="33"/>
    </row>
    <row r="31" spans="2:12" s="1" customFormat="1" ht="6.95" customHeight="1">
      <c r="B31" s="33"/>
      <c r="D31" s="51"/>
      <c r="E31" s="51"/>
      <c r="F31" s="51"/>
      <c r="G31" s="51"/>
      <c r="H31" s="51"/>
      <c r="I31" s="51"/>
      <c r="J31" s="51"/>
      <c r="K31" s="51"/>
      <c r="L31" s="33"/>
    </row>
    <row r="32" spans="2:12" s="1" customFormat="1" ht="14.45" customHeight="1">
      <c r="B32" s="33"/>
      <c r="F32" s="36" t="s">
        <v>40</v>
      </c>
      <c r="I32" s="36" t="s">
        <v>39</v>
      </c>
      <c r="J32" s="36" t="s">
        <v>41</v>
      </c>
      <c r="L32" s="33"/>
    </row>
    <row r="33" spans="2:12" s="1" customFormat="1" ht="14.45" customHeight="1">
      <c r="B33" s="33"/>
      <c r="D33" s="53" t="s">
        <v>42</v>
      </c>
      <c r="E33" s="28" t="s">
        <v>43</v>
      </c>
      <c r="F33" s="89">
        <f>ROUND((SUM(BE83:BE96)),  2)</f>
        <v>0</v>
      </c>
      <c r="I33" s="90">
        <v>0.21</v>
      </c>
      <c r="J33" s="89">
        <f>ROUND(((SUM(BE83:BE96))*I33),  2)</f>
        <v>0</v>
      </c>
      <c r="L33" s="33"/>
    </row>
    <row r="34" spans="2:12" s="1" customFormat="1" ht="14.45" customHeight="1">
      <c r="B34" s="33"/>
      <c r="E34" s="28" t="s">
        <v>44</v>
      </c>
      <c r="F34" s="89">
        <f>ROUND((SUM(BF83:BF96)),  2)</f>
        <v>0</v>
      </c>
      <c r="I34" s="90">
        <v>0.15</v>
      </c>
      <c r="J34" s="89">
        <f>ROUND(((SUM(BF83:BF96))*I34),  2)</f>
        <v>0</v>
      </c>
      <c r="L34" s="33"/>
    </row>
    <row r="35" spans="2:12" s="1" customFormat="1" ht="14.45" hidden="1" customHeight="1">
      <c r="B35" s="33"/>
      <c r="E35" s="28" t="s">
        <v>45</v>
      </c>
      <c r="F35" s="89">
        <f>ROUND((SUM(BG83:BG96)),  2)</f>
        <v>0</v>
      </c>
      <c r="I35" s="90">
        <v>0.21</v>
      </c>
      <c r="J35" s="89">
        <f>0</f>
        <v>0</v>
      </c>
      <c r="L35" s="33"/>
    </row>
    <row r="36" spans="2:12" s="1" customFormat="1" ht="14.45" hidden="1" customHeight="1">
      <c r="B36" s="33"/>
      <c r="E36" s="28" t="s">
        <v>46</v>
      </c>
      <c r="F36" s="89">
        <f>ROUND((SUM(BH83:BH96)),  2)</f>
        <v>0</v>
      </c>
      <c r="I36" s="90">
        <v>0.15</v>
      </c>
      <c r="J36" s="89">
        <f>0</f>
        <v>0</v>
      </c>
      <c r="L36" s="33"/>
    </row>
    <row r="37" spans="2:12" s="1" customFormat="1" ht="14.45" hidden="1" customHeight="1">
      <c r="B37" s="33"/>
      <c r="E37" s="28" t="s">
        <v>47</v>
      </c>
      <c r="F37" s="89">
        <f>ROUND((SUM(BI83:BI96)),  2)</f>
        <v>0</v>
      </c>
      <c r="I37" s="90">
        <v>0</v>
      </c>
      <c r="J37" s="89">
        <f>0</f>
        <v>0</v>
      </c>
      <c r="L37" s="33"/>
    </row>
    <row r="38" spans="2:12" s="1" customFormat="1" ht="6.95" customHeight="1">
      <c r="B38" s="33"/>
      <c r="L38" s="33"/>
    </row>
    <row r="39" spans="2:12" s="1" customFormat="1" ht="25.35" customHeight="1">
      <c r="B39" s="33"/>
      <c r="C39" s="91"/>
      <c r="D39" s="92" t="s">
        <v>48</v>
      </c>
      <c r="E39" s="55"/>
      <c r="F39" s="55"/>
      <c r="G39" s="93" t="s">
        <v>49</v>
      </c>
      <c r="H39" s="94" t="s">
        <v>50</v>
      </c>
      <c r="I39" s="55"/>
      <c r="J39" s="95">
        <f>SUM(J30:J37)</f>
        <v>0</v>
      </c>
      <c r="K39" s="96"/>
      <c r="L39" s="33"/>
    </row>
    <row r="40" spans="2:12" s="1" customFormat="1" ht="14.45" customHeight="1">
      <c r="B40" s="42"/>
      <c r="C40" s="43"/>
      <c r="D40" s="43"/>
      <c r="E40" s="43"/>
      <c r="F40" s="43"/>
      <c r="G40" s="43"/>
      <c r="H40" s="43"/>
      <c r="I40" s="43"/>
      <c r="J40" s="43"/>
      <c r="K40" s="43"/>
      <c r="L40" s="33"/>
    </row>
    <row r="44" spans="2:12" s="1" customFormat="1" ht="6.95" customHeight="1">
      <c r="B44" s="44"/>
      <c r="C44" s="45"/>
      <c r="D44" s="45"/>
      <c r="E44" s="45"/>
      <c r="F44" s="45"/>
      <c r="G44" s="45"/>
      <c r="H44" s="45"/>
      <c r="I44" s="45"/>
      <c r="J44" s="45"/>
      <c r="K44" s="45"/>
      <c r="L44" s="33"/>
    </row>
    <row r="45" spans="2:12" s="1" customFormat="1" ht="24.95" customHeight="1">
      <c r="B45" s="33"/>
      <c r="C45" s="22" t="s">
        <v>92</v>
      </c>
      <c r="L45" s="33"/>
    </row>
    <row r="46" spans="2:12" s="1" customFormat="1" ht="6.95" customHeight="1">
      <c r="B46" s="33"/>
      <c r="L46" s="33"/>
    </row>
    <row r="47" spans="2:12" s="1" customFormat="1" ht="12" customHeight="1">
      <c r="B47" s="33"/>
      <c r="C47" s="28" t="s">
        <v>17</v>
      </c>
      <c r="L47" s="33"/>
    </row>
    <row r="48" spans="2:12" s="1" customFormat="1" ht="16.5" customHeight="1">
      <c r="B48" s="33"/>
      <c r="E48" s="305" t="str">
        <f>E7</f>
        <v>Revitalizace Tylova náměstí v Bohušovicích nad Ohří</v>
      </c>
      <c r="F48" s="306"/>
      <c r="G48" s="306"/>
      <c r="H48" s="306"/>
      <c r="L48" s="33"/>
    </row>
    <row r="49" spans="2:47" s="1" customFormat="1" ht="12" customHeight="1">
      <c r="B49" s="33"/>
      <c r="C49" s="28" t="s">
        <v>90</v>
      </c>
      <c r="L49" s="33"/>
    </row>
    <row r="50" spans="2:47" s="1" customFormat="1" ht="16.5" customHeight="1">
      <c r="B50" s="33"/>
      <c r="E50" s="286" t="str">
        <f>E9</f>
        <v>003 - VRN</v>
      </c>
      <c r="F50" s="307"/>
      <c r="G50" s="307"/>
      <c r="H50" s="307"/>
      <c r="L50" s="33"/>
    </row>
    <row r="51" spans="2:47" s="1" customFormat="1" ht="6.95" customHeight="1">
      <c r="B51" s="33"/>
      <c r="L51" s="33"/>
    </row>
    <row r="52" spans="2:47" s="1" customFormat="1" ht="12" customHeight="1">
      <c r="B52" s="33"/>
      <c r="C52" s="28" t="s">
        <v>21</v>
      </c>
      <c r="F52" s="26" t="str">
        <f>F12</f>
        <v>Bohušovice nad Ohří</v>
      </c>
      <c r="I52" s="28" t="s">
        <v>23</v>
      </c>
      <c r="J52" s="50" t="str">
        <f>IF(J12="","",J12)</f>
        <v>18. 3. 2024</v>
      </c>
      <c r="L52" s="33"/>
    </row>
    <row r="53" spans="2:47" s="1" customFormat="1" ht="6.95" customHeight="1">
      <c r="B53" s="33"/>
      <c r="L53" s="33"/>
    </row>
    <row r="54" spans="2:47" s="1" customFormat="1" ht="40.15" customHeight="1">
      <c r="B54" s="33"/>
      <c r="C54" s="28" t="s">
        <v>25</v>
      </c>
      <c r="F54" s="26" t="str">
        <f>E15</f>
        <v>Město Bohušovice nad Ohří</v>
      </c>
      <c r="I54" s="28" t="s">
        <v>31</v>
      </c>
      <c r="J54" s="31" t="str">
        <f>E21</f>
        <v>inveko 4U, s.r.o.Anenská 114/4, Litoměřice</v>
      </c>
      <c r="L54" s="33"/>
    </row>
    <row r="55" spans="2:47" s="1" customFormat="1" ht="15.2" customHeight="1">
      <c r="B55" s="33"/>
      <c r="C55" s="28" t="s">
        <v>29</v>
      </c>
      <c r="F55" s="26" t="str">
        <f>IF(E18="","",E18)</f>
        <v>Vyplň údaj</v>
      </c>
      <c r="I55" s="28" t="s">
        <v>34</v>
      </c>
      <c r="J55" s="31" t="str">
        <f>E24</f>
        <v>inveko 4U, s.r.o.</v>
      </c>
      <c r="L55" s="33"/>
    </row>
    <row r="56" spans="2:47" s="1" customFormat="1" ht="10.35" customHeight="1">
      <c r="B56" s="33"/>
      <c r="L56" s="33"/>
    </row>
    <row r="57" spans="2:47" s="1" customFormat="1" ht="29.25" customHeight="1">
      <c r="B57" s="33"/>
      <c r="C57" s="97" t="s">
        <v>93</v>
      </c>
      <c r="D57" s="91"/>
      <c r="E57" s="91"/>
      <c r="F57" s="91"/>
      <c r="G57" s="91"/>
      <c r="H57" s="91"/>
      <c r="I57" s="91"/>
      <c r="J57" s="98" t="s">
        <v>94</v>
      </c>
      <c r="K57" s="91"/>
      <c r="L57" s="33"/>
    </row>
    <row r="58" spans="2:47" s="1" customFormat="1" ht="10.35" customHeight="1">
      <c r="B58" s="33"/>
      <c r="L58" s="33"/>
    </row>
    <row r="59" spans="2:47" s="1" customFormat="1" ht="22.9" customHeight="1">
      <c r="B59" s="33"/>
      <c r="C59" s="99" t="s">
        <v>70</v>
      </c>
      <c r="J59" s="64">
        <f>J83</f>
        <v>0</v>
      </c>
      <c r="L59" s="33"/>
      <c r="AU59" s="18" t="s">
        <v>95</v>
      </c>
    </row>
    <row r="60" spans="2:47" s="8" customFormat="1" ht="24.95" customHeight="1">
      <c r="B60" s="100"/>
      <c r="D60" s="101" t="s">
        <v>870</v>
      </c>
      <c r="E60" s="102"/>
      <c r="F60" s="102"/>
      <c r="G60" s="102"/>
      <c r="H60" s="102"/>
      <c r="I60" s="102"/>
      <c r="J60" s="103">
        <f>J84</f>
        <v>0</v>
      </c>
      <c r="L60" s="100"/>
    </row>
    <row r="61" spans="2:47" s="9" customFormat="1" ht="19.899999999999999" customHeight="1">
      <c r="B61" s="104"/>
      <c r="D61" s="105" t="s">
        <v>871</v>
      </c>
      <c r="E61" s="106"/>
      <c r="F61" s="106"/>
      <c r="G61" s="106"/>
      <c r="H61" s="106"/>
      <c r="I61" s="106"/>
      <c r="J61" s="107">
        <f>J85</f>
        <v>0</v>
      </c>
      <c r="L61" s="104"/>
    </row>
    <row r="62" spans="2:47" s="9" customFormat="1" ht="19.899999999999999" customHeight="1">
      <c r="B62" s="104"/>
      <c r="D62" s="105" t="s">
        <v>872</v>
      </c>
      <c r="E62" s="106"/>
      <c r="F62" s="106"/>
      <c r="G62" s="106"/>
      <c r="H62" s="106"/>
      <c r="I62" s="106"/>
      <c r="J62" s="107">
        <f>J90</f>
        <v>0</v>
      </c>
      <c r="L62" s="104"/>
    </row>
    <row r="63" spans="2:47" s="9" customFormat="1" ht="19.899999999999999" customHeight="1">
      <c r="B63" s="104"/>
      <c r="D63" s="105" t="s">
        <v>873</v>
      </c>
      <c r="E63" s="106"/>
      <c r="F63" s="106"/>
      <c r="G63" s="106"/>
      <c r="H63" s="106"/>
      <c r="I63" s="106"/>
      <c r="J63" s="107">
        <f>J94</f>
        <v>0</v>
      </c>
      <c r="L63" s="104"/>
    </row>
    <row r="64" spans="2:47" s="1" customFormat="1" ht="21.75" customHeight="1">
      <c r="B64" s="33"/>
      <c r="L64" s="33"/>
    </row>
    <row r="65" spans="2:12" s="1" customFormat="1" ht="6.95" customHeight="1">
      <c r="B65" s="42"/>
      <c r="C65" s="43"/>
      <c r="D65" s="43"/>
      <c r="E65" s="43"/>
      <c r="F65" s="43"/>
      <c r="G65" s="43"/>
      <c r="H65" s="43"/>
      <c r="I65" s="43"/>
      <c r="J65" s="43"/>
      <c r="K65" s="43"/>
      <c r="L65" s="33"/>
    </row>
    <row r="69" spans="2:12" s="1" customFormat="1" ht="6.95" customHeight="1">
      <c r="B69" s="44"/>
      <c r="C69" s="45"/>
      <c r="D69" s="45"/>
      <c r="E69" s="45"/>
      <c r="F69" s="45"/>
      <c r="G69" s="45"/>
      <c r="H69" s="45"/>
      <c r="I69" s="45"/>
      <c r="J69" s="45"/>
      <c r="K69" s="45"/>
      <c r="L69" s="33"/>
    </row>
    <row r="70" spans="2:12" s="1" customFormat="1" ht="24.95" customHeight="1">
      <c r="B70" s="33"/>
      <c r="C70" s="22" t="s">
        <v>103</v>
      </c>
      <c r="L70" s="33"/>
    </row>
    <row r="71" spans="2:12" s="1" customFormat="1" ht="6.95" customHeight="1">
      <c r="B71" s="33"/>
      <c r="L71" s="33"/>
    </row>
    <row r="72" spans="2:12" s="1" customFormat="1" ht="12" customHeight="1">
      <c r="B72" s="33"/>
      <c r="C72" s="28" t="s">
        <v>17</v>
      </c>
      <c r="L72" s="33"/>
    </row>
    <row r="73" spans="2:12" s="1" customFormat="1" ht="16.5" customHeight="1">
      <c r="B73" s="33"/>
      <c r="E73" s="305" t="str">
        <f>E7</f>
        <v>Revitalizace Tylova náměstí v Bohušovicích nad Ohří</v>
      </c>
      <c r="F73" s="306"/>
      <c r="G73" s="306"/>
      <c r="H73" s="306"/>
      <c r="L73" s="33"/>
    </row>
    <row r="74" spans="2:12" s="1" customFormat="1" ht="12" customHeight="1">
      <c r="B74" s="33"/>
      <c r="C74" s="28" t="s">
        <v>90</v>
      </c>
      <c r="L74" s="33"/>
    </row>
    <row r="75" spans="2:12" s="1" customFormat="1" ht="16.5" customHeight="1">
      <c r="B75" s="33"/>
      <c r="E75" s="286" t="str">
        <f>E9</f>
        <v>003 - VRN</v>
      </c>
      <c r="F75" s="307"/>
      <c r="G75" s="307"/>
      <c r="H75" s="307"/>
      <c r="L75" s="33"/>
    </row>
    <row r="76" spans="2:12" s="1" customFormat="1" ht="6.95" customHeight="1">
      <c r="B76" s="33"/>
      <c r="L76" s="33"/>
    </row>
    <row r="77" spans="2:12" s="1" customFormat="1" ht="12" customHeight="1">
      <c r="B77" s="33"/>
      <c r="C77" s="28" t="s">
        <v>21</v>
      </c>
      <c r="F77" s="26" t="str">
        <f>F12</f>
        <v>Bohušovice nad Ohří</v>
      </c>
      <c r="I77" s="28" t="s">
        <v>23</v>
      </c>
      <c r="J77" s="50" t="str">
        <f>IF(J12="","",J12)</f>
        <v>18. 3. 2024</v>
      </c>
      <c r="L77" s="33"/>
    </row>
    <row r="78" spans="2:12" s="1" customFormat="1" ht="6.95" customHeight="1">
      <c r="B78" s="33"/>
      <c r="L78" s="33"/>
    </row>
    <row r="79" spans="2:12" s="1" customFormat="1" ht="40.15" customHeight="1">
      <c r="B79" s="33"/>
      <c r="C79" s="28" t="s">
        <v>25</v>
      </c>
      <c r="F79" s="26" t="str">
        <f>E15</f>
        <v>Město Bohušovice nad Ohří</v>
      </c>
      <c r="I79" s="28" t="s">
        <v>31</v>
      </c>
      <c r="J79" s="31" t="str">
        <f>E21</f>
        <v>inveko 4U, s.r.o.Anenská 114/4, Litoměřice</v>
      </c>
      <c r="L79" s="33"/>
    </row>
    <row r="80" spans="2:12" s="1" customFormat="1" ht="15.2" customHeight="1">
      <c r="B80" s="33"/>
      <c r="C80" s="28" t="s">
        <v>29</v>
      </c>
      <c r="F80" s="26" t="str">
        <f>IF(E18="","",E18)</f>
        <v>Vyplň údaj</v>
      </c>
      <c r="I80" s="28" t="s">
        <v>34</v>
      </c>
      <c r="J80" s="31" t="str">
        <f>E24</f>
        <v>inveko 4U, s.r.o.</v>
      </c>
      <c r="L80" s="33"/>
    </row>
    <row r="81" spans="2:65" s="1" customFormat="1" ht="10.35" customHeight="1">
      <c r="B81" s="33"/>
      <c r="L81" s="33"/>
    </row>
    <row r="82" spans="2:65" s="10" customFormat="1" ht="29.25" customHeight="1">
      <c r="B82" s="108"/>
      <c r="C82" s="109" t="s">
        <v>104</v>
      </c>
      <c r="D82" s="110" t="s">
        <v>57</v>
      </c>
      <c r="E82" s="110" t="s">
        <v>53</v>
      </c>
      <c r="F82" s="110" t="s">
        <v>54</v>
      </c>
      <c r="G82" s="110" t="s">
        <v>105</v>
      </c>
      <c r="H82" s="110" t="s">
        <v>106</v>
      </c>
      <c r="I82" s="110" t="s">
        <v>107</v>
      </c>
      <c r="J82" s="110" t="s">
        <v>94</v>
      </c>
      <c r="K82" s="111" t="s">
        <v>108</v>
      </c>
      <c r="L82" s="108"/>
      <c r="M82" s="57" t="s">
        <v>3</v>
      </c>
      <c r="N82" s="58" t="s">
        <v>42</v>
      </c>
      <c r="O82" s="58" t="s">
        <v>109</v>
      </c>
      <c r="P82" s="58" t="s">
        <v>110</v>
      </c>
      <c r="Q82" s="58" t="s">
        <v>111</v>
      </c>
      <c r="R82" s="58" t="s">
        <v>112</v>
      </c>
      <c r="S82" s="58" t="s">
        <v>113</v>
      </c>
      <c r="T82" s="59" t="s">
        <v>114</v>
      </c>
    </row>
    <row r="83" spans="2:65" s="1" customFormat="1" ht="22.9" customHeight="1">
      <c r="B83" s="33"/>
      <c r="C83" s="62" t="s">
        <v>115</v>
      </c>
      <c r="J83" s="112">
        <f>BK83</f>
        <v>0</v>
      </c>
      <c r="L83" s="33"/>
      <c r="M83" s="60"/>
      <c r="N83" s="51"/>
      <c r="O83" s="51"/>
      <c r="P83" s="113">
        <f>P84</f>
        <v>0</v>
      </c>
      <c r="Q83" s="51"/>
      <c r="R83" s="113">
        <f>R84</f>
        <v>0</v>
      </c>
      <c r="S83" s="51"/>
      <c r="T83" s="114">
        <f>T84</f>
        <v>0</v>
      </c>
      <c r="AT83" s="18" t="s">
        <v>71</v>
      </c>
      <c r="AU83" s="18" t="s">
        <v>95</v>
      </c>
      <c r="BK83" s="115">
        <f>BK84</f>
        <v>0</v>
      </c>
    </row>
    <row r="84" spans="2:65" s="11" customFormat="1" ht="25.9" customHeight="1">
      <c r="B84" s="116"/>
      <c r="D84" s="117" t="s">
        <v>71</v>
      </c>
      <c r="E84" s="118" t="s">
        <v>87</v>
      </c>
      <c r="F84" s="118" t="s">
        <v>874</v>
      </c>
      <c r="I84" s="119"/>
      <c r="J84" s="120">
        <f>BK84</f>
        <v>0</v>
      </c>
      <c r="L84" s="116"/>
      <c r="M84" s="121"/>
      <c r="P84" s="122">
        <f>P85+P90+P94</f>
        <v>0</v>
      </c>
      <c r="R84" s="122">
        <f>R85+R90+R94</f>
        <v>0</v>
      </c>
      <c r="T84" s="123">
        <f>T85+T90+T94</f>
        <v>0</v>
      </c>
      <c r="AR84" s="117" t="s">
        <v>149</v>
      </c>
      <c r="AT84" s="124" t="s">
        <v>71</v>
      </c>
      <c r="AU84" s="124" t="s">
        <v>72</v>
      </c>
      <c r="AY84" s="117" t="s">
        <v>118</v>
      </c>
      <c r="BK84" s="125">
        <f>BK85+BK90+BK94</f>
        <v>0</v>
      </c>
    </row>
    <row r="85" spans="2:65" s="11" customFormat="1" ht="22.9" customHeight="1">
      <c r="B85" s="116"/>
      <c r="D85" s="117" t="s">
        <v>71</v>
      </c>
      <c r="E85" s="126" t="s">
        <v>875</v>
      </c>
      <c r="F85" s="126" t="s">
        <v>876</v>
      </c>
      <c r="I85" s="119"/>
      <c r="J85" s="127">
        <f>BK85</f>
        <v>0</v>
      </c>
      <c r="L85" s="116"/>
      <c r="M85" s="121"/>
      <c r="P85" s="122">
        <f>SUM(P86:P89)</f>
        <v>0</v>
      </c>
      <c r="R85" s="122">
        <f>SUM(R86:R89)</f>
        <v>0</v>
      </c>
      <c r="T85" s="123">
        <f>SUM(T86:T89)</f>
        <v>0</v>
      </c>
      <c r="AR85" s="117" t="s">
        <v>149</v>
      </c>
      <c r="AT85" s="124" t="s">
        <v>71</v>
      </c>
      <c r="AU85" s="124" t="s">
        <v>80</v>
      </c>
      <c r="AY85" s="117" t="s">
        <v>118</v>
      </c>
      <c r="BK85" s="125">
        <f>SUM(BK86:BK89)</f>
        <v>0</v>
      </c>
    </row>
    <row r="86" spans="2:65" s="1" customFormat="1" ht="16.5" customHeight="1">
      <c r="B86" s="128"/>
      <c r="C86" s="129" t="s">
        <v>80</v>
      </c>
      <c r="D86" s="129" t="s">
        <v>120</v>
      </c>
      <c r="E86" s="130" t="s">
        <v>877</v>
      </c>
      <c r="F86" s="131" t="s">
        <v>878</v>
      </c>
      <c r="G86" s="132" t="s">
        <v>879</v>
      </c>
      <c r="H86" s="133">
        <v>1</v>
      </c>
      <c r="I86" s="134"/>
      <c r="J86" s="135">
        <f>ROUND(I86*H86,2)</f>
        <v>0</v>
      </c>
      <c r="K86" s="131" t="s">
        <v>124</v>
      </c>
      <c r="L86" s="33"/>
      <c r="M86" s="136" t="s">
        <v>3</v>
      </c>
      <c r="N86" s="137" t="s">
        <v>43</v>
      </c>
      <c r="P86" s="138">
        <f>O86*H86</f>
        <v>0</v>
      </c>
      <c r="Q86" s="138">
        <v>0</v>
      </c>
      <c r="R86" s="138">
        <f>Q86*H86</f>
        <v>0</v>
      </c>
      <c r="S86" s="138">
        <v>0</v>
      </c>
      <c r="T86" s="139">
        <f>S86*H86</f>
        <v>0</v>
      </c>
      <c r="AR86" s="140" t="s">
        <v>880</v>
      </c>
      <c r="AT86" s="140" t="s">
        <v>120</v>
      </c>
      <c r="AU86" s="140" t="s">
        <v>82</v>
      </c>
      <c r="AY86" s="18" t="s">
        <v>118</v>
      </c>
      <c r="BE86" s="141">
        <f>IF(N86="základní",J86,0)</f>
        <v>0</v>
      </c>
      <c r="BF86" s="141">
        <f>IF(N86="snížená",J86,0)</f>
        <v>0</v>
      </c>
      <c r="BG86" s="141">
        <f>IF(N86="zákl. přenesená",J86,0)</f>
        <v>0</v>
      </c>
      <c r="BH86" s="141">
        <f>IF(N86="sníž. přenesená",J86,0)</f>
        <v>0</v>
      </c>
      <c r="BI86" s="141">
        <f>IF(N86="nulová",J86,0)</f>
        <v>0</v>
      </c>
      <c r="BJ86" s="18" t="s">
        <v>80</v>
      </c>
      <c r="BK86" s="141">
        <f>ROUND(I86*H86,2)</f>
        <v>0</v>
      </c>
      <c r="BL86" s="18" t="s">
        <v>880</v>
      </c>
      <c r="BM86" s="140" t="s">
        <v>881</v>
      </c>
    </row>
    <row r="87" spans="2:65" s="1" customFormat="1" ht="11.25">
      <c r="B87" s="33"/>
      <c r="D87" s="142" t="s">
        <v>127</v>
      </c>
      <c r="F87" s="143" t="s">
        <v>882</v>
      </c>
      <c r="I87" s="144"/>
      <c r="L87" s="33"/>
      <c r="M87" s="145"/>
      <c r="T87" s="54"/>
      <c r="AT87" s="18" t="s">
        <v>127</v>
      </c>
      <c r="AU87" s="18" t="s">
        <v>82</v>
      </c>
    </row>
    <row r="88" spans="2:65" s="1" customFormat="1" ht="16.5" customHeight="1">
      <c r="B88" s="128"/>
      <c r="C88" s="129" t="s">
        <v>82</v>
      </c>
      <c r="D88" s="129" t="s">
        <v>120</v>
      </c>
      <c r="E88" s="130" t="s">
        <v>883</v>
      </c>
      <c r="F88" s="131" t="s">
        <v>884</v>
      </c>
      <c r="G88" s="132" t="s">
        <v>879</v>
      </c>
      <c r="H88" s="133">
        <v>1</v>
      </c>
      <c r="I88" s="134"/>
      <c r="J88" s="135">
        <f>ROUND(I88*H88,2)</f>
        <v>0</v>
      </c>
      <c r="K88" s="131" t="s">
        <v>124</v>
      </c>
      <c r="L88" s="33"/>
      <c r="M88" s="136" t="s">
        <v>3</v>
      </c>
      <c r="N88" s="137" t="s">
        <v>43</v>
      </c>
      <c r="P88" s="138">
        <f>O88*H88</f>
        <v>0</v>
      </c>
      <c r="Q88" s="138">
        <v>0</v>
      </c>
      <c r="R88" s="138">
        <f>Q88*H88</f>
        <v>0</v>
      </c>
      <c r="S88" s="138">
        <v>0</v>
      </c>
      <c r="T88" s="139">
        <f>S88*H88</f>
        <v>0</v>
      </c>
      <c r="AR88" s="140" t="s">
        <v>880</v>
      </c>
      <c r="AT88" s="140" t="s">
        <v>120</v>
      </c>
      <c r="AU88" s="140" t="s">
        <v>82</v>
      </c>
      <c r="AY88" s="18" t="s">
        <v>118</v>
      </c>
      <c r="BE88" s="141">
        <f>IF(N88="základní",J88,0)</f>
        <v>0</v>
      </c>
      <c r="BF88" s="141">
        <f>IF(N88="snížená",J88,0)</f>
        <v>0</v>
      </c>
      <c r="BG88" s="141">
        <f>IF(N88="zákl. přenesená",J88,0)</f>
        <v>0</v>
      </c>
      <c r="BH88" s="141">
        <f>IF(N88="sníž. přenesená",J88,0)</f>
        <v>0</v>
      </c>
      <c r="BI88" s="141">
        <f>IF(N88="nulová",J88,0)</f>
        <v>0</v>
      </c>
      <c r="BJ88" s="18" t="s">
        <v>80</v>
      </c>
      <c r="BK88" s="141">
        <f>ROUND(I88*H88,2)</f>
        <v>0</v>
      </c>
      <c r="BL88" s="18" t="s">
        <v>880</v>
      </c>
      <c r="BM88" s="140" t="s">
        <v>885</v>
      </c>
    </row>
    <row r="89" spans="2:65" s="1" customFormat="1" ht="11.25">
      <c r="B89" s="33"/>
      <c r="D89" s="142" t="s">
        <v>127</v>
      </c>
      <c r="F89" s="143" t="s">
        <v>886</v>
      </c>
      <c r="I89" s="144"/>
      <c r="L89" s="33"/>
      <c r="M89" s="145"/>
      <c r="T89" s="54"/>
      <c r="AT89" s="18" t="s">
        <v>127</v>
      </c>
      <c r="AU89" s="18" t="s">
        <v>82</v>
      </c>
    </row>
    <row r="90" spans="2:65" s="11" customFormat="1" ht="22.9" customHeight="1">
      <c r="B90" s="116"/>
      <c r="D90" s="117" t="s">
        <v>71</v>
      </c>
      <c r="E90" s="126" t="s">
        <v>887</v>
      </c>
      <c r="F90" s="126" t="s">
        <v>888</v>
      </c>
      <c r="I90" s="119"/>
      <c r="J90" s="127">
        <f>BK90</f>
        <v>0</v>
      </c>
      <c r="L90" s="116"/>
      <c r="M90" s="121"/>
      <c r="P90" s="122">
        <f>SUM(P91:P93)</f>
        <v>0</v>
      </c>
      <c r="R90" s="122">
        <f>SUM(R91:R93)</f>
        <v>0</v>
      </c>
      <c r="T90" s="123">
        <f>SUM(T91:T93)</f>
        <v>0</v>
      </c>
      <c r="AR90" s="117" t="s">
        <v>149</v>
      </c>
      <c r="AT90" s="124" t="s">
        <v>71</v>
      </c>
      <c r="AU90" s="124" t="s">
        <v>80</v>
      </c>
      <c r="AY90" s="117" t="s">
        <v>118</v>
      </c>
      <c r="BK90" s="125">
        <f>SUM(BK91:BK93)</f>
        <v>0</v>
      </c>
    </row>
    <row r="91" spans="2:65" s="1" customFormat="1" ht="16.5" customHeight="1">
      <c r="B91" s="128"/>
      <c r="C91" s="129" t="s">
        <v>138</v>
      </c>
      <c r="D91" s="129" t="s">
        <v>120</v>
      </c>
      <c r="E91" s="130" t="s">
        <v>889</v>
      </c>
      <c r="F91" s="131" t="s">
        <v>888</v>
      </c>
      <c r="G91" s="132" t="s">
        <v>862</v>
      </c>
      <c r="H91" s="133">
        <v>1</v>
      </c>
      <c r="I91" s="134"/>
      <c r="J91" s="135">
        <f>ROUND(I91*H91,2)</f>
        <v>0</v>
      </c>
      <c r="K91" s="131" t="s">
        <v>890</v>
      </c>
      <c r="L91" s="33"/>
      <c r="M91" s="136" t="s">
        <v>3</v>
      </c>
      <c r="N91" s="137" t="s">
        <v>43</v>
      </c>
      <c r="P91" s="138">
        <f>O91*H91</f>
        <v>0</v>
      </c>
      <c r="Q91" s="138">
        <v>0</v>
      </c>
      <c r="R91" s="138">
        <f>Q91*H91</f>
        <v>0</v>
      </c>
      <c r="S91" s="138">
        <v>0</v>
      </c>
      <c r="T91" s="139">
        <f>S91*H91</f>
        <v>0</v>
      </c>
      <c r="AR91" s="140" t="s">
        <v>880</v>
      </c>
      <c r="AT91" s="140" t="s">
        <v>120</v>
      </c>
      <c r="AU91" s="140" t="s">
        <v>82</v>
      </c>
      <c r="AY91" s="18" t="s">
        <v>118</v>
      </c>
      <c r="BE91" s="141">
        <f>IF(N91="základní",J91,0)</f>
        <v>0</v>
      </c>
      <c r="BF91" s="141">
        <f>IF(N91="snížená",J91,0)</f>
        <v>0</v>
      </c>
      <c r="BG91" s="141">
        <f>IF(N91="zákl. přenesená",J91,0)</f>
        <v>0</v>
      </c>
      <c r="BH91" s="141">
        <f>IF(N91="sníž. přenesená",J91,0)</f>
        <v>0</v>
      </c>
      <c r="BI91" s="141">
        <f>IF(N91="nulová",J91,0)</f>
        <v>0</v>
      </c>
      <c r="BJ91" s="18" t="s">
        <v>80</v>
      </c>
      <c r="BK91" s="141">
        <f>ROUND(I91*H91,2)</f>
        <v>0</v>
      </c>
      <c r="BL91" s="18" t="s">
        <v>880</v>
      </c>
      <c r="BM91" s="140" t="s">
        <v>891</v>
      </c>
    </row>
    <row r="92" spans="2:65" s="1" customFormat="1" ht="16.5" customHeight="1">
      <c r="B92" s="128"/>
      <c r="C92" s="129" t="s">
        <v>125</v>
      </c>
      <c r="D92" s="129" t="s">
        <v>120</v>
      </c>
      <c r="E92" s="130" t="s">
        <v>892</v>
      </c>
      <c r="F92" s="131" t="s">
        <v>893</v>
      </c>
      <c r="G92" s="132" t="s">
        <v>879</v>
      </c>
      <c r="H92" s="133">
        <v>1</v>
      </c>
      <c r="I92" s="134"/>
      <c r="J92" s="135">
        <f>ROUND(I92*H92,2)</f>
        <v>0</v>
      </c>
      <c r="K92" s="131" t="s">
        <v>3</v>
      </c>
      <c r="L92" s="33"/>
      <c r="M92" s="136" t="s">
        <v>3</v>
      </c>
      <c r="N92" s="137" t="s">
        <v>43</v>
      </c>
      <c r="P92" s="138">
        <f>O92*H92</f>
        <v>0</v>
      </c>
      <c r="Q92" s="138">
        <v>0</v>
      </c>
      <c r="R92" s="138">
        <f>Q92*H92</f>
        <v>0</v>
      </c>
      <c r="S92" s="138">
        <v>0</v>
      </c>
      <c r="T92" s="139">
        <f>S92*H92</f>
        <v>0</v>
      </c>
      <c r="AR92" s="140" t="s">
        <v>880</v>
      </c>
      <c r="AT92" s="140" t="s">
        <v>120</v>
      </c>
      <c r="AU92" s="140" t="s">
        <v>82</v>
      </c>
      <c r="AY92" s="18" t="s">
        <v>118</v>
      </c>
      <c r="BE92" s="141">
        <f>IF(N92="základní",J92,0)</f>
        <v>0</v>
      </c>
      <c r="BF92" s="141">
        <f>IF(N92="snížená",J92,0)</f>
        <v>0</v>
      </c>
      <c r="BG92" s="141">
        <f>IF(N92="zákl. přenesená",J92,0)</f>
        <v>0</v>
      </c>
      <c r="BH92" s="141">
        <f>IF(N92="sníž. přenesená",J92,0)</f>
        <v>0</v>
      </c>
      <c r="BI92" s="141">
        <f>IF(N92="nulová",J92,0)</f>
        <v>0</v>
      </c>
      <c r="BJ92" s="18" t="s">
        <v>80</v>
      </c>
      <c r="BK92" s="141">
        <f>ROUND(I92*H92,2)</f>
        <v>0</v>
      </c>
      <c r="BL92" s="18" t="s">
        <v>880</v>
      </c>
      <c r="BM92" s="140" t="s">
        <v>894</v>
      </c>
    </row>
    <row r="93" spans="2:65" s="1" customFormat="1" ht="16.5" customHeight="1">
      <c r="B93" s="128"/>
      <c r="C93" s="129" t="s">
        <v>149</v>
      </c>
      <c r="D93" s="129" t="s">
        <v>120</v>
      </c>
      <c r="E93" s="130"/>
      <c r="F93" s="131"/>
      <c r="G93" s="132" t="s">
        <v>879</v>
      </c>
      <c r="H93" s="133"/>
      <c r="I93" s="134"/>
      <c r="J93" s="135"/>
      <c r="K93" s="131" t="s">
        <v>3</v>
      </c>
      <c r="L93" s="33"/>
      <c r="M93" s="136" t="s">
        <v>3</v>
      </c>
      <c r="N93" s="137" t="s">
        <v>43</v>
      </c>
      <c r="P93" s="138">
        <f>O93*H93</f>
        <v>0</v>
      </c>
      <c r="Q93" s="138">
        <v>0</v>
      </c>
      <c r="R93" s="138">
        <f>Q93*H93</f>
        <v>0</v>
      </c>
      <c r="S93" s="138">
        <v>0</v>
      </c>
      <c r="T93" s="139">
        <f>S93*H93</f>
        <v>0</v>
      </c>
      <c r="AR93" s="140" t="s">
        <v>880</v>
      </c>
      <c r="AT93" s="140" t="s">
        <v>120</v>
      </c>
      <c r="AU93" s="140" t="s">
        <v>82</v>
      </c>
      <c r="AY93" s="18" t="s">
        <v>118</v>
      </c>
      <c r="BE93" s="141">
        <f>IF(N93="základní",J93,0)</f>
        <v>0</v>
      </c>
      <c r="BF93" s="141">
        <f>IF(N93="snížená",J93,0)</f>
        <v>0</v>
      </c>
      <c r="BG93" s="141">
        <f>IF(N93="zákl. přenesená",J93,0)</f>
        <v>0</v>
      </c>
      <c r="BH93" s="141">
        <f>IF(N93="sníž. přenesená",J93,0)</f>
        <v>0</v>
      </c>
      <c r="BI93" s="141">
        <f>IF(N93="nulová",J93,0)</f>
        <v>0</v>
      </c>
      <c r="BJ93" s="18" t="s">
        <v>80</v>
      </c>
      <c r="BK93" s="141">
        <f>ROUND(I93*H93,2)</f>
        <v>0</v>
      </c>
      <c r="BL93" s="18" t="s">
        <v>880</v>
      </c>
      <c r="BM93" s="140" t="s">
        <v>895</v>
      </c>
    </row>
    <row r="94" spans="2:65" s="11" customFormat="1" ht="22.9" customHeight="1">
      <c r="B94" s="116"/>
      <c r="D94" s="117" t="s">
        <v>71</v>
      </c>
      <c r="E94" s="126" t="s">
        <v>896</v>
      </c>
      <c r="F94" s="126" t="s">
        <v>897</v>
      </c>
      <c r="I94" s="119"/>
      <c r="J94" s="127">
        <f>BK94</f>
        <v>0</v>
      </c>
      <c r="L94" s="116"/>
      <c r="M94" s="121"/>
      <c r="P94" s="122">
        <f>SUM(P95:P96)</f>
        <v>0</v>
      </c>
      <c r="R94" s="122">
        <f>SUM(R95:R96)</f>
        <v>0</v>
      </c>
      <c r="T94" s="123">
        <f>SUM(T95:T96)</f>
        <v>0</v>
      </c>
      <c r="AR94" s="117" t="s">
        <v>149</v>
      </c>
      <c r="AT94" s="124" t="s">
        <v>71</v>
      </c>
      <c r="AU94" s="124" t="s">
        <v>80</v>
      </c>
      <c r="AY94" s="117" t="s">
        <v>118</v>
      </c>
      <c r="BK94" s="125">
        <f>SUM(BK95:BK96)</f>
        <v>0</v>
      </c>
    </row>
    <row r="95" spans="2:65" s="1" customFormat="1" ht="16.5" customHeight="1">
      <c r="B95" s="128"/>
      <c r="C95" s="129"/>
      <c r="D95" s="129"/>
      <c r="E95" s="130"/>
      <c r="F95" s="131"/>
      <c r="G95" s="132" t="s">
        <v>879</v>
      </c>
      <c r="H95" s="133"/>
      <c r="I95" s="134"/>
      <c r="J95" s="135"/>
      <c r="K95" s="131" t="s">
        <v>124</v>
      </c>
      <c r="L95" s="33"/>
      <c r="M95" s="136" t="s">
        <v>3</v>
      </c>
      <c r="N95" s="137" t="s">
        <v>43</v>
      </c>
      <c r="P95" s="138">
        <f>O95*H95</f>
        <v>0</v>
      </c>
      <c r="Q95" s="138">
        <v>0</v>
      </c>
      <c r="R95" s="138">
        <f>Q95*H95</f>
        <v>0</v>
      </c>
      <c r="S95" s="138">
        <v>0</v>
      </c>
      <c r="T95" s="139">
        <f>S95*H95</f>
        <v>0</v>
      </c>
      <c r="AR95" s="140" t="s">
        <v>880</v>
      </c>
      <c r="AT95" s="140" t="s">
        <v>120</v>
      </c>
      <c r="AU95" s="140" t="s">
        <v>82</v>
      </c>
      <c r="AY95" s="18" t="s">
        <v>118</v>
      </c>
      <c r="BE95" s="141">
        <f>IF(N95="základní",J95,0)</f>
        <v>0</v>
      </c>
      <c r="BF95" s="141">
        <f>IF(N95="snížená",J95,0)</f>
        <v>0</v>
      </c>
      <c r="BG95" s="141">
        <f>IF(N95="zákl. přenesená",J95,0)</f>
        <v>0</v>
      </c>
      <c r="BH95" s="141">
        <f>IF(N95="sníž. přenesená",J95,0)</f>
        <v>0</v>
      </c>
      <c r="BI95" s="141">
        <f>IF(N95="nulová",J95,0)</f>
        <v>0</v>
      </c>
      <c r="BJ95" s="18" t="s">
        <v>80</v>
      </c>
      <c r="BK95" s="141">
        <f>ROUND(I95*H95,2)</f>
        <v>0</v>
      </c>
      <c r="BL95" s="18" t="s">
        <v>880</v>
      </c>
      <c r="BM95" s="140" t="s">
        <v>898</v>
      </c>
    </row>
    <row r="96" spans="2:65" s="1" customFormat="1" ht="11.25">
      <c r="B96" s="33"/>
      <c r="D96" s="142" t="s">
        <v>127</v>
      </c>
      <c r="F96" s="143"/>
      <c r="I96" s="144"/>
      <c r="L96" s="33"/>
      <c r="M96" s="185"/>
      <c r="N96" s="186"/>
      <c r="O96" s="186"/>
      <c r="P96" s="186"/>
      <c r="Q96" s="186"/>
      <c r="R96" s="186"/>
      <c r="S96" s="186"/>
      <c r="T96" s="187"/>
      <c r="AT96" s="18" t="s">
        <v>127</v>
      </c>
      <c r="AU96" s="18" t="s">
        <v>82</v>
      </c>
    </row>
    <row r="97" spans="2:12" s="1" customFormat="1" ht="6.95" customHeight="1">
      <c r="B97" s="42"/>
      <c r="C97" s="43"/>
      <c r="D97" s="43"/>
      <c r="E97" s="43"/>
      <c r="F97" s="43"/>
      <c r="G97" s="43"/>
      <c r="H97" s="43"/>
      <c r="I97" s="43"/>
      <c r="J97" s="43"/>
      <c r="K97" s="43"/>
      <c r="L97" s="33"/>
    </row>
  </sheetData>
  <autoFilter ref="C82:K96" xr:uid="{00000000-0009-0000-0000-000003000000}"/>
  <mergeCells count="9">
    <mergeCell ref="E50:H50"/>
    <mergeCell ref="E73:H73"/>
    <mergeCell ref="E75:H75"/>
    <mergeCell ref="L2:V2"/>
    <mergeCell ref="E7:H7"/>
    <mergeCell ref="E9:H9"/>
    <mergeCell ref="E18:H18"/>
    <mergeCell ref="E27:H27"/>
    <mergeCell ref="E48:H48"/>
  </mergeCells>
  <hyperlinks>
    <hyperlink ref="F87" r:id="rId1" xr:uid="{00000000-0004-0000-0300-000000000000}"/>
    <hyperlink ref="F89" r:id="rId2" xr:uid="{00000000-0004-0000-0300-000001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K218"/>
  <sheetViews>
    <sheetView showGridLines="0" zoomScale="110" zoomScaleNormal="110" workbookViewId="0"/>
  </sheetViews>
  <sheetFormatPr defaultRowHeight="15"/>
  <cols>
    <col min="1" max="1" width="8.33203125" style="188" customWidth="1"/>
    <col min="2" max="2" width="1.6640625" style="188" customWidth="1"/>
    <col min="3" max="4" width="5" style="188" customWidth="1"/>
    <col min="5" max="5" width="11.6640625" style="188" customWidth="1"/>
    <col min="6" max="6" width="9.1640625" style="188" customWidth="1"/>
    <col min="7" max="7" width="5" style="188" customWidth="1"/>
    <col min="8" max="8" width="77.83203125" style="188" customWidth="1"/>
    <col min="9" max="10" width="20" style="188" customWidth="1"/>
    <col min="11" max="11" width="1.6640625" style="188" customWidth="1"/>
  </cols>
  <sheetData>
    <row r="1" spans="2:11" customFormat="1" ht="37.5" customHeight="1"/>
    <row r="2" spans="2:11" customFormat="1" ht="7.5" customHeight="1">
      <c r="B2" s="189"/>
      <c r="C2" s="190"/>
      <c r="D2" s="190"/>
      <c r="E2" s="190"/>
      <c r="F2" s="190"/>
      <c r="G2" s="190"/>
      <c r="H2" s="190"/>
      <c r="I2" s="190"/>
      <c r="J2" s="190"/>
      <c r="K2" s="191"/>
    </row>
    <row r="3" spans="2:11" s="16" customFormat="1" ht="45" customHeight="1">
      <c r="B3" s="192"/>
      <c r="C3" s="310" t="s">
        <v>899</v>
      </c>
      <c r="D3" s="310"/>
      <c r="E3" s="310"/>
      <c r="F3" s="310"/>
      <c r="G3" s="310"/>
      <c r="H3" s="310"/>
      <c r="I3" s="310"/>
      <c r="J3" s="310"/>
      <c r="K3" s="193"/>
    </row>
    <row r="4" spans="2:11" customFormat="1" ht="25.5" customHeight="1">
      <c r="B4" s="194"/>
      <c r="C4" s="315" t="s">
        <v>900</v>
      </c>
      <c r="D4" s="315"/>
      <c r="E4" s="315"/>
      <c r="F4" s="315"/>
      <c r="G4" s="315"/>
      <c r="H4" s="315"/>
      <c r="I4" s="315"/>
      <c r="J4" s="315"/>
      <c r="K4" s="195"/>
    </row>
    <row r="5" spans="2:11" customFormat="1" ht="5.25" customHeight="1">
      <c r="B5" s="194"/>
      <c r="C5" s="196"/>
      <c r="D5" s="196"/>
      <c r="E5" s="196"/>
      <c r="F5" s="196"/>
      <c r="G5" s="196"/>
      <c r="H5" s="196"/>
      <c r="I5" s="196"/>
      <c r="J5" s="196"/>
      <c r="K5" s="195"/>
    </row>
    <row r="6" spans="2:11" customFormat="1" ht="15" customHeight="1">
      <c r="B6" s="194"/>
      <c r="C6" s="314" t="s">
        <v>901</v>
      </c>
      <c r="D6" s="314"/>
      <c r="E6" s="314"/>
      <c r="F6" s="314"/>
      <c r="G6" s="314"/>
      <c r="H6" s="314"/>
      <c r="I6" s="314"/>
      <c r="J6" s="314"/>
      <c r="K6" s="195"/>
    </row>
    <row r="7" spans="2:11" customFormat="1" ht="15" customHeight="1">
      <c r="B7" s="198"/>
      <c r="C7" s="314" t="s">
        <v>902</v>
      </c>
      <c r="D7" s="314"/>
      <c r="E7" s="314"/>
      <c r="F7" s="314"/>
      <c r="G7" s="314"/>
      <c r="H7" s="314"/>
      <c r="I7" s="314"/>
      <c r="J7" s="314"/>
      <c r="K7" s="195"/>
    </row>
    <row r="8" spans="2:11" customFormat="1" ht="12.75" customHeight="1">
      <c r="B8" s="198"/>
      <c r="C8" s="197"/>
      <c r="D8" s="197"/>
      <c r="E8" s="197"/>
      <c r="F8" s="197"/>
      <c r="G8" s="197"/>
      <c r="H8" s="197"/>
      <c r="I8" s="197"/>
      <c r="J8" s="197"/>
      <c r="K8" s="195"/>
    </row>
    <row r="9" spans="2:11" customFormat="1" ht="15" customHeight="1">
      <c r="B9" s="198"/>
      <c r="C9" s="314" t="s">
        <v>903</v>
      </c>
      <c r="D9" s="314"/>
      <c r="E9" s="314"/>
      <c r="F9" s="314"/>
      <c r="G9" s="314"/>
      <c r="H9" s="314"/>
      <c r="I9" s="314"/>
      <c r="J9" s="314"/>
      <c r="K9" s="195"/>
    </row>
    <row r="10" spans="2:11" customFormat="1" ht="15" customHeight="1">
      <c r="B10" s="198"/>
      <c r="C10" s="197"/>
      <c r="D10" s="314" t="s">
        <v>904</v>
      </c>
      <c r="E10" s="314"/>
      <c r="F10" s="314"/>
      <c r="G10" s="314"/>
      <c r="H10" s="314"/>
      <c r="I10" s="314"/>
      <c r="J10" s="314"/>
      <c r="K10" s="195"/>
    </row>
    <row r="11" spans="2:11" customFormat="1" ht="15" customHeight="1">
      <c r="B11" s="198"/>
      <c r="C11" s="199"/>
      <c r="D11" s="314" t="s">
        <v>905</v>
      </c>
      <c r="E11" s="314"/>
      <c r="F11" s="314"/>
      <c r="G11" s="314"/>
      <c r="H11" s="314"/>
      <c r="I11" s="314"/>
      <c r="J11" s="314"/>
      <c r="K11" s="195"/>
    </row>
    <row r="12" spans="2:11" customFormat="1" ht="15" customHeight="1">
      <c r="B12" s="198"/>
      <c r="C12" s="199"/>
      <c r="D12" s="197"/>
      <c r="E12" s="197"/>
      <c r="F12" s="197"/>
      <c r="G12" s="197"/>
      <c r="H12" s="197"/>
      <c r="I12" s="197"/>
      <c r="J12" s="197"/>
      <c r="K12" s="195"/>
    </row>
    <row r="13" spans="2:11" customFormat="1" ht="15" customHeight="1">
      <c r="B13" s="198"/>
      <c r="C13" s="199"/>
      <c r="D13" s="200" t="s">
        <v>906</v>
      </c>
      <c r="E13" s="197"/>
      <c r="F13" s="197"/>
      <c r="G13" s="197"/>
      <c r="H13" s="197"/>
      <c r="I13" s="197"/>
      <c r="J13" s="197"/>
      <c r="K13" s="195"/>
    </row>
    <row r="14" spans="2:11" customFormat="1" ht="12.75" customHeight="1">
      <c r="B14" s="198"/>
      <c r="C14" s="199"/>
      <c r="D14" s="199"/>
      <c r="E14" s="199"/>
      <c r="F14" s="199"/>
      <c r="G14" s="199"/>
      <c r="H14" s="199"/>
      <c r="I14" s="199"/>
      <c r="J14" s="199"/>
      <c r="K14" s="195"/>
    </row>
    <row r="15" spans="2:11" customFormat="1" ht="15" customHeight="1">
      <c r="B15" s="198"/>
      <c r="C15" s="199"/>
      <c r="D15" s="314" t="s">
        <v>907</v>
      </c>
      <c r="E15" s="314"/>
      <c r="F15" s="314"/>
      <c r="G15" s="314"/>
      <c r="H15" s="314"/>
      <c r="I15" s="314"/>
      <c r="J15" s="314"/>
      <c r="K15" s="195"/>
    </row>
    <row r="16" spans="2:11" customFormat="1" ht="15" customHeight="1">
      <c r="B16" s="198"/>
      <c r="C16" s="199"/>
      <c r="D16" s="314" t="s">
        <v>908</v>
      </c>
      <c r="E16" s="314"/>
      <c r="F16" s="314"/>
      <c r="G16" s="314"/>
      <c r="H16" s="314"/>
      <c r="I16" s="314"/>
      <c r="J16" s="314"/>
      <c r="K16" s="195"/>
    </row>
    <row r="17" spans="2:11" customFormat="1" ht="15" customHeight="1">
      <c r="B17" s="198"/>
      <c r="C17" s="199"/>
      <c r="D17" s="314" t="s">
        <v>909</v>
      </c>
      <c r="E17" s="314"/>
      <c r="F17" s="314"/>
      <c r="G17" s="314"/>
      <c r="H17" s="314"/>
      <c r="I17" s="314"/>
      <c r="J17" s="314"/>
      <c r="K17" s="195"/>
    </row>
    <row r="18" spans="2:11" customFormat="1" ht="15" customHeight="1">
      <c r="B18" s="198"/>
      <c r="C18" s="199"/>
      <c r="D18" s="199"/>
      <c r="E18" s="201" t="s">
        <v>79</v>
      </c>
      <c r="F18" s="314" t="s">
        <v>910</v>
      </c>
      <c r="G18" s="314"/>
      <c r="H18" s="314"/>
      <c r="I18" s="314"/>
      <c r="J18" s="314"/>
      <c r="K18" s="195"/>
    </row>
    <row r="19" spans="2:11" customFormat="1" ht="15" customHeight="1">
      <c r="B19" s="198"/>
      <c r="C19" s="199"/>
      <c r="D19" s="199"/>
      <c r="E19" s="201" t="s">
        <v>911</v>
      </c>
      <c r="F19" s="314" t="s">
        <v>912</v>
      </c>
      <c r="G19" s="314"/>
      <c r="H19" s="314"/>
      <c r="I19" s="314"/>
      <c r="J19" s="314"/>
      <c r="K19" s="195"/>
    </row>
    <row r="20" spans="2:11" customFormat="1" ht="15" customHeight="1">
      <c r="B20" s="198"/>
      <c r="C20" s="199"/>
      <c r="D20" s="199"/>
      <c r="E20" s="201" t="s">
        <v>913</v>
      </c>
      <c r="F20" s="314" t="s">
        <v>914</v>
      </c>
      <c r="G20" s="314"/>
      <c r="H20" s="314"/>
      <c r="I20" s="314"/>
      <c r="J20" s="314"/>
      <c r="K20" s="195"/>
    </row>
    <row r="21" spans="2:11" customFormat="1" ht="15" customHeight="1">
      <c r="B21" s="198"/>
      <c r="C21" s="199"/>
      <c r="D21" s="199"/>
      <c r="E21" s="201" t="s">
        <v>915</v>
      </c>
      <c r="F21" s="314" t="s">
        <v>916</v>
      </c>
      <c r="G21" s="314"/>
      <c r="H21" s="314"/>
      <c r="I21" s="314"/>
      <c r="J21" s="314"/>
      <c r="K21" s="195"/>
    </row>
    <row r="22" spans="2:11" customFormat="1" ht="15" customHeight="1">
      <c r="B22" s="198"/>
      <c r="C22" s="199"/>
      <c r="D22" s="199"/>
      <c r="E22" s="201" t="s">
        <v>917</v>
      </c>
      <c r="F22" s="314" t="s">
        <v>918</v>
      </c>
      <c r="G22" s="314"/>
      <c r="H22" s="314"/>
      <c r="I22" s="314"/>
      <c r="J22" s="314"/>
      <c r="K22" s="195"/>
    </row>
    <row r="23" spans="2:11" customFormat="1" ht="15" customHeight="1">
      <c r="B23" s="198"/>
      <c r="C23" s="199"/>
      <c r="D23" s="199"/>
      <c r="E23" s="201" t="s">
        <v>919</v>
      </c>
      <c r="F23" s="314" t="s">
        <v>920</v>
      </c>
      <c r="G23" s="314"/>
      <c r="H23" s="314"/>
      <c r="I23" s="314"/>
      <c r="J23" s="314"/>
      <c r="K23" s="195"/>
    </row>
    <row r="24" spans="2:11" customFormat="1" ht="12.75" customHeight="1">
      <c r="B24" s="198"/>
      <c r="C24" s="199"/>
      <c r="D24" s="199"/>
      <c r="E24" s="199"/>
      <c r="F24" s="199"/>
      <c r="G24" s="199"/>
      <c r="H24" s="199"/>
      <c r="I24" s="199"/>
      <c r="J24" s="199"/>
      <c r="K24" s="195"/>
    </row>
    <row r="25" spans="2:11" customFormat="1" ht="15" customHeight="1">
      <c r="B25" s="198"/>
      <c r="C25" s="314" t="s">
        <v>921</v>
      </c>
      <c r="D25" s="314"/>
      <c r="E25" s="314"/>
      <c r="F25" s="314"/>
      <c r="G25" s="314"/>
      <c r="H25" s="314"/>
      <c r="I25" s="314"/>
      <c r="J25" s="314"/>
      <c r="K25" s="195"/>
    </row>
    <row r="26" spans="2:11" customFormat="1" ht="15" customHeight="1">
      <c r="B26" s="198"/>
      <c r="C26" s="314" t="s">
        <v>922</v>
      </c>
      <c r="D26" s="314"/>
      <c r="E26" s="314"/>
      <c r="F26" s="314"/>
      <c r="G26" s="314"/>
      <c r="H26" s="314"/>
      <c r="I26" s="314"/>
      <c r="J26" s="314"/>
      <c r="K26" s="195"/>
    </row>
    <row r="27" spans="2:11" customFormat="1" ht="15" customHeight="1">
      <c r="B27" s="198"/>
      <c r="C27" s="197"/>
      <c r="D27" s="314" t="s">
        <v>923</v>
      </c>
      <c r="E27" s="314"/>
      <c r="F27" s="314"/>
      <c r="G27" s="314"/>
      <c r="H27" s="314"/>
      <c r="I27" s="314"/>
      <c r="J27" s="314"/>
      <c r="K27" s="195"/>
    </row>
    <row r="28" spans="2:11" customFormat="1" ht="15" customHeight="1">
      <c r="B28" s="198"/>
      <c r="C28" s="199"/>
      <c r="D28" s="314" t="s">
        <v>924</v>
      </c>
      <c r="E28" s="314"/>
      <c r="F28" s="314"/>
      <c r="G28" s="314"/>
      <c r="H28" s="314"/>
      <c r="I28" s="314"/>
      <c r="J28" s="314"/>
      <c r="K28" s="195"/>
    </row>
    <row r="29" spans="2:11" customFormat="1" ht="12.75" customHeight="1">
      <c r="B29" s="198"/>
      <c r="C29" s="199"/>
      <c r="D29" s="199"/>
      <c r="E29" s="199"/>
      <c r="F29" s="199"/>
      <c r="G29" s="199"/>
      <c r="H29" s="199"/>
      <c r="I29" s="199"/>
      <c r="J29" s="199"/>
      <c r="K29" s="195"/>
    </row>
    <row r="30" spans="2:11" customFormat="1" ht="15" customHeight="1">
      <c r="B30" s="198"/>
      <c r="C30" s="199"/>
      <c r="D30" s="314" t="s">
        <v>925</v>
      </c>
      <c r="E30" s="314"/>
      <c r="F30" s="314"/>
      <c r="G30" s="314"/>
      <c r="H30" s="314"/>
      <c r="I30" s="314"/>
      <c r="J30" s="314"/>
      <c r="K30" s="195"/>
    </row>
    <row r="31" spans="2:11" customFormat="1" ht="15" customHeight="1">
      <c r="B31" s="198"/>
      <c r="C31" s="199"/>
      <c r="D31" s="314" t="s">
        <v>926</v>
      </c>
      <c r="E31" s="314"/>
      <c r="F31" s="314"/>
      <c r="G31" s="314"/>
      <c r="H31" s="314"/>
      <c r="I31" s="314"/>
      <c r="J31" s="314"/>
      <c r="K31" s="195"/>
    </row>
    <row r="32" spans="2:11" customFormat="1" ht="12.75" customHeight="1">
      <c r="B32" s="198"/>
      <c r="C32" s="199"/>
      <c r="D32" s="199"/>
      <c r="E32" s="199"/>
      <c r="F32" s="199"/>
      <c r="G32" s="199"/>
      <c r="H32" s="199"/>
      <c r="I32" s="199"/>
      <c r="J32" s="199"/>
      <c r="K32" s="195"/>
    </row>
    <row r="33" spans="2:11" customFormat="1" ht="15" customHeight="1">
      <c r="B33" s="198"/>
      <c r="C33" s="199"/>
      <c r="D33" s="314" t="s">
        <v>927</v>
      </c>
      <c r="E33" s="314"/>
      <c r="F33" s="314"/>
      <c r="G33" s="314"/>
      <c r="H33" s="314"/>
      <c r="I33" s="314"/>
      <c r="J33" s="314"/>
      <c r="K33" s="195"/>
    </row>
    <row r="34" spans="2:11" customFormat="1" ht="15" customHeight="1">
      <c r="B34" s="198"/>
      <c r="C34" s="199"/>
      <c r="D34" s="314" t="s">
        <v>928</v>
      </c>
      <c r="E34" s="314"/>
      <c r="F34" s="314"/>
      <c r="G34" s="314"/>
      <c r="H34" s="314"/>
      <c r="I34" s="314"/>
      <c r="J34" s="314"/>
      <c r="K34" s="195"/>
    </row>
    <row r="35" spans="2:11" customFormat="1" ht="15" customHeight="1">
      <c r="B35" s="198"/>
      <c r="C35" s="199"/>
      <c r="D35" s="314" t="s">
        <v>929</v>
      </c>
      <c r="E35" s="314"/>
      <c r="F35" s="314"/>
      <c r="G35" s="314"/>
      <c r="H35" s="314"/>
      <c r="I35" s="314"/>
      <c r="J35" s="314"/>
      <c r="K35" s="195"/>
    </row>
    <row r="36" spans="2:11" customFormat="1" ht="15" customHeight="1">
      <c r="B36" s="198"/>
      <c r="C36" s="199"/>
      <c r="D36" s="197"/>
      <c r="E36" s="200" t="s">
        <v>104</v>
      </c>
      <c r="F36" s="197"/>
      <c r="G36" s="314" t="s">
        <v>930</v>
      </c>
      <c r="H36" s="314"/>
      <c r="I36" s="314"/>
      <c r="J36" s="314"/>
      <c r="K36" s="195"/>
    </row>
    <row r="37" spans="2:11" customFormat="1" ht="30.75" customHeight="1">
      <c r="B37" s="198"/>
      <c r="C37" s="199"/>
      <c r="D37" s="197"/>
      <c r="E37" s="200" t="s">
        <v>931</v>
      </c>
      <c r="F37" s="197"/>
      <c r="G37" s="314" t="s">
        <v>932</v>
      </c>
      <c r="H37" s="314"/>
      <c r="I37" s="314"/>
      <c r="J37" s="314"/>
      <c r="K37" s="195"/>
    </row>
    <row r="38" spans="2:11" customFormat="1" ht="15" customHeight="1">
      <c r="B38" s="198"/>
      <c r="C38" s="199"/>
      <c r="D38" s="197"/>
      <c r="E38" s="200" t="s">
        <v>53</v>
      </c>
      <c r="F38" s="197"/>
      <c r="G38" s="314" t="s">
        <v>933</v>
      </c>
      <c r="H38" s="314"/>
      <c r="I38" s="314"/>
      <c r="J38" s="314"/>
      <c r="K38" s="195"/>
    </row>
    <row r="39" spans="2:11" customFormat="1" ht="15" customHeight="1">
      <c r="B39" s="198"/>
      <c r="C39" s="199"/>
      <c r="D39" s="197"/>
      <c r="E39" s="200" t="s">
        <v>54</v>
      </c>
      <c r="F39" s="197"/>
      <c r="G39" s="314" t="s">
        <v>934</v>
      </c>
      <c r="H39" s="314"/>
      <c r="I39" s="314"/>
      <c r="J39" s="314"/>
      <c r="K39" s="195"/>
    </row>
    <row r="40" spans="2:11" customFormat="1" ht="15" customHeight="1">
      <c r="B40" s="198"/>
      <c r="C40" s="199"/>
      <c r="D40" s="197"/>
      <c r="E40" s="200" t="s">
        <v>105</v>
      </c>
      <c r="F40" s="197"/>
      <c r="G40" s="314" t="s">
        <v>935</v>
      </c>
      <c r="H40" s="314"/>
      <c r="I40" s="314"/>
      <c r="J40" s="314"/>
      <c r="K40" s="195"/>
    </row>
    <row r="41" spans="2:11" customFormat="1" ht="15" customHeight="1">
      <c r="B41" s="198"/>
      <c r="C41" s="199"/>
      <c r="D41" s="197"/>
      <c r="E41" s="200" t="s">
        <v>106</v>
      </c>
      <c r="F41" s="197"/>
      <c r="G41" s="314" t="s">
        <v>936</v>
      </c>
      <c r="H41" s="314"/>
      <c r="I41" s="314"/>
      <c r="J41" s="314"/>
      <c r="K41" s="195"/>
    </row>
    <row r="42" spans="2:11" customFormat="1" ht="15" customHeight="1">
      <c r="B42" s="198"/>
      <c r="C42" s="199"/>
      <c r="D42" s="197"/>
      <c r="E42" s="200" t="s">
        <v>937</v>
      </c>
      <c r="F42" s="197"/>
      <c r="G42" s="314" t="s">
        <v>938</v>
      </c>
      <c r="H42" s="314"/>
      <c r="I42" s="314"/>
      <c r="J42" s="314"/>
      <c r="K42" s="195"/>
    </row>
    <row r="43" spans="2:11" customFormat="1" ht="15" customHeight="1">
      <c r="B43" s="198"/>
      <c r="C43" s="199"/>
      <c r="D43" s="197"/>
      <c r="E43" s="200"/>
      <c r="F43" s="197"/>
      <c r="G43" s="314" t="s">
        <v>939</v>
      </c>
      <c r="H43" s="314"/>
      <c r="I43" s="314"/>
      <c r="J43" s="314"/>
      <c r="K43" s="195"/>
    </row>
    <row r="44" spans="2:11" customFormat="1" ht="15" customHeight="1">
      <c r="B44" s="198"/>
      <c r="C44" s="199"/>
      <c r="D44" s="197"/>
      <c r="E44" s="200" t="s">
        <v>940</v>
      </c>
      <c r="F44" s="197"/>
      <c r="G44" s="314" t="s">
        <v>941</v>
      </c>
      <c r="H44" s="314"/>
      <c r="I44" s="314"/>
      <c r="J44" s="314"/>
      <c r="K44" s="195"/>
    </row>
    <row r="45" spans="2:11" customFormat="1" ht="15" customHeight="1">
      <c r="B45" s="198"/>
      <c r="C45" s="199"/>
      <c r="D45" s="197"/>
      <c r="E45" s="200" t="s">
        <v>108</v>
      </c>
      <c r="F45" s="197"/>
      <c r="G45" s="314" t="s">
        <v>942</v>
      </c>
      <c r="H45" s="314"/>
      <c r="I45" s="314"/>
      <c r="J45" s="314"/>
      <c r="K45" s="195"/>
    </row>
    <row r="46" spans="2:11" customFormat="1" ht="12.75" customHeight="1">
      <c r="B46" s="198"/>
      <c r="C46" s="199"/>
      <c r="D46" s="197"/>
      <c r="E46" s="197"/>
      <c r="F46" s="197"/>
      <c r="G46" s="197"/>
      <c r="H46" s="197"/>
      <c r="I46" s="197"/>
      <c r="J46" s="197"/>
      <c r="K46" s="195"/>
    </row>
    <row r="47" spans="2:11" customFormat="1" ht="15" customHeight="1">
      <c r="B47" s="198"/>
      <c r="C47" s="199"/>
      <c r="D47" s="314" t="s">
        <v>943</v>
      </c>
      <c r="E47" s="314"/>
      <c r="F47" s="314"/>
      <c r="G47" s="314"/>
      <c r="H47" s="314"/>
      <c r="I47" s="314"/>
      <c r="J47" s="314"/>
      <c r="K47" s="195"/>
    </row>
    <row r="48" spans="2:11" customFormat="1" ht="15" customHeight="1">
      <c r="B48" s="198"/>
      <c r="C48" s="199"/>
      <c r="D48" s="199"/>
      <c r="E48" s="314" t="s">
        <v>944</v>
      </c>
      <c r="F48" s="314"/>
      <c r="G48" s="314"/>
      <c r="H48" s="314"/>
      <c r="I48" s="314"/>
      <c r="J48" s="314"/>
      <c r="K48" s="195"/>
    </row>
    <row r="49" spans="2:11" customFormat="1" ht="15" customHeight="1">
      <c r="B49" s="198"/>
      <c r="C49" s="199"/>
      <c r="D49" s="199"/>
      <c r="E49" s="314" t="s">
        <v>945</v>
      </c>
      <c r="F49" s="314"/>
      <c r="G49" s="314"/>
      <c r="H49" s="314"/>
      <c r="I49" s="314"/>
      <c r="J49" s="314"/>
      <c r="K49" s="195"/>
    </row>
    <row r="50" spans="2:11" customFormat="1" ht="15" customHeight="1">
      <c r="B50" s="198"/>
      <c r="C50" s="199"/>
      <c r="D50" s="199"/>
      <c r="E50" s="314" t="s">
        <v>946</v>
      </c>
      <c r="F50" s="314"/>
      <c r="G50" s="314"/>
      <c r="H50" s="314"/>
      <c r="I50" s="314"/>
      <c r="J50" s="314"/>
      <c r="K50" s="195"/>
    </row>
    <row r="51" spans="2:11" customFormat="1" ht="15" customHeight="1">
      <c r="B51" s="198"/>
      <c r="C51" s="199"/>
      <c r="D51" s="314" t="s">
        <v>947</v>
      </c>
      <c r="E51" s="314"/>
      <c r="F51" s="314"/>
      <c r="G51" s="314"/>
      <c r="H51" s="314"/>
      <c r="I51" s="314"/>
      <c r="J51" s="314"/>
      <c r="K51" s="195"/>
    </row>
    <row r="52" spans="2:11" customFormat="1" ht="25.5" customHeight="1">
      <c r="B52" s="194"/>
      <c r="C52" s="315" t="s">
        <v>948</v>
      </c>
      <c r="D52" s="315"/>
      <c r="E52" s="315"/>
      <c r="F52" s="315"/>
      <c r="G52" s="315"/>
      <c r="H52" s="315"/>
      <c r="I52" s="315"/>
      <c r="J52" s="315"/>
      <c r="K52" s="195"/>
    </row>
    <row r="53" spans="2:11" customFormat="1" ht="5.25" customHeight="1">
      <c r="B53" s="194"/>
      <c r="C53" s="196"/>
      <c r="D53" s="196"/>
      <c r="E53" s="196"/>
      <c r="F53" s="196"/>
      <c r="G53" s="196"/>
      <c r="H53" s="196"/>
      <c r="I53" s="196"/>
      <c r="J53" s="196"/>
      <c r="K53" s="195"/>
    </row>
    <row r="54" spans="2:11" customFormat="1" ht="15" customHeight="1">
      <c r="B54" s="194"/>
      <c r="C54" s="314" t="s">
        <v>949</v>
      </c>
      <c r="D54" s="314"/>
      <c r="E54" s="314"/>
      <c r="F54" s="314"/>
      <c r="G54" s="314"/>
      <c r="H54" s="314"/>
      <c r="I54" s="314"/>
      <c r="J54" s="314"/>
      <c r="K54" s="195"/>
    </row>
    <row r="55" spans="2:11" customFormat="1" ht="15" customHeight="1">
      <c r="B55" s="194"/>
      <c r="C55" s="314" t="s">
        <v>950</v>
      </c>
      <c r="D55" s="314"/>
      <c r="E55" s="314"/>
      <c r="F55" s="314"/>
      <c r="G55" s="314"/>
      <c r="H55" s="314"/>
      <c r="I55" s="314"/>
      <c r="J55" s="314"/>
      <c r="K55" s="195"/>
    </row>
    <row r="56" spans="2:11" customFormat="1" ht="12.75" customHeight="1">
      <c r="B56" s="194"/>
      <c r="C56" s="197"/>
      <c r="D56" s="197"/>
      <c r="E56" s="197"/>
      <c r="F56" s="197"/>
      <c r="G56" s="197"/>
      <c r="H56" s="197"/>
      <c r="I56" s="197"/>
      <c r="J56" s="197"/>
      <c r="K56" s="195"/>
    </row>
    <row r="57" spans="2:11" customFormat="1" ht="15" customHeight="1">
      <c r="B57" s="194"/>
      <c r="C57" s="314" t="s">
        <v>951</v>
      </c>
      <c r="D57" s="314"/>
      <c r="E57" s="314"/>
      <c r="F57" s="314"/>
      <c r="G57" s="314"/>
      <c r="H57" s="314"/>
      <c r="I57" s="314"/>
      <c r="J57" s="314"/>
      <c r="K57" s="195"/>
    </row>
    <row r="58" spans="2:11" customFormat="1" ht="15" customHeight="1">
      <c r="B58" s="194"/>
      <c r="C58" s="199"/>
      <c r="D58" s="314" t="s">
        <v>952</v>
      </c>
      <c r="E58" s="314"/>
      <c r="F58" s="314"/>
      <c r="G58" s="314"/>
      <c r="H58" s="314"/>
      <c r="I58" s="314"/>
      <c r="J58" s="314"/>
      <c r="K58" s="195"/>
    </row>
    <row r="59" spans="2:11" customFormat="1" ht="15" customHeight="1">
      <c r="B59" s="194"/>
      <c r="C59" s="199"/>
      <c r="D59" s="314" t="s">
        <v>953</v>
      </c>
      <c r="E59" s="314"/>
      <c r="F59" s="314"/>
      <c r="G59" s="314"/>
      <c r="H59" s="314"/>
      <c r="I59" s="314"/>
      <c r="J59" s="314"/>
      <c r="K59" s="195"/>
    </row>
    <row r="60" spans="2:11" customFormat="1" ht="15" customHeight="1">
      <c r="B60" s="194"/>
      <c r="C60" s="199"/>
      <c r="D60" s="314" t="s">
        <v>954</v>
      </c>
      <c r="E60" s="314"/>
      <c r="F60" s="314"/>
      <c r="G60" s="314"/>
      <c r="H60" s="314"/>
      <c r="I60" s="314"/>
      <c r="J60" s="314"/>
      <c r="K60" s="195"/>
    </row>
    <row r="61" spans="2:11" customFormat="1" ht="15" customHeight="1">
      <c r="B61" s="194"/>
      <c r="C61" s="199"/>
      <c r="D61" s="314" t="s">
        <v>955</v>
      </c>
      <c r="E61" s="314"/>
      <c r="F61" s="314"/>
      <c r="G61" s="314"/>
      <c r="H61" s="314"/>
      <c r="I61" s="314"/>
      <c r="J61" s="314"/>
      <c r="K61" s="195"/>
    </row>
    <row r="62" spans="2:11" customFormat="1" ht="15" customHeight="1">
      <c r="B62" s="194"/>
      <c r="C62" s="199"/>
      <c r="D62" s="316" t="s">
        <v>956</v>
      </c>
      <c r="E62" s="316"/>
      <c r="F62" s="316"/>
      <c r="G62" s="316"/>
      <c r="H62" s="316"/>
      <c r="I62" s="316"/>
      <c r="J62" s="316"/>
      <c r="K62" s="195"/>
    </row>
    <row r="63" spans="2:11" customFormat="1" ht="15" customHeight="1">
      <c r="B63" s="194"/>
      <c r="C63" s="199"/>
      <c r="D63" s="314" t="s">
        <v>957</v>
      </c>
      <c r="E63" s="314"/>
      <c r="F63" s="314"/>
      <c r="G63" s="314"/>
      <c r="H63" s="314"/>
      <c r="I63" s="314"/>
      <c r="J63" s="314"/>
      <c r="K63" s="195"/>
    </row>
    <row r="64" spans="2:11" customFormat="1" ht="12.75" customHeight="1">
      <c r="B64" s="194"/>
      <c r="C64" s="199"/>
      <c r="D64" s="199"/>
      <c r="E64" s="202"/>
      <c r="F64" s="199"/>
      <c r="G64" s="199"/>
      <c r="H64" s="199"/>
      <c r="I64" s="199"/>
      <c r="J64" s="199"/>
      <c r="K64" s="195"/>
    </row>
    <row r="65" spans="2:11" customFormat="1" ht="15" customHeight="1">
      <c r="B65" s="194"/>
      <c r="C65" s="199"/>
      <c r="D65" s="314" t="s">
        <v>958</v>
      </c>
      <c r="E65" s="314"/>
      <c r="F65" s="314"/>
      <c r="G65" s="314"/>
      <c r="H65" s="314"/>
      <c r="I65" s="314"/>
      <c r="J65" s="314"/>
      <c r="K65" s="195"/>
    </row>
    <row r="66" spans="2:11" customFormat="1" ht="15" customHeight="1">
      <c r="B66" s="194"/>
      <c r="C66" s="199"/>
      <c r="D66" s="316" t="s">
        <v>959</v>
      </c>
      <c r="E66" s="316"/>
      <c r="F66" s="316"/>
      <c r="G66" s="316"/>
      <c r="H66" s="316"/>
      <c r="I66" s="316"/>
      <c r="J66" s="316"/>
      <c r="K66" s="195"/>
    </row>
    <row r="67" spans="2:11" customFormat="1" ht="15" customHeight="1">
      <c r="B67" s="194"/>
      <c r="C67" s="199"/>
      <c r="D67" s="314" t="s">
        <v>960</v>
      </c>
      <c r="E67" s="314"/>
      <c r="F67" s="314"/>
      <c r="G67" s="314"/>
      <c r="H67" s="314"/>
      <c r="I67" s="314"/>
      <c r="J67" s="314"/>
      <c r="K67" s="195"/>
    </row>
    <row r="68" spans="2:11" customFormat="1" ht="15" customHeight="1">
      <c r="B68" s="194"/>
      <c r="C68" s="199"/>
      <c r="D68" s="314" t="s">
        <v>961</v>
      </c>
      <c r="E68" s="314"/>
      <c r="F68" s="314"/>
      <c r="G68" s="314"/>
      <c r="H68" s="314"/>
      <c r="I68" s="314"/>
      <c r="J68" s="314"/>
      <c r="K68" s="195"/>
    </row>
    <row r="69" spans="2:11" customFormat="1" ht="15" customHeight="1">
      <c r="B69" s="194"/>
      <c r="C69" s="199"/>
      <c r="D69" s="314" t="s">
        <v>962</v>
      </c>
      <c r="E69" s="314"/>
      <c r="F69" s="314"/>
      <c r="G69" s="314"/>
      <c r="H69" s="314"/>
      <c r="I69" s="314"/>
      <c r="J69" s="314"/>
      <c r="K69" s="195"/>
    </row>
    <row r="70" spans="2:11" customFormat="1" ht="15" customHeight="1">
      <c r="B70" s="194"/>
      <c r="C70" s="199"/>
      <c r="D70" s="314" t="s">
        <v>963</v>
      </c>
      <c r="E70" s="314"/>
      <c r="F70" s="314"/>
      <c r="G70" s="314"/>
      <c r="H70" s="314"/>
      <c r="I70" s="314"/>
      <c r="J70" s="314"/>
      <c r="K70" s="195"/>
    </row>
    <row r="71" spans="2:11" customFormat="1" ht="12.75" customHeight="1">
      <c r="B71" s="203"/>
      <c r="C71" s="204"/>
      <c r="D71" s="204"/>
      <c r="E71" s="204"/>
      <c r="F71" s="204"/>
      <c r="G71" s="204"/>
      <c r="H71" s="204"/>
      <c r="I71" s="204"/>
      <c r="J71" s="204"/>
      <c r="K71" s="205"/>
    </row>
    <row r="72" spans="2:11" customFormat="1" ht="18.75" customHeight="1">
      <c r="B72" s="206"/>
      <c r="C72" s="206"/>
      <c r="D72" s="206"/>
      <c r="E72" s="206"/>
      <c r="F72" s="206"/>
      <c r="G72" s="206"/>
      <c r="H72" s="206"/>
      <c r="I72" s="206"/>
      <c r="J72" s="206"/>
      <c r="K72" s="207"/>
    </row>
    <row r="73" spans="2:11" customFormat="1" ht="18.75" customHeight="1">
      <c r="B73" s="207"/>
      <c r="C73" s="207"/>
      <c r="D73" s="207"/>
      <c r="E73" s="207"/>
      <c r="F73" s="207"/>
      <c r="G73" s="207"/>
      <c r="H73" s="207"/>
      <c r="I73" s="207"/>
      <c r="J73" s="207"/>
      <c r="K73" s="207"/>
    </row>
    <row r="74" spans="2:11" customFormat="1" ht="7.5" customHeight="1">
      <c r="B74" s="208"/>
      <c r="C74" s="209"/>
      <c r="D74" s="209"/>
      <c r="E74" s="209"/>
      <c r="F74" s="209"/>
      <c r="G74" s="209"/>
      <c r="H74" s="209"/>
      <c r="I74" s="209"/>
      <c r="J74" s="209"/>
      <c r="K74" s="210"/>
    </row>
    <row r="75" spans="2:11" customFormat="1" ht="45" customHeight="1">
      <c r="B75" s="211"/>
      <c r="C75" s="309" t="s">
        <v>964</v>
      </c>
      <c r="D75" s="309"/>
      <c r="E75" s="309"/>
      <c r="F75" s="309"/>
      <c r="G75" s="309"/>
      <c r="H75" s="309"/>
      <c r="I75" s="309"/>
      <c r="J75" s="309"/>
      <c r="K75" s="212"/>
    </row>
    <row r="76" spans="2:11" customFormat="1" ht="17.25" customHeight="1">
      <c r="B76" s="211"/>
      <c r="C76" s="213" t="s">
        <v>965</v>
      </c>
      <c r="D76" s="213"/>
      <c r="E76" s="213"/>
      <c r="F76" s="213" t="s">
        <v>966</v>
      </c>
      <c r="G76" s="214"/>
      <c r="H76" s="213" t="s">
        <v>54</v>
      </c>
      <c r="I76" s="213" t="s">
        <v>57</v>
      </c>
      <c r="J76" s="213" t="s">
        <v>967</v>
      </c>
      <c r="K76" s="212"/>
    </row>
    <row r="77" spans="2:11" customFormat="1" ht="17.25" customHeight="1">
      <c r="B77" s="211"/>
      <c r="C77" s="215" t="s">
        <v>968</v>
      </c>
      <c r="D77" s="215"/>
      <c r="E77" s="215"/>
      <c r="F77" s="216" t="s">
        <v>969</v>
      </c>
      <c r="G77" s="217"/>
      <c r="H77" s="215"/>
      <c r="I77" s="215"/>
      <c r="J77" s="215" t="s">
        <v>970</v>
      </c>
      <c r="K77" s="212"/>
    </row>
    <row r="78" spans="2:11" customFormat="1" ht="5.25" customHeight="1">
      <c r="B78" s="211"/>
      <c r="C78" s="218"/>
      <c r="D78" s="218"/>
      <c r="E78" s="218"/>
      <c r="F78" s="218"/>
      <c r="G78" s="219"/>
      <c r="H78" s="218"/>
      <c r="I78" s="218"/>
      <c r="J78" s="218"/>
      <c r="K78" s="212"/>
    </row>
    <row r="79" spans="2:11" customFormat="1" ht="15" customHeight="1">
      <c r="B79" s="211"/>
      <c r="C79" s="200" t="s">
        <v>53</v>
      </c>
      <c r="D79" s="220"/>
      <c r="E79" s="220"/>
      <c r="F79" s="221" t="s">
        <v>971</v>
      </c>
      <c r="G79" s="222"/>
      <c r="H79" s="200" t="s">
        <v>972</v>
      </c>
      <c r="I79" s="200" t="s">
        <v>973</v>
      </c>
      <c r="J79" s="200">
        <v>20</v>
      </c>
      <c r="K79" s="212"/>
    </row>
    <row r="80" spans="2:11" customFormat="1" ht="15" customHeight="1">
      <c r="B80" s="211"/>
      <c r="C80" s="200" t="s">
        <v>974</v>
      </c>
      <c r="D80" s="200"/>
      <c r="E80" s="200"/>
      <c r="F80" s="221" t="s">
        <v>971</v>
      </c>
      <c r="G80" s="222"/>
      <c r="H80" s="200" t="s">
        <v>975</v>
      </c>
      <c r="I80" s="200" t="s">
        <v>973</v>
      </c>
      <c r="J80" s="200">
        <v>120</v>
      </c>
      <c r="K80" s="212"/>
    </row>
    <row r="81" spans="2:11" customFormat="1" ht="15" customHeight="1">
      <c r="B81" s="223"/>
      <c r="C81" s="200" t="s">
        <v>976</v>
      </c>
      <c r="D81" s="200"/>
      <c r="E81" s="200"/>
      <c r="F81" s="221" t="s">
        <v>977</v>
      </c>
      <c r="G81" s="222"/>
      <c r="H81" s="200" t="s">
        <v>978</v>
      </c>
      <c r="I81" s="200" t="s">
        <v>973</v>
      </c>
      <c r="J81" s="200">
        <v>50</v>
      </c>
      <c r="K81" s="212"/>
    </row>
    <row r="82" spans="2:11" customFormat="1" ht="15" customHeight="1">
      <c r="B82" s="223"/>
      <c r="C82" s="200" t="s">
        <v>979</v>
      </c>
      <c r="D82" s="200"/>
      <c r="E82" s="200"/>
      <c r="F82" s="221" t="s">
        <v>971</v>
      </c>
      <c r="G82" s="222"/>
      <c r="H82" s="200" t="s">
        <v>980</v>
      </c>
      <c r="I82" s="200" t="s">
        <v>981</v>
      </c>
      <c r="J82" s="200"/>
      <c r="K82" s="212"/>
    </row>
    <row r="83" spans="2:11" customFormat="1" ht="15" customHeight="1">
      <c r="B83" s="223"/>
      <c r="C83" s="200" t="s">
        <v>982</v>
      </c>
      <c r="D83" s="200"/>
      <c r="E83" s="200"/>
      <c r="F83" s="221" t="s">
        <v>977</v>
      </c>
      <c r="G83" s="200"/>
      <c r="H83" s="200" t="s">
        <v>983</v>
      </c>
      <c r="I83" s="200" t="s">
        <v>973</v>
      </c>
      <c r="J83" s="200">
        <v>15</v>
      </c>
      <c r="K83" s="212"/>
    </row>
    <row r="84" spans="2:11" customFormat="1" ht="15" customHeight="1">
      <c r="B84" s="223"/>
      <c r="C84" s="200" t="s">
        <v>984</v>
      </c>
      <c r="D84" s="200"/>
      <c r="E84" s="200"/>
      <c r="F84" s="221" t="s">
        <v>977</v>
      </c>
      <c r="G84" s="200"/>
      <c r="H84" s="200" t="s">
        <v>985</v>
      </c>
      <c r="I84" s="200" t="s">
        <v>973</v>
      </c>
      <c r="J84" s="200">
        <v>15</v>
      </c>
      <c r="K84" s="212"/>
    </row>
    <row r="85" spans="2:11" customFormat="1" ht="15" customHeight="1">
      <c r="B85" s="223"/>
      <c r="C85" s="200" t="s">
        <v>986</v>
      </c>
      <c r="D85" s="200"/>
      <c r="E85" s="200"/>
      <c r="F85" s="221" t="s">
        <v>977</v>
      </c>
      <c r="G85" s="200"/>
      <c r="H85" s="200" t="s">
        <v>987</v>
      </c>
      <c r="I85" s="200" t="s">
        <v>973</v>
      </c>
      <c r="J85" s="200">
        <v>20</v>
      </c>
      <c r="K85" s="212"/>
    </row>
    <row r="86" spans="2:11" customFormat="1" ht="15" customHeight="1">
      <c r="B86" s="223"/>
      <c r="C86" s="200" t="s">
        <v>988</v>
      </c>
      <c r="D86" s="200"/>
      <c r="E86" s="200"/>
      <c r="F86" s="221" t="s">
        <v>977</v>
      </c>
      <c r="G86" s="200"/>
      <c r="H86" s="200" t="s">
        <v>989</v>
      </c>
      <c r="I86" s="200" t="s">
        <v>973</v>
      </c>
      <c r="J86" s="200">
        <v>20</v>
      </c>
      <c r="K86" s="212"/>
    </row>
    <row r="87" spans="2:11" customFormat="1" ht="15" customHeight="1">
      <c r="B87" s="223"/>
      <c r="C87" s="200" t="s">
        <v>990</v>
      </c>
      <c r="D87" s="200"/>
      <c r="E87" s="200"/>
      <c r="F87" s="221" t="s">
        <v>977</v>
      </c>
      <c r="G87" s="222"/>
      <c r="H87" s="200" t="s">
        <v>991</v>
      </c>
      <c r="I87" s="200" t="s">
        <v>973</v>
      </c>
      <c r="J87" s="200">
        <v>50</v>
      </c>
      <c r="K87" s="212"/>
    </row>
    <row r="88" spans="2:11" customFormat="1" ht="15" customHeight="1">
      <c r="B88" s="223"/>
      <c r="C88" s="200" t="s">
        <v>992</v>
      </c>
      <c r="D88" s="200"/>
      <c r="E88" s="200"/>
      <c r="F88" s="221" t="s">
        <v>977</v>
      </c>
      <c r="G88" s="222"/>
      <c r="H88" s="200" t="s">
        <v>993</v>
      </c>
      <c r="I88" s="200" t="s">
        <v>973</v>
      </c>
      <c r="J88" s="200">
        <v>20</v>
      </c>
      <c r="K88" s="212"/>
    </row>
    <row r="89" spans="2:11" customFormat="1" ht="15" customHeight="1">
      <c r="B89" s="223"/>
      <c r="C89" s="200" t="s">
        <v>994</v>
      </c>
      <c r="D89" s="200"/>
      <c r="E89" s="200"/>
      <c r="F89" s="221" t="s">
        <v>977</v>
      </c>
      <c r="G89" s="222"/>
      <c r="H89" s="200" t="s">
        <v>995</v>
      </c>
      <c r="I89" s="200" t="s">
        <v>973</v>
      </c>
      <c r="J89" s="200">
        <v>20</v>
      </c>
      <c r="K89" s="212"/>
    </row>
    <row r="90" spans="2:11" customFormat="1" ht="15" customHeight="1">
      <c r="B90" s="223"/>
      <c r="C90" s="200" t="s">
        <v>996</v>
      </c>
      <c r="D90" s="200"/>
      <c r="E90" s="200"/>
      <c r="F90" s="221" t="s">
        <v>977</v>
      </c>
      <c r="G90" s="222"/>
      <c r="H90" s="200" t="s">
        <v>997</v>
      </c>
      <c r="I90" s="200" t="s">
        <v>973</v>
      </c>
      <c r="J90" s="200">
        <v>50</v>
      </c>
      <c r="K90" s="212"/>
    </row>
    <row r="91" spans="2:11" customFormat="1" ht="15" customHeight="1">
      <c r="B91" s="223"/>
      <c r="C91" s="200" t="s">
        <v>998</v>
      </c>
      <c r="D91" s="200"/>
      <c r="E91" s="200"/>
      <c r="F91" s="221" t="s">
        <v>977</v>
      </c>
      <c r="G91" s="222"/>
      <c r="H91" s="200" t="s">
        <v>998</v>
      </c>
      <c r="I91" s="200" t="s">
        <v>973</v>
      </c>
      <c r="J91" s="200">
        <v>50</v>
      </c>
      <c r="K91" s="212"/>
    </row>
    <row r="92" spans="2:11" customFormat="1" ht="15" customHeight="1">
      <c r="B92" s="223"/>
      <c r="C92" s="200" t="s">
        <v>999</v>
      </c>
      <c r="D92" s="200"/>
      <c r="E92" s="200"/>
      <c r="F92" s="221" t="s">
        <v>977</v>
      </c>
      <c r="G92" s="222"/>
      <c r="H92" s="200" t="s">
        <v>1000</v>
      </c>
      <c r="I92" s="200" t="s">
        <v>973</v>
      </c>
      <c r="J92" s="200">
        <v>255</v>
      </c>
      <c r="K92" s="212"/>
    </row>
    <row r="93" spans="2:11" customFormat="1" ht="15" customHeight="1">
      <c r="B93" s="223"/>
      <c r="C93" s="200" t="s">
        <v>1001</v>
      </c>
      <c r="D93" s="200"/>
      <c r="E93" s="200"/>
      <c r="F93" s="221" t="s">
        <v>971</v>
      </c>
      <c r="G93" s="222"/>
      <c r="H93" s="200" t="s">
        <v>1002</v>
      </c>
      <c r="I93" s="200" t="s">
        <v>1003</v>
      </c>
      <c r="J93" s="200"/>
      <c r="K93" s="212"/>
    </row>
    <row r="94" spans="2:11" customFormat="1" ht="15" customHeight="1">
      <c r="B94" s="223"/>
      <c r="C94" s="200" t="s">
        <v>1004</v>
      </c>
      <c r="D94" s="200"/>
      <c r="E94" s="200"/>
      <c r="F94" s="221" t="s">
        <v>971</v>
      </c>
      <c r="G94" s="222"/>
      <c r="H94" s="200" t="s">
        <v>1005</v>
      </c>
      <c r="I94" s="200" t="s">
        <v>1006</v>
      </c>
      <c r="J94" s="200"/>
      <c r="K94" s="212"/>
    </row>
    <row r="95" spans="2:11" customFormat="1" ht="15" customHeight="1">
      <c r="B95" s="223"/>
      <c r="C95" s="200" t="s">
        <v>1007</v>
      </c>
      <c r="D95" s="200"/>
      <c r="E95" s="200"/>
      <c r="F95" s="221" t="s">
        <v>971</v>
      </c>
      <c r="G95" s="222"/>
      <c r="H95" s="200" t="s">
        <v>1007</v>
      </c>
      <c r="I95" s="200" t="s">
        <v>1006</v>
      </c>
      <c r="J95" s="200"/>
      <c r="K95" s="212"/>
    </row>
    <row r="96" spans="2:11" customFormat="1" ht="15" customHeight="1">
      <c r="B96" s="223"/>
      <c r="C96" s="200" t="s">
        <v>38</v>
      </c>
      <c r="D96" s="200"/>
      <c r="E96" s="200"/>
      <c r="F96" s="221" t="s">
        <v>971</v>
      </c>
      <c r="G96" s="222"/>
      <c r="H96" s="200" t="s">
        <v>1008</v>
      </c>
      <c r="I96" s="200" t="s">
        <v>1006</v>
      </c>
      <c r="J96" s="200"/>
      <c r="K96" s="212"/>
    </row>
    <row r="97" spans="2:11" customFormat="1" ht="15" customHeight="1">
      <c r="B97" s="223"/>
      <c r="C97" s="200" t="s">
        <v>48</v>
      </c>
      <c r="D97" s="200"/>
      <c r="E97" s="200"/>
      <c r="F97" s="221" t="s">
        <v>971</v>
      </c>
      <c r="G97" s="222"/>
      <c r="H97" s="200" t="s">
        <v>1009</v>
      </c>
      <c r="I97" s="200" t="s">
        <v>1006</v>
      </c>
      <c r="J97" s="200"/>
      <c r="K97" s="212"/>
    </row>
    <row r="98" spans="2:11" customFormat="1" ht="15" customHeight="1">
      <c r="B98" s="224"/>
      <c r="C98" s="225"/>
      <c r="D98" s="225"/>
      <c r="E98" s="225"/>
      <c r="F98" s="225"/>
      <c r="G98" s="225"/>
      <c r="H98" s="225"/>
      <c r="I98" s="225"/>
      <c r="J98" s="225"/>
      <c r="K98" s="226"/>
    </row>
    <row r="99" spans="2:11" customFormat="1" ht="18.75" customHeight="1">
      <c r="B99" s="227"/>
      <c r="C99" s="228"/>
      <c r="D99" s="228"/>
      <c r="E99" s="228"/>
      <c r="F99" s="228"/>
      <c r="G99" s="228"/>
      <c r="H99" s="228"/>
      <c r="I99" s="228"/>
      <c r="J99" s="228"/>
      <c r="K99" s="227"/>
    </row>
    <row r="100" spans="2:11" customFormat="1" ht="18.75" customHeight="1">
      <c r="B100" s="207"/>
      <c r="C100" s="207"/>
      <c r="D100" s="207"/>
      <c r="E100" s="207"/>
      <c r="F100" s="207"/>
      <c r="G100" s="207"/>
      <c r="H100" s="207"/>
      <c r="I100" s="207"/>
      <c r="J100" s="207"/>
      <c r="K100" s="207"/>
    </row>
    <row r="101" spans="2:11" customFormat="1" ht="7.5" customHeight="1">
      <c r="B101" s="208"/>
      <c r="C101" s="209"/>
      <c r="D101" s="209"/>
      <c r="E101" s="209"/>
      <c r="F101" s="209"/>
      <c r="G101" s="209"/>
      <c r="H101" s="209"/>
      <c r="I101" s="209"/>
      <c r="J101" s="209"/>
      <c r="K101" s="210"/>
    </row>
    <row r="102" spans="2:11" customFormat="1" ht="45" customHeight="1">
      <c r="B102" s="211"/>
      <c r="C102" s="309" t="s">
        <v>1010</v>
      </c>
      <c r="D102" s="309"/>
      <c r="E102" s="309"/>
      <c r="F102" s="309"/>
      <c r="G102" s="309"/>
      <c r="H102" s="309"/>
      <c r="I102" s="309"/>
      <c r="J102" s="309"/>
      <c r="K102" s="212"/>
    </row>
    <row r="103" spans="2:11" customFormat="1" ht="17.25" customHeight="1">
      <c r="B103" s="211"/>
      <c r="C103" s="213" t="s">
        <v>965</v>
      </c>
      <c r="D103" s="213"/>
      <c r="E103" s="213"/>
      <c r="F103" s="213" t="s">
        <v>966</v>
      </c>
      <c r="G103" s="214"/>
      <c r="H103" s="213" t="s">
        <v>54</v>
      </c>
      <c r="I103" s="213" t="s">
        <v>57</v>
      </c>
      <c r="J103" s="213" t="s">
        <v>967</v>
      </c>
      <c r="K103" s="212"/>
    </row>
    <row r="104" spans="2:11" customFormat="1" ht="17.25" customHeight="1">
      <c r="B104" s="211"/>
      <c r="C104" s="215" t="s">
        <v>968</v>
      </c>
      <c r="D104" s="215"/>
      <c r="E104" s="215"/>
      <c r="F104" s="216" t="s">
        <v>969</v>
      </c>
      <c r="G104" s="217"/>
      <c r="H104" s="215"/>
      <c r="I104" s="215"/>
      <c r="J104" s="215" t="s">
        <v>970</v>
      </c>
      <c r="K104" s="212"/>
    </row>
    <row r="105" spans="2:11" customFormat="1" ht="5.25" customHeight="1">
      <c r="B105" s="211"/>
      <c r="C105" s="213"/>
      <c r="D105" s="213"/>
      <c r="E105" s="213"/>
      <c r="F105" s="213"/>
      <c r="G105" s="229"/>
      <c r="H105" s="213"/>
      <c r="I105" s="213"/>
      <c r="J105" s="213"/>
      <c r="K105" s="212"/>
    </row>
    <row r="106" spans="2:11" customFormat="1" ht="15" customHeight="1">
      <c r="B106" s="211"/>
      <c r="C106" s="200" t="s">
        <v>53</v>
      </c>
      <c r="D106" s="220"/>
      <c r="E106" s="220"/>
      <c r="F106" s="221" t="s">
        <v>971</v>
      </c>
      <c r="G106" s="200"/>
      <c r="H106" s="200" t="s">
        <v>1011</v>
      </c>
      <c r="I106" s="200" t="s">
        <v>973</v>
      </c>
      <c r="J106" s="200">
        <v>20</v>
      </c>
      <c r="K106" s="212"/>
    </row>
    <row r="107" spans="2:11" customFormat="1" ht="15" customHeight="1">
      <c r="B107" s="211"/>
      <c r="C107" s="200" t="s">
        <v>974</v>
      </c>
      <c r="D107" s="200"/>
      <c r="E107" s="200"/>
      <c r="F107" s="221" t="s">
        <v>971</v>
      </c>
      <c r="G107" s="200"/>
      <c r="H107" s="200" t="s">
        <v>1011</v>
      </c>
      <c r="I107" s="200" t="s">
        <v>973</v>
      </c>
      <c r="J107" s="200">
        <v>120</v>
      </c>
      <c r="K107" s="212"/>
    </row>
    <row r="108" spans="2:11" customFormat="1" ht="15" customHeight="1">
      <c r="B108" s="223"/>
      <c r="C108" s="200" t="s">
        <v>976</v>
      </c>
      <c r="D108" s="200"/>
      <c r="E108" s="200"/>
      <c r="F108" s="221" t="s">
        <v>977</v>
      </c>
      <c r="G108" s="200"/>
      <c r="H108" s="200" t="s">
        <v>1011</v>
      </c>
      <c r="I108" s="200" t="s">
        <v>973</v>
      </c>
      <c r="J108" s="200">
        <v>50</v>
      </c>
      <c r="K108" s="212"/>
    </row>
    <row r="109" spans="2:11" customFormat="1" ht="15" customHeight="1">
      <c r="B109" s="223"/>
      <c r="C109" s="200" t="s">
        <v>979</v>
      </c>
      <c r="D109" s="200"/>
      <c r="E109" s="200"/>
      <c r="F109" s="221" t="s">
        <v>971</v>
      </c>
      <c r="G109" s="200"/>
      <c r="H109" s="200" t="s">
        <v>1011</v>
      </c>
      <c r="I109" s="200" t="s">
        <v>981</v>
      </c>
      <c r="J109" s="200"/>
      <c r="K109" s="212"/>
    </row>
    <row r="110" spans="2:11" customFormat="1" ht="15" customHeight="1">
      <c r="B110" s="223"/>
      <c r="C110" s="200" t="s">
        <v>990</v>
      </c>
      <c r="D110" s="200"/>
      <c r="E110" s="200"/>
      <c r="F110" s="221" t="s">
        <v>977</v>
      </c>
      <c r="G110" s="200"/>
      <c r="H110" s="200" t="s">
        <v>1011</v>
      </c>
      <c r="I110" s="200" t="s">
        <v>973</v>
      </c>
      <c r="J110" s="200">
        <v>50</v>
      </c>
      <c r="K110" s="212"/>
    </row>
    <row r="111" spans="2:11" customFormat="1" ht="15" customHeight="1">
      <c r="B111" s="223"/>
      <c r="C111" s="200" t="s">
        <v>998</v>
      </c>
      <c r="D111" s="200"/>
      <c r="E111" s="200"/>
      <c r="F111" s="221" t="s">
        <v>977</v>
      </c>
      <c r="G111" s="200"/>
      <c r="H111" s="200" t="s">
        <v>1011</v>
      </c>
      <c r="I111" s="200" t="s">
        <v>973</v>
      </c>
      <c r="J111" s="200">
        <v>50</v>
      </c>
      <c r="K111" s="212"/>
    </row>
    <row r="112" spans="2:11" customFormat="1" ht="15" customHeight="1">
      <c r="B112" s="223"/>
      <c r="C112" s="200" t="s">
        <v>996</v>
      </c>
      <c r="D112" s="200"/>
      <c r="E112" s="200"/>
      <c r="F112" s="221" t="s">
        <v>977</v>
      </c>
      <c r="G112" s="200"/>
      <c r="H112" s="200" t="s">
        <v>1011</v>
      </c>
      <c r="I112" s="200" t="s">
        <v>973</v>
      </c>
      <c r="J112" s="200">
        <v>50</v>
      </c>
      <c r="K112" s="212"/>
    </row>
    <row r="113" spans="2:11" customFormat="1" ht="15" customHeight="1">
      <c r="B113" s="223"/>
      <c r="C113" s="200" t="s">
        <v>53</v>
      </c>
      <c r="D113" s="200"/>
      <c r="E113" s="200"/>
      <c r="F113" s="221" t="s">
        <v>971</v>
      </c>
      <c r="G113" s="200"/>
      <c r="H113" s="200" t="s">
        <v>1012</v>
      </c>
      <c r="I113" s="200" t="s">
        <v>973</v>
      </c>
      <c r="J113" s="200">
        <v>20</v>
      </c>
      <c r="K113" s="212"/>
    </row>
    <row r="114" spans="2:11" customFormat="1" ht="15" customHeight="1">
      <c r="B114" s="223"/>
      <c r="C114" s="200" t="s">
        <v>1013</v>
      </c>
      <c r="D114" s="200"/>
      <c r="E114" s="200"/>
      <c r="F114" s="221" t="s">
        <v>971</v>
      </c>
      <c r="G114" s="200"/>
      <c r="H114" s="200" t="s">
        <v>1014</v>
      </c>
      <c r="I114" s="200" t="s">
        <v>973</v>
      </c>
      <c r="J114" s="200">
        <v>120</v>
      </c>
      <c r="K114" s="212"/>
    </row>
    <row r="115" spans="2:11" customFormat="1" ht="15" customHeight="1">
      <c r="B115" s="223"/>
      <c r="C115" s="200" t="s">
        <v>38</v>
      </c>
      <c r="D115" s="200"/>
      <c r="E115" s="200"/>
      <c r="F115" s="221" t="s">
        <v>971</v>
      </c>
      <c r="G115" s="200"/>
      <c r="H115" s="200" t="s">
        <v>1015</v>
      </c>
      <c r="I115" s="200" t="s">
        <v>1006</v>
      </c>
      <c r="J115" s="200"/>
      <c r="K115" s="212"/>
    </row>
    <row r="116" spans="2:11" customFormat="1" ht="15" customHeight="1">
      <c r="B116" s="223"/>
      <c r="C116" s="200" t="s">
        <v>48</v>
      </c>
      <c r="D116" s="200"/>
      <c r="E116" s="200"/>
      <c r="F116" s="221" t="s">
        <v>971</v>
      </c>
      <c r="G116" s="200"/>
      <c r="H116" s="200" t="s">
        <v>1016</v>
      </c>
      <c r="I116" s="200" t="s">
        <v>1006</v>
      </c>
      <c r="J116" s="200"/>
      <c r="K116" s="212"/>
    </row>
    <row r="117" spans="2:11" customFormat="1" ht="15" customHeight="1">
      <c r="B117" s="223"/>
      <c r="C117" s="200" t="s">
        <v>57</v>
      </c>
      <c r="D117" s="200"/>
      <c r="E117" s="200"/>
      <c r="F117" s="221" t="s">
        <v>971</v>
      </c>
      <c r="G117" s="200"/>
      <c r="H117" s="200" t="s">
        <v>1017</v>
      </c>
      <c r="I117" s="200" t="s">
        <v>1018</v>
      </c>
      <c r="J117" s="200"/>
      <c r="K117" s="212"/>
    </row>
    <row r="118" spans="2:11" customFormat="1" ht="15" customHeight="1">
      <c r="B118" s="224"/>
      <c r="C118" s="230"/>
      <c r="D118" s="230"/>
      <c r="E118" s="230"/>
      <c r="F118" s="230"/>
      <c r="G118" s="230"/>
      <c r="H118" s="230"/>
      <c r="I118" s="230"/>
      <c r="J118" s="230"/>
      <c r="K118" s="226"/>
    </row>
    <row r="119" spans="2:11" customFormat="1" ht="18.75" customHeight="1">
      <c r="B119" s="231"/>
      <c r="C119" s="232"/>
      <c r="D119" s="232"/>
      <c r="E119" s="232"/>
      <c r="F119" s="233"/>
      <c r="G119" s="232"/>
      <c r="H119" s="232"/>
      <c r="I119" s="232"/>
      <c r="J119" s="232"/>
      <c r="K119" s="231"/>
    </row>
    <row r="120" spans="2:11" customFormat="1" ht="18.75" customHeight="1">
      <c r="B120" s="207"/>
      <c r="C120" s="207"/>
      <c r="D120" s="207"/>
      <c r="E120" s="207"/>
      <c r="F120" s="207"/>
      <c r="G120" s="207"/>
      <c r="H120" s="207"/>
      <c r="I120" s="207"/>
      <c r="J120" s="207"/>
      <c r="K120" s="207"/>
    </row>
    <row r="121" spans="2:11" customFormat="1" ht="7.5" customHeight="1">
      <c r="B121" s="234"/>
      <c r="C121" s="235"/>
      <c r="D121" s="235"/>
      <c r="E121" s="235"/>
      <c r="F121" s="235"/>
      <c r="G121" s="235"/>
      <c r="H121" s="235"/>
      <c r="I121" s="235"/>
      <c r="J121" s="235"/>
      <c r="K121" s="236"/>
    </row>
    <row r="122" spans="2:11" customFormat="1" ht="45" customHeight="1">
      <c r="B122" s="237"/>
      <c r="C122" s="310" t="s">
        <v>1019</v>
      </c>
      <c r="D122" s="310"/>
      <c r="E122" s="310"/>
      <c r="F122" s="310"/>
      <c r="G122" s="310"/>
      <c r="H122" s="310"/>
      <c r="I122" s="310"/>
      <c r="J122" s="310"/>
      <c r="K122" s="238"/>
    </row>
    <row r="123" spans="2:11" customFormat="1" ht="17.25" customHeight="1">
      <c r="B123" s="239"/>
      <c r="C123" s="213" t="s">
        <v>965</v>
      </c>
      <c r="D123" s="213"/>
      <c r="E123" s="213"/>
      <c r="F123" s="213" t="s">
        <v>966</v>
      </c>
      <c r="G123" s="214"/>
      <c r="H123" s="213" t="s">
        <v>54</v>
      </c>
      <c r="I123" s="213" t="s">
        <v>57</v>
      </c>
      <c r="J123" s="213" t="s">
        <v>967</v>
      </c>
      <c r="K123" s="240"/>
    </row>
    <row r="124" spans="2:11" customFormat="1" ht="17.25" customHeight="1">
      <c r="B124" s="239"/>
      <c r="C124" s="215" t="s">
        <v>968</v>
      </c>
      <c r="D124" s="215"/>
      <c r="E124" s="215"/>
      <c r="F124" s="216" t="s">
        <v>969</v>
      </c>
      <c r="G124" s="217"/>
      <c r="H124" s="215"/>
      <c r="I124" s="215"/>
      <c r="J124" s="215" t="s">
        <v>970</v>
      </c>
      <c r="K124" s="240"/>
    </row>
    <row r="125" spans="2:11" customFormat="1" ht="5.25" customHeight="1">
      <c r="B125" s="241"/>
      <c r="C125" s="218"/>
      <c r="D125" s="218"/>
      <c r="E125" s="218"/>
      <c r="F125" s="218"/>
      <c r="G125" s="242"/>
      <c r="H125" s="218"/>
      <c r="I125" s="218"/>
      <c r="J125" s="218"/>
      <c r="K125" s="243"/>
    </row>
    <row r="126" spans="2:11" customFormat="1" ht="15" customHeight="1">
      <c r="B126" s="241"/>
      <c r="C126" s="200" t="s">
        <v>974</v>
      </c>
      <c r="D126" s="220"/>
      <c r="E126" s="220"/>
      <c r="F126" s="221" t="s">
        <v>971</v>
      </c>
      <c r="G126" s="200"/>
      <c r="H126" s="200" t="s">
        <v>1011</v>
      </c>
      <c r="I126" s="200" t="s">
        <v>973</v>
      </c>
      <c r="J126" s="200">
        <v>120</v>
      </c>
      <c r="K126" s="244"/>
    </row>
    <row r="127" spans="2:11" customFormat="1" ht="15" customHeight="1">
      <c r="B127" s="241"/>
      <c r="C127" s="200" t="s">
        <v>1020</v>
      </c>
      <c r="D127" s="200"/>
      <c r="E127" s="200"/>
      <c r="F127" s="221" t="s">
        <v>971</v>
      </c>
      <c r="G127" s="200"/>
      <c r="H127" s="200" t="s">
        <v>1021</v>
      </c>
      <c r="I127" s="200" t="s">
        <v>973</v>
      </c>
      <c r="J127" s="200" t="s">
        <v>1022</v>
      </c>
      <c r="K127" s="244"/>
    </row>
    <row r="128" spans="2:11" customFormat="1" ht="15" customHeight="1">
      <c r="B128" s="241"/>
      <c r="C128" s="200" t="s">
        <v>919</v>
      </c>
      <c r="D128" s="200"/>
      <c r="E128" s="200"/>
      <c r="F128" s="221" t="s">
        <v>971</v>
      </c>
      <c r="G128" s="200"/>
      <c r="H128" s="200" t="s">
        <v>1023</v>
      </c>
      <c r="I128" s="200" t="s">
        <v>973</v>
      </c>
      <c r="J128" s="200" t="s">
        <v>1022</v>
      </c>
      <c r="K128" s="244"/>
    </row>
    <row r="129" spans="2:11" customFormat="1" ht="15" customHeight="1">
      <c r="B129" s="241"/>
      <c r="C129" s="200" t="s">
        <v>982</v>
      </c>
      <c r="D129" s="200"/>
      <c r="E129" s="200"/>
      <c r="F129" s="221" t="s">
        <v>977</v>
      </c>
      <c r="G129" s="200"/>
      <c r="H129" s="200" t="s">
        <v>983</v>
      </c>
      <c r="I129" s="200" t="s">
        <v>973</v>
      </c>
      <c r="J129" s="200">
        <v>15</v>
      </c>
      <c r="K129" s="244"/>
    </row>
    <row r="130" spans="2:11" customFormat="1" ht="15" customHeight="1">
      <c r="B130" s="241"/>
      <c r="C130" s="200" t="s">
        <v>984</v>
      </c>
      <c r="D130" s="200"/>
      <c r="E130" s="200"/>
      <c r="F130" s="221" t="s">
        <v>977</v>
      </c>
      <c r="G130" s="200"/>
      <c r="H130" s="200" t="s">
        <v>985</v>
      </c>
      <c r="I130" s="200" t="s">
        <v>973</v>
      </c>
      <c r="J130" s="200">
        <v>15</v>
      </c>
      <c r="K130" s="244"/>
    </row>
    <row r="131" spans="2:11" customFormat="1" ht="15" customHeight="1">
      <c r="B131" s="241"/>
      <c r="C131" s="200" t="s">
        <v>986</v>
      </c>
      <c r="D131" s="200"/>
      <c r="E131" s="200"/>
      <c r="F131" s="221" t="s">
        <v>977</v>
      </c>
      <c r="G131" s="200"/>
      <c r="H131" s="200" t="s">
        <v>987</v>
      </c>
      <c r="I131" s="200" t="s">
        <v>973</v>
      </c>
      <c r="J131" s="200">
        <v>20</v>
      </c>
      <c r="K131" s="244"/>
    </row>
    <row r="132" spans="2:11" customFormat="1" ht="15" customHeight="1">
      <c r="B132" s="241"/>
      <c r="C132" s="200" t="s">
        <v>988</v>
      </c>
      <c r="D132" s="200"/>
      <c r="E132" s="200"/>
      <c r="F132" s="221" t="s">
        <v>977</v>
      </c>
      <c r="G132" s="200"/>
      <c r="H132" s="200" t="s">
        <v>989</v>
      </c>
      <c r="I132" s="200" t="s">
        <v>973</v>
      </c>
      <c r="J132" s="200">
        <v>20</v>
      </c>
      <c r="K132" s="244"/>
    </row>
    <row r="133" spans="2:11" customFormat="1" ht="15" customHeight="1">
      <c r="B133" s="241"/>
      <c r="C133" s="200" t="s">
        <v>976</v>
      </c>
      <c r="D133" s="200"/>
      <c r="E133" s="200"/>
      <c r="F133" s="221" t="s">
        <v>977</v>
      </c>
      <c r="G133" s="200"/>
      <c r="H133" s="200" t="s">
        <v>1011</v>
      </c>
      <c r="I133" s="200" t="s">
        <v>973</v>
      </c>
      <c r="J133" s="200">
        <v>50</v>
      </c>
      <c r="K133" s="244"/>
    </row>
    <row r="134" spans="2:11" customFormat="1" ht="15" customHeight="1">
      <c r="B134" s="241"/>
      <c r="C134" s="200" t="s">
        <v>990</v>
      </c>
      <c r="D134" s="200"/>
      <c r="E134" s="200"/>
      <c r="F134" s="221" t="s">
        <v>977</v>
      </c>
      <c r="G134" s="200"/>
      <c r="H134" s="200" t="s">
        <v>1011</v>
      </c>
      <c r="I134" s="200" t="s">
        <v>973</v>
      </c>
      <c r="J134" s="200">
        <v>50</v>
      </c>
      <c r="K134" s="244"/>
    </row>
    <row r="135" spans="2:11" customFormat="1" ht="15" customHeight="1">
      <c r="B135" s="241"/>
      <c r="C135" s="200" t="s">
        <v>996</v>
      </c>
      <c r="D135" s="200"/>
      <c r="E135" s="200"/>
      <c r="F135" s="221" t="s">
        <v>977</v>
      </c>
      <c r="G135" s="200"/>
      <c r="H135" s="200" t="s">
        <v>1011</v>
      </c>
      <c r="I135" s="200" t="s">
        <v>973</v>
      </c>
      <c r="J135" s="200">
        <v>50</v>
      </c>
      <c r="K135" s="244"/>
    </row>
    <row r="136" spans="2:11" customFormat="1" ht="15" customHeight="1">
      <c r="B136" s="241"/>
      <c r="C136" s="200" t="s">
        <v>998</v>
      </c>
      <c r="D136" s="200"/>
      <c r="E136" s="200"/>
      <c r="F136" s="221" t="s">
        <v>977</v>
      </c>
      <c r="G136" s="200"/>
      <c r="H136" s="200" t="s">
        <v>1011</v>
      </c>
      <c r="I136" s="200" t="s">
        <v>973</v>
      </c>
      <c r="J136" s="200">
        <v>50</v>
      </c>
      <c r="K136" s="244"/>
    </row>
    <row r="137" spans="2:11" customFormat="1" ht="15" customHeight="1">
      <c r="B137" s="241"/>
      <c r="C137" s="200" t="s">
        <v>999</v>
      </c>
      <c r="D137" s="200"/>
      <c r="E137" s="200"/>
      <c r="F137" s="221" t="s">
        <v>977</v>
      </c>
      <c r="G137" s="200"/>
      <c r="H137" s="200" t="s">
        <v>1024</v>
      </c>
      <c r="I137" s="200" t="s">
        <v>973</v>
      </c>
      <c r="J137" s="200">
        <v>255</v>
      </c>
      <c r="K137" s="244"/>
    </row>
    <row r="138" spans="2:11" customFormat="1" ht="15" customHeight="1">
      <c r="B138" s="241"/>
      <c r="C138" s="200" t="s">
        <v>1001</v>
      </c>
      <c r="D138" s="200"/>
      <c r="E138" s="200"/>
      <c r="F138" s="221" t="s">
        <v>971</v>
      </c>
      <c r="G138" s="200"/>
      <c r="H138" s="200" t="s">
        <v>1025</v>
      </c>
      <c r="I138" s="200" t="s">
        <v>1003</v>
      </c>
      <c r="J138" s="200"/>
      <c r="K138" s="244"/>
    </row>
    <row r="139" spans="2:11" customFormat="1" ht="15" customHeight="1">
      <c r="B139" s="241"/>
      <c r="C139" s="200" t="s">
        <v>1004</v>
      </c>
      <c r="D139" s="200"/>
      <c r="E139" s="200"/>
      <c r="F139" s="221" t="s">
        <v>971</v>
      </c>
      <c r="G139" s="200"/>
      <c r="H139" s="200" t="s">
        <v>1026</v>
      </c>
      <c r="I139" s="200" t="s">
        <v>1006</v>
      </c>
      <c r="J139" s="200"/>
      <c r="K139" s="244"/>
    </row>
    <row r="140" spans="2:11" customFormat="1" ht="15" customHeight="1">
      <c r="B140" s="241"/>
      <c r="C140" s="200" t="s">
        <v>1007</v>
      </c>
      <c r="D140" s="200"/>
      <c r="E140" s="200"/>
      <c r="F140" s="221" t="s">
        <v>971</v>
      </c>
      <c r="G140" s="200"/>
      <c r="H140" s="200" t="s">
        <v>1007</v>
      </c>
      <c r="I140" s="200" t="s">
        <v>1006</v>
      </c>
      <c r="J140" s="200"/>
      <c r="K140" s="244"/>
    </row>
    <row r="141" spans="2:11" customFormat="1" ht="15" customHeight="1">
      <c r="B141" s="241"/>
      <c r="C141" s="200" t="s">
        <v>38</v>
      </c>
      <c r="D141" s="200"/>
      <c r="E141" s="200"/>
      <c r="F141" s="221" t="s">
        <v>971</v>
      </c>
      <c r="G141" s="200"/>
      <c r="H141" s="200" t="s">
        <v>1027</v>
      </c>
      <c r="I141" s="200" t="s">
        <v>1006</v>
      </c>
      <c r="J141" s="200"/>
      <c r="K141" s="244"/>
    </row>
    <row r="142" spans="2:11" customFormat="1" ht="15" customHeight="1">
      <c r="B142" s="241"/>
      <c r="C142" s="200" t="s">
        <v>1028</v>
      </c>
      <c r="D142" s="200"/>
      <c r="E142" s="200"/>
      <c r="F142" s="221" t="s">
        <v>971</v>
      </c>
      <c r="G142" s="200"/>
      <c r="H142" s="200" t="s">
        <v>1029</v>
      </c>
      <c r="I142" s="200" t="s">
        <v>1006</v>
      </c>
      <c r="J142" s="200"/>
      <c r="K142" s="244"/>
    </row>
    <row r="143" spans="2:11" customFormat="1" ht="15" customHeight="1">
      <c r="B143" s="245"/>
      <c r="C143" s="246"/>
      <c r="D143" s="246"/>
      <c r="E143" s="246"/>
      <c r="F143" s="246"/>
      <c r="G143" s="246"/>
      <c r="H143" s="246"/>
      <c r="I143" s="246"/>
      <c r="J143" s="246"/>
      <c r="K143" s="247"/>
    </row>
    <row r="144" spans="2:11" customFormat="1" ht="18.75" customHeight="1">
      <c r="B144" s="232"/>
      <c r="C144" s="232"/>
      <c r="D144" s="232"/>
      <c r="E144" s="232"/>
      <c r="F144" s="233"/>
      <c r="G144" s="232"/>
      <c r="H144" s="232"/>
      <c r="I144" s="232"/>
      <c r="J144" s="232"/>
      <c r="K144" s="232"/>
    </row>
    <row r="145" spans="2:11" customFormat="1" ht="18.75" customHeight="1">
      <c r="B145" s="207"/>
      <c r="C145" s="207"/>
      <c r="D145" s="207"/>
      <c r="E145" s="207"/>
      <c r="F145" s="207"/>
      <c r="G145" s="207"/>
      <c r="H145" s="207"/>
      <c r="I145" s="207"/>
      <c r="J145" s="207"/>
      <c r="K145" s="207"/>
    </row>
    <row r="146" spans="2:11" customFormat="1" ht="7.5" customHeight="1">
      <c r="B146" s="208"/>
      <c r="C146" s="209"/>
      <c r="D146" s="209"/>
      <c r="E146" s="209"/>
      <c r="F146" s="209"/>
      <c r="G146" s="209"/>
      <c r="H146" s="209"/>
      <c r="I146" s="209"/>
      <c r="J146" s="209"/>
      <c r="K146" s="210"/>
    </row>
    <row r="147" spans="2:11" customFormat="1" ht="45" customHeight="1">
      <c r="B147" s="211"/>
      <c r="C147" s="309" t="s">
        <v>1030</v>
      </c>
      <c r="D147" s="309"/>
      <c r="E147" s="309"/>
      <c r="F147" s="309"/>
      <c r="G147" s="309"/>
      <c r="H147" s="309"/>
      <c r="I147" s="309"/>
      <c r="J147" s="309"/>
      <c r="K147" s="212"/>
    </row>
    <row r="148" spans="2:11" customFormat="1" ht="17.25" customHeight="1">
      <c r="B148" s="211"/>
      <c r="C148" s="213" t="s">
        <v>965</v>
      </c>
      <c r="D148" s="213"/>
      <c r="E148" s="213"/>
      <c r="F148" s="213" t="s">
        <v>966</v>
      </c>
      <c r="G148" s="214"/>
      <c r="H148" s="213" t="s">
        <v>54</v>
      </c>
      <c r="I148" s="213" t="s">
        <v>57</v>
      </c>
      <c r="J148" s="213" t="s">
        <v>967</v>
      </c>
      <c r="K148" s="212"/>
    </row>
    <row r="149" spans="2:11" customFormat="1" ht="17.25" customHeight="1">
      <c r="B149" s="211"/>
      <c r="C149" s="215" t="s">
        <v>968</v>
      </c>
      <c r="D149" s="215"/>
      <c r="E149" s="215"/>
      <c r="F149" s="216" t="s">
        <v>969</v>
      </c>
      <c r="G149" s="217"/>
      <c r="H149" s="215"/>
      <c r="I149" s="215"/>
      <c r="J149" s="215" t="s">
        <v>970</v>
      </c>
      <c r="K149" s="212"/>
    </row>
    <row r="150" spans="2:11" customFormat="1" ht="5.25" customHeight="1">
      <c r="B150" s="223"/>
      <c r="C150" s="218"/>
      <c r="D150" s="218"/>
      <c r="E150" s="218"/>
      <c r="F150" s="218"/>
      <c r="G150" s="219"/>
      <c r="H150" s="218"/>
      <c r="I150" s="218"/>
      <c r="J150" s="218"/>
      <c r="K150" s="244"/>
    </row>
    <row r="151" spans="2:11" customFormat="1" ht="15" customHeight="1">
      <c r="B151" s="223"/>
      <c r="C151" s="248" t="s">
        <v>974</v>
      </c>
      <c r="D151" s="200"/>
      <c r="E151" s="200"/>
      <c r="F151" s="249" t="s">
        <v>971</v>
      </c>
      <c r="G151" s="200"/>
      <c r="H151" s="248" t="s">
        <v>1011</v>
      </c>
      <c r="I151" s="248" t="s">
        <v>973</v>
      </c>
      <c r="J151" s="248">
        <v>120</v>
      </c>
      <c r="K151" s="244"/>
    </row>
    <row r="152" spans="2:11" customFormat="1" ht="15" customHeight="1">
      <c r="B152" s="223"/>
      <c r="C152" s="248" t="s">
        <v>1020</v>
      </c>
      <c r="D152" s="200"/>
      <c r="E152" s="200"/>
      <c r="F152" s="249" t="s">
        <v>971</v>
      </c>
      <c r="G152" s="200"/>
      <c r="H152" s="248" t="s">
        <v>1031</v>
      </c>
      <c r="I152" s="248" t="s">
        <v>973</v>
      </c>
      <c r="J152" s="248" t="s">
        <v>1022</v>
      </c>
      <c r="K152" s="244"/>
    </row>
    <row r="153" spans="2:11" customFormat="1" ht="15" customHeight="1">
      <c r="B153" s="223"/>
      <c r="C153" s="248" t="s">
        <v>919</v>
      </c>
      <c r="D153" s="200"/>
      <c r="E153" s="200"/>
      <c r="F153" s="249" t="s">
        <v>971</v>
      </c>
      <c r="G153" s="200"/>
      <c r="H153" s="248" t="s">
        <v>1032</v>
      </c>
      <c r="I153" s="248" t="s">
        <v>973</v>
      </c>
      <c r="J153" s="248" t="s">
        <v>1022</v>
      </c>
      <c r="K153" s="244"/>
    </row>
    <row r="154" spans="2:11" customFormat="1" ht="15" customHeight="1">
      <c r="B154" s="223"/>
      <c r="C154" s="248" t="s">
        <v>976</v>
      </c>
      <c r="D154" s="200"/>
      <c r="E154" s="200"/>
      <c r="F154" s="249" t="s">
        <v>977</v>
      </c>
      <c r="G154" s="200"/>
      <c r="H154" s="248" t="s">
        <v>1011</v>
      </c>
      <c r="I154" s="248" t="s">
        <v>973</v>
      </c>
      <c r="J154" s="248">
        <v>50</v>
      </c>
      <c r="K154" s="244"/>
    </row>
    <row r="155" spans="2:11" customFormat="1" ht="15" customHeight="1">
      <c r="B155" s="223"/>
      <c r="C155" s="248" t="s">
        <v>979</v>
      </c>
      <c r="D155" s="200"/>
      <c r="E155" s="200"/>
      <c r="F155" s="249" t="s">
        <v>971</v>
      </c>
      <c r="G155" s="200"/>
      <c r="H155" s="248" t="s">
        <v>1011</v>
      </c>
      <c r="I155" s="248" t="s">
        <v>981</v>
      </c>
      <c r="J155" s="248"/>
      <c r="K155" s="244"/>
    </row>
    <row r="156" spans="2:11" customFormat="1" ht="15" customHeight="1">
      <c r="B156" s="223"/>
      <c r="C156" s="248" t="s">
        <v>990</v>
      </c>
      <c r="D156" s="200"/>
      <c r="E156" s="200"/>
      <c r="F156" s="249" t="s">
        <v>977</v>
      </c>
      <c r="G156" s="200"/>
      <c r="H156" s="248" t="s">
        <v>1011</v>
      </c>
      <c r="I156" s="248" t="s">
        <v>973</v>
      </c>
      <c r="J156" s="248">
        <v>50</v>
      </c>
      <c r="K156" s="244"/>
    </row>
    <row r="157" spans="2:11" customFormat="1" ht="15" customHeight="1">
      <c r="B157" s="223"/>
      <c r="C157" s="248" t="s">
        <v>998</v>
      </c>
      <c r="D157" s="200"/>
      <c r="E157" s="200"/>
      <c r="F157" s="249" t="s">
        <v>977</v>
      </c>
      <c r="G157" s="200"/>
      <c r="H157" s="248" t="s">
        <v>1011</v>
      </c>
      <c r="I157" s="248" t="s">
        <v>973</v>
      </c>
      <c r="J157" s="248">
        <v>50</v>
      </c>
      <c r="K157" s="244"/>
    </row>
    <row r="158" spans="2:11" customFormat="1" ht="15" customHeight="1">
      <c r="B158" s="223"/>
      <c r="C158" s="248" t="s">
        <v>996</v>
      </c>
      <c r="D158" s="200"/>
      <c r="E158" s="200"/>
      <c r="F158" s="249" t="s">
        <v>977</v>
      </c>
      <c r="G158" s="200"/>
      <c r="H158" s="248" t="s">
        <v>1011</v>
      </c>
      <c r="I158" s="248" t="s">
        <v>973</v>
      </c>
      <c r="J158" s="248">
        <v>50</v>
      </c>
      <c r="K158" s="244"/>
    </row>
    <row r="159" spans="2:11" customFormat="1" ht="15" customHeight="1">
      <c r="B159" s="223"/>
      <c r="C159" s="248" t="s">
        <v>93</v>
      </c>
      <c r="D159" s="200"/>
      <c r="E159" s="200"/>
      <c r="F159" s="249" t="s">
        <v>971</v>
      </c>
      <c r="G159" s="200"/>
      <c r="H159" s="248" t="s">
        <v>1033</v>
      </c>
      <c r="I159" s="248" t="s">
        <v>973</v>
      </c>
      <c r="J159" s="248" t="s">
        <v>1034</v>
      </c>
      <c r="K159" s="244"/>
    </row>
    <row r="160" spans="2:11" customFormat="1" ht="15" customHeight="1">
      <c r="B160" s="223"/>
      <c r="C160" s="248" t="s">
        <v>1035</v>
      </c>
      <c r="D160" s="200"/>
      <c r="E160" s="200"/>
      <c r="F160" s="249" t="s">
        <v>971</v>
      </c>
      <c r="G160" s="200"/>
      <c r="H160" s="248" t="s">
        <v>1036</v>
      </c>
      <c r="I160" s="248" t="s">
        <v>1006</v>
      </c>
      <c r="J160" s="248"/>
      <c r="K160" s="244"/>
    </row>
    <row r="161" spans="2:11" customFormat="1" ht="15" customHeight="1">
      <c r="B161" s="250"/>
      <c r="C161" s="230"/>
      <c r="D161" s="230"/>
      <c r="E161" s="230"/>
      <c r="F161" s="230"/>
      <c r="G161" s="230"/>
      <c r="H161" s="230"/>
      <c r="I161" s="230"/>
      <c r="J161" s="230"/>
      <c r="K161" s="251"/>
    </row>
    <row r="162" spans="2:11" customFormat="1" ht="18.75" customHeight="1">
      <c r="B162" s="232"/>
      <c r="C162" s="242"/>
      <c r="D162" s="242"/>
      <c r="E162" s="242"/>
      <c r="F162" s="252"/>
      <c r="G162" s="242"/>
      <c r="H162" s="242"/>
      <c r="I162" s="242"/>
      <c r="J162" s="242"/>
      <c r="K162" s="232"/>
    </row>
    <row r="163" spans="2:11" customFormat="1" ht="18.75" customHeight="1">
      <c r="B163" s="207"/>
      <c r="C163" s="207"/>
      <c r="D163" s="207"/>
      <c r="E163" s="207"/>
      <c r="F163" s="207"/>
      <c r="G163" s="207"/>
      <c r="H163" s="207"/>
      <c r="I163" s="207"/>
      <c r="J163" s="207"/>
      <c r="K163" s="207"/>
    </row>
    <row r="164" spans="2:11" customFormat="1" ht="7.5" customHeight="1">
      <c r="B164" s="189"/>
      <c r="C164" s="190"/>
      <c r="D164" s="190"/>
      <c r="E164" s="190"/>
      <c r="F164" s="190"/>
      <c r="G164" s="190"/>
      <c r="H164" s="190"/>
      <c r="I164" s="190"/>
      <c r="J164" s="190"/>
      <c r="K164" s="191"/>
    </row>
    <row r="165" spans="2:11" customFormat="1" ht="45" customHeight="1">
      <c r="B165" s="192"/>
      <c r="C165" s="310" t="s">
        <v>1037</v>
      </c>
      <c r="D165" s="310"/>
      <c r="E165" s="310"/>
      <c r="F165" s="310"/>
      <c r="G165" s="310"/>
      <c r="H165" s="310"/>
      <c r="I165" s="310"/>
      <c r="J165" s="310"/>
      <c r="K165" s="193"/>
    </row>
    <row r="166" spans="2:11" customFormat="1" ht="17.25" customHeight="1">
      <c r="B166" s="192"/>
      <c r="C166" s="213" t="s">
        <v>965</v>
      </c>
      <c r="D166" s="213"/>
      <c r="E166" s="213"/>
      <c r="F166" s="213" t="s">
        <v>966</v>
      </c>
      <c r="G166" s="253"/>
      <c r="H166" s="254" t="s">
        <v>54</v>
      </c>
      <c r="I166" s="254" t="s">
        <v>57</v>
      </c>
      <c r="J166" s="213" t="s">
        <v>967</v>
      </c>
      <c r="K166" s="193"/>
    </row>
    <row r="167" spans="2:11" customFormat="1" ht="17.25" customHeight="1">
      <c r="B167" s="194"/>
      <c r="C167" s="215" t="s">
        <v>968</v>
      </c>
      <c r="D167" s="215"/>
      <c r="E167" s="215"/>
      <c r="F167" s="216" t="s">
        <v>969</v>
      </c>
      <c r="G167" s="255"/>
      <c r="H167" s="256"/>
      <c r="I167" s="256"/>
      <c r="J167" s="215" t="s">
        <v>970</v>
      </c>
      <c r="K167" s="195"/>
    </row>
    <row r="168" spans="2:11" customFormat="1" ht="5.25" customHeight="1">
      <c r="B168" s="223"/>
      <c r="C168" s="218"/>
      <c r="D168" s="218"/>
      <c r="E168" s="218"/>
      <c r="F168" s="218"/>
      <c r="G168" s="219"/>
      <c r="H168" s="218"/>
      <c r="I168" s="218"/>
      <c r="J168" s="218"/>
      <c r="K168" s="244"/>
    </row>
    <row r="169" spans="2:11" customFormat="1" ht="15" customHeight="1">
      <c r="B169" s="223"/>
      <c r="C169" s="200" t="s">
        <v>974</v>
      </c>
      <c r="D169" s="200"/>
      <c r="E169" s="200"/>
      <c r="F169" s="221" t="s">
        <v>971</v>
      </c>
      <c r="G169" s="200"/>
      <c r="H169" s="200" t="s">
        <v>1011</v>
      </c>
      <c r="I169" s="200" t="s">
        <v>973</v>
      </c>
      <c r="J169" s="200">
        <v>120</v>
      </c>
      <c r="K169" s="244"/>
    </row>
    <row r="170" spans="2:11" customFormat="1" ht="15" customHeight="1">
      <c r="B170" s="223"/>
      <c r="C170" s="200" t="s">
        <v>1020</v>
      </c>
      <c r="D170" s="200"/>
      <c r="E170" s="200"/>
      <c r="F170" s="221" t="s">
        <v>971</v>
      </c>
      <c r="G170" s="200"/>
      <c r="H170" s="200" t="s">
        <v>1021</v>
      </c>
      <c r="I170" s="200" t="s">
        <v>973</v>
      </c>
      <c r="J170" s="200" t="s">
        <v>1022</v>
      </c>
      <c r="K170" s="244"/>
    </row>
    <row r="171" spans="2:11" customFormat="1" ht="15" customHeight="1">
      <c r="B171" s="223"/>
      <c r="C171" s="200" t="s">
        <v>919</v>
      </c>
      <c r="D171" s="200"/>
      <c r="E171" s="200"/>
      <c r="F171" s="221" t="s">
        <v>971</v>
      </c>
      <c r="G171" s="200"/>
      <c r="H171" s="200" t="s">
        <v>1038</v>
      </c>
      <c r="I171" s="200" t="s">
        <v>973</v>
      </c>
      <c r="J171" s="200" t="s">
        <v>1022</v>
      </c>
      <c r="K171" s="244"/>
    </row>
    <row r="172" spans="2:11" customFormat="1" ht="15" customHeight="1">
      <c r="B172" s="223"/>
      <c r="C172" s="200" t="s">
        <v>976</v>
      </c>
      <c r="D172" s="200"/>
      <c r="E172" s="200"/>
      <c r="F172" s="221" t="s">
        <v>977</v>
      </c>
      <c r="G172" s="200"/>
      <c r="H172" s="200" t="s">
        <v>1038</v>
      </c>
      <c r="I172" s="200" t="s">
        <v>973</v>
      </c>
      <c r="J172" s="200">
        <v>50</v>
      </c>
      <c r="K172" s="244"/>
    </row>
    <row r="173" spans="2:11" customFormat="1" ht="15" customHeight="1">
      <c r="B173" s="223"/>
      <c r="C173" s="200" t="s">
        <v>979</v>
      </c>
      <c r="D173" s="200"/>
      <c r="E173" s="200"/>
      <c r="F173" s="221" t="s">
        <v>971</v>
      </c>
      <c r="G173" s="200"/>
      <c r="H173" s="200" t="s">
        <v>1038</v>
      </c>
      <c r="I173" s="200" t="s">
        <v>981</v>
      </c>
      <c r="J173" s="200"/>
      <c r="K173" s="244"/>
    </row>
    <row r="174" spans="2:11" customFormat="1" ht="15" customHeight="1">
      <c r="B174" s="223"/>
      <c r="C174" s="200" t="s">
        <v>990</v>
      </c>
      <c r="D174" s="200"/>
      <c r="E174" s="200"/>
      <c r="F174" s="221" t="s">
        <v>977</v>
      </c>
      <c r="G174" s="200"/>
      <c r="H174" s="200" t="s">
        <v>1038</v>
      </c>
      <c r="I174" s="200" t="s">
        <v>973</v>
      </c>
      <c r="J174" s="200">
        <v>50</v>
      </c>
      <c r="K174" s="244"/>
    </row>
    <row r="175" spans="2:11" customFormat="1" ht="15" customHeight="1">
      <c r="B175" s="223"/>
      <c r="C175" s="200" t="s">
        <v>998</v>
      </c>
      <c r="D175" s="200"/>
      <c r="E175" s="200"/>
      <c r="F175" s="221" t="s">
        <v>977</v>
      </c>
      <c r="G175" s="200"/>
      <c r="H175" s="200" t="s">
        <v>1038</v>
      </c>
      <c r="I175" s="200" t="s">
        <v>973</v>
      </c>
      <c r="J175" s="200">
        <v>50</v>
      </c>
      <c r="K175" s="244"/>
    </row>
    <row r="176" spans="2:11" customFormat="1" ht="15" customHeight="1">
      <c r="B176" s="223"/>
      <c r="C176" s="200" t="s">
        <v>996</v>
      </c>
      <c r="D176" s="200"/>
      <c r="E176" s="200"/>
      <c r="F176" s="221" t="s">
        <v>977</v>
      </c>
      <c r="G176" s="200"/>
      <c r="H176" s="200" t="s">
        <v>1038</v>
      </c>
      <c r="I176" s="200" t="s">
        <v>973</v>
      </c>
      <c r="J176" s="200">
        <v>50</v>
      </c>
      <c r="K176" s="244"/>
    </row>
    <row r="177" spans="2:11" customFormat="1" ht="15" customHeight="1">
      <c r="B177" s="223"/>
      <c r="C177" s="200" t="s">
        <v>104</v>
      </c>
      <c r="D177" s="200"/>
      <c r="E177" s="200"/>
      <c r="F177" s="221" t="s">
        <v>971</v>
      </c>
      <c r="G177" s="200"/>
      <c r="H177" s="200" t="s">
        <v>1039</v>
      </c>
      <c r="I177" s="200" t="s">
        <v>1040</v>
      </c>
      <c r="J177" s="200"/>
      <c r="K177" s="244"/>
    </row>
    <row r="178" spans="2:11" customFormat="1" ht="15" customHeight="1">
      <c r="B178" s="223"/>
      <c r="C178" s="200" t="s">
        <v>57</v>
      </c>
      <c r="D178" s="200"/>
      <c r="E178" s="200"/>
      <c r="F178" s="221" t="s">
        <v>971</v>
      </c>
      <c r="G178" s="200"/>
      <c r="H178" s="200" t="s">
        <v>1041</v>
      </c>
      <c r="I178" s="200" t="s">
        <v>1042</v>
      </c>
      <c r="J178" s="200">
        <v>1</v>
      </c>
      <c r="K178" s="244"/>
    </row>
    <row r="179" spans="2:11" customFormat="1" ht="15" customHeight="1">
      <c r="B179" s="223"/>
      <c r="C179" s="200" t="s">
        <v>53</v>
      </c>
      <c r="D179" s="200"/>
      <c r="E179" s="200"/>
      <c r="F179" s="221" t="s">
        <v>971</v>
      </c>
      <c r="G179" s="200"/>
      <c r="H179" s="200" t="s">
        <v>1043</v>
      </c>
      <c r="I179" s="200" t="s">
        <v>973</v>
      </c>
      <c r="J179" s="200">
        <v>20</v>
      </c>
      <c r="K179" s="244"/>
    </row>
    <row r="180" spans="2:11" customFormat="1" ht="15" customHeight="1">
      <c r="B180" s="223"/>
      <c r="C180" s="200" t="s">
        <v>54</v>
      </c>
      <c r="D180" s="200"/>
      <c r="E180" s="200"/>
      <c r="F180" s="221" t="s">
        <v>971</v>
      </c>
      <c r="G180" s="200"/>
      <c r="H180" s="200" t="s">
        <v>1044</v>
      </c>
      <c r="I180" s="200" t="s">
        <v>973</v>
      </c>
      <c r="J180" s="200">
        <v>255</v>
      </c>
      <c r="K180" s="244"/>
    </row>
    <row r="181" spans="2:11" customFormat="1" ht="15" customHeight="1">
      <c r="B181" s="223"/>
      <c r="C181" s="200" t="s">
        <v>105</v>
      </c>
      <c r="D181" s="200"/>
      <c r="E181" s="200"/>
      <c r="F181" s="221" t="s">
        <v>971</v>
      </c>
      <c r="G181" s="200"/>
      <c r="H181" s="200" t="s">
        <v>935</v>
      </c>
      <c r="I181" s="200" t="s">
        <v>973</v>
      </c>
      <c r="J181" s="200">
        <v>10</v>
      </c>
      <c r="K181" s="244"/>
    </row>
    <row r="182" spans="2:11" customFormat="1" ht="15" customHeight="1">
      <c r="B182" s="223"/>
      <c r="C182" s="200" t="s">
        <v>106</v>
      </c>
      <c r="D182" s="200"/>
      <c r="E182" s="200"/>
      <c r="F182" s="221" t="s">
        <v>971</v>
      </c>
      <c r="G182" s="200"/>
      <c r="H182" s="200" t="s">
        <v>1045</v>
      </c>
      <c r="I182" s="200" t="s">
        <v>1006</v>
      </c>
      <c r="J182" s="200"/>
      <c r="K182" s="244"/>
    </row>
    <row r="183" spans="2:11" customFormat="1" ht="15" customHeight="1">
      <c r="B183" s="223"/>
      <c r="C183" s="200" t="s">
        <v>1046</v>
      </c>
      <c r="D183" s="200"/>
      <c r="E183" s="200"/>
      <c r="F183" s="221" t="s">
        <v>971</v>
      </c>
      <c r="G183" s="200"/>
      <c r="H183" s="200" t="s">
        <v>1047</v>
      </c>
      <c r="I183" s="200" t="s">
        <v>1006</v>
      </c>
      <c r="J183" s="200"/>
      <c r="K183" s="244"/>
    </row>
    <row r="184" spans="2:11" customFormat="1" ht="15" customHeight="1">
      <c r="B184" s="223"/>
      <c r="C184" s="200" t="s">
        <v>1035</v>
      </c>
      <c r="D184" s="200"/>
      <c r="E184" s="200"/>
      <c r="F184" s="221" t="s">
        <v>971</v>
      </c>
      <c r="G184" s="200"/>
      <c r="H184" s="200" t="s">
        <v>1048</v>
      </c>
      <c r="I184" s="200" t="s">
        <v>1006</v>
      </c>
      <c r="J184" s="200"/>
      <c r="K184" s="244"/>
    </row>
    <row r="185" spans="2:11" customFormat="1" ht="15" customHeight="1">
      <c r="B185" s="223"/>
      <c r="C185" s="200" t="s">
        <v>108</v>
      </c>
      <c r="D185" s="200"/>
      <c r="E185" s="200"/>
      <c r="F185" s="221" t="s">
        <v>977</v>
      </c>
      <c r="G185" s="200"/>
      <c r="H185" s="200" t="s">
        <v>1049</v>
      </c>
      <c r="I185" s="200" t="s">
        <v>973</v>
      </c>
      <c r="J185" s="200">
        <v>50</v>
      </c>
      <c r="K185" s="244"/>
    </row>
    <row r="186" spans="2:11" customFormat="1" ht="15" customHeight="1">
      <c r="B186" s="223"/>
      <c r="C186" s="200" t="s">
        <v>1050</v>
      </c>
      <c r="D186" s="200"/>
      <c r="E186" s="200"/>
      <c r="F186" s="221" t="s">
        <v>977</v>
      </c>
      <c r="G186" s="200"/>
      <c r="H186" s="200" t="s">
        <v>1051</v>
      </c>
      <c r="I186" s="200" t="s">
        <v>1052</v>
      </c>
      <c r="J186" s="200"/>
      <c r="K186" s="244"/>
    </row>
    <row r="187" spans="2:11" customFormat="1" ht="15" customHeight="1">
      <c r="B187" s="223"/>
      <c r="C187" s="200" t="s">
        <v>1053</v>
      </c>
      <c r="D187" s="200"/>
      <c r="E187" s="200"/>
      <c r="F187" s="221" t="s">
        <v>977</v>
      </c>
      <c r="G187" s="200"/>
      <c r="H187" s="200" t="s">
        <v>1054</v>
      </c>
      <c r="I187" s="200" t="s">
        <v>1052</v>
      </c>
      <c r="J187" s="200"/>
      <c r="K187" s="244"/>
    </row>
    <row r="188" spans="2:11" customFormat="1" ht="15" customHeight="1">
      <c r="B188" s="223"/>
      <c r="C188" s="200" t="s">
        <v>1055</v>
      </c>
      <c r="D188" s="200"/>
      <c r="E188" s="200"/>
      <c r="F188" s="221" t="s">
        <v>977</v>
      </c>
      <c r="G188" s="200"/>
      <c r="H188" s="200" t="s">
        <v>1056</v>
      </c>
      <c r="I188" s="200" t="s">
        <v>1052</v>
      </c>
      <c r="J188" s="200"/>
      <c r="K188" s="244"/>
    </row>
    <row r="189" spans="2:11" customFormat="1" ht="15" customHeight="1">
      <c r="B189" s="223"/>
      <c r="C189" s="257" t="s">
        <v>1057</v>
      </c>
      <c r="D189" s="200"/>
      <c r="E189" s="200"/>
      <c r="F189" s="221" t="s">
        <v>977</v>
      </c>
      <c r="G189" s="200"/>
      <c r="H189" s="200" t="s">
        <v>1058</v>
      </c>
      <c r="I189" s="200" t="s">
        <v>1059</v>
      </c>
      <c r="J189" s="258" t="s">
        <v>1060</v>
      </c>
      <c r="K189" s="244"/>
    </row>
    <row r="190" spans="2:11" customFormat="1" ht="15" customHeight="1">
      <c r="B190" s="223"/>
      <c r="C190" s="257" t="s">
        <v>42</v>
      </c>
      <c r="D190" s="200"/>
      <c r="E190" s="200"/>
      <c r="F190" s="221" t="s">
        <v>971</v>
      </c>
      <c r="G190" s="200"/>
      <c r="H190" s="197" t="s">
        <v>1061</v>
      </c>
      <c r="I190" s="200" t="s">
        <v>1062</v>
      </c>
      <c r="J190" s="200"/>
      <c r="K190" s="244"/>
    </row>
    <row r="191" spans="2:11" customFormat="1" ht="15" customHeight="1">
      <c r="B191" s="223"/>
      <c r="C191" s="257" t="s">
        <v>1063</v>
      </c>
      <c r="D191" s="200"/>
      <c r="E191" s="200"/>
      <c r="F191" s="221" t="s">
        <v>971</v>
      </c>
      <c r="G191" s="200"/>
      <c r="H191" s="200" t="s">
        <v>1064</v>
      </c>
      <c r="I191" s="200" t="s">
        <v>1006</v>
      </c>
      <c r="J191" s="200"/>
      <c r="K191" s="244"/>
    </row>
    <row r="192" spans="2:11" customFormat="1" ht="15" customHeight="1">
      <c r="B192" s="223"/>
      <c r="C192" s="257" t="s">
        <v>1065</v>
      </c>
      <c r="D192" s="200"/>
      <c r="E192" s="200"/>
      <c r="F192" s="221" t="s">
        <v>971</v>
      </c>
      <c r="G192" s="200"/>
      <c r="H192" s="200" t="s">
        <v>1066</v>
      </c>
      <c r="I192" s="200" t="s">
        <v>1006</v>
      </c>
      <c r="J192" s="200"/>
      <c r="K192" s="244"/>
    </row>
    <row r="193" spans="2:11" customFormat="1" ht="15" customHeight="1">
      <c r="B193" s="223"/>
      <c r="C193" s="257" t="s">
        <v>1067</v>
      </c>
      <c r="D193" s="200"/>
      <c r="E193" s="200"/>
      <c r="F193" s="221" t="s">
        <v>977</v>
      </c>
      <c r="G193" s="200"/>
      <c r="H193" s="200" t="s">
        <v>1068</v>
      </c>
      <c r="I193" s="200" t="s">
        <v>1006</v>
      </c>
      <c r="J193" s="200"/>
      <c r="K193" s="244"/>
    </row>
    <row r="194" spans="2:11" customFormat="1" ht="15" customHeight="1">
      <c r="B194" s="250"/>
      <c r="C194" s="259"/>
      <c r="D194" s="230"/>
      <c r="E194" s="230"/>
      <c r="F194" s="230"/>
      <c r="G194" s="230"/>
      <c r="H194" s="230"/>
      <c r="I194" s="230"/>
      <c r="J194" s="230"/>
      <c r="K194" s="251"/>
    </row>
    <row r="195" spans="2:11" customFormat="1" ht="18.75" customHeight="1">
      <c r="B195" s="232"/>
      <c r="C195" s="242"/>
      <c r="D195" s="242"/>
      <c r="E195" s="242"/>
      <c r="F195" s="252"/>
      <c r="G195" s="242"/>
      <c r="H195" s="242"/>
      <c r="I195" s="242"/>
      <c r="J195" s="242"/>
      <c r="K195" s="232"/>
    </row>
    <row r="196" spans="2:11" customFormat="1" ht="18.75" customHeight="1">
      <c r="B196" s="232"/>
      <c r="C196" s="242"/>
      <c r="D196" s="242"/>
      <c r="E196" s="242"/>
      <c r="F196" s="252"/>
      <c r="G196" s="242"/>
      <c r="H196" s="242"/>
      <c r="I196" s="242"/>
      <c r="J196" s="242"/>
      <c r="K196" s="232"/>
    </row>
    <row r="197" spans="2:11" customFormat="1" ht="18.75" customHeight="1">
      <c r="B197" s="207"/>
      <c r="C197" s="207"/>
      <c r="D197" s="207"/>
      <c r="E197" s="207"/>
      <c r="F197" s="207"/>
      <c r="G197" s="207"/>
      <c r="H197" s="207"/>
      <c r="I197" s="207"/>
      <c r="J197" s="207"/>
      <c r="K197" s="207"/>
    </row>
    <row r="198" spans="2:11" customFormat="1" ht="13.5">
      <c r="B198" s="189"/>
      <c r="C198" s="190"/>
      <c r="D198" s="190"/>
      <c r="E198" s="190"/>
      <c r="F198" s="190"/>
      <c r="G198" s="190"/>
      <c r="H198" s="190"/>
      <c r="I198" s="190"/>
      <c r="J198" s="190"/>
      <c r="K198" s="191"/>
    </row>
    <row r="199" spans="2:11" customFormat="1" ht="21">
      <c r="B199" s="192"/>
      <c r="C199" s="310" t="s">
        <v>1069</v>
      </c>
      <c r="D199" s="310"/>
      <c r="E199" s="310"/>
      <c r="F199" s="310"/>
      <c r="G199" s="310"/>
      <c r="H199" s="310"/>
      <c r="I199" s="310"/>
      <c r="J199" s="310"/>
      <c r="K199" s="193"/>
    </row>
    <row r="200" spans="2:11" customFormat="1" ht="25.5" customHeight="1">
      <c r="B200" s="192"/>
      <c r="C200" s="260" t="s">
        <v>1070</v>
      </c>
      <c r="D200" s="260"/>
      <c r="E200" s="260"/>
      <c r="F200" s="260" t="s">
        <v>1071</v>
      </c>
      <c r="G200" s="261"/>
      <c r="H200" s="311" t="s">
        <v>1072</v>
      </c>
      <c r="I200" s="311"/>
      <c r="J200" s="311"/>
      <c r="K200" s="193"/>
    </row>
    <row r="201" spans="2:11" customFormat="1" ht="5.25" customHeight="1">
      <c r="B201" s="223"/>
      <c r="C201" s="218"/>
      <c r="D201" s="218"/>
      <c r="E201" s="218"/>
      <c r="F201" s="218"/>
      <c r="G201" s="242"/>
      <c r="H201" s="218"/>
      <c r="I201" s="218"/>
      <c r="J201" s="218"/>
      <c r="K201" s="244"/>
    </row>
    <row r="202" spans="2:11" customFormat="1" ht="15" customHeight="1">
      <c r="B202" s="223"/>
      <c r="C202" s="200" t="s">
        <v>1062</v>
      </c>
      <c r="D202" s="200"/>
      <c r="E202" s="200"/>
      <c r="F202" s="221" t="s">
        <v>43</v>
      </c>
      <c r="G202" s="200"/>
      <c r="H202" s="312" t="s">
        <v>1073</v>
      </c>
      <c r="I202" s="312"/>
      <c r="J202" s="312"/>
      <c r="K202" s="244"/>
    </row>
    <row r="203" spans="2:11" customFormat="1" ht="15" customHeight="1">
      <c r="B203" s="223"/>
      <c r="C203" s="200"/>
      <c r="D203" s="200"/>
      <c r="E203" s="200"/>
      <c r="F203" s="221" t="s">
        <v>44</v>
      </c>
      <c r="G203" s="200"/>
      <c r="H203" s="312" t="s">
        <v>1074</v>
      </c>
      <c r="I203" s="312"/>
      <c r="J203" s="312"/>
      <c r="K203" s="244"/>
    </row>
    <row r="204" spans="2:11" customFormat="1" ht="15" customHeight="1">
      <c r="B204" s="223"/>
      <c r="C204" s="200"/>
      <c r="D204" s="200"/>
      <c r="E204" s="200"/>
      <c r="F204" s="221" t="s">
        <v>47</v>
      </c>
      <c r="G204" s="200"/>
      <c r="H204" s="312" t="s">
        <v>1075</v>
      </c>
      <c r="I204" s="312"/>
      <c r="J204" s="312"/>
      <c r="K204" s="244"/>
    </row>
    <row r="205" spans="2:11" customFormat="1" ht="15" customHeight="1">
      <c r="B205" s="223"/>
      <c r="C205" s="200"/>
      <c r="D205" s="200"/>
      <c r="E205" s="200"/>
      <c r="F205" s="221" t="s">
        <v>45</v>
      </c>
      <c r="G205" s="200"/>
      <c r="H205" s="312" t="s">
        <v>1076</v>
      </c>
      <c r="I205" s="312"/>
      <c r="J205" s="312"/>
      <c r="K205" s="244"/>
    </row>
    <row r="206" spans="2:11" customFormat="1" ht="15" customHeight="1">
      <c r="B206" s="223"/>
      <c r="C206" s="200"/>
      <c r="D206" s="200"/>
      <c r="E206" s="200"/>
      <c r="F206" s="221" t="s">
        <v>46</v>
      </c>
      <c r="G206" s="200"/>
      <c r="H206" s="312" t="s">
        <v>1077</v>
      </c>
      <c r="I206" s="312"/>
      <c r="J206" s="312"/>
      <c r="K206" s="244"/>
    </row>
    <row r="207" spans="2:11" customFormat="1" ht="15" customHeight="1">
      <c r="B207" s="223"/>
      <c r="C207" s="200"/>
      <c r="D207" s="200"/>
      <c r="E207" s="200"/>
      <c r="F207" s="221"/>
      <c r="G207" s="200"/>
      <c r="H207" s="200"/>
      <c r="I207" s="200"/>
      <c r="J207" s="200"/>
      <c r="K207" s="244"/>
    </row>
    <row r="208" spans="2:11" customFormat="1" ht="15" customHeight="1">
      <c r="B208" s="223"/>
      <c r="C208" s="200" t="s">
        <v>1018</v>
      </c>
      <c r="D208" s="200"/>
      <c r="E208" s="200"/>
      <c r="F208" s="221" t="s">
        <v>79</v>
      </c>
      <c r="G208" s="200"/>
      <c r="H208" s="312" t="s">
        <v>1078</v>
      </c>
      <c r="I208" s="312"/>
      <c r="J208" s="312"/>
      <c r="K208" s="244"/>
    </row>
    <row r="209" spans="2:11" customFormat="1" ht="15" customHeight="1">
      <c r="B209" s="223"/>
      <c r="C209" s="200"/>
      <c r="D209" s="200"/>
      <c r="E209" s="200"/>
      <c r="F209" s="221" t="s">
        <v>913</v>
      </c>
      <c r="G209" s="200"/>
      <c r="H209" s="312" t="s">
        <v>914</v>
      </c>
      <c r="I209" s="312"/>
      <c r="J209" s="312"/>
      <c r="K209" s="244"/>
    </row>
    <row r="210" spans="2:11" customFormat="1" ht="15" customHeight="1">
      <c r="B210" s="223"/>
      <c r="C210" s="200"/>
      <c r="D210" s="200"/>
      <c r="E210" s="200"/>
      <c r="F210" s="221" t="s">
        <v>911</v>
      </c>
      <c r="G210" s="200"/>
      <c r="H210" s="312" t="s">
        <v>1079</v>
      </c>
      <c r="I210" s="312"/>
      <c r="J210" s="312"/>
      <c r="K210" s="244"/>
    </row>
    <row r="211" spans="2:11" customFormat="1" ht="15" customHeight="1">
      <c r="B211" s="262"/>
      <c r="C211" s="200"/>
      <c r="D211" s="200"/>
      <c r="E211" s="200"/>
      <c r="F211" s="221" t="s">
        <v>915</v>
      </c>
      <c r="G211" s="257"/>
      <c r="H211" s="313" t="s">
        <v>916</v>
      </c>
      <c r="I211" s="313"/>
      <c r="J211" s="313"/>
      <c r="K211" s="263"/>
    </row>
    <row r="212" spans="2:11" customFormat="1" ht="15" customHeight="1">
      <c r="B212" s="262"/>
      <c r="C212" s="200"/>
      <c r="D212" s="200"/>
      <c r="E212" s="200"/>
      <c r="F212" s="221" t="s">
        <v>917</v>
      </c>
      <c r="G212" s="257"/>
      <c r="H212" s="313" t="s">
        <v>1080</v>
      </c>
      <c r="I212" s="313"/>
      <c r="J212" s="313"/>
      <c r="K212" s="263"/>
    </row>
    <row r="213" spans="2:11" customFormat="1" ht="15" customHeight="1">
      <c r="B213" s="262"/>
      <c r="C213" s="200"/>
      <c r="D213" s="200"/>
      <c r="E213" s="200"/>
      <c r="F213" s="221"/>
      <c r="G213" s="257"/>
      <c r="H213" s="248"/>
      <c r="I213" s="248"/>
      <c r="J213" s="248"/>
      <c r="K213" s="263"/>
    </row>
    <row r="214" spans="2:11" customFormat="1" ht="15" customHeight="1">
      <c r="B214" s="262"/>
      <c r="C214" s="200" t="s">
        <v>1042</v>
      </c>
      <c r="D214" s="200"/>
      <c r="E214" s="200"/>
      <c r="F214" s="221">
        <v>1</v>
      </c>
      <c r="G214" s="257"/>
      <c r="H214" s="313" t="s">
        <v>1081</v>
      </c>
      <c r="I214" s="313"/>
      <c r="J214" s="313"/>
      <c r="K214" s="263"/>
    </row>
    <row r="215" spans="2:11" customFormat="1" ht="15" customHeight="1">
      <c r="B215" s="262"/>
      <c r="C215" s="200"/>
      <c r="D215" s="200"/>
      <c r="E215" s="200"/>
      <c r="F215" s="221">
        <v>2</v>
      </c>
      <c r="G215" s="257"/>
      <c r="H215" s="313" t="s">
        <v>1082</v>
      </c>
      <c r="I215" s="313"/>
      <c r="J215" s="313"/>
      <c r="K215" s="263"/>
    </row>
    <row r="216" spans="2:11" customFormat="1" ht="15" customHeight="1">
      <c r="B216" s="262"/>
      <c r="C216" s="200"/>
      <c r="D216" s="200"/>
      <c r="E216" s="200"/>
      <c r="F216" s="221">
        <v>3</v>
      </c>
      <c r="G216" s="257"/>
      <c r="H216" s="313" t="s">
        <v>1083</v>
      </c>
      <c r="I216" s="313"/>
      <c r="J216" s="313"/>
      <c r="K216" s="263"/>
    </row>
    <row r="217" spans="2:11" customFormat="1" ht="15" customHeight="1">
      <c r="B217" s="262"/>
      <c r="C217" s="200"/>
      <c r="D217" s="200"/>
      <c r="E217" s="200"/>
      <c r="F217" s="221">
        <v>4</v>
      </c>
      <c r="G217" s="257"/>
      <c r="H217" s="313" t="s">
        <v>1084</v>
      </c>
      <c r="I217" s="313"/>
      <c r="J217" s="313"/>
      <c r="K217" s="263"/>
    </row>
    <row r="218" spans="2:11" customFormat="1" ht="12.75" customHeight="1">
      <c r="B218" s="264"/>
      <c r="C218" s="265"/>
      <c r="D218" s="265"/>
      <c r="E218" s="265"/>
      <c r="F218" s="265"/>
      <c r="G218" s="265"/>
      <c r="H218" s="265"/>
      <c r="I218" s="265"/>
      <c r="J218" s="265"/>
      <c r="K218" s="266"/>
    </row>
  </sheetData>
  <sheetProtection formatCells="0" formatColumns="0" formatRows="0" insertColumns="0" insertRows="0" insertHyperlinks="0" deleteColumns="0" deleteRows="0" sort="0" autoFilter="0" pivotTables="0"/>
  <mergeCells count="77">
    <mergeCell ref="G44:J44"/>
    <mergeCell ref="G45:J45"/>
    <mergeCell ref="C3:J3"/>
    <mergeCell ref="C4:J4"/>
    <mergeCell ref="C6:J6"/>
    <mergeCell ref="C7:J7"/>
    <mergeCell ref="G39:J39"/>
    <mergeCell ref="G40:J40"/>
    <mergeCell ref="G41:J41"/>
    <mergeCell ref="G42:J42"/>
    <mergeCell ref="G43:J43"/>
    <mergeCell ref="D34:J34"/>
    <mergeCell ref="D35:J35"/>
    <mergeCell ref="G36:J36"/>
    <mergeCell ref="G37:J37"/>
    <mergeCell ref="G38:J38"/>
    <mergeCell ref="D27:J27"/>
    <mergeCell ref="D28:J28"/>
    <mergeCell ref="D30:J30"/>
    <mergeCell ref="D31:J31"/>
    <mergeCell ref="D33:J33"/>
    <mergeCell ref="D70:J70"/>
    <mergeCell ref="C75:J75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65:J65"/>
    <mergeCell ref="D66:J66"/>
    <mergeCell ref="D67:J67"/>
    <mergeCell ref="D68:J68"/>
    <mergeCell ref="D69:J69"/>
    <mergeCell ref="D59:J59"/>
    <mergeCell ref="D60:J60"/>
    <mergeCell ref="D61:J61"/>
    <mergeCell ref="D62:J62"/>
    <mergeCell ref="D63:J63"/>
    <mergeCell ref="C52:J52"/>
    <mergeCell ref="C54:J54"/>
    <mergeCell ref="C55:J55"/>
    <mergeCell ref="C57:J57"/>
    <mergeCell ref="D58:J58"/>
    <mergeCell ref="D47:J47"/>
    <mergeCell ref="E48:J48"/>
    <mergeCell ref="E49:J49"/>
    <mergeCell ref="E50:J50"/>
    <mergeCell ref="D51:J51"/>
    <mergeCell ref="H212:J212"/>
    <mergeCell ref="H214:J214"/>
    <mergeCell ref="H215:J215"/>
    <mergeCell ref="H216:J216"/>
    <mergeCell ref="H217:J217"/>
    <mergeCell ref="H206:J206"/>
    <mergeCell ref="H208:J208"/>
    <mergeCell ref="H209:J209"/>
    <mergeCell ref="H210:J210"/>
    <mergeCell ref="H211:J211"/>
    <mergeCell ref="H200:J200"/>
    <mergeCell ref="H202:J202"/>
    <mergeCell ref="H203:J203"/>
    <mergeCell ref="H204:J204"/>
    <mergeCell ref="H205:J205"/>
    <mergeCell ref="C102:J102"/>
    <mergeCell ref="C122:J122"/>
    <mergeCell ref="C147:J147"/>
    <mergeCell ref="C165:J165"/>
    <mergeCell ref="C199:J199"/>
  </mergeCells>
  <pageMargins left="0.59027779999999996" right="0.59027779999999996" top="0.59027779999999996" bottom="0.59027779999999996" header="0" footer="0"/>
  <pageSetup paperSize="9" scale="7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9</vt:i4>
      </vt:variant>
    </vt:vector>
  </HeadingPairs>
  <TitlesOfParts>
    <vt:vector size="14" baseType="lpstr">
      <vt:lpstr>Rekapitulace stavby</vt:lpstr>
      <vt:lpstr>001 - Komunikace a zpevně...</vt:lpstr>
      <vt:lpstr>002 - Zeleň</vt:lpstr>
      <vt:lpstr>003 - VRN</vt:lpstr>
      <vt:lpstr>Pokyny pro vyplnění</vt:lpstr>
      <vt:lpstr>'001 - Komunikace a zpevně...'!Názvy_tisku</vt:lpstr>
      <vt:lpstr>'002 - Zeleň'!Názvy_tisku</vt:lpstr>
      <vt:lpstr>'003 - VRN'!Názvy_tisku</vt:lpstr>
      <vt:lpstr>'Rekapitulace stavby'!Názvy_tisku</vt:lpstr>
      <vt:lpstr>'001 - Komunikace a zpevně...'!Oblast_tisku</vt:lpstr>
      <vt:lpstr>'002 - Zeleň'!Oblast_tisku</vt:lpstr>
      <vt:lpstr>'003 - VRN'!Oblast_tisku</vt:lpstr>
      <vt:lpstr>'Pokyny pro vyplnění'!Oblast_tisku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DESKTOP-LUKAS\lpleyer</dc:creator>
  <cp:lastModifiedBy>Ivo Hrzán</cp:lastModifiedBy>
  <dcterms:created xsi:type="dcterms:W3CDTF">2025-11-12T11:04:43Z</dcterms:created>
  <dcterms:modified xsi:type="dcterms:W3CDTF">2025-11-28T08:56:41Z</dcterms:modified>
</cp:coreProperties>
</file>