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X:\SILNICE\Lysá nad Labem\DPS Tesco\"/>
    </mc:Choice>
  </mc:AlternateContent>
  <bookViews>
    <workbookView xWindow="0" yWindow="0" windowWidth="0" windowHeight="0"/>
  </bookViews>
  <sheets>
    <sheet name="Rekapitulace stavby" sheetId="1" r:id="rId1"/>
    <sheet name="458-20-4-00 - Vedlejší a ..." sheetId="2" r:id="rId2"/>
    <sheet name="458-20-4-01 - SO 03 HTÚ a..." sheetId="3" r:id="rId3"/>
    <sheet name="458-20-4-02-1 - SO 10 Kom..." sheetId="4" r:id="rId4"/>
    <sheet name="458-20-4-02-2 - SO 10 Zpo..." sheetId="5" r:id="rId5"/>
    <sheet name="458-20-4-03 - SO 19 Dopra..." sheetId="6" r:id="rId6"/>
    <sheet name="458-20-4-04-1 - SO 30 Ter..." sheetId="7" r:id="rId7"/>
    <sheet name="458-20-4-04-2 - SO 30 Nás..." sheetId="8" r:id="rId8"/>
    <sheet name="458-20-4-05 - SO 40 Veřej..." sheetId="9" r:id="rId9"/>
    <sheet name="458-20-4-06 - SO 50 Kanal..." sheetId="10" r:id="rId10"/>
    <sheet name="458-20-4-07 - SO 51 - Kan..." sheetId="11" r:id="rId11"/>
    <sheet name="458-20-4-08 - SO 53 Kanal..." sheetId="12" r:id="rId12"/>
    <sheet name="458-20-4-09 - SO 58 Přelo..." sheetId="13" r:id="rId13"/>
    <sheet name="458-20-4-10 - SO 59 - Pře..." sheetId="14" r:id="rId14"/>
    <sheet name="458-20-4-11 - SO 76 Veřej..." sheetId="15" r:id="rId15"/>
    <sheet name="Seznam figur" sheetId="16" r:id="rId16"/>
  </sheets>
  <definedNames>
    <definedName name="_xlnm.Print_Area" localSheetId="0">'Rekapitulace stavby'!$D$4:$AO$76,'Rekapitulace stavby'!$C$82:$AQ$109</definedName>
    <definedName name="_xlnm.Print_Titles" localSheetId="0">'Rekapitulace stavby'!$92:$92</definedName>
    <definedName name="_xlnm._FilterDatabase" localSheetId="1" hidden="1">'458-20-4-00 - Vedlejší a ...'!$C$121:$K$163</definedName>
    <definedName name="_xlnm.Print_Area" localSheetId="1">'458-20-4-00 - Vedlejší a ...'!$C$4:$J$39,'458-20-4-00 - Vedlejší a ...'!$C$50:$J$76,'458-20-4-00 - Vedlejší a ...'!$C$82:$J$103,'458-20-4-00 - Vedlejší a ...'!$C$109:$K$163</definedName>
    <definedName name="_xlnm.Print_Titles" localSheetId="1">'458-20-4-00 - Vedlejší a ...'!$121:$121</definedName>
    <definedName name="_xlnm._FilterDatabase" localSheetId="2" hidden="1">'458-20-4-01 - SO 03 HTÚ a...'!$C$121:$K$247</definedName>
    <definedName name="_xlnm.Print_Area" localSheetId="2">'458-20-4-01 - SO 03 HTÚ a...'!$C$4:$J$39,'458-20-4-01 - SO 03 HTÚ a...'!$C$50:$J$76,'458-20-4-01 - SO 03 HTÚ a...'!$C$82:$J$103,'458-20-4-01 - SO 03 HTÚ a...'!$C$109:$K$247</definedName>
    <definedName name="_xlnm.Print_Titles" localSheetId="2">'458-20-4-01 - SO 03 HTÚ a...'!$121:$121</definedName>
    <definedName name="_xlnm._FilterDatabase" localSheetId="3" hidden="1">'458-20-4-02-1 - SO 10 Kom...'!$C$124:$K$280</definedName>
    <definedName name="_xlnm.Print_Area" localSheetId="3">'458-20-4-02-1 - SO 10 Kom...'!$C$4:$J$39,'458-20-4-02-1 - SO 10 Kom...'!$C$50:$J$76,'458-20-4-02-1 - SO 10 Kom...'!$C$82:$J$106,'458-20-4-02-1 - SO 10 Kom...'!$C$112:$K$280</definedName>
    <definedName name="_xlnm.Print_Titles" localSheetId="3">'458-20-4-02-1 - SO 10 Kom...'!$124:$124</definedName>
    <definedName name="_xlnm._FilterDatabase" localSheetId="4" hidden="1">'458-20-4-02-2 - SO 10 Zpo...'!$C$121:$K$228</definedName>
    <definedName name="_xlnm.Print_Area" localSheetId="4">'458-20-4-02-2 - SO 10 Zpo...'!$C$4:$J$39,'458-20-4-02-2 - SO 10 Zpo...'!$C$50:$J$76,'458-20-4-02-2 - SO 10 Zpo...'!$C$82:$J$103,'458-20-4-02-2 - SO 10 Zpo...'!$C$109:$K$228</definedName>
    <definedName name="_xlnm.Print_Titles" localSheetId="4">'458-20-4-02-2 - SO 10 Zpo...'!$121:$121</definedName>
    <definedName name="_xlnm._FilterDatabase" localSheetId="5" hidden="1">'458-20-4-03 - SO 19 Dopra...'!$C$118:$K$205</definedName>
    <definedName name="_xlnm.Print_Area" localSheetId="5">'458-20-4-03 - SO 19 Dopra...'!$C$4:$J$39,'458-20-4-03 - SO 19 Dopra...'!$C$50:$J$76,'458-20-4-03 - SO 19 Dopra...'!$C$82:$J$100,'458-20-4-03 - SO 19 Dopra...'!$C$106:$K$205</definedName>
    <definedName name="_xlnm.Print_Titles" localSheetId="5">'458-20-4-03 - SO 19 Dopra...'!$118:$118</definedName>
    <definedName name="_xlnm._FilterDatabase" localSheetId="6" hidden="1">'458-20-4-04-1 - SO 30 Ter...'!$C$118:$K$197</definedName>
    <definedName name="_xlnm.Print_Area" localSheetId="6">'458-20-4-04-1 - SO 30 Ter...'!$C$4:$J$39,'458-20-4-04-1 - SO 30 Ter...'!$C$50:$J$76,'458-20-4-04-1 - SO 30 Ter...'!$C$82:$J$100,'458-20-4-04-1 - SO 30 Ter...'!$C$106:$K$197</definedName>
    <definedName name="_xlnm.Print_Titles" localSheetId="6">'458-20-4-04-1 - SO 30 Ter...'!$118:$118</definedName>
    <definedName name="_xlnm._FilterDatabase" localSheetId="7" hidden="1">'458-20-4-04-2 - SO 30 Nás...'!$C$118:$K$182</definedName>
    <definedName name="_xlnm.Print_Area" localSheetId="7">'458-20-4-04-2 - SO 30 Nás...'!$C$4:$J$39,'458-20-4-04-2 - SO 30 Nás...'!$C$50:$J$76,'458-20-4-04-2 - SO 30 Nás...'!$C$82:$J$100,'458-20-4-04-2 - SO 30 Nás...'!$C$106:$K$182</definedName>
    <definedName name="_xlnm.Print_Titles" localSheetId="7">'458-20-4-04-2 - SO 30 Nás...'!$118:$118</definedName>
    <definedName name="_xlnm._FilterDatabase" localSheetId="8" hidden="1">'458-20-4-05 - SO 40 Veřej...'!$C$125:$K$316</definedName>
    <definedName name="_xlnm.Print_Area" localSheetId="8">'458-20-4-05 - SO 40 Veřej...'!$C$4:$J$39,'458-20-4-05 - SO 40 Veřej...'!$C$50:$J$76,'458-20-4-05 - SO 40 Veřej...'!$C$82:$J$107,'458-20-4-05 - SO 40 Veřej...'!$C$113:$K$316</definedName>
    <definedName name="_xlnm.Print_Titles" localSheetId="8">'458-20-4-05 - SO 40 Veřej...'!$125:$125</definedName>
    <definedName name="_xlnm._FilterDatabase" localSheetId="9" hidden="1">'458-20-4-06 - SO 50 Kanal...'!$C$121:$K$283</definedName>
    <definedName name="_xlnm.Print_Area" localSheetId="9">'458-20-4-06 - SO 50 Kanal...'!$C$4:$J$39,'458-20-4-06 - SO 50 Kanal...'!$C$50:$J$76,'458-20-4-06 - SO 50 Kanal...'!$C$82:$J$103,'458-20-4-06 - SO 50 Kanal...'!$C$109:$K$283</definedName>
    <definedName name="_xlnm.Print_Titles" localSheetId="9">'458-20-4-06 - SO 50 Kanal...'!$121:$121</definedName>
    <definedName name="_xlnm._FilterDatabase" localSheetId="10" hidden="1">'458-20-4-07 - SO 51 - Kan...'!$C$121:$K$284</definedName>
    <definedName name="_xlnm.Print_Area" localSheetId="10">'458-20-4-07 - SO 51 - Kan...'!$C$4:$J$39,'458-20-4-07 - SO 51 - Kan...'!$C$50:$J$76,'458-20-4-07 - SO 51 - Kan...'!$C$82:$J$103,'458-20-4-07 - SO 51 - Kan...'!$C$109:$K$284</definedName>
    <definedName name="_xlnm.Print_Titles" localSheetId="10">'458-20-4-07 - SO 51 - Kan...'!$121:$121</definedName>
    <definedName name="_xlnm._FilterDatabase" localSheetId="11" hidden="1">'458-20-4-08 - SO 53 Kanal...'!$C$121:$K$234</definedName>
    <definedName name="_xlnm.Print_Area" localSheetId="11">'458-20-4-08 - SO 53 Kanal...'!$C$4:$J$39,'458-20-4-08 - SO 53 Kanal...'!$C$50:$J$76,'458-20-4-08 - SO 53 Kanal...'!$C$82:$J$103,'458-20-4-08 - SO 53 Kanal...'!$C$109:$K$234</definedName>
    <definedName name="_xlnm.Print_Titles" localSheetId="11">'458-20-4-08 - SO 53 Kanal...'!$121:$121</definedName>
    <definedName name="_xlnm._FilterDatabase" localSheetId="12" hidden="1">'458-20-4-09 - SO 58 Přelo...'!$C$120:$K$228</definedName>
    <definedName name="_xlnm.Print_Area" localSheetId="12">'458-20-4-09 - SO 58 Přelo...'!$C$4:$J$39,'458-20-4-09 - SO 58 Přelo...'!$C$50:$J$76,'458-20-4-09 - SO 58 Přelo...'!$C$82:$J$102,'458-20-4-09 - SO 58 Přelo...'!$C$108:$K$228</definedName>
    <definedName name="_xlnm.Print_Titles" localSheetId="12">'458-20-4-09 - SO 58 Přelo...'!$120:$120</definedName>
    <definedName name="_xlnm._FilterDatabase" localSheetId="13" hidden="1">'458-20-4-10 - SO 59 - Pře...'!$C$121:$K$283</definedName>
    <definedName name="_xlnm.Print_Area" localSheetId="13">'458-20-4-10 - SO 59 - Pře...'!$C$4:$J$39,'458-20-4-10 - SO 59 - Pře...'!$C$50:$J$76,'458-20-4-10 - SO 59 - Pře...'!$C$82:$J$103,'458-20-4-10 - SO 59 - Pře...'!$C$109:$K$283</definedName>
    <definedName name="_xlnm.Print_Titles" localSheetId="13">'458-20-4-10 - SO 59 - Pře...'!$121:$121</definedName>
    <definedName name="_xlnm._FilterDatabase" localSheetId="14" hidden="1">'458-20-4-11 - SO 76 Veřej...'!$C$122:$K$268</definedName>
    <definedName name="_xlnm.Print_Area" localSheetId="14">'458-20-4-11 - SO 76 Veřej...'!$C$4:$J$39,'458-20-4-11 - SO 76 Veřej...'!$C$50:$J$76,'458-20-4-11 - SO 76 Veřej...'!$C$82:$J$104,'458-20-4-11 - SO 76 Veřej...'!$C$110:$K$268</definedName>
    <definedName name="_xlnm.Print_Titles" localSheetId="14">'458-20-4-11 - SO 76 Veřej...'!$122:$122</definedName>
    <definedName name="_xlnm.Print_Area" localSheetId="15">'Seznam figur'!$C$4:$G$95</definedName>
    <definedName name="_xlnm.Print_Titles" localSheetId="15">'Seznam figur'!$9:$9</definedName>
  </definedNames>
  <calcPr/>
</workbook>
</file>

<file path=xl/calcChain.xml><?xml version="1.0" encoding="utf-8"?>
<calcChain xmlns="http://schemas.openxmlformats.org/spreadsheetml/2006/main">
  <c i="16" l="1" r="D7"/>
  <c i="15" r="J37"/>
  <c r="J36"/>
  <c i="1" r="AY108"/>
  <c i="15" r="J35"/>
  <c i="1" r="AX108"/>
  <c i="15" r="BI267"/>
  <c r="BH267"/>
  <c r="BG267"/>
  <c r="BF267"/>
  <c r="T267"/>
  <c r="T266"/>
  <c r="T265"/>
  <c r="R267"/>
  <c r="R266"/>
  <c r="R265"/>
  <c r="P267"/>
  <c r="P266"/>
  <c r="P265"/>
  <c r="BI262"/>
  <c r="BH262"/>
  <c r="BG262"/>
  <c r="BF262"/>
  <c r="T262"/>
  <c r="R262"/>
  <c r="P262"/>
  <c r="BI259"/>
  <c r="BH259"/>
  <c r="BG259"/>
  <c r="BF259"/>
  <c r="T259"/>
  <c r="R259"/>
  <c r="P259"/>
  <c r="BI256"/>
  <c r="BH256"/>
  <c r="BG256"/>
  <c r="BF256"/>
  <c r="T256"/>
  <c r="R256"/>
  <c r="P256"/>
  <c r="BI253"/>
  <c r="BH253"/>
  <c r="BG253"/>
  <c r="BF253"/>
  <c r="T253"/>
  <c r="R253"/>
  <c r="P253"/>
  <c r="BI250"/>
  <c r="BH250"/>
  <c r="BG250"/>
  <c r="BF250"/>
  <c r="T250"/>
  <c r="R250"/>
  <c r="P250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F117"/>
  <c r="E115"/>
  <c r="F89"/>
  <c r="E87"/>
  <c r="J24"/>
  <c r="E24"/>
  <c r="J92"/>
  <c r="J23"/>
  <c r="J21"/>
  <c r="E21"/>
  <c r="J91"/>
  <c r="J20"/>
  <c r="J18"/>
  <c r="E18"/>
  <c r="F120"/>
  <c r="J17"/>
  <c r="J15"/>
  <c r="E15"/>
  <c r="F119"/>
  <c r="J14"/>
  <c r="J12"/>
  <c r="J89"/>
  <c r="E7"/>
  <c r="E85"/>
  <c i="14" r="J37"/>
  <c r="J36"/>
  <c i="1" r="AY107"/>
  <c i="14" r="J35"/>
  <c i="1" r="AX107"/>
  <c i="14" r="BI282"/>
  <c r="BH282"/>
  <c r="BG282"/>
  <c r="BF282"/>
  <c r="T282"/>
  <c r="R282"/>
  <c r="P282"/>
  <c r="BI280"/>
  <c r="BH280"/>
  <c r="BG280"/>
  <c r="BF280"/>
  <c r="T280"/>
  <c r="R280"/>
  <c r="P280"/>
  <c r="BI277"/>
  <c r="BH277"/>
  <c r="BG277"/>
  <c r="BF277"/>
  <c r="T277"/>
  <c r="R277"/>
  <c r="P277"/>
  <c r="BI275"/>
  <c r="BH275"/>
  <c r="BG275"/>
  <c r="BF275"/>
  <c r="T275"/>
  <c r="R275"/>
  <c r="P275"/>
  <c r="BI272"/>
  <c r="BH272"/>
  <c r="BG272"/>
  <c r="BF272"/>
  <c r="T272"/>
  <c r="R272"/>
  <c r="P272"/>
  <c r="BI269"/>
  <c r="BH269"/>
  <c r="BG269"/>
  <c r="BF269"/>
  <c r="T269"/>
  <c r="R269"/>
  <c r="P269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1"/>
  <c r="BH221"/>
  <c r="BG221"/>
  <c r="BF221"/>
  <c r="T221"/>
  <c r="R221"/>
  <c r="P221"/>
  <c r="BI218"/>
  <c r="BH218"/>
  <c r="BG218"/>
  <c r="BF218"/>
  <c r="T218"/>
  <c r="R218"/>
  <c r="P218"/>
  <c r="BI214"/>
  <c r="BH214"/>
  <c r="BG214"/>
  <c r="BF214"/>
  <c r="T214"/>
  <c r="R214"/>
  <c r="P214"/>
  <c r="BI212"/>
  <c r="BH212"/>
  <c r="BG212"/>
  <c r="BF212"/>
  <c r="T212"/>
  <c r="R212"/>
  <c r="P212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4"/>
  <c r="BH174"/>
  <c r="BG174"/>
  <c r="BF174"/>
  <c r="T174"/>
  <c r="T173"/>
  <c r="R174"/>
  <c r="R173"/>
  <c r="P174"/>
  <c r="P173"/>
  <c r="BI169"/>
  <c r="BH169"/>
  <c r="BG169"/>
  <c r="BF169"/>
  <c r="T169"/>
  <c r="R169"/>
  <c r="P169"/>
  <c r="BI166"/>
  <c r="BH166"/>
  <c r="BG166"/>
  <c r="BF166"/>
  <c r="T166"/>
  <c r="R166"/>
  <c r="P166"/>
  <c r="BI162"/>
  <c r="BH162"/>
  <c r="BG162"/>
  <c r="BF162"/>
  <c r="T162"/>
  <c r="R162"/>
  <c r="P162"/>
  <c r="BI159"/>
  <c r="BH159"/>
  <c r="BG159"/>
  <c r="BF159"/>
  <c r="T159"/>
  <c r="R159"/>
  <c r="P159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F116"/>
  <c r="E114"/>
  <c r="J92"/>
  <c r="F89"/>
  <c r="E87"/>
  <c r="J24"/>
  <c r="E24"/>
  <c r="J119"/>
  <c r="J23"/>
  <c r="J21"/>
  <c r="E21"/>
  <c r="J118"/>
  <c r="J20"/>
  <c r="J18"/>
  <c r="E18"/>
  <c r="F119"/>
  <c r="J17"/>
  <c r="J15"/>
  <c r="E15"/>
  <c r="F118"/>
  <c r="J14"/>
  <c r="J12"/>
  <c r="J89"/>
  <c r="E7"/>
  <c r="E112"/>
  <c i="13" r="J37"/>
  <c r="J36"/>
  <c i="1" r="AY106"/>
  <c i="13" r="J35"/>
  <c i="1" r="AX106"/>
  <c i="13" r="BI227"/>
  <c r="BH227"/>
  <c r="BG227"/>
  <c r="BF227"/>
  <c r="T227"/>
  <c r="T226"/>
  <c r="R227"/>
  <c r="R226"/>
  <c r="P227"/>
  <c r="P226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1"/>
  <c r="BH201"/>
  <c r="BG201"/>
  <c r="BF201"/>
  <c r="T201"/>
  <c r="R201"/>
  <c r="P201"/>
  <c r="BI197"/>
  <c r="BH197"/>
  <c r="BG197"/>
  <c r="BF197"/>
  <c r="T197"/>
  <c r="R197"/>
  <c r="P197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F115"/>
  <c r="E113"/>
  <c r="F89"/>
  <c r="E87"/>
  <c r="J24"/>
  <c r="E24"/>
  <c r="J118"/>
  <c r="J23"/>
  <c r="J21"/>
  <c r="E21"/>
  <c r="J117"/>
  <c r="J20"/>
  <c r="J18"/>
  <c r="E18"/>
  <c r="F118"/>
  <c r="J17"/>
  <c r="J15"/>
  <c r="E15"/>
  <c r="F91"/>
  <c r="J14"/>
  <c r="J12"/>
  <c r="J89"/>
  <c r="E7"/>
  <c r="E111"/>
  <c i="12" r="J37"/>
  <c r="J36"/>
  <c i="1" r="AY105"/>
  <c i="12" r="J35"/>
  <c i="1" r="AX105"/>
  <c i="12" r="BI233"/>
  <c r="BH233"/>
  <c r="BG233"/>
  <c r="BF233"/>
  <c r="T233"/>
  <c r="T232"/>
  <c r="R233"/>
  <c r="R232"/>
  <c r="P233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7"/>
  <c r="BH207"/>
  <c r="BG207"/>
  <c r="BF207"/>
  <c r="T207"/>
  <c r="R207"/>
  <c r="P207"/>
  <c r="BI204"/>
  <c r="BH204"/>
  <c r="BG204"/>
  <c r="BF204"/>
  <c r="T204"/>
  <c r="R204"/>
  <c r="P204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T167"/>
  <c r="R168"/>
  <c r="R167"/>
  <c r="P168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F116"/>
  <c r="E114"/>
  <c r="F89"/>
  <c r="E87"/>
  <c r="J24"/>
  <c r="E24"/>
  <c r="J119"/>
  <c r="J23"/>
  <c r="J21"/>
  <c r="E21"/>
  <c r="J91"/>
  <c r="J20"/>
  <c r="J18"/>
  <c r="E18"/>
  <c r="F119"/>
  <c r="J17"/>
  <c r="J15"/>
  <c r="E15"/>
  <c r="F91"/>
  <c r="J14"/>
  <c r="J12"/>
  <c r="J89"/>
  <c r="E7"/>
  <c r="E112"/>
  <c i="11" r="J37"/>
  <c r="J36"/>
  <c i="1" r="AY104"/>
  <c i="11" r="J35"/>
  <c i="1" r="AX104"/>
  <c i="11" r="BI283"/>
  <c r="BH283"/>
  <c r="BG283"/>
  <c r="BF283"/>
  <c r="T283"/>
  <c r="R283"/>
  <c r="P283"/>
  <c r="BI281"/>
  <c r="BH281"/>
  <c r="BG281"/>
  <c r="BF281"/>
  <c r="T281"/>
  <c r="R281"/>
  <c r="P281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7"/>
  <c r="BH207"/>
  <c r="BG207"/>
  <c r="BF207"/>
  <c r="T207"/>
  <c r="R207"/>
  <c r="P207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2"/>
  <c r="BH172"/>
  <c r="BG172"/>
  <c r="BF172"/>
  <c r="T172"/>
  <c r="R172"/>
  <c r="P172"/>
  <c r="BI168"/>
  <c r="BH168"/>
  <c r="BG168"/>
  <c r="BF168"/>
  <c r="T168"/>
  <c r="R168"/>
  <c r="P168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F116"/>
  <c r="E114"/>
  <c r="F89"/>
  <c r="E87"/>
  <c r="J24"/>
  <c r="E24"/>
  <c r="J119"/>
  <c r="J23"/>
  <c r="J21"/>
  <c r="E21"/>
  <c r="J118"/>
  <c r="J20"/>
  <c r="J18"/>
  <c r="E18"/>
  <c r="F92"/>
  <c r="J17"/>
  <c r="J15"/>
  <c r="E15"/>
  <c r="F118"/>
  <c r="J14"/>
  <c r="J12"/>
  <c r="J116"/>
  <c r="E7"/>
  <c r="E112"/>
  <c i="10" r="J37"/>
  <c r="J36"/>
  <c i="1" r="AY103"/>
  <c i="10" r="J35"/>
  <c i="1" r="AX103"/>
  <c i="10" r="BI282"/>
  <c r="BH282"/>
  <c r="BG282"/>
  <c r="BF282"/>
  <c r="T282"/>
  <c r="R282"/>
  <c r="P282"/>
  <c r="BI280"/>
  <c r="BH280"/>
  <c r="BG280"/>
  <c r="BF280"/>
  <c r="T280"/>
  <c r="R280"/>
  <c r="P280"/>
  <c r="BI277"/>
  <c r="BH277"/>
  <c r="BG277"/>
  <c r="BF277"/>
  <c r="T277"/>
  <c r="R277"/>
  <c r="P277"/>
  <c r="BI275"/>
  <c r="BH275"/>
  <c r="BG275"/>
  <c r="BF275"/>
  <c r="T275"/>
  <c r="R275"/>
  <c r="P275"/>
  <c r="BI271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4"/>
  <c r="BH174"/>
  <c r="BG174"/>
  <c r="BF174"/>
  <c r="T174"/>
  <c r="T173"/>
  <c r="R174"/>
  <c r="R173"/>
  <c r="P174"/>
  <c r="P173"/>
  <c r="BI169"/>
  <c r="BH169"/>
  <c r="BG169"/>
  <c r="BF169"/>
  <c r="T169"/>
  <c r="R169"/>
  <c r="P169"/>
  <c r="BI166"/>
  <c r="BH166"/>
  <c r="BG166"/>
  <c r="BF166"/>
  <c r="T166"/>
  <c r="R166"/>
  <c r="P166"/>
  <c r="BI162"/>
  <c r="BH162"/>
  <c r="BG162"/>
  <c r="BF162"/>
  <c r="T162"/>
  <c r="R162"/>
  <c r="P162"/>
  <c r="BI159"/>
  <c r="BH159"/>
  <c r="BG159"/>
  <c r="BF159"/>
  <c r="T159"/>
  <c r="R159"/>
  <c r="P159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F116"/>
  <c r="E114"/>
  <c r="F89"/>
  <c r="E87"/>
  <c r="J24"/>
  <c r="E24"/>
  <c r="J92"/>
  <c r="J23"/>
  <c r="J21"/>
  <c r="E21"/>
  <c r="J91"/>
  <c r="J20"/>
  <c r="J18"/>
  <c r="E18"/>
  <c r="F119"/>
  <c r="J17"/>
  <c r="J15"/>
  <c r="E15"/>
  <c r="F118"/>
  <c r="J14"/>
  <c r="J12"/>
  <c r="J116"/>
  <c r="E7"/>
  <c r="E112"/>
  <c i="9" r="J37"/>
  <c r="J36"/>
  <c i="1" r="AY102"/>
  <c i="9" r="J35"/>
  <c i="1" r="AX102"/>
  <c i="9" r="BI314"/>
  <c r="BH314"/>
  <c r="BG314"/>
  <c r="BF314"/>
  <c r="T314"/>
  <c r="T313"/>
  <c r="T312"/>
  <c r="R314"/>
  <c r="R313"/>
  <c r="R312"/>
  <c r="P314"/>
  <c r="P313"/>
  <c r="P312"/>
  <c r="BI310"/>
  <c r="BH310"/>
  <c r="BG310"/>
  <c r="BF310"/>
  <c r="T310"/>
  <c r="R310"/>
  <c r="P310"/>
  <c r="BI308"/>
  <c r="BH308"/>
  <c r="BG308"/>
  <c r="BF308"/>
  <c r="T308"/>
  <c r="R308"/>
  <c r="P308"/>
  <c r="BI304"/>
  <c r="BH304"/>
  <c r="BG304"/>
  <c r="BF304"/>
  <c r="T304"/>
  <c r="R304"/>
  <c r="P304"/>
  <c r="BI301"/>
  <c r="BH301"/>
  <c r="BG301"/>
  <c r="BF301"/>
  <c r="T301"/>
  <c r="R301"/>
  <c r="P301"/>
  <c r="BI298"/>
  <c r="BH298"/>
  <c r="BG298"/>
  <c r="BF298"/>
  <c r="T298"/>
  <c r="R298"/>
  <c r="P298"/>
  <c r="BI294"/>
  <c r="BH294"/>
  <c r="BG294"/>
  <c r="BF294"/>
  <c r="T294"/>
  <c r="R294"/>
  <c r="P294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2"/>
  <c r="BH272"/>
  <c r="BG272"/>
  <c r="BF272"/>
  <c r="T272"/>
  <c r="R272"/>
  <c r="P272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3"/>
  <c r="BH203"/>
  <c r="BG203"/>
  <c r="BF203"/>
  <c r="T203"/>
  <c r="R203"/>
  <c r="P203"/>
  <c r="BI199"/>
  <c r="BH199"/>
  <c r="BG199"/>
  <c r="BF199"/>
  <c r="T199"/>
  <c r="T198"/>
  <c r="R199"/>
  <c r="R198"/>
  <c r="P199"/>
  <c r="P198"/>
  <c r="BI194"/>
  <c r="BH194"/>
  <c r="BG194"/>
  <c r="BF194"/>
  <c r="T194"/>
  <c r="R194"/>
  <c r="P194"/>
  <c r="BI191"/>
  <c r="BH191"/>
  <c r="BG191"/>
  <c r="BF191"/>
  <c r="T191"/>
  <c r="R191"/>
  <c r="P191"/>
  <c r="BI187"/>
  <c r="BH187"/>
  <c r="BG187"/>
  <c r="BF187"/>
  <c r="T187"/>
  <c r="T186"/>
  <c r="R187"/>
  <c r="R186"/>
  <c r="P187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6"/>
  <c r="BH156"/>
  <c r="BG156"/>
  <c r="BF156"/>
  <c r="T156"/>
  <c r="R156"/>
  <c r="P156"/>
  <c r="BI152"/>
  <c r="BH152"/>
  <c r="BG152"/>
  <c r="BF152"/>
  <c r="T152"/>
  <c r="R152"/>
  <c r="P152"/>
  <c r="BI148"/>
  <c r="BH148"/>
  <c r="BG148"/>
  <c r="BF148"/>
  <c r="T148"/>
  <c r="R148"/>
  <c r="P148"/>
  <c r="BI145"/>
  <c r="BH145"/>
  <c r="BG145"/>
  <c r="BF145"/>
  <c r="T145"/>
  <c r="R145"/>
  <c r="P145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F120"/>
  <c r="E118"/>
  <c r="F89"/>
  <c r="E87"/>
  <c r="J24"/>
  <c r="E24"/>
  <c r="J123"/>
  <c r="J23"/>
  <c r="J21"/>
  <c r="E21"/>
  <c r="J91"/>
  <c r="J20"/>
  <c r="J18"/>
  <c r="E18"/>
  <c r="F92"/>
  <c r="J17"/>
  <c r="J15"/>
  <c r="E15"/>
  <c r="F122"/>
  <c r="J14"/>
  <c r="J12"/>
  <c r="J120"/>
  <c r="E7"/>
  <c r="E85"/>
  <c i="8" r="J37"/>
  <c r="J36"/>
  <c i="1" r="AY101"/>
  <c i="8" r="J35"/>
  <c i="1" r="AX101"/>
  <c i="8" r="BI179"/>
  <c r="BH179"/>
  <c r="BG179"/>
  <c r="BF179"/>
  <c r="T179"/>
  <c r="R179"/>
  <c r="P179"/>
  <c r="BI175"/>
  <c r="BH175"/>
  <c r="BG175"/>
  <c r="BF175"/>
  <c r="T175"/>
  <c r="R175"/>
  <c r="P175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3"/>
  <c r="BH133"/>
  <c r="BG133"/>
  <c r="BF133"/>
  <c r="T133"/>
  <c r="R133"/>
  <c r="P133"/>
  <c r="BI130"/>
  <c r="BH130"/>
  <c r="BG130"/>
  <c r="BF130"/>
  <c r="T130"/>
  <c r="R130"/>
  <c r="P130"/>
  <c r="BI126"/>
  <c r="BH126"/>
  <c r="BG126"/>
  <c r="BF126"/>
  <c r="T126"/>
  <c r="R126"/>
  <c r="P126"/>
  <c r="BI122"/>
  <c r="BH122"/>
  <c r="BG122"/>
  <c r="BF122"/>
  <c r="T122"/>
  <c r="R122"/>
  <c r="P122"/>
  <c r="F113"/>
  <c r="E111"/>
  <c r="F89"/>
  <c r="E87"/>
  <c r="J24"/>
  <c r="E24"/>
  <c r="J116"/>
  <c r="J23"/>
  <c r="J21"/>
  <c r="E21"/>
  <c r="J115"/>
  <c r="J20"/>
  <c r="J18"/>
  <c r="E18"/>
  <c r="F116"/>
  <c r="J17"/>
  <c r="J15"/>
  <c r="E15"/>
  <c r="F115"/>
  <c r="J14"/>
  <c r="J12"/>
  <c r="J113"/>
  <c r="E7"/>
  <c r="E109"/>
  <c i="7" r="J37"/>
  <c r="J36"/>
  <c i="1" r="AY100"/>
  <c i="7" r="J35"/>
  <c i="1" r="AX100"/>
  <c i="7" r="BI196"/>
  <c r="BH196"/>
  <c r="BG196"/>
  <c r="BF196"/>
  <c r="T196"/>
  <c r="T195"/>
  <c r="R196"/>
  <c r="R195"/>
  <c r="P196"/>
  <c r="P195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3"/>
  <c r="BH143"/>
  <c r="BG143"/>
  <c r="BF143"/>
  <c r="T143"/>
  <c r="R143"/>
  <c r="P143"/>
  <c r="BI140"/>
  <c r="BH140"/>
  <c r="BG140"/>
  <c r="BF140"/>
  <c r="T140"/>
  <c r="R140"/>
  <c r="P140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6"/>
  <c r="BH126"/>
  <c r="BG126"/>
  <c r="BF126"/>
  <c r="T126"/>
  <c r="R126"/>
  <c r="P126"/>
  <c r="BI122"/>
  <c r="BH122"/>
  <c r="BG122"/>
  <c r="BF122"/>
  <c r="T122"/>
  <c r="R122"/>
  <c r="P122"/>
  <c r="F113"/>
  <c r="E111"/>
  <c r="F89"/>
  <c r="E87"/>
  <c r="J24"/>
  <c r="E24"/>
  <c r="J92"/>
  <c r="J23"/>
  <c r="J21"/>
  <c r="E21"/>
  <c r="J115"/>
  <c r="J20"/>
  <c r="J18"/>
  <c r="E18"/>
  <c r="F92"/>
  <c r="J17"/>
  <c r="J15"/>
  <c r="E15"/>
  <c r="F115"/>
  <c r="J14"/>
  <c r="J12"/>
  <c r="J113"/>
  <c r="E7"/>
  <c r="E85"/>
  <c i="6" r="J37"/>
  <c r="J36"/>
  <c i="1" r="AY99"/>
  <c i="6" r="J35"/>
  <c i="1" r="AX99"/>
  <c i="6" r="BI202"/>
  <c r="BH202"/>
  <c r="BG202"/>
  <c r="BF202"/>
  <c r="T202"/>
  <c r="T201"/>
  <c r="R202"/>
  <c r="R201"/>
  <c r="P202"/>
  <c r="P201"/>
  <c r="BI198"/>
  <c r="BH198"/>
  <c r="BG198"/>
  <c r="BF198"/>
  <c r="T198"/>
  <c r="R198"/>
  <c r="P198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F113"/>
  <c r="E111"/>
  <c r="F89"/>
  <c r="E87"/>
  <c r="J24"/>
  <c r="E24"/>
  <c r="J116"/>
  <c r="J23"/>
  <c r="J21"/>
  <c r="E21"/>
  <c r="J115"/>
  <c r="J20"/>
  <c r="J18"/>
  <c r="E18"/>
  <c r="F116"/>
  <c r="J17"/>
  <c r="J15"/>
  <c r="E15"/>
  <c r="F115"/>
  <c r="J14"/>
  <c r="J12"/>
  <c r="J89"/>
  <c r="E7"/>
  <c r="E109"/>
  <c i="5" r="J37"/>
  <c r="J36"/>
  <c i="1" r="AY98"/>
  <c i="5" r="J35"/>
  <c i="1" r="AX98"/>
  <c i="5"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4"/>
  <c r="BH204"/>
  <c r="BG204"/>
  <c r="BF204"/>
  <c r="T204"/>
  <c r="R204"/>
  <c r="P204"/>
  <c r="BI200"/>
  <c r="BH200"/>
  <c r="BG200"/>
  <c r="BF200"/>
  <c r="T200"/>
  <c r="R200"/>
  <c r="P200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T150"/>
  <c r="R151"/>
  <c r="R150"/>
  <c r="P151"/>
  <c r="P150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F116"/>
  <c r="E114"/>
  <c r="F89"/>
  <c r="E87"/>
  <c r="J24"/>
  <c r="E24"/>
  <c r="J119"/>
  <c r="J23"/>
  <c r="J21"/>
  <c r="E21"/>
  <c r="J91"/>
  <c r="J20"/>
  <c r="J18"/>
  <c r="E18"/>
  <c r="F119"/>
  <c r="J17"/>
  <c r="J15"/>
  <c r="E15"/>
  <c r="F118"/>
  <c r="J14"/>
  <c r="J12"/>
  <c r="J116"/>
  <c r="E7"/>
  <c r="E112"/>
  <c i="4" r="J37"/>
  <c r="J36"/>
  <c i="1" r="AY97"/>
  <c i="4" r="J35"/>
  <c i="1" r="AX97"/>
  <c i="4" r="BI278"/>
  <c r="BH278"/>
  <c r="BG278"/>
  <c r="BF278"/>
  <c r="T278"/>
  <c r="R278"/>
  <c r="P278"/>
  <c r="BI275"/>
  <c r="BH275"/>
  <c r="BG275"/>
  <c r="BF275"/>
  <c r="T275"/>
  <c r="R275"/>
  <c r="P275"/>
  <c r="BI271"/>
  <c r="BH271"/>
  <c r="BG271"/>
  <c r="BF271"/>
  <c r="T271"/>
  <c r="T270"/>
  <c r="R271"/>
  <c r="R270"/>
  <c r="P271"/>
  <c r="P270"/>
  <c r="BI267"/>
  <c r="BH267"/>
  <c r="BG267"/>
  <c r="BF267"/>
  <c r="T267"/>
  <c r="T266"/>
  <c r="R267"/>
  <c r="R266"/>
  <c r="P267"/>
  <c r="P266"/>
  <c r="BI263"/>
  <c r="BH263"/>
  <c r="BG263"/>
  <c r="BF263"/>
  <c r="T263"/>
  <c r="R263"/>
  <c r="P263"/>
  <c r="BI259"/>
  <c r="BH259"/>
  <c r="BG259"/>
  <c r="BF259"/>
  <c r="T259"/>
  <c r="R259"/>
  <c r="P259"/>
  <c r="BI255"/>
  <c r="BH255"/>
  <c r="BG255"/>
  <c r="BF255"/>
  <c r="T255"/>
  <c r="R255"/>
  <c r="P255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6"/>
  <c r="BH216"/>
  <c r="BG216"/>
  <c r="BF216"/>
  <c r="T216"/>
  <c r="R216"/>
  <c r="P216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39"/>
  <c r="BH139"/>
  <c r="BG139"/>
  <c r="BF139"/>
  <c r="T139"/>
  <c r="R139"/>
  <c r="P139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F119"/>
  <c r="E117"/>
  <c r="F89"/>
  <c r="E87"/>
  <c r="J24"/>
  <c r="E24"/>
  <c r="J122"/>
  <c r="J23"/>
  <c r="J21"/>
  <c r="E21"/>
  <c r="J91"/>
  <c r="J20"/>
  <c r="J18"/>
  <c r="E18"/>
  <c r="F92"/>
  <c r="J17"/>
  <c r="J15"/>
  <c r="E15"/>
  <c r="F91"/>
  <c r="J14"/>
  <c r="J12"/>
  <c r="J119"/>
  <c r="E7"/>
  <c r="E115"/>
  <c i="3" r="J37"/>
  <c r="J36"/>
  <c i="1" r="AY96"/>
  <c i="3" r="J35"/>
  <c i="1" r="AX96"/>
  <c i="3"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5"/>
  <c r="BH165"/>
  <c r="BG165"/>
  <c r="BF165"/>
  <c r="T165"/>
  <c r="R165"/>
  <c r="P165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29"/>
  <c r="BH129"/>
  <c r="BG129"/>
  <c r="BF129"/>
  <c r="T129"/>
  <c r="R129"/>
  <c r="P129"/>
  <c r="BI125"/>
  <c r="BH125"/>
  <c r="BG125"/>
  <c r="BF125"/>
  <c r="T125"/>
  <c r="R125"/>
  <c r="P125"/>
  <c r="F116"/>
  <c r="E114"/>
  <c r="F89"/>
  <c r="E87"/>
  <c r="J24"/>
  <c r="E24"/>
  <c r="J92"/>
  <c r="J23"/>
  <c r="J21"/>
  <c r="E21"/>
  <c r="J118"/>
  <c r="J20"/>
  <c r="J18"/>
  <c r="E18"/>
  <c r="F119"/>
  <c r="J17"/>
  <c r="J15"/>
  <c r="E15"/>
  <c r="F118"/>
  <c r="J14"/>
  <c r="J12"/>
  <c r="J89"/>
  <c r="E7"/>
  <c r="E112"/>
  <c i="2" r="J37"/>
  <c r="J36"/>
  <c i="1" r="AY95"/>
  <c i="2" r="J35"/>
  <c i="1" r="AX95"/>
  <c i="2" r="BI162"/>
  <c r="BH162"/>
  <c r="BG162"/>
  <c r="BF162"/>
  <c r="T162"/>
  <c r="T161"/>
  <c r="R162"/>
  <c r="R161"/>
  <c r="P162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F116"/>
  <c r="E114"/>
  <c r="F89"/>
  <c r="E87"/>
  <c r="J24"/>
  <c r="E24"/>
  <c r="J92"/>
  <c r="J23"/>
  <c r="J21"/>
  <c r="E21"/>
  <c r="J91"/>
  <c r="J20"/>
  <c r="J18"/>
  <c r="E18"/>
  <c r="F119"/>
  <c r="J17"/>
  <c r="J15"/>
  <c r="E15"/>
  <c r="F118"/>
  <c r="J14"/>
  <c r="J12"/>
  <c r="J116"/>
  <c r="E7"/>
  <c r="E85"/>
  <c i="1" r="L90"/>
  <c r="AM90"/>
  <c r="AM89"/>
  <c r="L89"/>
  <c r="AM87"/>
  <c r="L87"/>
  <c r="L85"/>
  <c r="L84"/>
  <c i="15" r="J267"/>
  <c r="J253"/>
  <c r="BK250"/>
  <c r="BK241"/>
  <c r="J226"/>
  <c r="J224"/>
  <c r="J218"/>
  <c r="BK215"/>
  <c r="J194"/>
  <c r="J187"/>
  <c r="J166"/>
  <c r="BK154"/>
  <c r="BK151"/>
  <c r="BK145"/>
  <c r="J142"/>
  <c r="J132"/>
  <c i="14" r="BK258"/>
  <c r="J253"/>
  <c r="J229"/>
  <c r="J221"/>
  <c r="BK214"/>
  <c r="J207"/>
  <c r="BK205"/>
  <c r="J197"/>
  <c r="BK166"/>
  <c r="BK141"/>
  <c r="J128"/>
  <c i="13" r="J220"/>
  <c r="J217"/>
  <c r="J201"/>
  <c r="BK197"/>
  <c r="J181"/>
  <c r="J166"/>
  <c r="BK157"/>
  <c r="J136"/>
  <c r="J127"/>
  <c r="J124"/>
  <c i="12" r="BK226"/>
  <c r="BK218"/>
  <c r="J209"/>
  <c r="BK207"/>
  <c r="BK199"/>
  <c r="BK195"/>
  <c r="J185"/>
  <c r="J174"/>
  <c r="BK158"/>
  <c r="BK146"/>
  <c i="11" r="J274"/>
  <c r="J266"/>
  <c r="J257"/>
  <c r="BK250"/>
  <c r="BK248"/>
  <c r="J240"/>
  <c r="BK235"/>
  <c r="BK232"/>
  <c r="J212"/>
  <c r="J203"/>
  <c r="J164"/>
  <c r="J149"/>
  <c r="BK146"/>
  <c r="BK125"/>
  <c i="10" r="J277"/>
  <c r="BK275"/>
  <c r="BK266"/>
  <c r="BK250"/>
  <c r="J240"/>
  <c r="J235"/>
  <c r="BK228"/>
  <c r="J223"/>
  <c r="BK217"/>
  <c r="BK207"/>
  <c r="J204"/>
  <c r="BK174"/>
  <c r="BK155"/>
  <c r="BK152"/>
  <c r="J149"/>
  <c r="BK145"/>
  <c r="J125"/>
  <c i="9" r="J310"/>
  <c r="BK304"/>
  <c r="BK294"/>
  <c r="J272"/>
  <c r="J263"/>
  <c r="BK254"/>
  <c r="BK245"/>
  <c r="J234"/>
  <c r="J231"/>
  <c r="BK229"/>
  <c r="J224"/>
  <c r="J222"/>
  <c r="BK219"/>
  <c r="J187"/>
  <c r="J180"/>
  <c r="BK164"/>
  <c r="J156"/>
  <c r="BK152"/>
  <c r="J148"/>
  <c r="J145"/>
  <c r="J141"/>
  <c i="8" r="J179"/>
  <c r="BK171"/>
  <c r="BK159"/>
  <c r="J130"/>
  <c i="7" r="BK173"/>
  <c r="J170"/>
  <c r="BK158"/>
  <c r="J154"/>
  <c r="BK150"/>
  <c i="6" r="J195"/>
  <c r="BK177"/>
  <c r="BK147"/>
  <c r="BK140"/>
  <c r="J125"/>
  <c r="J122"/>
  <c i="5" r="J226"/>
  <c r="BK211"/>
  <c r="BK184"/>
  <c r="J174"/>
  <c r="BK168"/>
  <c r="J155"/>
  <c r="J151"/>
  <c r="J143"/>
  <c r="J140"/>
  <c r="BK131"/>
  <c r="J128"/>
  <c i="4" r="J275"/>
  <c r="BK267"/>
  <c r="BK239"/>
  <c r="J227"/>
  <c r="J219"/>
  <c r="BK216"/>
  <c r="BK200"/>
  <c r="J196"/>
  <c r="BK190"/>
  <c r="J173"/>
  <c r="J165"/>
  <c r="J136"/>
  <c r="J132"/>
  <c r="J128"/>
  <c i="3" r="BK239"/>
  <c r="BK233"/>
  <c r="BK222"/>
  <c r="J215"/>
  <c r="BK210"/>
  <c r="J206"/>
  <c r="BK197"/>
  <c r="BK178"/>
  <c r="J172"/>
  <c r="J143"/>
  <c r="BK133"/>
  <c r="BK125"/>
  <c i="2" r="BK148"/>
  <c r="BK138"/>
  <c i="1" r="AS94"/>
  <c i="15" r="BK238"/>
  <c r="BK224"/>
  <c r="BK218"/>
  <c r="BK212"/>
  <c r="BK200"/>
  <c r="BK166"/>
  <c r="J160"/>
  <c r="J154"/>
  <c r="J151"/>
  <c r="J148"/>
  <c r="BK139"/>
  <c r="J129"/>
  <c i="14" r="J282"/>
  <c r="BK280"/>
  <c r="BK272"/>
  <c r="J260"/>
  <c r="BK239"/>
  <c r="BK226"/>
  <c r="J214"/>
  <c r="J200"/>
  <c r="J191"/>
  <c r="BK169"/>
  <c r="J145"/>
  <c r="J131"/>
  <c i="13" r="BK190"/>
  <c r="J184"/>
  <c r="BK181"/>
  <c r="J163"/>
  <c i="12" r="J221"/>
  <c r="BK204"/>
  <c r="J199"/>
  <c r="BK182"/>
  <c r="J171"/>
  <c r="J164"/>
  <c r="BK149"/>
  <c r="BK134"/>
  <c r="BK131"/>
  <c i="11" r="BK281"/>
  <c r="BK266"/>
  <c r="J242"/>
  <c r="BK240"/>
  <c r="J226"/>
  <c r="BK221"/>
  <c r="J207"/>
  <c r="BK200"/>
  <c r="BK196"/>
  <c r="BK190"/>
  <c r="BK183"/>
  <c r="BK180"/>
  <c r="J177"/>
  <c r="J172"/>
  <c r="BK161"/>
  <c r="BK158"/>
  <c r="J152"/>
  <c r="BK131"/>
  <c r="J128"/>
  <c i="10" r="BK282"/>
  <c r="J282"/>
  <c r="BK280"/>
  <c r="J280"/>
  <c r="BK277"/>
  <c r="J275"/>
  <c r="J266"/>
  <c r="J263"/>
  <c r="BK260"/>
  <c r="J252"/>
  <c r="J246"/>
  <c r="J242"/>
  <c r="J237"/>
  <c r="BK226"/>
  <c r="J217"/>
  <c r="J201"/>
  <c r="J181"/>
  <c r="BK166"/>
  <c r="J137"/>
  <c r="BK128"/>
  <c i="9" r="J298"/>
  <c r="BK287"/>
  <c r="J284"/>
  <c r="BK275"/>
  <c r="J260"/>
  <c r="J254"/>
  <c r="J229"/>
  <c r="J215"/>
  <c r="BK210"/>
  <c r="J194"/>
  <c r="J191"/>
  <c r="J177"/>
  <c r="BK156"/>
  <c r="J152"/>
  <c r="BK138"/>
  <c r="J135"/>
  <c i="8" r="J171"/>
  <c r="BK146"/>
  <c i="7" r="J164"/>
  <c i="6" r="BK183"/>
  <c r="J177"/>
  <c r="BK169"/>
  <c r="BK155"/>
  <c r="BK144"/>
  <c r="BK136"/>
  <c r="J132"/>
  <c i="14" r="BK260"/>
  <c r="BK256"/>
  <c r="J251"/>
  <c r="BK221"/>
  <c r="J203"/>
  <c r="BK195"/>
  <c r="BK183"/>
  <c r="BK125"/>
  <c i="13" r="J223"/>
  <c r="J209"/>
  <c r="J197"/>
  <c r="J187"/>
  <c r="BK175"/>
  <c r="BK163"/>
  <c r="BK160"/>
  <c r="J153"/>
  <c r="BK150"/>
  <c r="BK140"/>
  <c i="12" r="BK233"/>
  <c r="J233"/>
  <c r="J229"/>
  <c r="BK223"/>
  <c r="J212"/>
  <c r="BK209"/>
  <c r="J195"/>
  <c r="BK192"/>
  <c r="BK189"/>
  <c r="BK185"/>
  <c r="J179"/>
  <c r="BK177"/>
  <c r="J146"/>
  <c r="BK143"/>
  <c r="J134"/>
  <c i="11" r="BK263"/>
  <c r="J248"/>
  <c r="BK226"/>
  <c r="BK218"/>
  <c r="BK212"/>
  <c r="BK203"/>
  <c r="J200"/>
  <c r="J161"/>
  <c r="J143"/>
  <c r="J140"/>
  <c r="J137"/>
  <c r="BK128"/>
  <c i="10" r="J271"/>
  <c r="J260"/>
  <c r="J256"/>
  <c r="BK248"/>
  <c r="J231"/>
  <c r="J214"/>
  <c r="J207"/>
  <c r="BK201"/>
  <c r="BK183"/>
  <c r="J152"/>
  <c r="BK149"/>
  <c r="BK131"/>
  <c i="9" r="J278"/>
  <c r="BK260"/>
  <c r="J251"/>
  <c r="J242"/>
  <c r="BK234"/>
  <c r="BK231"/>
  <c r="BK227"/>
  <c r="BK213"/>
  <c r="BK187"/>
  <c r="BK183"/>
  <c r="BK174"/>
  <c r="BK161"/>
  <c r="BK129"/>
  <c i="8" r="BK175"/>
  <c r="J168"/>
  <c r="J151"/>
  <c i="7" r="J176"/>
  <c r="BK167"/>
  <c r="BK133"/>
  <c r="BK122"/>
  <c i="6" r="J187"/>
  <c r="J173"/>
  <c r="J169"/>
  <c r="J166"/>
  <c r="BK151"/>
  <c r="J144"/>
  <c r="J140"/>
  <c r="BK132"/>
  <c r="BK125"/>
  <c i="5" r="J223"/>
  <c r="BK200"/>
  <c r="J187"/>
  <c r="J184"/>
  <c r="BK177"/>
  <c r="J171"/>
  <c r="J147"/>
  <c r="BK140"/>
  <c r="J134"/>
  <c r="BK128"/>
  <c i="4" r="J267"/>
  <c r="BK263"/>
  <c r="J242"/>
  <c r="BK222"/>
  <c r="J216"/>
  <c r="J209"/>
  <c r="BK184"/>
  <c r="BK181"/>
  <c r="J169"/>
  <c r="BK161"/>
  <c r="J157"/>
  <c r="BK150"/>
  <c r="BK148"/>
  <c r="J145"/>
  <c r="BK139"/>
  <c i="3" r="BK218"/>
  <c r="J210"/>
  <c r="BK189"/>
  <c r="BK165"/>
  <c r="J158"/>
  <c r="J152"/>
  <c r="J149"/>
  <c i="2" r="BK162"/>
  <c r="BK159"/>
  <c r="J148"/>
  <c r="J144"/>
  <c r="BK134"/>
  <c r="BK125"/>
  <c i="15" r="J247"/>
  <c r="J241"/>
  <c r="J238"/>
  <c r="BK226"/>
  <c r="J222"/>
  <c r="J212"/>
  <c r="J206"/>
  <c r="J200"/>
  <c r="BK191"/>
  <c r="BK184"/>
  <c r="J181"/>
  <c r="J178"/>
  <c r="J175"/>
  <c r="BK172"/>
  <c r="J163"/>
  <c r="BK157"/>
  <c r="BK148"/>
  <c r="BK142"/>
  <c r="BK137"/>
  <c i="14" r="J275"/>
  <c r="J272"/>
  <c r="J258"/>
  <c r="BK246"/>
  <c r="J223"/>
  <c r="J209"/>
  <c r="BK203"/>
  <c r="BK197"/>
  <c r="BK187"/>
  <c r="J183"/>
  <c r="BK181"/>
  <c r="BK178"/>
  <c r="J174"/>
  <c r="J159"/>
  <c r="J155"/>
  <c r="BK149"/>
  <c r="BK145"/>
  <c r="J141"/>
  <c r="BK134"/>
  <c i="13" r="J193"/>
  <c r="BK187"/>
  <c r="J150"/>
  <c r="BK147"/>
  <c i="12" r="J226"/>
  <c r="J223"/>
  <c r="J218"/>
  <c r="J207"/>
  <c r="BK161"/>
  <c r="J152"/>
  <c r="J149"/>
  <c r="J128"/>
  <c r="J125"/>
  <c i="11" r="BK277"/>
  <c r="BK269"/>
  <c r="J260"/>
  <c r="BK246"/>
  <c r="BK242"/>
  <c r="BK238"/>
  <c r="J229"/>
  <c r="BK215"/>
  <c r="BK192"/>
  <c r="BK188"/>
  <c r="BK172"/>
  <c r="J158"/>
  <c r="BK152"/>
  <c i="10" r="BK269"/>
  <c r="BK258"/>
  <c r="J244"/>
  <c r="J226"/>
  <c r="BK220"/>
  <c r="BK204"/>
  <c r="BK196"/>
  <c r="BK191"/>
  <c r="BK185"/>
  <c r="BK162"/>
  <c r="BK159"/>
  <c r="J145"/>
  <c r="BK141"/>
  <c r="BK134"/>
  <c r="J131"/>
  <c r="J128"/>
  <c i="9" r="J301"/>
  <c r="BK281"/>
  <c r="BK263"/>
  <c r="BK251"/>
  <c r="J227"/>
  <c r="J219"/>
  <c r="J217"/>
  <c r="J213"/>
  <c r="BK203"/>
  <c r="BK199"/>
  <c r="BK177"/>
  <c r="J174"/>
  <c r="J167"/>
  <c r="BK148"/>
  <c r="J138"/>
  <c r="BK132"/>
  <c r="J129"/>
  <c i="8" r="J162"/>
  <c r="J159"/>
  <c r="J155"/>
  <c r="J143"/>
  <c r="J137"/>
  <c i="7" r="BK196"/>
  <c r="J191"/>
  <c r="BK188"/>
  <c r="BK185"/>
  <c r="BK176"/>
  <c r="BK164"/>
  <c r="J158"/>
  <c r="J143"/>
  <c r="J140"/>
  <c r="BK136"/>
  <c r="J130"/>
  <c i="6" r="J202"/>
  <c r="BK195"/>
  <c r="BK166"/>
  <c r="J147"/>
  <c r="J129"/>
  <c i="5" r="BK214"/>
  <c r="BK208"/>
  <c r="J204"/>
  <c r="J177"/>
  <c r="BK165"/>
  <c r="J158"/>
  <c r="BK151"/>
  <c r="BK147"/>
  <c r="BK137"/>
  <c r="J131"/>
  <c i="4" r="J263"/>
  <c r="J248"/>
  <c r="J245"/>
  <c r="J236"/>
  <c r="J230"/>
  <c r="J212"/>
  <c r="J206"/>
  <c r="BK169"/>
  <c r="BK153"/>
  <c r="BK143"/>
  <c r="BK128"/>
  <c i="3" r="J242"/>
  <c r="BK227"/>
  <c r="J218"/>
  <c r="BK193"/>
  <c r="J189"/>
  <c r="BK182"/>
  <c r="J175"/>
  <c r="J136"/>
  <c r="J129"/>
  <c i="2" r="BK157"/>
  <c r="BK155"/>
  <c r="J138"/>
  <c i="15" r="BK262"/>
  <c r="J259"/>
  <c r="J256"/>
  <c r="BK253"/>
  <c r="J250"/>
  <c r="J244"/>
  <c r="J235"/>
  <c r="BK232"/>
  <c r="BK229"/>
  <c r="BK220"/>
  <c r="BK206"/>
  <c r="BK203"/>
  <c r="J197"/>
  <c r="BK187"/>
  <c r="J184"/>
  <c r="BK169"/>
  <c r="BK160"/>
  <c r="J137"/>
  <c r="BK129"/>
  <c r="J126"/>
  <c i="14" r="BK282"/>
  <c r="BK277"/>
  <c r="BK275"/>
  <c r="BK269"/>
  <c r="J266"/>
  <c r="J248"/>
  <c r="BK244"/>
  <c r="J236"/>
  <c r="BK212"/>
  <c r="J205"/>
  <c r="J195"/>
  <c r="BK191"/>
  <c r="BK185"/>
  <c r="J149"/>
  <c r="J134"/>
  <c i="13" r="BK215"/>
  <c r="J178"/>
  <c r="BK133"/>
  <c r="BK130"/>
  <c i="12" r="BK221"/>
  <c r="J204"/>
  <c r="BK179"/>
  <c r="J177"/>
  <c r="BK171"/>
  <c r="BK164"/>
  <c r="J161"/>
  <c r="J155"/>
  <c r="J137"/>
  <c i="11" r="J281"/>
  <c r="J269"/>
  <c r="J254"/>
  <c r="J252"/>
  <c r="BK244"/>
  <c r="J238"/>
  <c r="J232"/>
  <c r="BK229"/>
  <c r="J218"/>
  <c r="BK207"/>
  <c r="J185"/>
  <c r="J155"/>
  <c r="J146"/>
  <c r="BK137"/>
  <c r="J134"/>
  <c i="10" r="J269"/>
  <c r="BK263"/>
  <c r="J258"/>
  <c r="BK254"/>
  <c r="BK244"/>
  <c r="BK242"/>
  <c r="BK235"/>
  <c r="J220"/>
  <c r="BK214"/>
  <c r="BK210"/>
  <c r="BK193"/>
  <c r="J187"/>
  <c r="J183"/>
  <c r="J178"/>
  <c r="J169"/>
  <c r="J166"/>
  <c r="J159"/>
  <c r="BK137"/>
  <c i="9" r="BK314"/>
  <c r="BK310"/>
  <c r="BK301"/>
  <c r="BK290"/>
  <c r="BK284"/>
  <c r="J281"/>
  <c r="BK269"/>
  <c r="BK266"/>
  <c r="BK248"/>
  <c r="BK239"/>
  <c r="BK224"/>
  <c r="BK215"/>
  <c r="J210"/>
  <c r="BK207"/>
  <c r="J203"/>
  <c r="BK191"/>
  <c r="BK180"/>
  <c r="J171"/>
  <c r="J164"/>
  <c i="8" r="BK168"/>
  <c r="BK151"/>
  <c r="BK143"/>
  <c r="BK130"/>
  <c i="7" r="J173"/>
  <c r="BK154"/>
  <c r="J150"/>
  <c r="BK126"/>
  <c r="J122"/>
  <c i="6" r="J198"/>
  <c r="J191"/>
  <c r="BK180"/>
  <c r="BK173"/>
  <c r="J155"/>
  <c r="J151"/>
  <c i="5" r="J217"/>
  <c r="J211"/>
  <c r="J190"/>
  <c r="BK187"/>
  <c r="BK181"/>
  <c r="BK174"/>
  <c r="J161"/>
  <c r="BK158"/>
  <c r="BK143"/>
  <c r="BK134"/>
  <c i="4" r="J278"/>
  <c r="J271"/>
  <c r="BK259"/>
  <c r="J251"/>
  <c r="BK225"/>
  <c r="J222"/>
  <c r="BK209"/>
  <c r="J190"/>
  <c r="J184"/>
  <c r="J181"/>
  <c r="BK173"/>
  <c r="J161"/>
  <c r="J153"/>
  <c r="J148"/>
  <c r="BK136"/>
  <c i="3" r="J236"/>
  <c r="J227"/>
  <c r="J222"/>
  <c r="BK206"/>
  <c r="J193"/>
  <c r="J178"/>
  <c r="BK175"/>
  <c r="BK149"/>
  <c r="BK143"/>
  <c r="J139"/>
  <c r="J133"/>
  <c i="2" r="J159"/>
  <c r="BK153"/>
  <c r="J151"/>
  <c r="J146"/>
  <c r="BK140"/>
  <c r="J134"/>
  <c r="BK129"/>
  <c r="J127"/>
  <c r="J125"/>
  <c i="15" r="J262"/>
  <c r="BK259"/>
  <c r="BK256"/>
  <c r="BK244"/>
  <c r="J209"/>
  <c r="BK181"/>
  <c r="J157"/>
  <c r="J139"/>
  <c r="BK126"/>
  <c i="14" r="J264"/>
  <c r="J262"/>
  <c r="BK253"/>
  <c r="J239"/>
  <c r="BK229"/>
  <c r="J226"/>
  <c r="BK223"/>
  <c r="BK209"/>
  <c r="BK200"/>
  <c r="J193"/>
  <c r="J187"/>
  <c r="J185"/>
  <c r="J178"/>
  <c r="J169"/>
  <c r="BK155"/>
  <c r="BK152"/>
  <c r="J137"/>
  <c r="BK131"/>
  <c r="BK128"/>
  <c r="J125"/>
  <c i="13" r="BK223"/>
  <c r="J215"/>
  <c r="BK209"/>
  <c r="J206"/>
  <c r="BK201"/>
  <c r="BK178"/>
  <c r="BK166"/>
  <c r="J160"/>
  <c r="J147"/>
  <c i="12" r="J215"/>
  <c r="BK202"/>
  <c r="BK168"/>
  <c r="BK140"/>
  <c r="BK125"/>
  <c i="11" r="J283"/>
  <c r="BK274"/>
  <c r="BK272"/>
  <c r="BK257"/>
  <c r="BK252"/>
  <c r="J246"/>
  <c r="J235"/>
  <c r="BK223"/>
  <c r="J221"/>
  <c r="J192"/>
  <c r="J190"/>
  <c r="BK185"/>
  <c r="J183"/>
  <c r="J180"/>
  <c r="BK177"/>
  <c r="J168"/>
  <c r="BK140"/>
  <c r="BK134"/>
  <c i="10" r="BK256"/>
  <c r="J250"/>
  <c r="BK237"/>
  <c r="J233"/>
  <c r="J228"/>
  <c r="BK199"/>
  <c r="J196"/>
  <c r="J193"/>
  <c r="J191"/>
  <c r="BK187"/>
  <c r="BK178"/>
  <c r="BK169"/>
  <c r="J162"/>
  <c r="J155"/>
  <c r="J134"/>
  <c i="9" r="J314"/>
  <c r="J308"/>
  <c r="BK298"/>
  <c r="J294"/>
  <c r="J275"/>
  <c r="J269"/>
  <c r="BK257"/>
  <c r="J248"/>
  <c r="J245"/>
  <c r="BK242"/>
  <c r="J239"/>
  <c r="J236"/>
  <c r="BK222"/>
  <c r="J207"/>
  <c r="J199"/>
  <c r="BK167"/>
  <c r="BK145"/>
  <c r="BK135"/>
  <c r="J132"/>
  <c i="8" r="BK179"/>
  <c r="BK165"/>
  <c r="BK162"/>
  <c r="BK155"/>
  <c r="BK140"/>
  <c r="J133"/>
  <c r="BK126"/>
  <c r="J126"/>
  <c r="BK122"/>
  <c r="J122"/>
  <c i="7" r="J196"/>
  <c r="BK191"/>
  <c r="J188"/>
  <c r="J185"/>
  <c r="BK182"/>
  <c r="BK179"/>
  <c r="BK170"/>
  <c r="J161"/>
  <c r="J136"/>
  <c r="J126"/>
  <c i="6" r="BK198"/>
  <c r="BK191"/>
  <c r="J183"/>
  <c r="BK163"/>
  <c r="J159"/>
  <c r="J136"/>
  <c r="BK129"/>
  <c i="5" r="BK223"/>
  <c r="BK220"/>
  <c r="J200"/>
  <c r="J196"/>
  <c r="J193"/>
  <c r="J168"/>
  <c r="J137"/>
  <c r="J125"/>
  <c i="4" r="J259"/>
  <c r="J239"/>
  <c r="BK233"/>
  <c r="BK219"/>
  <c r="BK203"/>
  <c r="BK193"/>
  <c r="J187"/>
  <c r="BK165"/>
  <c r="J143"/>
  <c i="3" r="J245"/>
  <c r="BK242"/>
  <c r="BK236"/>
  <c r="J233"/>
  <c r="J230"/>
  <c r="BK215"/>
  <c r="J169"/>
  <c r="BK155"/>
  <c r="BK146"/>
  <c r="BK139"/>
  <c r="BK129"/>
  <c i="2" r="J162"/>
  <c r="J157"/>
  <c r="BK146"/>
  <c r="BK136"/>
  <c r="BK131"/>
  <c i="15" r="BK132"/>
  <c i="14" r="BK264"/>
  <c r="J256"/>
  <c r="BK251"/>
  <c r="J246"/>
  <c r="BK242"/>
  <c r="BK232"/>
  <c r="BK218"/>
  <c r="J212"/>
  <c r="BK207"/>
  <c r="BK193"/>
  <c r="J181"/>
  <c r="BK174"/>
  <c r="J162"/>
  <c r="J152"/>
  <c i="13" r="BK227"/>
  <c r="J227"/>
  <c r="BK212"/>
  <c r="BK193"/>
  <c r="J190"/>
  <c r="BK184"/>
  <c r="J175"/>
  <c r="BK169"/>
  <c r="BK153"/>
  <c r="J144"/>
  <c r="J140"/>
  <c r="BK136"/>
  <c r="J130"/>
  <c r="BK124"/>
  <c i="12" r="BK197"/>
  <c r="J189"/>
  <c r="J182"/>
  <c r="BK174"/>
  <c r="J168"/>
  <c r="J143"/>
  <c r="J140"/>
  <c r="BK137"/>
  <c i="5" r="BK226"/>
  <c r="BK217"/>
  <c r="J208"/>
  <c r="BK196"/>
  <c r="BK190"/>
  <c r="BK171"/>
  <c r="J165"/>
  <c r="BK161"/>
  <c r="BK155"/>
  <c r="BK125"/>
  <c i="4" r="BK275"/>
  <c r="BK255"/>
  <c r="BK248"/>
  <c r="BK242"/>
  <c r="BK236"/>
  <c r="BK227"/>
  <c r="J225"/>
  <c r="BK212"/>
  <c r="BK206"/>
  <c r="J203"/>
  <c r="BK196"/>
  <c r="J193"/>
  <c r="BK187"/>
  <c r="J177"/>
  <c r="J150"/>
  <c r="BK145"/>
  <c r="J139"/>
  <c r="BK132"/>
  <c i="3" r="BK245"/>
  <c r="BK230"/>
  <c r="J202"/>
  <c r="J197"/>
  <c r="BK185"/>
  <c r="J182"/>
  <c r="J165"/>
  <c r="BK158"/>
  <c r="J155"/>
  <c r="J146"/>
  <c r="BK136"/>
  <c i="2" r="J155"/>
  <c r="J153"/>
  <c r="BK151"/>
  <c r="J140"/>
  <c r="J129"/>
  <c i="15" r="BK267"/>
  <c r="BK247"/>
  <c r="BK235"/>
  <c r="J232"/>
  <c r="J229"/>
  <c r="BK222"/>
  <c r="J220"/>
  <c r="J215"/>
  <c r="BK209"/>
  <c r="J203"/>
  <c r="BK197"/>
  <c r="BK194"/>
  <c r="J191"/>
  <c r="BK178"/>
  <c r="BK175"/>
  <c r="J172"/>
  <c r="J169"/>
  <c r="BK163"/>
  <c r="J145"/>
  <c i="14" r="J280"/>
  <c r="J277"/>
  <c r="J269"/>
  <c r="BK266"/>
  <c r="BK262"/>
  <c r="BK248"/>
  <c r="J244"/>
  <c r="J242"/>
  <c r="BK236"/>
  <c r="J232"/>
  <c r="J218"/>
  <c r="J166"/>
  <c r="BK162"/>
  <c r="BK159"/>
  <c r="BK137"/>
  <c i="13" r="BK220"/>
  <c r="BK217"/>
  <c r="J212"/>
  <c r="BK206"/>
  <c r="J169"/>
  <c r="J157"/>
  <c r="BK144"/>
  <c r="J133"/>
  <c r="BK127"/>
  <c i="12" r="BK229"/>
  <c r="BK215"/>
  <c r="BK212"/>
  <c r="J202"/>
  <c r="J197"/>
  <c r="J192"/>
  <c r="J158"/>
  <c r="BK155"/>
  <c r="BK152"/>
  <c r="J131"/>
  <c r="BK128"/>
  <c i="11" r="BK283"/>
  <c r="J277"/>
  <c r="J272"/>
  <c r="J263"/>
  <c r="BK260"/>
  <c r="BK254"/>
  <c r="J250"/>
  <c r="J244"/>
  <c r="J223"/>
  <c r="J215"/>
  <c r="J196"/>
  <c r="J188"/>
  <c r="BK168"/>
  <c r="BK164"/>
  <c r="BK155"/>
  <c r="BK149"/>
  <c r="BK143"/>
  <c r="J131"/>
  <c r="J125"/>
  <c i="10" r="BK271"/>
  <c r="J254"/>
  <c r="BK252"/>
  <c r="J248"/>
  <c r="BK246"/>
  <c r="BK240"/>
  <c r="BK233"/>
  <c r="BK231"/>
  <c r="BK223"/>
  <c r="J210"/>
  <c r="J199"/>
  <c r="J185"/>
  <c r="BK181"/>
  <c r="J174"/>
  <c r="J141"/>
  <c r="BK125"/>
  <c i="9" r="BK308"/>
  <c r="J304"/>
  <c r="J290"/>
  <c r="J287"/>
  <c r="BK278"/>
  <c r="BK272"/>
  <c r="J266"/>
  <c r="J257"/>
  <c r="BK236"/>
  <c r="BK217"/>
  <c r="BK194"/>
  <c r="J183"/>
  <c r="BK171"/>
  <c r="J161"/>
  <c r="BK141"/>
  <c i="8" r="J175"/>
  <c r="J165"/>
  <c r="J146"/>
  <c r="J140"/>
  <c r="BK137"/>
  <c r="BK133"/>
  <c i="7" r="J182"/>
  <c r="J179"/>
  <c r="J167"/>
  <c r="BK161"/>
  <c r="BK143"/>
  <c r="BK140"/>
  <c r="J133"/>
  <c r="BK130"/>
  <c i="6" r="BK202"/>
  <c r="BK187"/>
  <c r="J180"/>
  <c r="J163"/>
  <c r="BK159"/>
  <c r="BK122"/>
  <c i="5" r="J220"/>
  <c r="J214"/>
  <c r="BK204"/>
  <c r="BK193"/>
  <c r="J181"/>
  <c i="4" r="BK278"/>
  <c r="BK271"/>
  <c r="J255"/>
  <c r="BK251"/>
  <c r="BK245"/>
  <c r="J233"/>
  <c r="BK230"/>
  <c r="J200"/>
  <c r="BK177"/>
  <c r="BK157"/>
  <c i="3" r="J239"/>
  <c r="BK202"/>
  <c r="J185"/>
  <c r="BK172"/>
  <c r="BK169"/>
  <c r="BK152"/>
  <c r="J125"/>
  <c i="2" r="BK144"/>
  <c r="J136"/>
  <c r="J131"/>
  <c r="BK127"/>
  <c l="1" r="R133"/>
  <c r="R143"/>
  <c i="3" r="R124"/>
  <c r="P201"/>
  <c r="P226"/>
  <c i="4" r="T127"/>
  <c r="P152"/>
  <c i="5" r="BK154"/>
  <c r="J154"/>
  <c r="J100"/>
  <c r="T180"/>
  <c i="8" r="P121"/>
  <c i="9" r="R128"/>
  <c r="BK190"/>
  <c r="J190"/>
  <c r="J100"/>
  <c r="R190"/>
  <c r="BK297"/>
  <c r="J297"/>
  <c r="J103"/>
  <c r="T307"/>
  <c i="10" r="BK124"/>
  <c r="J124"/>
  <c r="J98"/>
  <c r="R190"/>
  <c i="11" r="T124"/>
  <c r="P167"/>
  <c r="T167"/>
  <c r="P176"/>
  <c r="R280"/>
  <c i="12" r="R124"/>
  <c r="R188"/>
  <c i="13" r="BK123"/>
  <c r="R205"/>
  <c i="15" r="R125"/>
  <c r="R124"/>
  <c r="T136"/>
  <c i="2" r="BK124"/>
  <c r="J124"/>
  <c r="J98"/>
  <c r="P133"/>
  <c r="P150"/>
  <c i="3" r="BK192"/>
  <c r="J192"/>
  <c r="J99"/>
  <c r="T201"/>
  <c r="BK226"/>
  <c r="J226"/>
  <c r="J102"/>
  <c i="4" r="R152"/>
  <c i="12" r="T124"/>
  <c r="P170"/>
  <c r="R170"/>
  <c i="13" r="BK174"/>
  <c r="J174"/>
  <c r="J99"/>
  <c i="15" r="R136"/>
  <c i="2" r="T124"/>
  <c r="P143"/>
  <c r="T150"/>
  <c i="3" r="P124"/>
  <c r="BK201"/>
  <c r="J201"/>
  <c r="J100"/>
  <c r="T226"/>
  <c i="4" r="BK152"/>
  <c r="J152"/>
  <c r="J100"/>
  <c r="T215"/>
  <c r="R274"/>
  <c r="R269"/>
  <c i="5" r="R154"/>
  <c r="T213"/>
  <c i="7" r="P121"/>
  <c r="P120"/>
  <c r="P119"/>
  <c i="1" r="AU100"/>
  <c i="7" r="T121"/>
  <c r="T120"/>
  <c r="T119"/>
  <c i="8" r="R150"/>
  <c i="9" r="R202"/>
  <c r="T297"/>
  <c i="10" r="BK190"/>
  <c r="J190"/>
  <c r="J101"/>
  <c r="R279"/>
  <c i="11" r="BK124"/>
  <c r="P195"/>
  <c i="12" r="P188"/>
  <c i="13" r="R174"/>
  <c i="15" r="P136"/>
  <c i="2" r="R124"/>
  <c i="3" r="T192"/>
  <c r="R226"/>
  <c i="4" r="R127"/>
  <c r="T142"/>
  <c r="R215"/>
  <c r="P274"/>
  <c r="P269"/>
  <c i="5" r="T124"/>
  <c r="P154"/>
  <c r="R213"/>
  <c i="6" r="T121"/>
  <c r="T120"/>
  <c r="T119"/>
  <c i="8" r="P150"/>
  <c i="9" r="P202"/>
  <c r="P307"/>
  <c i="10" r="P190"/>
  <c i="11" r="P124"/>
  <c r="P123"/>
  <c r="P122"/>
  <c i="1" r="AU104"/>
  <c i="11" r="BK167"/>
  <c r="J167"/>
  <c r="J99"/>
  <c r="R167"/>
  <c r="R176"/>
  <c r="P280"/>
  <c i="12" r="BK188"/>
  <c r="J188"/>
  <c r="J101"/>
  <c i="13" r="P123"/>
  <c r="BK205"/>
  <c r="J205"/>
  <c r="J100"/>
  <c i="15" r="BK136"/>
  <c i="2" r="P124"/>
  <c r="P123"/>
  <c r="P122"/>
  <c i="1" r="AU95"/>
  <c i="2" r="T133"/>
  <c r="T143"/>
  <c i="3" r="BK124"/>
  <c r="J124"/>
  <c r="J98"/>
  <c r="P192"/>
  <c r="R201"/>
  <c r="P214"/>
  <c i="4" r="P127"/>
  <c r="R142"/>
  <c r="BK215"/>
  <c r="J215"/>
  <c r="J101"/>
  <c r="BK274"/>
  <c r="J274"/>
  <c r="J105"/>
  <c i="5" r="BK124"/>
  <c r="J124"/>
  <c r="J98"/>
  <c r="P180"/>
  <c i="6" r="P121"/>
  <c r="P120"/>
  <c r="P119"/>
  <c i="1" r="AU99"/>
  <c i="7" r="BK121"/>
  <c r="J121"/>
  <c r="J98"/>
  <c r="R121"/>
  <c r="R120"/>
  <c r="R119"/>
  <c i="8" r="BK150"/>
  <c r="J150"/>
  <c r="J99"/>
  <c i="9" r="BK128"/>
  <c r="J128"/>
  <c r="J98"/>
  <c r="T202"/>
  <c r="BK307"/>
  <c r="J307"/>
  <c r="J104"/>
  <c i="10" r="T124"/>
  <c r="BK177"/>
  <c r="J177"/>
  <c r="J100"/>
  <c r="R177"/>
  <c r="P279"/>
  <c i="11" r="R124"/>
  <c r="BK176"/>
  <c r="J176"/>
  <c r="J100"/>
  <c r="T176"/>
  <c r="T280"/>
  <c i="12" r="P124"/>
  <c r="P123"/>
  <c r="P122"/>
  <c i="1" r="AU105"/>
  <c i="12" r="T188"/>
  <c i="13" r="T174"/>
  <c i="14" r="P124"/>
  <c r="T124"/>
  <c r="BK177"/>
  <c r="J177"/>
  <c r="J100"/>
  <c r="P177"/>
  <c r="R177"/>
  <c r="T177"/>
  <c r="P190"/>
  <c r="T190"/>
  <c r="P279"/>
  <c r="R279"/>
  <c r="T279"/>
  <c i="15" r="BK125"/>
  <c r="BK124"/>
  <c r="P125"/>
  <c r="P124"/>
  <c r="T125"/>
  <c r="T124"/>
  <c r="R228"/>
  <c i="2" r="BK143"/>
  <c r="J143"/>
  <c r="J100"/>
  <c r="R150"/>
  <c i="3" r="R192"/>
  <c r="T214"/>
  <c i="4" r="BK127"/>
  <c r="J127"/>
  <c r="J98"/>
  <c r="BK142"/>
  <c r="J142"/>
  <c r="J99"/>
  <c r="T152"/>
  <c i="5" r="R180"/>
  <c i="6" r="BK121"/>
  <c r="J121"/>
  <c r="J98"/>
  <c i="8" r="BK121"/>
  <c r="J121"/>
  <c r="J98"/>
  <c r="R121"/>
  <c r="R120"/>
  <c r="R119"/>
  <c i="9" r="BK202"/>
  <c r="J202"/>
  <c r="J102"/>
  <c r="R297"/>
  <c i="10" r="T190"/>
  <c i="11" r="BK195"/>
  <c r="J195"/>
  <c r="J101"/>
  <c r="BK280"/>
  <c r="J280"/>
  <c r="J102"/>
  <c i="12" r="BK124"/>
  <c r="J124"/>
  <c r="J98"/>
  <c r="BK170"/>
  <c r="J170"/>
  <c r="J100"/>
  <c r="T170"/>
  <c i="13" r="T123"/>
  <c r="P205"/>
  <c i="14" r="BK124"/>
  <c r="J124"/>
  <c r="J98"/>
  <c r="R124"/>
  <c r="BK190"/>
  <c r="J190"/>
  <c r="J101"/>
  <c r="R190"/>
  <c r="BK279"/>
  <c r="J279"/>
  <c r="J102"/>
  <c i="15" r="P228"/>
  <c i="5" r="P124"/>
  <c r="BK180"/>
  <c r="J180"/>
  <c r="J101"/>
  <c r="P213"/>
  <c i="6" r="R121"/>
  <c r="R120"/>
  <c r="R119"/>
  <c i="8" r="T150"/>
  <c i="9" r="T128"/>
  <c r="T127"/>
  <c r="T126"/>
  <c r="T190"/>
  <c r="P297"/>
  <c i="10" r="P124"/>
  <c r="T177"/>
  <c r="BK279"/>
  <c r="J279"/>
  <c r="J102"/>
  <c i="11" r="T195"/>
  <c i="13" r="R123"/>
  <c r="R122"/>
  <c r="R121"/>
  <c r="T205"/>
  <c i="15" r="T228"/>
  <c i="2" r="BK133"/>
  <c r="J133"/>
  <c r="J99"/>
  <c r="BK150"/>
  <c r="J150"/>
  <c r="J101"/>
  <c i="3" r="T124"/>
  <c r="T123"/>
  <c r="T122"/>
  <c r="BK214"/>
  <c r="J214"/>
  <c r="J101"/>
  <c r="R214"/>
  <c i="4" r="P142"/>
  <c r="P215"/>
  <c r="T274"/>
  <c r="T269"/>
  <c i="5" r="R124"/>
  <c r="R123"/>
  <c r="R122"/>
  <c r="T154"/>
  <c r="BK213"/>
  <c r="J213"/>
  <c r="J102"/>
  <c i="8" r="T121"/>
  <c r="T120"/>
  <c r="T119"/>
  <c i="9" r="P128"/>
  <c r="P127"/>
  <c r="P126"/>
  <c i="1" r="AU102"/>
  <c i="9" r="P190"/>
  <c r="R307"/>
  <c i="10" r="R124"/>
  <c r="R123"/>
  <c r="R122"/>
  <c r="P177"/>
  <c r="T279"/>
  <c i="11" r="R195"/>
  <c i="13" r="P174"/>
  <c i="15" r="BK228"/>
  <c r="J228"/>
  <c r="J101"/>
  <c i="2" r="F91"/>
  <c r="J118"/>
  <c r="BE125"/>
  <c r="BE134"/>
  <c i="3" r="J91"/>
  <c r="BE149"/>
  <c r="BE158"/>
  <c r="BE233"/>
  <c i="4" r="J89"/>
  <c r="F122"/>
  <c r="BE187"/>
  <c r="BE190"/>
  <c r="BE193"/>
  <c r="BE209"/>
  <c r="BE222"/>
  <c r="BE225"/>
  <c r="BE227"/>
  <c r="BE263"/>
  <c i="5" r="J89"/>
  <c r="J92"/>
  <c r="J118"/>
  <c r="BE190"/>
  <c r="BE217"/>
  <c i="6" r="F91"/>
  <c r="BE177"/>
  <c r="BE183"/>
  <c r="BE198"/>
  <c i="7" r="J91"/>
  <c i="8" r="BE130"/>
  <c r="BE162"/>
  <c i="9" r="J89"/>
  <c r="F123"/>
  <c r="BE180"/>
  <c r="BE203"/>
  <c r="BE207"/>
  <c r="BE242"/>
  <c r="BE254"/>
  <c r="BE275"/>
  <c r="BE301"/>
  <c i="10" r="F92"/>
  <c r="BE166"/>
  <c r="BE169"/>
  <c r="BE217"/>
  <c r="BE220"/>
  <c r="BE266"/>
  <c r="BE269"/>
  <c i="11" r="BE207"/>
  <c r="BE212"/>
  <c i="12" r="F92"/>
  <c r="J118"/>
  <c r="BE164"/>
  <c r="BE168"/>
  <c r="BE179"/>
  <c r="BE185"/>
  <c i="13" r="BE175"/>
  <c r="BE181"/>
  <c r="BE187"/>
  <c i="14" r="E85"/>
  <c r="J91"/>
  <c r="BE149"/>
  <c r="BE207"/>
  <c r="BE251"/>
  <c r="BE282"/>
  <c i="15" r="F92"/>
  <c r="BE160"/>
  <c r="BE166"/>
  <c r="BE184"/>
  <c r="BE187"/>
  <c r="BE200"/>
  <c r="BE244"/>
  <c i="2" r="F92"/>
  <c r="BE146"/>
  <c i="3" r="E85"/>
  <c r="BE133"/>
  <c r="BE236"/>
  <c r="BE239"/>
  <c i="4" r="J92"/>
  <c r="J121"/>
  <c r="BE143"/>
  <c r="BE157"/>
  <c r="BE161"/>
  <c r="BK266"/>
  <c r="J266"/>
  <c r="J102"/>
  <c i="5" r="F91"/>
  <c r="BE143"/>
  <c r="BE151"/>
  <c r="BE181"/>
  <c r="BE184"/>
  <c r="BE187"/>
  <c i="12" r="BE134"/>
  <c r="BE146"/>
  <c r="BE149"/>
  <c r="BE171"/>
  <c r="BE192"/>
  <c r="BE212"/>
  <c r="BE215"/>
  <c r="BE218"/>
  <c r="BK232"/>
  <c r="J232"/>
  <c r="J102"/>
  <c i="13" r="J92"/>
  <c r="BE163"/>
  <c r="BE206"/>
  <c r="BE227"/>
  <c i="14" r="BE169"/>
  <c r="BE183"/>
  <c r="BE197"/>
  <c r="BE221"/>
  <c r="BE260"/>
  <c r="BE266"/>
  <c i="15" r="F91"/>
  <c r="J117"/>
  <c r="J120"/>
  <c r="BE139"/>
  <c r="BE142"/>
  <c r="BK266"/>
  <c r="BK265"/>
  <c r="J265"/>
  <c r="J102"/>
  <c i="2" r="J89"/>
  <c r="E112"/>
  <c r="BE144"/>
  <c r="BE159"/>
  <c i="3" r="F92"/>
  <c r="J116"/>
  <c r="BE125"/>
  <c r="BE152"/>
  <c r="BE178"/>
  <c r="BE182"/>
  <c r="BE193"/>
  <c i="4" r="F121"/>
  <c r="BE173"/>
  <c r="BE177"/>
  <c r="BE181"/>
  <c r="BE184"/>
  <c r="BE230"/>
  <c r="BE242"/>
  <c r="BE245"/>
  <c r="BE271"/>
  <c i="5" r="E85"/>
  <c r="BE174"/>
  <c r="BE177"/>
  <c r="BE214"/>
  <c r="BK150"/>
  <c r="J150"/>
  <c r="J99"/>
  <c i="6" r="F92"/>
  <c r="BE140"/>
  <c r="BE144"/>
  <c r="BE147"/>
  <c r="BE180"/>
  <c i="7" r="F91"/>
  <c r="F116"/>
  <c r="BE154"/>
  <c r="BE158"/>
  <c r="BE176"/>
  <c r="BE188"/>
  <c r="BE191"/>
  <c r="BE196"/>
  <c i="8" r="J89"/>
  <c r="J91"/>
  <c r="J92"/>
  <c r="BE122"/>
  <c r="BE126"/>
  <c r="BE159"/>
  <c i="9" r="E116"/>
  <c r="BE129"/>
  <c r="BE219"/>
  <c r="BE231"/>
  <c r="BE234"/>
  <c i="10" r="J89"/>
  <c r="J118"/>
  <c r="BE128"/>
  <c r="BE131"/>
  <c r="BE141"/>
  <c r="BE145"/>
  <c r="BE149"/>
  <c r="BE152"/>
  <c r="BE159"/>
  <c r="BE174"/>
  <c r="BE235"/>
  <c r="BE271"/>
  <c i="11" r="J89"/>
  <c r="J92"/>
  <c r="F119"/>
  <c r="BE128"/>
  <c r="BE131"/>
  <c r="BE146"/>
  <c r="BE149"/>
  <c r="BE152"/>
  <c r="BE155"/>
  <c r="BE158"/>
  <c r="BE161"/>
  <c r="BE164"/>
  <c r="BE200"/>
  <c r="BE203"/>
  <c r="BE238"/>
  <c r="BE240"/>
  <c r="BE250"/>
  <c r="BE269"/>
  <c i="12" r="E85"/>
  <c r="J116"/>
  <c r="BE143"/>
  <c r="BE155"/>
  <c r="BE161"/>
  <c r="BE199"/>
  <c r="BE226"/>
  <c i="13" r="J115"/>
  <c r="BE220"/>
  <c r="BK226"/>
  <c r="J226"/>
  <c r="J101"/>
  <c i="14" r="F92"/>
  <c r="J116"/>
  <c r="BE205"/>
  <c r="BE218"/>
  <c r="BE272"/>
  <c i="15" r="BE129"/>
  <c r="BE172"/>
  <c r="BE238"/>
  <c r="BE241"/>
  <c r="BE253"/>
  <c i="2" r="BE138"/>
  <c i="3" r="F91"/>
  <c r="BE189"/>
  <c r="BE202"/>
  <c r="BE215"/>
  <c r="BE218"/>
  <c r="BE242"/>
  <c r="BE245"/>
  <c i="4" r="BE128"/>
  <c r="BE132"/>
  <c r="BE165"/>
  <c r="BE169"/>
  <c r="BE196"/>
  <c r="BE200"/>
  <c r="BE203"/>
  <c r="BE206"/>
  <c r="BE216"/>
  <c r="BE219"/>
  <c r="BE248"/>
  <c r="BE267"/>
  <c r="BK270"/>
  <c r="J270"/>
  <c r="J104"/>
  <c i="5" r="F92"/>
  <c r="BE131"/>
  <c r="BE140"/>
  <c r="BE147"/>
  <c r="BE155"/>
  <c r="BE168"/>
  <c r="BE171"/>
  <c r="BE204"/>
  <c r="BE208"/>
  <c i="6" r="J92"/>
  <c r="BE122"/>
  <c r="BE125"/>
  <c r="BE129"/>
  <c r="BE163"/>
  <c r="BE166"/>
  <c r="BE169"/>
  <c r="BE195"/>
  <c i="8" r="BE133"/>
  <c i="9" r="F91"/>
  <c r="BE132"/>
  <c r="BE135"/>
  <c r="BE138"/>
  <c r="BE141"/>
  <c r="BE145"/>
  <c r="BE148"/>
  <c r="BE152"/>
  <c r="BE156"/>
  <c r="BE177"/>
  <c r="BE194"/>
  <c r="BE222"/>
  <c r="BE229"/>
  <c r="BE260"/>
  <c r="BE263"/>
  <c r="BE308"/>
  <c i="10" r="E85"/>
  <c r="BE134"/>
  <c r="BE155"/>
  <c r="BE162"/>
  <c r="BE181"/>
  <c r="BE231"/>
  <c r="BE233"/>
  <c r="BE240"/>
  <c r="BE246"/>
  <c r="BE248"/>
  <c r="BE250"/>
  <c r="BE252"/>
  <c r="BE260"/>
  <c i="11" r="F91"/>
  <c r="BE188"/>
  <c r="BE223"/>
  <c r="BE226"/>
  <c r="BE248"/>
  <c r="BE283"/>
  <c i="12" r="J92"/>
  <c r="BE125"/>
  <c r="BE128"/>
  <c r="BE158"/>
  <c r="BE182"/>
  <c r="BE223"/>
  <c r="BK167"/>
  <c r="J167"/>
  <c r="J99"/>
  <c i="13" r="F92"/>
  <c r="F117"/>
  <c r="BE150"/>
  <c i="14" r="F91"/>
  <c r="BE128"/>
  <c r="BE131"/>
  <c r="BE141"/>
  <c r="BE155"/>
  <c r="BE187"/>
  <c r="BE200"/>
  <c r="BE214"/>
  <c r="BE229"/>
  <c r="BE239"/>
  <c r="BE277"/>
  <c r="BE280"/>
  <c i="15" r="BE145"/>
  <c r="BE157"/>
  <c r="BE175"/>
  <c r="BE178"/>
  <c r="BE194"/>
  <c r="BE209"/>
  <c r="BE218"/>
  <c r="BE226"/>
  <c r="BE232"/>
  <c r="BE259"/>
  <c r="BE262"/>
  <c i="2" r="J119"/>
  <c r="BE127"/>
  <c r="BE136"/>
  <c r="BE148"/>
  <c r="BE162"/>
  <c r="BK161"/>
  <c r="J161"/>
  <c r="J102"/>
  <c i="3" r="BE165"/>
  <c r="BE169"/>
  <c r="BE172"/>
  <c r="BE206"/>
  <c r="BE210"/>
  <c r="BE222"/>
  <c i="5" r="BE125"/>
  <c r="BE128"/>
  <c r="BE134"/>
  <c r="BE193"/>
  <c i="6" r="E85"/>
  <c r="J91"/>
  <c r="BE151"/>
  <c r="BE155"/>
  <c r="BE187"/>
  <c r="BE191"/>
  <c i="7" r="E109"/>
  <c r="J116"/>
  <c r="BE170"/>
  <c r="BE173"/>
  <c r="BE179"/>
  <c r="BE185"/>
  <c r="BK195"/>
  <c r="J195"/>
  <c r="J99"/>
  <c i="8" r="E85"/>
  <c r="F91"/>
  <c r="F92"/>
  <c r="BE165"/>
  <c r="BE168"/>
  <c r="BE171"/>
  <c r="BE175"/>
  <c r="BE179"/>
  <c i="9" r="J92"/>
  <c r="J122"/>
  <c r="BE161"/>
  <c r="BE183"/>
  <c r="BE245"/>
  <c r="BE248"/>
  <c r="BE266"/>
  <c r="BE304"/>
  <c r="BE314"/>
  <c i="10" r="J119"/>
  <c r="BE223"/>
  <c r="BE242"/>
  <c i="11" r="E85"/>
  <c r="J91"/>
  <c r="BE180"/>
  <c r="BE183"/>
  <c r="BE190"/>
  <c r="BE232"/>
  <c r="BE235"/>
  <c r="BE266"/>
  <c i="12" r="BE189"/>
  <c r="BE209"/>
  <c r="BE221"/>
  <c i="13" r="J91"/>
  <c r="BE127"/>
  <c r="BE130"/>
  <c r="BE133"/>
  <c r="BE136"/>
  <c r="BE166"/>
  <c r="BE169"/>
  <c r="BE184"/>
  <c r="BE215"/>
  <c i="14" r="BE152"/>
  <c r="BE174"/>
  <c r="BE178"/>
  <c r="BE212"/>
  <c r="BE236"/>
  <c r="BE242"/>
  <c i="15" r="E113"/>
  <c r="J119"/>
  <c r="BE151"/>
  <c r="BE154"/>
  <c r="BE169"/>
  <c r="BE197"/>
  <c r="BE224"/>
  <c r="BE229"/>
  <c r="BE250"/>
  <c i="2" r="BE140"/>
  <c r="BE155"/>
  <c r="BE157"/>
  <c i="3" r="J119"/>
  <c r="BE136"/>
  <c r="BE139"/>
  <c r="BE143"/>
  <c r="BE146"/>
  <c r="BE155"/>
  <c r="BE175"/>
  <c r="BE185"/>
  <c r="BE197"/>
  <c r="BE227"/>
  <c r="BE230"/>
  <c i="4" r="BE136"/>
  <c r="BE212"/>
  <c r="BE239"/>
  <c r="BE275"/>
  <c i="5" r="BE137"/>
  <c r="BE211"/>
  <c r="BE226"/>
  <c i="6" r="J113"/>
  <c i="7" r="BE161"/>
  <c r="BE182"/>
  <c i="9" r="BE164"/>
  <c r="BE167"/>
  <c r="BE171"/>
  <c r="BE199"/>
  <c r="BE210"/>
  <c r="BE217"/>
  <c r="BE269"/>
  <c r="BE281"/>
  <c r="BE284"/>
  <c r="BE287"/>
  <c i="10" r="BE191"/>
  <c r="BE226"/>
  <c r="BE228"/>
  <c r="BE244"/>
  <c r="BE275"/>
  <c r="BE277"/>
  <c i="11" r="BE177"/>
  <c r="BE272"/>
  <c i="12" r="F118"/>
  <c r="BE131"/>
  <c r="BE140"/>
  <c r="BE152"/>
  <c r="BE174"/>
  <c r="BE202"/>
  <c r="BE204"/>
  <c r="BE207"/>
  <c r="BE233"/>
  <c i="13" r="BE144"/>
  <c r="BE157"/>
  <c r="BE190"/>
  <c i="14" r="BE137"/>
  <c r="BE145"/>
  <c r="BE159"/>
  <c r="BE162"/>
  <c r="BE166"/>
  <c r="BE181"/>
  <c r="BE193"/>
  <c r="BE226"/>
  <c r="BE253"/>
  <c r="BE262"/>
  <c r="BE264"/>
  <c r="BE275"/>
  <c r="BK173"/>
  <c r="J173"/>
  <c r="J99"/>
  <c i="15" r="BE267"/>
  <c i="6" r="BE159"/>
  <c r="BE202"/>
  <c i="7" r="J89"/>
  <c r="BE136"/>
  <c r="BE140"/>
  <c r="BE143"/>
  <c r="BE150"/>
  <c i="8" r="BE137"/>
  <c r="BE140"/>
  <c r="BE143"/>
  <c i="9" r="BE174"/>
  <c r="BE187"/>
  <c r="BE224"/>
  <c r="BE227"/>
  <c r="BE236"/>
  <c r="BE239"/>
  <c r="BE272"/>
  <c r="BE294"/>
  <c r="BE310"/>
  <c r="BK313"/>
  <c r="BK312"/>
  <c r="J312"/>
  <c r="J105"/>
  <c i="10" r="BE125"/>
  <c r="BE187"/>
  <c r="BE193"/>
  <c r="BE196"/>
  <c r="BE204"/>
  <c r="BE207"/>
  <c r="BE254"/>
  <c r="BE256"/>
  <c r="BE258"/>
  <c r="BE280"/>
  <c r="BE282"/>
  <c r="BK173"/>
  <c r="J173"/>
  <c r="J99"/>
  <c i="11" r="BE125"/>
  <c r="BE215"/>
  <c r="BE218"/>
  <c r="BE252"/>
  <c r="BE254"/>
  <c r="BE257"/>
  <c r="BE260"/>
  <c r="BE263"/>
  <c r="BE274"/>
  <c r="BE277"/>
  <c i="12" r="BE195"/>
  <c r="BE229"/>
  <c i="13" r="E85"/>
  <c r="BE124"/>
  <c r="BE147"/>
  <c r="BE160"/>
  <c r="BE197"/>
  <c r="BE201"/>
  <c r="BE217"/>
  <c i="14" r="BE125"/>
  <c r="BE134"/>
  <c r="BE195"/>
  <c r="BE209"/>
  <c r="BE244"/>
  <c r="BE248"/>
  <c r="BE256"/>
  <c r="BE258"/>
  <c r="BE269"/>
  <c i="15" r="BE126"/>
  <c r="BE132"/>
  <c r="BE137"/>
  <c r="BE148"/>
  <c r="BE163"/>
  <c r="BE181"/>
  <c r="BE191"/>
  <c r="BE215"/>
  <c r="BE235"/>
  <c r="BE247"/>
  <c i="2" r="BE129"/>
  <c r="BE131"/>
  <c r="BE151"/>
  <c r="BE153"/>
  <c i="3" r="BE129"/>
  <c i="4" r="E85"/>
  <c r="BE139"/>
  <c r="BE145"/>
  <c r="BE148"/>
  <c r="BE150"/>
  <c r="BE153"/>
  <c r="BE233"/>
  <c r="BE236"/>
  <c r="BE251"/>
  <c r="BE255"/>
  <c r="BE259"/>
  <c r="BE278"/>
  <c i="5" r="BE158"/>
  <c r="BE161"/>
  <c r="BE165"/>
  <c r="BE196"/>
  <c r="BE200"/>
  <c r="BE220"/>
  <c r="BE223"/>
  <c i="6" r="BE132"/>
  <c r="BE136"/>
  <c r="BE173"/>
  <c r="BK201"/>
  <c r="J201"/>
  <c r="J99"/>
  <c i="7" r="BE122"/>
  <c r="BE126"/>
  <c r="BE130"/>
  <c r="BE133"/>
  <c r="BE164"/>
  <c r="BE167"/>
  <c i="8" r="BE146"/>
  <c r="BE151"/>
  <c r="BE155"/>
  <c i="9" r="BE191"/>
  <c r="BE213"/>
  <c r="BE215"/>
  <c r="BE251"/>
  <c r="BE257"/>
  <c r="BE278"/>
  <c r="BE290"/>
  <c r="BE298"/>
  <c r="BK186"/>
  <c r="J186"/>
  <c r="J99"/>
  <c r="BK198"/>
  <c r="J198"/>
  <c r="J101"/>
  <c i="10" r="F91"/>
  <c r="BE137"/>
  <c r="BE178"/>
  <c r="BE183"/>
  <c r="BE185"/>
  <c r="BE199"/>
  <c r="BE201"/>
  <c r="BE210"/>
  <c r="BE214"/>
  <c r="BE237"/>
  <c r="BE263"/>
  <c i="11" r="BE134"/>
  <c r="BE137"/>
  <c r="BE140"/>
  <c r="BE143"/>
  <c r="BE168"/>
  <c r="BE172"/>
  <c r="BE185"/>
  <c r="BE192"/>
  <c r="BE196"/>
  <c r="BE221"/>
  <c r="BE229"/>
  <c r="BE242"/>
  <c r="BE244"/>
  <c r="BE246"/>
  <c r="BE281"/>
  <c i="12" r="BE137"/>
  <c r="BE177"/>
  <c r="BE197"/>
  <c i="13" r="BE140"/>
  <c r="BE153"/>
  <c r="BE178"/>
  <c r="BE193"/>
  <c r="BE209"/>
  <c r="BE212"/>
  <c r="BE223"/>
  <c i="14" r="BE185"/>
  <c r="BE191"/>
  <c r="BE203"/>
  <c r="BE223"/>
  <c r="BE232"/>
  <c r="BE246"/>
  <c i="15" r="BE203"/>
  <c r="BE206"/>
  <c r="BE212"/>
  <c r="BE220"/>
  <c r="BE222"/>
  <c r="BE256"/>
  <c i="2" r="F36"/>
  <c i="1" r="BC95"/>
  <c i="9" r="F35"/>
  <c i="1" r="BB102"/>
  <c i="5" r="F36"/>
  <c i="1" r="BC98"/>
  <c i="13" r="F35"/>
  <c i="1" r="BB106"/>
  <c i="6" r="J34"/>
  <c i="1" r="AW99"/>
  <c i="10" r="F34"/>
  <c i="1" r="BA103"/>
  <c i="8" r="F34"/>
  <c i="1" r="BA101"/>
  <c i="11" r="F34"/>
  <c i="1" r="BA104"/>
  <c i="6" r="F34"/>
  <c i="1" r="BA99"/>
  <c i="9" r="F34"/>
  <c i="1" r="BA102"/>
  <c i="12" r="F34"/>
  <c i="1" r="BA105"/>
  <c i="3" r="J34"/>
  <c i="1" r="AW96"/>
  <c i="7" r="F36"/>
  <c i="1" r="BC100"/>
  <c i="12" r="F35"/>
  <c i="1" r="BB105"/>
  <c i="3" r="F34"/>
  <c i="1" r="BA96"/>
  <c i="8" r="F35"/>
  <c i="1" r="BB101"/>
  <c i="5" r="F34"/>
  <c i="1" r="BA98"/>
  <c i="14" r="F35"/>
  <c i="1" r="BB107"/>
  <c i="11" r="J34"/>
  <c i="1" r="AW104"/>
  <c i="5" r="J34"/>
  <c i="1" r="AW98"/>
  <c i="8" r="F36"/>
  <c i="1" r="BC101"/>
  <c i="14" r="J34"/>
  <c i="1" r="AW107"/>
  <c i="12" r="F36"/>
  <c i="1" r="BC105"/>
  <c i="6" r="F35"/>
  <c i="1" r="BB99"/>
  <c i="9" r="F37"/>
  <c i="1" r="BD102"/>
  <c i="4" r="F35"/>
  <c i="1" r="BB97"/>
  <c i="4" r="F37"/>
  <c i="1" r="BD97"/>
  <c i="14" r="F36"/>
  <c i="1" r="BC107"/>
  <c i="8" r="J34"/>
  <c i="1" r="AW101"/>
  <c i="2" r="F37"/>
  <c i="1" r="BD95"/>
  <c i="4" r="F34"/>
  <c i="1" r="BA97"/>
  <c i="10" r="J34"/>
  <c i="1" r="AW103"/>
  <c i="15" r="F37"/>
  <c i="1" r="BD108"/>
  <c i="7" r="F34"/>
  <c i="1" r="BA100"/>
  <c i="2" r="F35"/>
  <c i="1" r="BB95"/>
  <c i="5" r="F37"/>
  <c i="1" r="BD98"/>
  <c i="13" r="F37"/>
  <c i="1" r="BD106"/>
  <c i="4" r="F36"/>
  <c i="1" r="BC97"/>
  <c i="13" r="F34"/>
  <c i="1" r="BA106"/>
  <c i="9" r="F36"/>
  <c i="1" r="BC102"/>
  <c i="3" r="F35"/>
  <c i="1" r="BB96"/>
  <c i="11" r="F37"/>
  <c i="1" r="BD104"/>
  <c i="4" r="J34"/>
  <c i="1" r="AW97"/>
  <c i="7" r="J34"/>
  <c i="1" r="AW100"/>
  <c i="15" r="F36"/>
  <c i="1" r="BC108"/>
  <c i="12" r="J34"/>
  <c i="1" r="AW105"/>
  <c i="13" r="J34"/>
  <c i="1" r="AW106"/>
  <c i="15" r="F35"/>
  <c i="1" r="BB108"/>
  <c i="14" r="F34"/>
  <c i="1" r="BA107"/>
  <c i="7" r="F35"/>
  <c i="1" r="BB100"/>
  <c i="15" r="F34"/>
  <c i="1" r="BA108"/>
  <c i="12" r="F37"/>
  <c i="1" r="BD105"/>
  <c i="6" r="F37"/>
  <c i="1" r="BD99"/>
  <c i="6" r="F36"/>
  <c i="1" r="BC99"/>
  <c i="3" r="F36"/>
  <c i="1" r="BC96"/>
  <c i="2" r="J34"/>
  <c i="1" r="AW95"/>
  <c i="8" r="F37"/>
  <c i="1" r="BD101"/>
  <c i="13" r="F36"/>
  <c i="1" r="BC106"/>
  <c i="11" r="F36"/>
  <c i="1" r="BC104"/>
  <c i="7" r="F37"/>
  <c i="1" r="BD100"/>
  <c i="5" r="F35"/>
  <c i="1" r="BB98"/>
  <c i="10" r="F37"/>
  <c i="1" r="BD103"/>
  <c i="10" r="F35"/>
  <c i="1" r="BB103"/>
  <c i="11" r="F35"/>
  <c i="1" r="BB104"/>
  <c i="15" r="J34"/>
  <c i="1" r="AW108"/>
  <c i="10" r="F36"/>
  <c i="1" r="BC103"/>
  <c i="2" r="F34"/>
  <c i="1" r="BA95"/>
  <c i="3" r="F37"/>
  <c i="1" r="BD96"/>
  <c i="9" r="J34"/>
  <c i="1" r="AW102"/>
  <c i="14" r="F37"/>
  <c i="1" r="BD107"/>
  <c i="10" l="1" r="T123"/>
  <c r="T122"/>
  <c i="2" r="R123"/>
  <c r="R122"/>
  <c i="13" r="BK122"/>
  <c r="J122"/>
  <c r="J97"/>
  <c i="14" r="P123"/>
  <c r="P122"/>
  <c i="1" r="AU107"/>
  <c i="11" r="R123"/>
  <c r="R122"/>
  <c r="BK123"/>
  <c r="BK122"/>
  <c r="J122"/>
  <c r="J96"/>
  <c i="12" r="T123"/>
  <c r="T122"/>
  <c i="11" r="T123"/>
  <c r="T122"/>
  <c i="15" r="BK135"/>
  <c r="J135"/>
  <c r="J99"/>
  <c i="9" r="R127"/>
  <c r="R126"/>
  <c i="5" r="P123"/>
  <c r="P122"/>
  <c i="1" r="AU98"/>
  <c i="12" r="R123"/>
  <c r="R122"/>
  <c i="8" r="P120"/>
  <c r="P119"/>
  <c i="1" r="AU101"/>
  <c i="4" r="T126"/>
  <c r="T125"/>
  <c i="10" r="P123"/>
  <c r="P122"/>
  <c i="1" r="AU103"/>
  <c i="13" r="T122"/>
  <c r="T121"/>
  <c i="2" r="T123"/>
  <c r="T122"/>
  <c i="3" r="R123"/>
  <c r="R122"/>
  <c i="14" r="T123"/>
  <c r="T122"/>
  <c i="13" r="P122"/>
  <c r="P121"/>
  <c i="1" r="AU106"/>
  <c i="5" r="T123"/>
  <c r="T122"/>
  <c i="4" r="R126"/>
  <c r="R125"/>
  <c i="15" r="R135"/>
  <c r="T135"/>
  <c r="T123"/>
  <c r="R123"/>
  <c i="14" r="R123"/>
  <c r="R122"/>
  <c i="4" r="P126"/>
  <c r="P125"/>
  <c i="1" r="AU97"/>
  <c i="15" r="P135"/>
  <c r="P123"/>
  <c i="1" r="AU108"/>
  <c i="3" r="P123"/>
  <c r="P122"/>
  <c i="1" r="AU96"/>
  <c i="5" r="BK123"/>
  <c r="J123"/>
  <c r="J97"/>
  <c i="6" r="BK120"/>
  <c r="J120"/>
  <c r="J97"/>
  <c i="9" r="J313"/>
  <c r="J106"/>
  <c i="13" r="J123"/>
  <c r="J98"/>
  <c i="15" r="J124"/>
  <c r="J97"/>
  <c r="J125"/>
  <c r="J98"/>
  <c i="4" r="BK269"/>
  <c r="J269"/>
  <c r="J103"/>
  <c i="7" r="BK120"/>
  <c r="J120"/>
  <c r="J97"/>
  <c i="10" r="BK123"/>
  <c r="BK122"/>
  <c r="J122"/>
  <c r="J96"/>
  <c i="12" r="BK123"/>
  <c r="J123"/>
  <c r="J97"/>
  <c i="3" r="BK123"/>
  <c r="BK122"/>
  <c r="J122"/>
  <c r="J96"/>
  <c i="4" r="BK126"/>
  <c r="J126"/>
  <c r="J97"/>
  <c i="9" r="BK127"/>
  <c r="J127"/>
  <c r="J97"/>
  <c i="15" r="J136"/>
  <c r="J100"/>
  <c i="2" r="BK123"/>
  <c r="J123"/>
  <c r="J97"/>
  <c i="8" r="BK120"/>
  <c r="BK119"/>
  <c r="J119"/>
  <c i="14" r="BK123"/>
  <c r="J123"/>
  <c r="J97"/>
  <c i="15" r="J266"/>
  <c r="J103"/>
  <c i="11" r="J124"/>
  <c r="J98"/>
  <c i="10" r="F33"/>
  <c i="1" r="AZ103"/>
  <c r="BD94"/>
  <c r="W33"/>
  <c i="9" r="J33"/>
  <c i="1" r="AV102"/>
  <c r="AT102"/>
  <c i="12" r="J33"/>
  <c i="1" r="AV105"/>
  <c r="AT105"/>
  <c i="5" r="J33"/>
  <c i="1" r="AV98"/>
  <c r="AT98"/>
  <c i="6" r="J33"/>
  <c i="1" r="AV99"/>
  <c r="AT99"/>
  <c i="8" r="J33"/>
  <c i="1" r="AV101"/>
  <c r="AT101"/>
  <c r="BB94"/>
  <c r="AX94"/>
  <c i="15" r="F33"/>
  <c i="1" r="AZ108"/>
  <c i="11" r="F33"/>
  <c i="1" r="AZ104"/>
  <c i="6" r="F33"/>
  <c i="1" r="AZ99"/>
  <c r="BA94"/>
  <c r="W30"/>
  <c i="2" r="F33"/>
  <c i="1" r="AZ95"/>
  <c r="BC94"/>
  <c r="W32"/>
  <c i="4" r="J33"/>
  <c i="1" r="AV97"/>
  <c r="AT97"/>
  <c i="10" r="J33"/>
  <c i="1" r="AV103"/>
  <c r="AT103"/>
  <c i="12" r="F33"/>
  <c i="1" r="AZ105"/>
  <c i="13" r="J33"/>
  <c i="1" r="AV106"/>
  <c r="AT106"/>
  <c i="8" r="F33"/>
  <c i="1" r="AZ101"/>
  <c i="14" r="F33"/>
  <c i="1" r="AZ107"/>
  <c i="2" r="J33"/>
  <c i="1" r="AV95"/>
  <c r="AT95"/>
  <c i="11" r="J33"/>
  <c i="1" r="AV104"/>
  <c r="AT104"/>
  <c i="5" r="F33"/>
  <c i="1" r="AZ98"/>
  <c i="7" r="F33"/>
  <c i="1" r="AZ100"/>
  <c i="7" r="J33"/>
  <c i="1" r="AV100"/>
  <c r="AT100"/>
  <c i="14" r="J33"/>
  <c i="1" r="AV107"/>
  <c r="AT107"/>
  <c i="8" r="J30"/>
  <c i="1" r="AG101"/>
  <c r="AN101"/>
  <c i="13" r="F33"/>
  <c i="1" r="AZ106"/>
  <c i="3" r="J33"/>
  <c i="1" r="AV96"/>
  <c r="AT96"/>
  <c i="9" r="F33"/>
  <c i="1" r="AZ102"/>
  <c i="4" r="F33"/>
  <c i="1" r="AZ97"/>
  <c i="3" r="F33"/>
  <c i="1" r="AZ96"/>
  <c i="15" r="J33"/>
  <c i="1" r="AV108"/>
  <c r="AT108"/>
  <c i="8" l="1" r="J39"/>
  <c i="15" r="BK123"/>
  <c r="J123"/>
  <c r="J96"/>
  <c i="5" r="BK122"/>
  <c r="J122"/>
  <c r="J96"/>
  <c i="2" r="BK122"/>
  <c r="J122"/>
  <c r="J96"/>
  <c i="6" r="BK119"/>
  <c r="J119"/>
  <c r="J96"/>
  <c i="7" r="BK119"/>
  <c r="J119"/>
  <c r="J96"/>
  <c i="8" r="J96"/>
  <c i="9" r="BK126"/>
  <c r="J126"/>
  <c r="J96"/>
  <c i="3" r="J123"/>
  <c r="J97"/>
  <c i="4" r="BK125"/>
  <c r="J125"/>
  <c r="J96"/>
  <c i="8" r="J120"/>
  <c r="J97"/>
  <c i="10" r="J123"/>
  <c r="J97"/>
  <c i="12" r="BK122"/>
  <c r="J122"/>
  <c i="13" r="BK121"/>
  <c r="J121"/>
  <c r="J96"/>
  <c i="14" r="BK122"/>
  <c r="J122"/>
  <c i="11" r="J123"/>
  <c r="J97"/>
  <c i="1" r="AU94"/>
  <c r="AW94"/>
  <c r="AK30"/>
  <c r="AY94"/>
  <c i="14" r="J30"/>
  <c i="1" r="AG107"/>
  <c r="AN107"/>
  <c i="3" r="J30"/>
  <c i="1" r="AG96"/>
  <c r="AN96"/>
  <c r="W31"/>
  <c r="AZ94"/>
  <c r="AV94"/>
  <c r="AK29"/>
  <c i="12" r="J30"/>
  <c i="1" r="AG105"/>
  <c r="AN105"/>
  <c i="11" r="J30"/>
  <c i="1" r="AG104"/>
  <c r="AN104"/>
  <c i="10" r="J30"/>
  <c i="1" r="AG103"/>
  <c r="AN103"/>
  <c i="12" l="1" r="J39"/>
  <c r="J96"/>
  <c i="3" r="J39"/>
  <c i="10" r="J39"/>
  <c i="14" r="J39"/>
  <c r="J96"/>
  <c i="11" r="J39"/>
  <c i="4" r="J30"/>
  <c i="1" r="AG97"/>
  <c r="AN97"/>
  <c i="6" r="J30"/>
  <c i="1" r="AG99"/>
  <c r="AN99"/>
  <c i="15" r="J30"/>
  <c i="1" r="AG108"/>
  <c r="AN108"/>
  <c r="W29"/>
  <c i="9" r="J30"/>
  <c i="1" r="AG102"/>
  <c r="AN102"/>
  <c i="2" r="J30"/>
  <c i="1" r="AG95"/>
  <c r="AN95"/>
  <c i="5" r="J30"/>
  <c i="1" r="AG98"/>
  <c r="AN98"/>
  <c i="7" r="J30"/>
  <c i="1" r="AG100"/>
  <c r="AN100"/>
  <c i="13" r="J30"/>
  <c i="1" r="AG106"/>
  <c r="AN106"/>
  <c r="AT94"/>
  <c i="13" l="1" r="J39"/>
  <c i="15" r="J39"/>
  <c i="2" r="J39"/>
  <c i="7" r="J39"/>
  <c i="4" r="J39"/>
  <c i="5" r="J39"/>
  <c i="6" r="J39"/>
  <c i="9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<sst xmlns="http://schemas.openxmlformats.org/spreadsheetml/2006/main">
  <si>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</si>
  <si>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</si>
  <si>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</si>
  <si>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</si>
  <si>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{90d70919-3fb8-4f3f-a8be-5db6b868ccfa}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</si>
  <si>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</si>
  <si>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</si>
  <si>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</si>
  <si>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</si>
  <si>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</si>
  <si>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</si>
  <si>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</si>
  <si>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</si>
  <si>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</si>
  <si>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458/20-4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</si>
  <si>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</si>
  <si>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</si>
  <si>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Obchodní centrum Lysá nad Labem - veřejná dopravní a technická infrastruktura</t>
  </si>
  <si>
    <t>KSO:</t>
  </si>
  <si>
    <t>CC-CZ:</t>
  </si>
  <si>
    <t>Místo:</t>
  </si>
  <si>
    <t xml:space="preserve"> </t>
  </si>
  <si>
    <t>Datum:</t>
  </si>
  <si>
    <t>20. 3. 2020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</si>
  <si>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</si>
  <si>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</si>
  <si>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</si>
  <si>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</si>
  <si>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</si>
  <si>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</si>
  <si>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</si>
  <si>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</si>
  <si>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</si>
  <si>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</si>
  <si>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</si>
  <si>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</si>
  <si>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</si>
  <si>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</si>
  <si>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</si>
  <si>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</si>
  <si>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</si>
  <si>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</si>
  <si>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</si>
  <si>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</si>
  <si>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</si>
  <si>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</si>
  <si>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</si>
  <si>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</si>
  <si>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</si>
  <si>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</si>
  <si>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</si>
  <si>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</si>
  <si>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</si>
  <si>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</si>
  <si>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</si>
  <si>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</si>
  <si>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</si>
  <si>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</si>
  <si>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</si>
  <si>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</si>
  <si>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</si>
  <si>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</si>
  <si>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</si>
  <si>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</si>
  <si>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</si>
  <si>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</si>
  <si>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</si>
  <si>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</si>
  <si>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</si>
  <si>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</si>
  <si>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</si>
  <si>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</si>
  <si>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</si>
  <si>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</si>
  <si>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</si>
  <si>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</si>
  <si>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</si>
  <si>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</si>
  <si>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458/20-4-00</t>
  </si>
  <si>
    <t>Vedlejší a ostatní rozpočtové náklady</t>
  </si>
  <si>
    <t>STA</t>
  </si>
  <si>
    <t>1</t>
  </si>
  <si>
    <t>{d04685fb-e321-48f0-9cb7-fbf053e6d3b9}</t>
  </si>
  <si>
    <t>2</t>
  </si>
  <si>
    <t>458/20-4-01</t>
  </si>
  <si>
    <t>SO 03 HTÚ a spec. zákládání</t>
  </si>
  <si>
    <t>{25e12d83-79b4-43b5-8d77-07a025cabfb5}</t>
  </si>
  <si>
    <t>458/20-4-02-1</t>
  </si>
  <si>
    <t>SO 10 Komunkace a chodníky veřejné</t>
  </si>
  <si>
    <t>{2a283af3-a1a1-4b11-a3c3-b63ddaedb45f}</t>
  </si>
  <si>
    <t>458/20-4-02-2</t>
  </si>
  <si>
    <t>SO 10 Zpomalovací práh</t>
  </si>
  <si>
    <t>{15327adb-ff4b-4857-af34-ee23051813ce}</t>
  </si>
  <si>
    <t>458/20-4-03</t>
  </si>
  <si>
    <t>SO 19 Dopravní značení</t>
  </si>
  <si>
    <t>{7720026b-1da9-451f-a907-b48a04457dba}</t>
  </si>
  <si>
    <t>458/20-4-04-1</t>
  </si>
  <si>
    <t>SO 30 Terénní a sadové úpravy ploch veřejných</t>
  </si>
  <si>
    <t>{b91a1f82-04e2-40ac-b910-f496b3fea406}</t>
  </si>
  <si>
    <t>458/20-4-04-2</t>
  </si>
  <si>
    <t>SO 30 Následná pětiletá péče</t>
  </si>
  <si>
    <t>{376e532e-0709-4f99-9014-1ff3f97e6356}</t>
  </si>
  <si>
    <t>458/20-4-05</t>
  </si>
  <si>
    <t>SO 40 Veřejný vodovod</t>
  </si>
  <si>
    <t>{7c45b989-5a41-4b29-8fca-55e8605232ff}</t>
  </si>
  <si>
    <t>458/20-4-06</t>
  </si>
  <si>
    <t>SO 50 Kanalizace splašková - výtlak</t>
  </si>
  <si>
    <t>{bf43e6bc-9ef7-496f-b83c-1e8d3c63f7eb}</t>
  </si>
  <si>
    <t>458/20-4-07</t>
  </si>
  <si>
    <t>SO 51 - Kanalizace dešťová</t>
  </si>
  <si>
    <t>{c34d252f-79db-47dd-ac79-29c992d40334}</t>
  </si>
  <si>
    <t>458/20-4-08</t>
  </si>
  <si>
    <t>SO 53 Kanalizace splašková - přípojka</t>
  </si>
  <si>
    <t>{52575d84-34ca-4eba-8467-ab3a225b32aa}</t>
  </si>
  <si>
    <t>458/20-4-09</t>
  </si>
  <si>
    <t>SO 58 Přeložka zatrubněného potoka</t>
  </si>
  <si>
    <t>{f937a5d8-0c7b-4c33-9522-35860aa29268}</t>
  </si>
  <si>
    <t>458/20-4-10</t>
  </si>
  <si>
    <t>SO 59 - Přeložka tlakové kanalizace</t>
  </si>
  <si>
    <t>{40df002e-3070-4e53-b0df-18fb2d7e6c73}</t>
  </si>
  <si>
    <t>458/20-4-11</t>
  </si>
  <si>
    <t>SO 76 Veřejné osvětlení</t>
  </si>
  <si>
    <t>{738ac96b-8d5b-4d5f-884d-2641328114c1}</t>
  </si>
  <si>
    <t>KRYCÍ LIST SOUPISU PRACÍ</t>
  </si>
  <si>
    <t>Objekt:</t>
  </si>
  <si>
    <t>458/20-4-00 - Vedlejší a ostatní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</si>
  <si>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</si>
  <si>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</si>
  <si>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</si>
  <si>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</si>
  <si>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</si>
  <si>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</si>
  <si>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</si>
  <si>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</si>
  <si>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</si>
  <si>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</si>
  <si>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</si>
  <si>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</si>
  <si>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</si>
  <si>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</si>
  <si>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</si>
  <si>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</si>
  <si>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</si>
  <si>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</si>
  <si>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</si>
  <si>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</si>
  <si>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</si>
  <si>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</si>
  <si>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</si>
  <si>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</si>
  <si>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</si>
  <si>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</si>
  <si>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</si>
  <si>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</si>
  <si>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</si>
  <si>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</si>
  <si>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</si>
  <si>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011002000</t>
  </si>
  <si>
    <t>Průzkumné práce</t>
  </si>
  <si>
    <t>soubor</t>
  </si>
  <si>
    <t>1024</t>
  </si>
  <si>
    <t>-983317612</t>
  </si>
  <si>
    <t>PP</t>
  </si>
  <si>
    <t>zajištění archeologického dohledu organizací s oprávněním včetně dokladu ke kolaudaci, vyhotovení nálezové zprávy</t>
  </si>
  <si>
    <t>011114000</t>
  </si>
  <si>
    <t>Inženýrsko-geologický průzkum</t>
  </si>
  <si>
    <t>2027688051</t>
  </si>
  <si>
    <t>Geologický průzkum během stavby včetně rozborů zemin</t>
  </si>
  <si>
    <t>3</t>
  </si>
  <si>
    <t>011514000</t>
  </si>
  <si>
    <t>Stavebně-statický průzkum</t>
  </si>
  <si>
    <t>1816587044</t>
  </si>
  <si>
    <t>Posouzení stavu příjezdových komunikací a stávajících okolních nemovitostí statikem před zahájením stavby a po dokončení, včetně fotodokumentace</t>
  </si>
  <si>
    <t>4</t>
  </si>
  <si>
    <t>012002000</t>
  </si>
  <si>
    <t>Geodetické práce</t>
  </si>
  <si>
    <t>-513904326</t>
  </si>
  <si>
    <t>Vytyčení stavby a geodetické práce během stavby</t>
  </si>
  <si>
    <t>VRN3</t>
  </si>
  <si>
    <t>Zařízení staveniště</t>
  </si>
  <si>
    <t>030001000</t>
  </si>
  <si>
    <t>-388747270</t>
  </si>
  <si>
    <t>zařízení staveniště</t>
  </si>
  <si>
    <t>6</t>
  </si>
  <si>
    <t>034203000</t>
  </si>
  <si>
    <t>Oplocení staveniště</t>
  </si>
  <si>
    <t>1749640750</t>
  </si>
  <si>
    <t>Zabezpečení staveniště dle platné legislativy</t>
  </si>
  <si>
    <t>7</t>
  </si>
  <si>
    <t>034503000</t>
  </si>
  <si>
    <t>Informační tabule na staveništi</t>
  </si>
  <si>
    <t>-561923857</t>
  </si>
  <si>
    <t>Výroba a instalace informační tabule na staveništi</t>
  </si>
  <si>
    <t>8</t>
  </si>
  <si>
    <t>R6</t>
  </si>
  <si>
    <t>DIO</t>
  </si>
  <si>
    <t>-751720372</t>
  </si>
  <si>
    <t>P</t>
  </si>
  <si>
    <t>Poznámka k položce:_x000d_
Montáž a demontáž dočasných dopravních značek a jejich nájem</t>
  </si>
  <si>
    <t>VRN4</t>
  </si>
  <si>
    <t>Inženýrská činnost</t>
  </si>
  <si>
    <t>9</t>
  </si>
  <si>
    <t>012303000</t>
  </si>
  <si>
    <t>Geodetické práce po výstavbě</t>
  </si>
  <si>
    <t>-1159754673</t>
  </si>
  <si>
    <t>zaměření skutečného provedení stavby</t>
  </si>
  <si>
    <t>10</t>
  </si>
  <si>
    <t>013254000</t>
  </si>
  <si>
    <t>Dokumentace skutečného provedení stavby</t>
  </si>
  <si>
    <t>paré</t>
  </si>
  <si>
    <t>363982491</t>
  </si>
  <si>
    <t>11</t>
  </si>
  <si>
    <t>043002000</t>
  </si>
  <si>
    <t>Zkoušky a ostatní měření - hutnící zkoušky</t>
  </si>
  <si>
    <t>-723914195</t>
  </si>
  <si>
    <t>hutnící zkoušky na pláni a štěrkových vrstvách v rozsahu dle platné legislativy</t>
  </si>
  <si>
    <t>VRN7</t>
  </si>
  <si>
    <t>Provozní vlivy</t>
  </si>
  <si>
    <t>12</t>
  </si>
  <si>
    <t>071203000-1</t>
  </si>
  <si>
    <t>Provoz dalšího subjektu - pěší koridory</t>
  </si>
  <si>
    <t>-1351394068</t>
  </si>
  <si>
    <t>udržování pěších koridorů</t>
  </si>
  <si>
    <t>13</t>
  </si>
  <si>
    <t>071203000-2</t>
  </si>
  <si>
    <t>Provoz dalšího subjektu - provizorní lávky</t>
  </si>
  <si>
    <t>1819230175</t>
  </si>
  <si>
    <t>ztajíštění pěších tras přes výkopy pomocí provizorních lávek</t>
  </si>
  <si>
    <t>14</t>
  </si>
  <si>
    <t>075103000</t>
  </si>
  <si>
    <t>Ochranná pásma elektrického vedení</t>
  </si>
  <si>
    <t>-1131270432</t>
  </si>
  <si>
    <t>Provozní vlivy ochranná pásma elektrického vedení</t>
  </si>
  <si>
    <t>075203000</t>
  </si>
  <si>
    <t>Ochranná pásma vodárenská</t>
  </si>
  <si>
    <t>-2124304457</t>
  </si>
  <si>
    <t>Provozní vlivy ochranná pásma vodárenská</t>
  </si>
  <si>
    <t>16</t>
  </si>
  <si>
    <t>0756030R2</t>
  </si>
  <si>
    <t>Ochranná pásma sdělovací</t>
  </si>
  <si>
    <t>142574090</t>
  </si>
  <si>
    <t>Provozní vlivy ochranná pásma jiná</t>
  </si>
  <si>
    <t>VRN9</t>
  </si>
  <si>
    <t>Ostatní náklady</t>
  </si>
  <si>
    <t>17</t>
  </si>
  <si>
    <t>0910030R3</t>
  </si>
  <si>
    <t>Zkoušky odstraněných asfaltových vrstev na obsah dehtu</t>
  </si>
  <si>
    <t>991337885</t>
  </si>
  <si>
    <t>458/20-4-01 - SO 03 HTÚ a spec. zákládání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</si>
  <si>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</si>
  <si>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</si>
  <si>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</si>
  <si>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</si>
  <si>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</si>
  <si>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</si>
  <si>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>HSV</t>
  </si>
  <si>
    <t>Práce a dodávky HSV</t>
  </si>
  <si>
    <t>Zemní práce</t>
  </si>
  <si>
    <t>113106292</t>
  </si>
  <si>
    <t>Rozebrání vozovek ze silničních dílců spáry zalité cementovou maltou strojně pl přes 50 do 200m2</t>
  </si>
  <si>
    <t>m2</t>
  </si>
  <si>
    <t>CS ÚRS 2020 01</t>
  </si>
  <si>
    <t>156210140</t>
  </si>
  <si>
    <t>Rozebrání dlažeb a dílců vozovek a ploch s přemístěním hmot na skládku na vzdálenost do 3 m nebo s naložením na dopravní prostředek, s jakoukoliv výplní spár strojně plochy jednotlivě přes 50 m2 do 200 m2 ze silničních dílců jakýchkoliv rozměrů, s ložem z kameniva nebo živice se spárami zalitými cementovou maltou</t>
  </si>
  <si>
    <t>VV</t>
  </si>
  <si>
    <t>odstranění panelů v místě opravy vozovky</t>
  </si>
  <si>
    <t>346</t>
  </si>
  <si>
    <t>113107162</t>
  </si>
  <si>
    <t>Odstranění podkladu z kameniva drceného tl 200 mm strojně pl přes 50 do 200 m2</t>
  </si>
  <si>
    <t>-1112197769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</si>
  <si>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</si>
  <si>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konstrukce pod panely</t>
  </si>
  <si>
    <t>113107182</t>
  </si>
  <si>
    <t>Odstranění podkladu živičného tl 100 mm strojně pl přes 50 do 200 m2</t>
  </si>
  <si>
    <t>1510825827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</si>
  <si>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</si>
  <si>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349,2</t>
  </si>
  <si>
    <t>113107231</t>
  </si>
  <si>
    <t>Odstranění podkladu z betonu prostého tl 150 mm strojně pl přes 200 m2</t>
  </si>
  <si>
    <t>-1902386967</t>
  </si>
  <si>
    <t>Odstranění podkladů nebo krytů strojně plochy jednotlivě přes 200 m2 s přemístěním hmot na skládku na vzdálenost do 20 m nebo s naložením na dopravní prostředek z betonu prostého, o tl. vrstvy přes 100 do 150 mm</t>
  </si>
  <si>
    <t>32</t>
  </si>
  <si>
    <t>113107321</t>
  </si>
  <si>
    <t>Odstranění podkladu z kameniva drceného tl 100 mm strojně pl do 50 m2</t>
  </si>
  <si>
    <t>1980480139</t>
  </si>
  <si>
    <t>Odstranění podkladů nebo krytů strojně plochy jednotlivě do 50 m2 s přemístěním hmot na skládku na vzdálenost do 3 m nebo s naložením na dopravní prostředek z kameniva hrubého drceného, o tl. vrstvy do 100 mm</t>
  </si>
  <si>
    <t>povrch u garáží</t>
  </si>
  <si>
    <t>75,31</t>
  </si>
  <si>
    <t>115101202</t>
  </si>
  <si>
    <t>Čerpání vody na dopravní výšku do 10 m průměrný přítok do 1000 l/min</t>
  </si>
  <si>
    <t>hod</t>
  </si>
  <si>
    <t>-1204547584</t>
  </si>
  <si>
    <t>Čerpání vody na dopravní výšku do 10 m s uvažovaným průměrným přítokem přes 500 do 1 000 l/min</t>
  </si>
  <si>
    <t>400</t>
  </si>
  <si>
    <t>121151127</t>
  </si>
  <si>
    <t>Sejmutí ornice plochy přes 500 m2 tl vrstvy do 500 mm strojně</t>
  </si>
  <si>
    <t>-244893564</t>
  </si>
  <si>
    <t>Sejmutí ornice strojně při souvislé ploše přes 500 m2, tl. vrstvy přes 400 do 500 mm</t>
  </si>
  <si>
    <t>2779,496</t>
  </si>
  <si>
    <t>122251104</t>
  </si>
  <si>
    <t>Odkopávky a prokopávky nezapažené v hornině třídy těžitelnosti I, skupiny 3 objem do 500 m3 strojně</t>
  </si>
  <si>
    <t>m3</t>
  </si>
  <si>
    <t>-250984620</t>
  </si>
  <si>
    <t>Odkopávky a prokopávky nezapažené strojně v hornině třídy těžitelnosti I skupiny 3 přes 100 do 500 m3</t>
  </si>
  <si>
    <t>196,401</t>
  </si>
  <si>
    <t>122351105</t>
  </si>
  <si>
    <t>Odkopávky a prokopávky nezapažené v hornině třídy těžitelnosti II, skupiny 4 objem do 1000 m3 strojně</t>
  </si>
  <si>
    <t>1973894878</t>
  </si>
  <si>
    <t>Odkopávky a prokopávky nezapažené strojně v hornině třídy těžitelnosti II skupiny 4 přes 500 do 1 000 m3</t>
  </si>
  <si>
    <t>671,15</t>
  </si>
  <si>
    <t>122451104</t>
  </si>
  <si>
    <t>Odkopávky a prokopávky nezapažené v hornině třídy těžitelnosti II, skupiny 5 objem do 500 m3 strojně</t>
  </si>
  <si>
    <t>-1381654893</t>
  </si>
  <si>
    <t>Odkopávky a prokopávky nezapažené strojně v hornině třídy těžitelnosti II skupiny 5 přes 100 do 500 m3</t>
  </si>
  <si>
    <t>335,57</t>
  </si>
  <si>
    <t>162351103</t>
  </si>
  <si>
    <t>Vodorovné přemístění do 500 m výkopku/sypaniny z horniny třídy těžitelnosti I, skupiny 1 až 3</t>
  </si>
  <si>
    <t>1214951977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</si>
  <si>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</si>
  <si>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přemístění výkopku na mezideponii</t>
  </si>
  <si>
    <t>417,157</t>
  </si>
  <si>
    <t>přemístění ornice na mezideponii</t>
  </si>
  <si>
    <t>87,33</t>
  </si>
  <si>
    <t>Součet</t>
  </si>
  <si>
    <t>162751117</t>
  </si>
  <si>
    <t>Vodorovné přemístění do 10000 m výkopku/sypaniny z horniny třídy těžitelnosti I, skupiny 1 až 3</t>
  </si>
  <si>
    <t>970463496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</si>
  <si>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</si>
  <si>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ornice</t>
  </si>
  <si>
    <t>1302,418</t>
  </si>
  <si>
    <t>162751119</t>
  </si>
  <si>
    <t>Příplatek k vodorovnému přemístění výkopku/sypaniny z horniny třídy těžitelnosti I, skupiny 1 až 3 ZKD 1000 m přes 10000 m</t>
  </si>
  <si>
    <t>-1499210705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</si>
  <si>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</si>
  <si>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1302,418*10</t>
  </si>
  <si>
    <t>162751137</t>
  </si>
  <si>
    <t>Vodorovné přemístění do 10000 m výkopku/sypaniny z horniny třídy těžitelnosti II, skupiny 4 a 5</t>
  </si>
  <si>
    <t>743208270</t>
  </si>
  <si>
    <t>Vodorovné přemístění výkopku nebo sypaniny po suchu na obvyklém dopravním prostředku, bez naložení výkopku, avšak se složením bez rozhrnutí z horniny třídy těžitelnosti II na vzdálenost skupiny 4 a 5 na vzdálenost přes 9 000 do 10 000 m</t>
  </si>
  <si>
    <t>785,964</t>
  </si>
  <si>
    <t>162751139</t>
  </si>
  <si>
    <t>Příplatek k vodorovnému přemístění výkopku/sypaniny z horniny třídy těžitelnosti II, skupiny 4 a 5 ZKD 1000 m přes 10000 m</t>
  </si>
  <si>
    <t>-388892168</t>
  </si>
  <si>
    <t>Vodorovné přemístění výkopku nebo sypaniny po suchu na obvyklém dopravním prostředku, bez naložení výkopku, avšak se složením bez rozhrnutí z horniny třídy těžitelnosti II na vzdálenost skupiny 4 a 5 na vzdálenost Příplatek k ceně za každých dalších i započatých 1 000 m</t>
  </si>
  <si>
    <t>785,964*10</t>
  </si>
  <si>
    <t>167151111</t>
  </si>
  <si>
    <t>Nakládání výkopku z hornin třídy těžitelnosti I, skupiny 1 až 3 přes 100 m3</t>
  </si>
  <si>
    <t>-89027678</t>
  </si>
  <si>
    <t>Nakládání, skládání a překládání neulehlého výkopku nebo sypaniny strojně nakládání, množství přes 100 m3, z hornin třídy těžitelnosti I, skupiny 1 až 3</t>
  </si>
  <si>
    <t>výkopek + ornice</t>
  </si>
  <si>
    <t>1389,748+196,401</t>
  </si>
  <si>
    <t>167151112</t>
  </si>
  <si>
    <t>Nakládání výkopku z hornin třídy těžitelnosti II, skupiny 4 a 5 přes 100 m3</t>
  </si>
  <si>
    <t>198065904</t>
  </si>
  <si>
    <t>Nakládání, skládání a překládání neulehlého výkopku nebo sypaniny strojně nakládání, množství přes 100 m3, z hornin třídy těžitelnosti II, skpiny 4 a 5</t>
  </si>
  <si>
    <t>335,570+671,150</t>
  </si>
  <si>
    <t>18</t>
  </si>
  <si>
    <t>171201221</t>
  </si>
  <si>
    <t>Poplatek za uložení na skládce (skládkovné) zeminy a kamení kód odpadu 17 05 04</t>
  </si>
  <si>
    <t>t</t>
  </si>
  <si>
    <t>-266169864</t>
  </si>
  <si>
    <t>Poplatek za uložení stavebního odpadu na skládce (skládkovné) zeminy a kamení zatříděného do Katalogu odpadů pod kódem 17 05 04</t>
  </si>
  <si>
    <t>785,964*2 'Přepočtené koeficientem množství</t>
  </si>
  <si>
    <t>19</t>
  </si>
  <si>
    <t>171251201</t>
  </si>
  <si>
    <t>Uložení sypaniny na skládky nebo meziskládky</t>
  </si>
  <si>
    <t>1697360733</t>
  </si>
  <si>
    <t>Uložení sypaniny na skládky nebo meziskládky bez hutnění s upravením uložené sypaniny do předepsaného tvaru</t>
  </si>
  <si>
    <t>1389,748+196,401+671,150+335,570</t>
  </si>
  <si>
    <t>Zakládání</t>
  </si>
  <si>
    <t>20</t>
  </si>
  <si>
    <t>R1.1</t>
  </si>
  <si>
    <t>Zřízení štěrkopískových pilířů průměru do 600 mm hloubky do 10 m</t>
  </si>
  <si>
    <t>m</t>
  </si>
  <si>
    <t>900369142</t>
  </si>
  <si>
    <t>Zřízení štěrkopískových pilířů průměru do 600 mm hloubky do 10 m. Zřízení, výplň. Včetně zařízení staveniště a transportu mechanizmů.</t>
  </si>
  <si>
    <t>134 ks hl. cca 5,2</t>
  </si>
  <si>
    <t>700</t>
  </si>
  <si>
    <t>R1.2</t>
  </si>
  <si>
    <t>Zřízení štěrkopískových pilířů s geotextilní filtrační vloužkou průměru do 600 mm hloubky do 10 m</t>
  </si>
  <si>
    <t>-1528045633</t>
  </si>
  <si>
    <t>Zřízení štěrkopískových pilířů s geotextilní filtrační vloužkou průměru do 600 mm hloubky do 10 m. Zřízení, výplň. Včetně zařízení staveniště a transportu mechanizmů.</t>
  </si>
  <si>
    <t>67 ks hl. cca 5,2m</t>
  </si>
  <si>
    <t>350</t>
  </si>
  <si>
    <t>Komunikace pozemní</t>
  </si>
  <si>
    <t>22</t>
  </si>
  <si>
    <t>564211111</t>
  </si>
  <si>
    <t>Podklad nebo podsyp ze štěrkopísku ŠP tl 50 mm</t>
  </si>
  <si>
    <t>1232188575</t>
  </si>
  <si>
    <t xml:space="preserve">Podklad nebo podsyp ze štěrkopísku ŠP  s rozprostřením, vlhčením a zhutněním, po zhutnění tl. 50 mm</t>
  </si>
  <si>
    <t>ochrana geotextilie</t>
  </si>
  <si>
    <t>1845,8*2</t>
  </si>
  <si>
    <t>23</t>
  </si>
  <si>
    <t>564861111</t>
  </si>
  <si>
    <t>Podklad ze štěrkodrtě ŠD tl 200 mm</t>
  </si>
  <si>
    <t>1297761992</t>
  </si>
  <si>
    <t xml:space="preserve">Podklad ze štěrkodrti ŠD  s rozprostřením a zhutněním, po zhutnění tl. 200 mm</t>
  </si>
  <si>
    <t>výměna podloží</t>
  </si>
  <si>
    <t>2*1845,8</t>
  </si>
  <si>
    <t>24</t>
  </si>
  <si>
    <t>564871116</t>
  </si>
  <si>
    <t>Podklad ze štěrkodrtě ŠD tl. 300 mm</t>
  </si>
  <si>
    <t>-1548421666</t>
  </si>
  <si>
    <t xml:space="preserve">Podklad ze štěrkodrti ŠD  s rozprostřením a zhutněním, po zhutnění tl. 300 mm</t>
  </si>
  <si>
    <t>1845,8</t>
  </si>
  <si>
    <t>Ostatní konstrukce a práce, bourání</t>
  </si>
  <si>
    <t>25</t>
  </si>
  <si>
    <t>919726203</t>
  </si>
  <si>
    <t>Geotextilie pro vyztužení, separaci a filtraci tkaná z PP podélná pevnost v tahu do 80 kN/m</t>
  </si>
  <si>
    <t>1817656360</t>
  </si>
  <si>
    <t>Geotextilie tkaná pro vyztužení, separaci nebo filtraci z polypropylenu, podélná pevnost v tahu přes 50 do 80 kN/m</t>
  </si>
  <si>
    <t>2346,3</t>
  </si>
  <si>
    <t>26</t>
  </si>
  <si>
    <t>919735112</t>
  </si>
  <si>
    <t>Řezání stávajícího živičného krytu hl do 100 mm</t>
  </si>
  <si>
    <t>-897015722</t>
  </si>
  <si>
    <t xml:space="preserve">Řezání stávajícího živičného krytu nebo podkladu  hloubky přes 50 do 100 mm</t>
  </si>
  <si>
    <t>zaříznutí stávajícího krytu</t>
  </si>
  <si>
    <t>83</t>
  </si>
  <si>
    <t>27</t>
  </si>
  <si>
    <t>961055111</t>
  </si>
  <si>
    <t>Bourání základů ze ŽB</t>
  </si>
  <si>
    <t>1038538280</t>
  </si>
  <si>
    <t xml:space="preserve">Bourání základů z betonu  železového</t>
  </si>
  <si>
    <t>montážní jáma</t>
  </si>
  <si>
    <t>997</t>
  </si>
  <si>
    <t>Přesun sutě</t>
  </si>
  <si>
    <t>28</t>
  </si>
  <si>
    <t>997221551</t>
  </si>
  <si>
    <t>Vodorovná doprava suti ze sypkých materiálů do 1 km</t>
  </si>
  <si>
    <t>2075665915</t>
  </si>
  <si>
    <t xml:space="preserve">Vodorovná doprava suti  bez naložení, ale se složením a s hrubým urovnáním ze sypkých materiálů, na vzdálenost do 1 km</t>
  </si>
  <si>
    <t>113,143+76,824+161,45+10,4</t>
  </si>
  <si>
    <t>29</t>
  </si>
  <si>
    <t>997221559</t>
  </si>
  <si>
    <t>Příplatek ZKD 1 km u vodorovné dopravy suti ze sypkých materiálů</t>
  </si>
  <si>
    <t>906695668</t>
  </si>
  <si>
    <t xml:space="preserve">Vodorovná doprava suti  bez naložení, ale se složením a s hrubým urovnáním Příplatek k ceně za každý další i započatý 1 km přes 1 km</t>
  </si>
  <si>
    <t>(113,143+76,824+161,45+10,4)*34</t>
  </si>
  <si>
    <t>30</t>
  </si>
  <si>
    <t>997221611</t>
  </si>
  <si>
    <t>Nakládání suti na dopravní prostředky pro vodorovnou dopravu</t>
  </si>
  <si>
    <t>-1010654410</t>
  </si>
  <si>
    <t xml:space="preserve">Nakládání na dopravní prostředky  pro vodorovnou dopravu suti</t>
  </si>
  <si>
    <t>31</t>
  </si>
  <si>
    <t>997221615</t>
  </si>
  <si>
    <t>Poplatek za uložení na skládce (skládkovné) stavebního odpadu betonového kód odpadu 17 01 01</t>
  </si>
  <si>
    <t>-75379283</t>
  </si>
  <si>
    <t>Poplatek za uložení stavebního odpadu na skládce (skládkovné) z prostého betonu zatříděného do Katalogu odpadů pod kódem 17 01 01</t>
  </si>
  <si>
    <t>10,4</t>
  </si>
  <si>
    <t>997221625</t>
  </si>
  <si>
    <t>Poplatek za uložení na skládce (skládkovné) stavebního odpadu železobetonového kód odpadu 17 01 01</t>
  </si>
  <si>
    <t>1216355665</t>
  </si>
  <si>
    <t>Poplatek za uložení stavebního odpadu na skládce (skládkovné) z armovaného betonu zatříděného do Katalogu odpadů pod kódem 17 01 01</t>
  </si>
  <si>
    <t>14,4+147,05</t>
  </si>
  <si>
    <t>33</t>
  </si>
  <si>
    <t>997221645</t>
  </si>
  <si>
    <t>Poplatek za uložení na skládce (skládkovné) odpadu asfaltového bez dehtu kód odpadu 17 03 02</t>
  </si>
  <si>
    <t>-117951328</t>
  </si>
  <si>
    <t>Poplatek za uložení stavebního odpadu na skládce (skládkovné) asfaltového bez obsahu dehtu zatříděného do Katalogu odpadů pod kódem 17 03 02</t>
  </si>
  <si>
    <t>76,824</t>
  </si>
  <si>
    <t>34</t>
  </si>
  <si>
    <t>997221655</t>
  </si>
  <si>
    <t>-1841402276</t>
  </si>
  <si>
    <t>100,34+12,803</t>
  </si>
  <si>
    <t>458/20-4-02-1 - SO 10 Komunkace a chodníky veřejné</t>
  </si>
  <si>
    <t xml:space="preserve">    998 - Přesun hmot</t>
  </si>
  <si>
    <t>M - Práce a dodávky M</t>
  </si>
  <si>
    <t xml:space="preserve">    22-M - Montáže technologických zařízení pro dopravní stavby</t>
  </si>
  <si>
    <t xml:space="preserve">    46-M - Zemní práce při extr.mont.pracích</t>
  </si>
  <si>
    <t>162351123</t>
  </si>
  <si>
    <t>Vodorovné přemístění do 500 m výkopku/sypaniny z hornin třídy těžitelnosti II, skupiny 4 a 5</t>
  </si>
  <si>
    <t>-425126650</t>
  </si>
  <si>
    <t>Vodorovné přemístění výkopku nebo sypaniny po suchu na obvyklém dopravním prostředku, bez naložení výkopku, avšak se složením bez rozhrnutí z horniny třídy těžitelnosti II na vzdálenost skupiny 4 a 5 na vzdálenost přes 50 do 500 m</t>
  </si>
  <si>
    <t>přemístění z mezideponie</t>
  </si>
  <si>
    <t>378836838</t>
  </si>
  <si>
    <t>nakládání na mezideponii</t>
  </si>
  <si>
    <t>174151101</t>
  </si>
  <si>
    <t>Zásyp jam, šachet rýh nebo kolem objektů sypaninou se zhutněním</t>
  </si>
  <si>
    <t>-1258725020</t>
  </si>
  <si>
    <t>Zásyp sypaninou z jakékoliv horniny strojně s uložením výkopku ve vrstvách se zhutněním jam, šachet, rýh nebo kolem objektů v těchto vykopávkách</t>
  </si>
  <si>
    <t>417,164</t>
  </si>
  <si>
    <t>181152302</t>
  </si>
  <si>
    <t>Úprava pláně pro silnice a dálnice v zářezech se zhutněním</t>
  </si>
  <si>
    <t>-900552910</t>
  </si>
  <si>
    <t>Úprava pláně na stavbách silnic a dálnic strojně v zářezech mimo skalních se zhutněním</t>
  </si>
  <si>
    <t>523,560+79,451+2201,512</t>
  </si>
  <si>
    <t>212752111</t>
  </si>
  <si>
    <t>Trativod z drenážních trubek korugovaných PE-HD SN 4 perforace 220° včetně lože otevřený výkop DN 100 pro liniové stavby</t>
  </si>
  <si>
    <t>-1992644988</t>
  </si>
  <si>
    <t>Trativody z drenážních trubek pro liniové stavby a komunikace se zřízením štěrkového lože pod trubky a s jejich obsypem v otevřeném výkopu trubka korugovaná sendvičová PE-HD SN 4 perforace 220° DN 100</t>
  </si>
  <si>
    <t>M</t>
  </si>
  <si>
    <t>55241016</t>
  </si>
  <si>
    <t>poklop pro drenážní šachtu, litina, třída D400 bez odvětrání</t>
  </si>
  <si>
    <t>kus</t>
  </si>
  <si>
    <t>852946149</t>
  </si>
  <si>
    <t>28614295</t>
  </si>
  <si>
    <t>prodloužení drenážní šachty Da 315 dl 0,8m</t>
  </si>
  <si>
    <t>1243599191</t>
  </si>
  <si>
    <t>28614392-1</t>
  </si>
  <si>
    <t>šachta drenážní DN 315 pro 2x napojení potrubí DN 100 užitná výška 650mm bez lapače písku</t>
  </si>
  <si>
    <t>-1291778825</t>
  </si>
  <si>
    <t>564251111</t>
  </si>
  <si>
    <t>Podklad nebo podsyp ze štěrkopísku ŠP tl 150 mm</t>
  </si>
  <si>
    <t>-769066252</t>
  </si>
  <si>
    <t xml:space="preserve">Podklad nebo podsyp ze štěrkopísku ŠP  s rozprostřením, vlhčením a zhutněním, po zhutnění tl. 150 mm</t>
  </si>
  <si>
    <t>plocha chodníku+sjezdů+rozšíření pod obrobník</t>
  </si>
  <si>
    <t>484,91+28,9+9,75</t>
  </si>
  <si>
    <t>564851111</t>
  </si>
  <si>
    <t>Podklad ze štěrkodrtě ŠD tl 150 mm</t>
  </si>
  <si>
    <t>-224453786</t>
  </si>
  <si>
    <t xml:space="preserve">Podklad ze štěrkodrti ŠD  s rozprostřením a zhutněním, po zhutnění tl. 150 mm</t>
  </si>
  <si>
    <t>podklad sjezdy</t>
  </si>
  <si>
    <t>28,9</t>
  </si>
  <si>
    <t>1755829483</t>
  </si>
  <si>
    <t>plocha vjezdu + rozšíření pod obrubník</t>
  </si>
  <si>
    <t>69,451+10</t>
  </si>
  <si>
    <t>564861113</t>
  </si>
  <si>
    <t>Podklad ze štěrkodrtě ŠD tl 220 mm</t>
  </si>
  <si>
    <t>-525303053</t>
  </si>
  <si>
    <t xml:space="preserve">Podklad ze štěrkodrti ŠD  s rozprostřením a zhutněním, po zhutnění tl. 220 mm</t>
  </si>
  <si>
    <t>plocha vozovky + rozšíření</t>
  </si>
  <si>
    <t>1856,522+344,99</t>
  </si>
  <si>
    <t>565135121</t>
  </si>
  <si>
    <t>Asfaltový beton vrstva podkladní ACP 16 (obalované kamenivo OKS) tl 50 mm š přes 3 m</t>
  </si>
  <si>
    <t>-158251454</t>
  </si>
  <si>
    <t xml:space="preserve">Asfaltový beton vrstva podkladní ACP 16 (obalované kamenivo střednězrnné - OKS)  s rozprostřením a zhutněním v pruhu šířky přes 3 m, po zhutnění tl. 50 mm</t>
  </si>
  <si>
    <t>plocha vozovky+rozšíření vrstvy</t>
  </si>
  <si>
    <t>1856,522+37+16,2</t>
  </si>
  <si>
    <t>565155121</t>
  </si>
  <si>
    <t>Asfaltový beton vrstva podkladní ACP 16 (obalované kamenivo OKS) tl 70 mm š přes 3 m</t>
  </si>
  <si>
    <t>-2247182</t>
  </si>
  <si>
    <t xml:space="preserve">Asfaltový beton vrstva podkladní ACP 16 (obalované kamenivo střednězrnné - OKS)  s rozprostřením a zhutněním v pruhu šířky přes 3 m, po zhutnění tl. 70 mm</t>
  </si>
  <si>
    <t>plocha vjezdu</t>
  </si>
  <si>
    <t>69,451</t>
  </si>
  <si>
    <t>567122112</t>
  </si>
  <si>
    <t>Podklad ze směsi stmelené cementem SC C 8/10 (KSC I) tl 130 mm</t>
  </si>
  <si>
    <t>186999077</t>
  </si>
  <si>
    <t>Podklad ze směsi stmelené cementem SC bez dilatačních spár, s rozprostřením a zhutněním SC C 8/10 (KSC I), po zhutnění tl. 130 mm</t>
  </si>
  <si>
    <t>1856,522+77,7</t>
  </si>
  <si>
    <t>567122113</t>
  </si>
  <si>
    <t>Podklad ze směsi stmelené cementem SC C 8/10 (KSC I) tl 140 mm</t>
  </si>
  <si>
    <t>-1336964367</t>
  </si>
  <si>
    <t>Podklad ze směsi stmelené cementem SC bez dilatačních spár, s rozprostřením a zhutněním SC C 8/10 (KSC I), po zhutnění tl. 140 mm</t>
  </si>
  <si>
    <t>573191111</t>
  </si>
  <si>
    <t>Postřik infiltrační kationaktivní emulzí v množství 1 kg/m2</t>
  </si>
  <si>
    <t>-831232203</t>
  </si>
  <si>
    <t>Postřik infiltrační kationaktivní emulzí v množství 1,00 kg/m2</t>
  </si>
  <si>
    <t>1904,222+69,451</t>
  </si>
  <si>
    <t>573211106</t>
  </si>
  <si>
    <t>Postřik živičný spojovací z asfaltu v množství 0,20 kg/m2</t>
  </si>
  <si>
    <t>1481619722</t>
  </si>
  <si>
    <t>Postřik spojovací PS bez posypu kamenivem z asfaltu silničního, v množství 0,20 kg/m2</t>
  </si>
  <si>
    <t>1875,022</t>
  </si>
  <si>
    <t>573211112</t>
  </si>
  <si>
    <t>Postřik živičný spojovací z asfaltu v množství 0,70 kg/m2</t>
  </si>
  <si>
    <t>549134640</t>
  </si>
  <si>
    <t>Postřik spojovací PS bez posypu kamenivem z asfaltu silničního, v množství 0,70 kg/m2</t>
  </si>
  <si>
    <t>69,451+1905,522</t>
  </si>
  <si>
    <t>577134121</t>
  </si>
  <si>
    <t>Asfaltový beton vrstva obrusná ACO 11 (ABS) tř. I tl 40 mm š přes 3 m z nemodifikovaného asfaltu</t>
  </si>
  <si>
    <t>720889130</t>
  </si>
  <si>
    <t xml:space="preserve">Asfaltový beton vrstva obrusná ACO 11 (ABS)  s rozprostřením a se zhutněním z nemodifikovaného asfaltu v pruhu šířky přes 3 m tř. I, po zhutnění tl. 40 mm</t>
  </si>
  <si>
    <t>1856,522+69,451+16</t>
  </si>
  <si>
    <t>577155122</t>
  </si>
  <si>
    <t>Asfaltový beton vrstva ložní ACL 16 (ABH) tl 60 mm š přes 3 m z nemodifikovaného asfaltu</t>
  </si>
  <si>
    <t>-1568696435</t>
  </si>
  <si>
    <t xml:space="preserve">Asfaltový beton vrstva ložní ACL 16 (ABH)  s rozprostřením a zhutněním z nemodifikovaného asfaltu v pruhu šířky přes 3 m, po zhutnění tl. 60 mm</t>
  </si>
  <si>
    <t>plocha vozovky + rozšíření vrstvy</t>
  </si>
  <si>
    <t>1856,522+18,5+16,2</t>
  </si>
  <si>
    <t>596211112</t>
  </si>
  <si>
    <t>Kladení zámkové dlažby komunikací pro pěší tl 60 mm skupiny A pl do 300 m2</t>
  </si>
  <si>
    <t>-291128003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</si>
  <si>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</si>
  <si>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>466,2+18,71</t>
  </si>
  <si>
    <t>59245018</t>
  </si>
  <si>
    <t>dlažba tvar obdélník betonová 200x100x60mm přírodní</t>
  </si>
  <si>
    <t>-2006008690</t>
  </si>
  <si>
    <t>466,2*1,02</t>
  </si>
  <si>
    <t>59245005</t>
  </si>
  <si>
    <t>dlažba tvar obdélník betonová 200x100x80mm barevná</t>
  </si>
  <si>
    <t>32113414</t>
  </si>
  <si>
    <t>28,9*1,03</t>
  </si>
  <si>
    <t>59245006</t>
  </si>
  <si>
    <t>dlažba tvar obdélník betonová pro nevidomé 200x100x60mm barevná</t>
  </si>
  <si>
    <t>-1457900910</t>
  </si>
  <si>
    <t>18,71*1,03</t>
  </si>
  <si>
    <t>596212210</t>
  </si>
  <si>
    <t>Kladení zámkové dlažby pozemních komunikací tl 80 mm skupiny A pl do 50 m2</t>
  </si>
  <si>
    <t>-250131482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</si>
  <si>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do 50 m2</t>
  </si>
  <si>
    <t>912111111-1</t>
  </si>
  <si>
    <t>Montáž zábrany parkovací sloupku v do 1000 mm zabetonovaného</t>
  </si>
  <si>
    <t>-1093233593</t>
  </si>
  <si>
    <t xml:space="preserve">Montáž zábrany parkovací  tvaru sloupku do výšky 1100 mm zabetonované</t>
  </si>
  <si>
    <t>74910184-1</t>
  </si>
  <si>
    <t>sloupek parkovací pevný 60x60x1100mm k zabetonování s oky na řetěz</t>
  </si>
  <si>
    <t>-1819659566</t>
  </si>
  <si>
    <t>sloupek parkovací pevný 60x60x11000mm k zabetonování s oky nařetěz</t>
  </si>
  <si>
    <t>74910184-2</t>
  </si>
  <si>
    <t>sloupek parkovací pevný 60x60x1100mm k zabetonování</t>
  </si>
  <si>
    <t>1795221262</t>
  </si>
  <si>
    <t>sloupek parkovací pevný 60x60x11000mm k zabetonování</t>
  </si>
  <si>
    <t>912111111-2</t>
  </si>
  <si>
    <t>Montáž řetězu mezi sloupky</t>
  </si>
  <si>
    <t>1285513789</t>
  </si>
  <si>
    <t>Montáž řetězu mezi sloupky včetně dodání řetězu</t>
  </si>
  <si>
    <t>916131213</t>
  </si>
  <si>
    <t>Osazení silničního obrubníku betonového stojatého s boční opěrou do lože z betonu prostého</t>
  </si>
  <si>
    <t>-1439720664</t>
  </si>
  <si>
    <t>Osazení silničního obrubníku betonového se zřízením lože, s vyplněním a zatřením spár cementovou maltou stojatého s boční opěrou z betonu prostého, do lože z betonu prostého</t>
  </si>
  <si>
    <t>14+61+364+6,5</t>
  </si>
  <si>
    <t>59217030</t>
  </si>
  <si>
    <t>obrubník betonový silniční přechodový 1000x150x150-250mm</t>
  </si>
  <si>
    <t>257038842</t>
  </si>
  <si>
    <t>59217029</t>
  </si>
  <si>
    <t>obrubník betonový silniční nájezdový 1000x150x150mm</t>
  </si>
  <si>
    <t>-130984383</t>
  </si>
  <si>
    <t>61</t>
  </si>
  <si>
    <t>59217031</t>
  </si>
  <si>
    <t>obrubník betonový silniční 1000x150x250mm</t>
  </si>
  <si>
    <t>-2145296106</t>
  </si>
  <si>
    <t>364</t>
  </si>
  <si>
    <t>35</t>
  </si>
  <si>
    <t>59217024</t>
  </si>
  <si>
    <t>obrubník betonový chodníkový 500x100x250mm</t>
  </si>
  <si>
    <t>-204388328</t>
  </si>
  <si>
    <t>303</t>
  </si>
  <si>
    <t>36</t>
  </si>
  <si>
    <t>59217035</t>
  </si>
  <si>
    <t>obrubník betonový obloukový vnější 780x150x250mm</t>
  </si>
  <si>
    <t>904803157</t>
  </si>
  <si>
    <t>6,5</t>
  </si>
  <si>
    <t>37</t>
  </si>
  <si>
    <t>59227029</t>
  </si>
  <si>
    <t>žlabovka příkopová betonová 500x680x60mm</t>
  </si>
  <si>
    <t>1251751722</t>
  </si>
  <si>
    <t>6,8</t>
  </si>
  <si>
    <t>38</t>
  </si>
  <si>
    <t>916231213</t>
  </si>
  <si>
    <t>Osazení chodníkového obrubníku betonového stojatého s boční opěrou do lože z betonu prostého</t>
  </si>
  <si>
    <t>1946165393</t>
  </si>
  <si>
    <t>Osazení chodníkového obrubníku betonového se zřízením lože, s vyplněním a zatřením spár cementovou maltou stojatého s boční opěrou z betonu prostého, do lože z betonu prostého</t>
  </si>
  <si>
    <t>39</t>
  </si>
  <si>
    <t>916991121</t>
  </si>
  <si>
    <t>Lože pod obrubníky, krajníky nebo obruby z dlažebních kostek z betonu prostého</t>
  </si>
  <si>
    <t>-1366701193</t>
  </si>
  <si>
    <t xml:space="preserve">Lože pod obrubníky, krajníky nebo obruby z dlažebních kostek  z betonu prostého tř. C 16/20</t>
  </si>
  <si>
    <t>příplatek za lože pod sil. obrubník</t>
  </si>
  <si>
    <t>15,6</t>
  </si>
  <si>
    <t>40</t>
  </si>
  <si>
    <t>919112213</t>
  </si>
  <si>
    <t>Řezání spár pro vytvoření komůrky š 10 mm hl 25 mm pro těsnící zálivku v živičném krytu</t>
  </si>
  <si>
    <t>-33823182</t>
  </si>
  <si>
    <t xml:space="preserve">Řezání dilatačních spár v živičném krytu  vytvoření komůrky pro těsnící zálivku šířky 10 mm, hloubky 25 mm</t>
  </si>
  <si>
    <t>proříznutí spáry v místě napojení na stáající asf. kryt</t>
  </si>
  <si>
    <t>41</t>
  </si>
  <si>
    <t>919122112</t>
  </si>
  <si>
    <t>Těsnění spár zálivkou za tepla pro komůrky š 10 mm hl 25 mm s těsnicím profilem</t>
  </si>
  <si>
    <t>1623860410</t>
  </si>
  <si>
    <t xml:space="preserve">Utěsnění dilatačních spár zálivkou za tepla  v cementobetonovém nebo živičném krytu včetně adhezního nátěru s těsnicím profilem pod zálivkou, pro komůrky šířky 10 mm, hloubky 25 mm</t>
  </si>
  <si>
    <t>Poznámka k položce:_x000d_
čištění přilehlých vozovek</t>
  </si>
  <si>
    <t>42</t>
  </si>
  <si>
    <t>935112211</t>
  </si>
  <si>
    <t>Osazení příkopového žlabu do betonu tl 100 mm z betonových tvárnic š 800 mm</t>
  </si>
  <si>
    <t>1718538692</t>
  </si>
  <si>
    <t>Osazení betonového příkopového žlabu s vyplněním a zatřením spár cementovou maltou s ložem tl. 100 mm z betonu prostého z betonových příkopových tvárnic šířky přes 500 do 800 mm</t>
  </si>
  <si>
    <t>998</t>
  </si>
  <si>
    <t>Přesun hmot</t>
  </si>
  <si>
    <t>43</t>
  </si>
  <si>
    <t>998223011</t>
  </si>
  <si>
    <t>Přesun hmot pro pozemní komunikace s krytem dlážděným</t>
  </si>
  <si>
    <t>-1093929265</t>
  </si>
  <si>
    <t xml:space="preserve">Přesun hmot pro pozemní komunikace s krytem dlážděným  dopravní vzdálenost do 200 m jakékoliv délky objektu</t>
  </si>
  <si>
    <t>Práce a dodávky M</t>
  </si>
  <si>
    <t>22-M</t>
  </si>
  <si>
    <t>Montáže technologických zařízení pro dopravní stavby</t>
  </si>
  <si>
    <t>44</t>
  </si>
  <si>
    <t>220182002-1</t>
  </si>
  <si>
    <t>Zatažení kabelu do chráničky 110 mm</t>
  </si>
  <si>
    <t>64</t>
  </si>
  <si>
    <t>-625076129</t>
  </si>
  <si>
    <t xml:space="preserve">Zatažení kabelu do chráničky 110 mm </t>
  </si>
  <si>
    <t>45</t>
  </si>
  <si>
    <t>46-M</t>
  </si>
  <si>
    <t>Zemní práce při extr.mont.pracích</t>
  </si>
  <si>
    <t>460510065</t>
  </si>
  <si>
    <t>Kabelové prostupy z trub plastových do rýhy s obsypem, průměru do 15 cm</t>
  </si>
  <si>
    <t>1296885977</t>
  </si>
  <si>
    <t xml:space="preserve">Kabelové prostupy, kanály a multikanály  kabelové prostupy z trub plastových včetně osazení, utěsnění a spárování do rýhy, bez výkopových prací s obsypem z písku, vnitřního průměru přes 10 do 15 cm</t>
  </si>
  <si>
    <t>46</t>
  </si>
  <si>
    <t>34571098</t>
  </si>
  <si>
    <t>trubka elektroinstalační dělená (chránička) D 100/110mm, HDPE</t>
  </si>
  <si>
    <t>128</t>
  </si>
  <si>
    <t>-1188206048</t>
  </si>
  <si>
    <t>458/20-4-02-2 - SO 10 Zpomalovací práh</t>
  </si>
  <si>
    <t>113106123</t>
  </si>
  <si>
    <t>Rozebrání dlažeb ze zámkových dlaždic komunikací pro pěší ručně</t>
  </si>
  <si>
    <t>560204233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</si>
  <si>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</si>
  <si>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2,4</t>
  </si>
  <si>
    <t>113107322</t>
  </si>
  <si>
    <t>Odstranění podkladu z kameniva drceného tl 200 mm strojně pl do 50 m2</t>
  </si>
  <si>
    <t>1489958685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</si>
  <si>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</si>
  <si>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113107343</t>
  </si>
  <si>
    <t>Odstranění podkladu živičného tl 150 mm strojně pl do 50 m2</t>
  </si>
  <si>
    <t>-1198683057</t>
  </si>
  <si>
    <t>Odstranění podkladů nebo krytů strojně plochy jednotlivě do 50 m2 s přemístěním hmot na skládku na vzdálenost do 3 m nebo s naložením na dopravní prostředek živičných, o tl. vrstvy přes 100 do 150 mm</t>
  </si>
  <si>
    <t>122251101</t>
  </si>
  <si>
    <t>Odkopávky a prokopávky nezapažené v hornině třídy těžitelnosti I, skupiny 3 objem do 20 m3 strojně</t>
  </si>
  <si>
    <t>888396797</t>
  </si>
  <si>
    <t>Odkopávky a prokopávky nezapažené strojně v hornině třídy těžitelnosti I skupiny 3 do 20 m3</t>
  </si>
  <si>
    <t>-1231278033</t>
  </si>
  <si>
    <t>-1860175752</t>
  </si>
  <si>
    <t>10*10</t>
  </si>
  <si>
    <t>-913883839</t>
  </si>
  <si>
    <t>10*2 'Přepočtené koeficientem množství</t>
  </si>
  <si>
    <t>-1523492517</t>
  </si>
  <si>
    <t>211531111</t>
  </si>
  <si>
    <t>Výplň odvodňovacích žeber nebo trativodů kamenivem hrubým drceným frakce 16 až 63 mm</t>
  </si>
  <si>
    <t>1474435652</t>
  </si>
  <si>
    <t xml:space="preserve">Výplň kamenivem do rýh odvodňovacích žeber nebo trativodů  bez zhutnění, s úpravou povrchu výplně kamenivem hrubým drceným frakce 16 až 63 mm</t>
  </si>
  <si>
    <t>2*1*0,2</t>
  </si>
  <si>
    <t>1829203362</t>
  </si>
  <si>
    <t>9+5,2</t>
  </si>
  <si>
    <t>567122111</t>
  </si>
  <si>
    <t>Podklad ze směsi stmelené cementem SC C 8/10 (KSC I) tl 120 mm</t>
  </si>
  <si>
    <t>-975817529</t>
  </si>
  <si>
    <t>Podklad ze směsi stmelené cementem SC bez dilatačních spár, s rozprostřením a zhutněním SC C 8/10 (KSC I), po zhutnění tl. 120 mm</t>
  </si>
  <si>
    <t>572340112</t>
  </si>
  <si>
    <t>Vyspravení krytu komunikací po překopech plochy do 15 m2 asfaltovým betonem ACO (AB) tl 70 mm</t>
  </si>
  <si>
    <t>-1123679684</t>
  </si>
  <si>
    <t>Vyspravení krytu komunikací po překopech inženýrských sítí plochy do 15 m2 asfaltovým betonem ACO (AB), po zhutnění tl. přes 50 do 70 mm</t>
  </si>
  <si>
    <t>doasfaltování podél prahu</t>
  </si>
  <si>
    <t>1306269781</t>
  </si>
  <si>
    <t>13,272+2,9+0,624</t>
  </si>
  <si>
    <t>-1593654839</t>
  </si>
  <si>
    <t>9*1,03</t>
  </si>
  <si>
    <t>-471107035</t>
  </si>
  <si>
    <t>36*1,03</t>
  </si>
  <si>
    <t>1720736778</t>
  </si>
  <si>
    <t>5,2*1,03</t>
  </si>
  <si>
    <t>1018157071</t>
  </si>
  <si>
    <t>767292076</t>
  </si>
  <si>
    <t>12+8</t>
  </si>
  <si>
    <t>940263538</t>
  </si>
  <si>
    <t>-797888765</t>
  </si>
  <si>
    <t>1133906767</t>
  </si>
  <si>
    <t>25,5</t>
  </si>
  <si>
    <t>937817990</t>
  </si>
  <si>
    <t>-529776465</t>
  </si>
  <si>
    <t>proříznutí spáry v místě napojení na stávající asf. kryt</t>
  </si>
  <si>
    <t>954576033</t>
  </si>
  <si>
    <t>635889047</t>
  </si>
  <si>
    <t>935113111</t>
  </si>
  <si>
    <t>Osazení odvodňovacího polymerbetonového žlabu s krycím roštem šířky do 200 mm</t>
  </si>
  <si>
    <t>-1912651876</t>
  </si>
  <si>
    <t xml:space="preserve">Osazení odvodňovacího žlabu s krycím roštem  polymerbetonového šířky do 200 mm</t>
  </si>
  <si>
    <t>59227006</t>
  </si>
  <si>
    <t>žlab odvodňovací polymerbetonový se spádem dna 0,5% 1000x130x155/160mm</t>
  </si>
  <si>
    <t>135859634</t>
  </si>
  <si>
    <t>997013645</t>
  </si>
  <si>
    <t>1431637907</t>
  </si>
  <si>
    <t>9,24</t>
  </si>
  <si>
    <t>-139478700</t>
  </si>
  <si>
    <t>0,624+2,9+13,272</t>
  </si>
  <si>
    <t>-1032142907</t>
  </si>
  <si>
    <t>(16,796)*34</t>
  </si>
  <si>
    <t>-923540140</t>
  </si>
  <si>
    <t>-1832401590</t>
  </si>
  <si>
    <t>2,9</t>
  </si>
  <si>
    <t>458/20-4-03 - SO 19 Dopravní značení</t>
  </si>
  <si>
    <t>912211111</t>
  </si>
  <si>
    <t>Montáž směrového sloupku silničního plastového prosté uložení bez betonového základu</t>
  </si>
  <si>
    <t>1707085959</t>
  </si>
  <si>
    <t xml:space="preserve">Montáž směrového sloupku  plastového s odrazkou prostým uložením bez betonového základu silničního</t>
  </si>
  <si>
    <t>40445158</t>
  </si>
  <si>
    <t>sloupek směrový silniční plastový 1,2m</t>
  </si>
  <si>
    <t>-1963964712</t>
  </si>
  <si>
    <t xml:space="preserve">Poznámka k položce:_x000d_
2x Z11a,b_x000d_
2x Z11c,d_x000d_
</t>
  </si>
  <si>
    <t>914111111</t>
  </si>
  <si>
    <t>Montáž svislé dopravní značky do velikosti 1 m2 objímkami na sloupek nebo konzolu</t>
  </si>
  <si>
    <t>17405388</t>
  </si>
  <si>
    <t xml:space="preserve">Montáž svislé dopravní značky základní  velikosti do 1 m2 objímkami na sloupky nebo konzoly</t>
  </si>
  <si>
    <t>40445600</t>
  </si>
  <si>
    <t>výstražné dopravní značky A1-A30, A33 700mm</t>
  </si>
  <si>
    <t>-1041605603</t>
  </si>
  <si>
    <t>Poznámka k položce:_x000d_
2x A7b_x000d_
2x A11</t>
  </si>
  <si>
    <t>40445608</t>
  </si>
  <si>
    <t>značky upravující přednost P1, P4 700mm</t>
  </si>
  <si>
    <t>363049165</t>
  </si>
  <si>
    <t>Poznámka k položce:_x000d_
P4</t>
  </si>
  <si>
    <t>40445612</t>
  </si>
  <si>
    <t>značky upravující přednost P2, P3, P8 750mm</t>
  </si>
  <si>
    <t>-1608689632</t>
  </si>
  <si>
    <t>Poznámka k položce:_x000d_
P2</t>
  </si>
  <si>
    <t>40445615</t>
  </si>
  <si>
    <t>značky upravující přednost P6 700mm</t>
  </si>
  <si>
    <t>-1657214178</t>
  </si>
  <si>
    <t>40445620</t>
  </si>
  <si>
    <t>zákazové, příkazové dopravní značky B1-B34, C1-15 700mm</t>
  </si>
  <si>
    <t>-1786297439</t>
  </si>
  <si>
    <t>Poznámka k položce:_x000d_
1x B11_x000d_
2x B20a (30)_x000d_
2x B20b_x000d_
1x B24a_x000d_
1x B24b</t>
  </si>
  <si>
    <t>40445622</t>
  </si>
  <si>
    <t>informativní značky provozní IP1-IP3, IP4b-IP7, IP10a, b 750x750mm</t>
  </si>
  <si>
    <t>693826352</t>
  </si>
  <si>
    <t>Poznámka k položce:_x000d_
2x IP2_x000d_
2x IP6_x000d_
1x IP10a</t>
  </si>
  <si>
    <t>40445650</t>
  </si>
  <si>
    <t>dodatkové tabulky E7, E12, E13 500x300mm</t>
  </si>
  <si>
    <t>-595951548</t>
  </si>
  <si>
    <t>Poznámka k položce:_x000d_
E13 "MIMO DOPRAVNÍ OBSLUHY"</t>
  </si>
  <si>
    <t>40445647</t>
  </si>
  <si>
    <t>dodatkové tabulky E1, E2a,b , E6, E9, E10 E12c, E17 500x500mm</t>
  </si>
  <si>
    <t>79610606</t>
  </si>
  <si>
    <t>Poznámka k položce:_x000d_
E2b</t>
  </si>
  <si>
    <t>914511112</t>
  </si>
  <si>
    <t>Montáž sloupku dopravních značek délky do 3,5 m s betonovým základem a patkou</t>
  </si>
  <si>
    <t>-800064399</t>
  </si>
  <si>
    <t xml:space="preserve">Montáž sloupku dopravních značek  délky do 3,5 m do hliníkové patky</t>
  </si>
  <si>
    <t>40445225</t>
  </si>
  <si>
    <t>sloupek pro dopravní značku Zn D 60mm v 3,5m</t>
  </si>
  <si>
    <t>1161349740</t>
  </si>
  <si>
    <t>915111111</t>
  </si>
  <si>
    <t>Vodorovné dopravní značení dělící čáry souvislé š 125 mm základní bílá barva</t>
  </si>
  <si>
    <t>856349748</t>
  </si>
  <si>
    <t xml:space="preserve">Vodorovné dopravní značení stříkané barvou  dělící čára šířky 125 mm souvislá bílá základní</t>
  </si>
  <si>
    <t>81+12</t>
  </si>
  <si>
    <t>V1a + V4</t>
  </si>
  <si>
    <t>915111121</t>
  </si>
  <si>
    <t>Vodorovné dopravní značení dělící čáry přerušované š 125 mm základní bílá barva</t>
  </si>
  <si>
    <t>1456358604</t>
  </si>
  <si>
    <t xml:space="preserve">Vodorovné dopravní značení stříkané barvou  dělící čára šířky 125 mm přerušovaná bílá základní</t>
  </si>
  <si>
    <t>150+213+51</t>
  </si>
  <si>
    <t>V2a (3,0/1,5) + V2a (3,0/6,0)+V4 (1,5/1,5)</t>
  </si>
  <si>
    <t>915131111</t>
  </si>
  <si>
    <t>Vodorovné dopravní značení přechody pro chodce, šipky, symboly základní bílá barva</t>
  </si>
  <si>
    <t>-583927020</t>
  </si>
  <si>
    <t xml:space="preserve">Vodorovné dopravní značení stříkané barvou  přechody pro chodce, šipky, symboly bílé základní</t>
  </si>
  <si>
    <t>21+(3,26+4,63)*0,5+2,375*2</t>
  </si>
  <si>
    <t>915321111</t>
  </si>
  <si>
    <t>Předformátované vodorovné dopravní značení přechod pro chodce</t>
  </si>
  <si>
    <t>1596181877</t>
  </si>
  <si>
    <t xml:space="preserve">Vodorovné značení předformovaným termoplastem  přechod pro chodce z pásů šířky 0,5 m</t>
  </si>
  <si>
    <t>915331111</t>
  </si>
  <si>
    <t>Předformátované vodorovné dopravní značení čára šířky 12 cm</t>
  </si>
  <si>
    <t>-1152046640</t>
  </si>
  <si>
    <t xml:space="preserve">Vodorovné značení předformovaným termoplastem  čáry šířky 120 mm</t>
  </si>
  <si>
    <t>81+12+150+213+51</t>
  </si>
  <si>
    <t>V1a + V4 + V2a (3,0/1,5) + V2a (3,0/6,0)+V4 (1,5/1,5)</t>
  </si>
  <si>
    <t>915611111</t>
  </si>
  <si>
    <t>Předznačení vodorovného liniového značení</t>
  </si>
  <si>
    <t>-1537921389</t>
  </si>
  <si>
    <t xml:space="preserve">Předznačení pro vodorovné značení  stříkané barvou nebo prováděné z nátěrových hmot liniové dělicí čáry, vodicí proužky</t>
  </si>
  <si>
    <t>915621111</t>
  </si>
  <si>
    <t>Předznačení vodorovného plošného značení</t>
  </si>
  <si>
    <t>1984854625</t>
  </si>
  <si>
    <t xml:space="preserve">Předznačení pro vodorovné značení  stříkané barvou nebo prováděné z nátěrových hmot plošné šipky, symboly, nápisy</t>
  </si>
  <si>
    <t>přechody+stopčáry+nápisy STOP</t>
  </si>
  <si>
    <t>966006132</t>
  </si>
  <si>
    <t>Odstranění značek dopravních nebo orientačních se sloupky s betonovými patkami</t>
  </si>
  <si>
    <t>787145644</t>
  </si>
  <si>
    <t xml:space="preserve">Odstranění dopravních nebo orientačních značek se sloupkem  s uložením hmot na vzdálenost do 20 m nebo s naložením na dopravní prostředek, se zásypem jam a jeho zhutněním s betonovou patkou</t>
  </si>
  <si>
    <t>966006211</t>
  </si>
  <si>
    <t>Odstranění svislých dopravních značek ze sloupů, sloupků nebo konzol</t>
  </si>
  <si>
    <t>-1708647967</t>
  </si>
  <si>
    <t xml:space="preserve">Odstranění (demontáž) svislých dopravních značek  s odklizením materiálu na skládku na vzdálenost do 20 m nebo s naložením na dopravní prostředek ze sloupů, sloupků nebo konzol</t>
  </si>
  <si>
    <t>9972218R1</t>
  </si>
  <si>
    <t>Likvidace vybouraných hmot a sutí z kovu dle platné legislativy, včetně předložení dokladu o likvidaci</t>
  </si>
  <si>
    <t>-619317333</t>
  </si>
  <si>
    <t>Vodorovné přemístění vybouraných hmot a sutí z kovů zatříděného do Katalogu odpadů pod kódem 17 04 po suchu na zvolenou skládku dle možností zhotovitele bez ohledu na dopravní vzdálenost, uložení na skládku, poplatku za skládkovné - likvidace dle platné legislativy vč. všech souvisejících činností</t>
  </si>
  <si>
    <t>Poznámka k položce:_x000d_
1. V ceně jsou započteny i náhrady za jízdu loženého vozidla v terénu, ve výkopišti nebo na_x000d_
násypišti._x000d_
2. V ceně jsou započteny i náklady na vodorovné přemístění vybouraných hmot a sutí až na místo_x000d_
definitivního uložení na vzdálenost od těžiště nakládky do místa vykládky (řízená skládka odpadů)._x000d_
3. V cenách jsou započteny i náklady a) při vodorovné dopravě po suchu na přepravu za ztížených_x000d_
provozních podmínek, b) na požadovaný způsob uložení vybouraných hmot a sutí na skládce._x000d_
4. V ceně je započten i poplatek za uložení vybouraných hmot a sutí na uvažované řízené skládce_x000d_
odpadů dle zákona 185/2001 Sb._x000d_
5. Množství jednotek vybouraných hmot a sutí se určí v m3 původní konstrukce před zahájením_x000d_
bouracích prací._x000d_
6. Bude-li zhotovitelem zvoleno jiné místo uložení odsouhlasené objednatelem, bude v ceně_x000d_
započtena dopravní vzdálenost až na místo uložení, včetně všech souvisejících činností, poplatků,_x000d_
projednání apod._x000d_
7. Zhotovitel předloží objednateli doklad o likvidaci výkopku (vážné lístky, popř. čestné_x000d_
prohlášení)._x000d_
8. Položka je uvažována včetně všech dalších souvisejících činností.</t>
  </si>
  <si>
    <t>0,348</t>
  </si>
  <si>
    <t>stromy</t>
  </si>
  <si>
    <t>javor</t>
  </si>
  <si>
    <t>voda</t>
  </si>
  <si>
    <t>5,25</t>
  </si>
  <si>
    <t>trava</t>
  </si>
  <si>
    <t>865,5</t>
  </si>
  <si>
    <t>rakos</t>
  </si>
  <si>
    <t>14,7</t>
  </si>
  <si>
    <t>458/20-4-04-1 - SO 30 Terénní a sadové úpravy ploch veřejných</t>
  </si>
  <si>
    <t>121151103</t>
  </si>
  <si>
    <t>Sejmutí ornice plochy do 100 m2 tl vrstvy do 200 mm strojně</t>
  </si>
  <si>
    <t>1286921222</t>
  </si>
  <si>
    <t>Sejmutí ornice strojně při souvislé ploše do 100 m2, tl. vrstvy do 200 mm</t>
  </si>
  <si>
    <t>Poznámka k položce:_x000d_
z mezideponie</t>
  </si>
  <si>
    <t>-716092224</t>
  </si>
  <si>
    <t>Poznámka k položce:_x000d_
dovoz ornice z mezideponie</t>
  </si>
  <si>
    <t>trava*0,1</t>
  </si>
  <si>
    <t>181351003</t>
  </si>
  <si>
    <t>Rozprostření ornice tl vrstvy do 200 mm pl do 100 m2 v rovině nebo ve svahu do 1:5 strojně</t>
  </si>
  <si>
    <t>-668414258</t>
  </si>
  <si>
    <t>Rozprostření a urovnání ornice v rovině nebo ve svahu sklonu do 1:5 strojně při souvislé ploše do 100 m2, tl. vrstvy do 200 mm</t>
  </si>
  <si>
    <t>181411131</t>
  </si>
  <si>
    <t>Založení parkového trávníku výsevem plochy do 1000 m2 v rovině a ve svahu do 1:5</t>
  </si>
  <si>
    <t>-306409223</t>
  </si>
  <si>
    <t>Založení trávníku na půdě předem připravené plochy do 1000 m2 výsevem včetně utažení parkového v rovině nebo na svahu do 1:5</t>
  </si>
  <si>
    <t>00572410</t>
  </si>
  <si>
    <t>osivo směs travní parková</t>
  </si>
  <si>
    <t>kg</t>
  </si>
  <si>
    <t>-1527845197</t>
  </si>
  <si>
    <t>trava*0,05</t>
  </si>
  <si>
    <t>43,275*0,015 'Přepočtené koeficientem množství</t>
  </si>
  <si>
    <t>183101221</t>
  </si>
  <si>
    <t>Jamky pro výsadbu s výměnou 50 % půdy zeminy tř 1 až 4 objem do 1 m3 v rovině a svahu do 1:5</t>
  </si>
  <si>
    <t>831567364</t>
  </si>
  <si>
    <t>Hloubení jamek pro vysazování rostlin v zemině tř.1 až 4 s výměnou půdy z 50% v rovině nebo na svahu do 1:5, objemu přes 0,40 do 1,00 m3</t>
  </si>
  <si>
    <t>103211000</t>
  </si>
  <si>
    <t>zahradní substrát pro výsadbu VL</t>
  </si>
  <si>
    <t>1194127354</t>
  </si>
  <si>
    <t>stromy*0,6</t>
  </si>
  <si>
    <t>zásyp jamek</t>
  </si>
  <si>
    <t>stromy*0,1</t>
  </si>
  <si>
    <t>zhotovení závlahové mísy</t>
  </si>
  <si>
    <t>184102114</t>
  </si>
  <si>
    <t>Výsadba dřeviny s balem D do 0,5 m do jamky se zalitím v rovině a svahu do 1:5</t>
  </si>
  <si>
    <t>-1316560657</t>
  </si>
  <si>
    <t xml:space="preserve">Výsadba dřeviny s balem do předem vyhloubené jamky se zalitím  v rovině nebo na svahu do 1:5, při průměru balu přes 400 do 500 mm</t>
  </si>
  <si>
    <t xml:space="preserve">Poznámka k položce:_x000d_
_x000d_
</t>
  </si>
  <si>
    <t>026R4</t>
  </si>
  <si>
    <t>Topol černý vlašský /Populus nigra var. italica/, OK 20-25 cm, 250 - 300 cm, bal</t>
  </si>
  <si>
    <t>595720452</t>
  </si>
  <si>
    <t>sazenice stromu s balem, obvod kmene 20-25 cm, výška 2,5 - 3,0 m</t>
  </si>
  <si>
    <t>počet kusů dle PD</t>
  </si>
  <si>
    <t>184215133</t>
  </si>
  <si>
    <t>Ukotvení kmene dřevin třemi kůly D do 0,1 m délky do 3 m</t>
  </si>
  <si>
    <t>1459945463</t>
  </si>
  <si>
    <t>Ukotvení dřeviny kůly třemi kůly, délky přes 2 do 3 m</t>
  </si>
  <si>
    <t>605912550</t>
  </si>
  <si>
    <t>kůl vyvazovací dřevěný impregnovaný D 8cm dl 2,5m</t>
  </si>
  <si>
    <t>-1596048139</t>
  </si>
  <si>
    <t>stromy*3</t>
  </si>
  <si>
    <t>605912550-1</t>
  </si>
  <si>
    <t>Vyvazovací příčka, půlkuláč</t>
  </si>
  <si>
    <t>-201314107</t>
  </si>
  <si>
    <t>605912550-2</t>
  </si>
  <si>
    <t>Vyvazovací popruh</t>
  </si>
  <si>
    <t>-1560802561</t>
  </si>
  <si>
    <t>184215412</t>
  </si>
  <si>
    <t>Zhotovení závlahové mísy dřevin D do 1,0 m v rovině nebo na svahu do 1:5</t>
  </si>
  <si>
    <t>1197811679</t>
  </si>
  <si>
    <t>Zhotovení závlahové mísy u solitérních dřevin v rovině nebo na svahu do 1:5, o průměru mísy přes 0,5 do 1 m</t>
  </si>
  <si>
    <t>184501141</t>
  </si>
  <si>
    <t>Zhotovení obalu z rákosové nebo kokosové rohože v rovině a svahu do 1:5</t>
  </si>
  <si>
    <t>-1098614478</t>
  </si>
  <si>
    <t>Zhotovení obalu kmene z rákosové nebo kokosové rohože v rovině nebo na svahu do 1:5</t>
  </si>
  <si>
    <t>61894002</t>
  </si>
  <si>
    <t>rákos ohradový neloupaný 60x140cm</t>
  </si>
  <si>
    <t>1771750544</t>
  </si>
  <si>
    <t>0,3*1,4*stromy</t>
  </si>
  <si>
    <t>184911432</t>
  </si>
  <si>
    <t>Mulčování rostlin kůrou tl. do 0,15 m ve svahu do 1:2</t>
  </si>
  <si>
    <t>198818176</t>
  </si>
  <si>
    <t>Mulčování vysazených rostlin mulčovací kůrou, tl. přes 100 do 150 mm na svahu přes 1:5 do 1:2</t>
  </si>
  <si>
    <t>stromy*1</t>
  </si>
  <si>
    <t>103911000</t>
  </si>
  <si>
    <t>kůra mulčovací VL</t>
  </si>
  <si>
    <t>-888237094</t>
  </si>
  <si>
    <t>stromy*0,15</t>
  </si>
  <si>
    <t>185804311</t>
  </si>
  <si>
    <t>Zalití rostlin vodou plocha do 20 m2</t>
  </si>
  <si>
    <t>551883595</t>
  </si>
  <si>
    <t>Zalití rostlin vodou plochy záhonů jednotlivě do 20 m2</t>
  </si>
  <si>
    <t>185851121</t>
  </si>
  <si>
    <t>Dovoz vody pro zálivku rostlin za vzdálenost do 1000 m</t>
  </si>
  <si>
    <t>1659606310</t>
  </si>
  <si>
    <t xml:space="preserve">Dovoz vody pro zálivku rostlin  na vzdálenost do 1000 m</t>
  </si>
  <si>
    <t>185851129</t>
  </si>
  <si>
    <t>Příplatek k dovozu vody pro zálivku rostlin do 1000 m ZKD 1000 m</t>
  </si>
  <si>
    <t>-2105959263</t>
  </si>
  <si>
    <t xml:space="preserve">Dovoz vody pro zálivku rostlin  Příplatek k ceně za každých dalších i započatých 1000 m</t>
  </si>
  <si>
    <t>voda*3</t>
  </si>
  <si>
    <t>příplatek k dovozu vody za další 3 km</t>
  </si>
  <si>
    <t>998231311</t>
  </si>
  <si>
    <t>Přesun hmot pro sadovnické a krajinářské úpravy vodorovně do 5000 m</t>
  </si>
  <si>
    <t>-256158799</t>
  </si>
  <si>
    <t>Přesun hmot pro sadovnické a krajinářské úpravy - strojně dopravní vzdálenost do 5000 m</t>
  </si>
  <si>
    <t>voda2</t>
  </si>
  <si>
    <t>126</t>
  </si>
  <si>
    <t>458/20-4-04-2 - SO 30 Následná pětiletá péče</t>
  </si>
  <si>
    <t xml:space="preserve">    1 - Následná péče 1. rok</t>
  </si>
  <si>
    <t xml:space="preserve">    2 - Následná péče 2. až 5. rok</t>
  </si>
  <si>
    <t>Následná péče 1. rok</t>
  </si>
  <si>
    <t>-316878082</t>
  </si>
  <si>
    <t>stromy*0,15*8</t>
  </si>
  <si>
    <t>stromy*150 l (průmer dle obvodů a počtu stromů)*8xrok</t>
  </si>
  <si>
    <t>185804513</t>
  </si>
  <si>
    <t>Odplevelení dřevin soliterních v rovině a svahu do 1:5</t>
  </si>
  <si>
    <t>1761778883</t>
  </si>
  <si>
    <t>Odplevelení výsadeb v rovině nebo na svahu do 1:5 dřevin solitérních</t>
  </si>
  <si>
    <t>stromy*2</t>
  </si>
  <si>
    <t>stromy*2xrok</t>
  </si>
  <si>
    <t>514400635</t>
  </si>
  <si>
    <t>-928395150</t>
  </si>
  <si>
    <t>Opravy kůlů, vázání, obalení rákosovou rohoží</t>
  </si>
  <si>
    <t>R1</t>
  </si>
  <si>
    <t>ks</t>
  </si>
  <si>
    <t>-983377179</t>
  </si>
  <si>
    <t>R3</t>
  </si>
  <si>
    <t>Odstranění výmladků</t>
  </si>
  <si>
    <t>30917434</t>
  </si>
  <si>
    <t>Odstranění výmladků včetně dopravy a likvidace odpadu</t>
  </si>
  <si>
    <t>R4</t>
  </si>
  <si>
    <t>Úklid spadaného listí z ošetřovanch stromů</t>
  </si>
  <si>
    <t>-2102061622</t>
  </si>
  <si>
    <t>Úklid spadaného listí včetně dopravy a likvidace odpadu</t>
  </si>
  <si>
    <t>R5</t>
  </si>
  <si>
    <t>Doplnění mulče</t>
  </si>
  <si>
    <t>1483201114</t>
  </si>
  <si>
    <t>stromy*0,01</t>
  </si>
  <si>
    <t>stromy*množství</t>
  </si>
  <si>
    <t>Následná péče 2. až 5. rok</t>
  </si>
  <si>
    <t>-1223201251</t>
  </si>
  <si>
    <t>stromy*0,15*6*4</t>
  </si>
  <si>
    <t>stromy*150 l (průmer dle obvodů a počtu stromů)*6xrok*4 roky</t>
  </si>
  <si>
    <t>463557052</t>
  </si>
  <si>
    <t>stromy*2*4</t>
  </si>
  <si>
    <t>stromy*2xrok*2 roky</t>
  </si>
  <si>
    <t>40019754</t>
  </si>
  <si>
    <t>-885991753</t>
  </si>
  <si>
    <t>voda2*3</t>
  </si>
  <si>
    <t>1246837762</t>
  </si>
  <si>
    <t>R2</t>
  </si>
  <si>
    <t>Odstranění kůlování po 3 letech</t>
  </si>
  <si>
    <t>1645631622</t>
  </si>
  <si>
    <t>Odstranění kůlování (kůly, půlkuláče, uvázek, juta) včetně dopravy a likvidace odpadu</t>
  </si>
  <si>
    <t>1294005656</t>
  </si>
  <si>
    <t>stromy*4</t>
  </si>
  <si>
    <t>stromy*4 roky</t>
  </si>
  <si>
    <t>1269608067</t>
  </si>
  <si>
    <t>1435875548</t>
  </si>
  <si>
    <t>stromy*2*0,01</t>
  </si>
  <si>
    <t>stromy*4 roky*množství</t>
  </si>
  <si>
    <t>458/20-4-05 - SO 40 Veřejný vodovod</t>
  </si>
  <si>
    <t xml:space="preserve">    4 - Vodorovné konstrukce</t>
  </si>
  <si>
    <t xml:space="preserve">    8 - Trubní vedení</t>
  </si>
  <si>
    <t>115101201</t>
  </si>
  <si>
    <t>Čerpání vody na dopravní výšku do 10 m průměrný přítok do 500 l/min</t>
  </si>
  <si>
    <t>676938908</t>
  </si>
  <si>
    <t>Čerpání vody na dopravní výšku do 10 m s uvažovaným průměrným přítokem do 500 l/min</t>
  </si>
  <si>
    <t>296</t>
  </si>
  <si>
    <t>132254204</t>
  </si>
  <si>
    <t>Hloubení zapažených rýh š do 2000 mm v hornině třídy těžitelnosti I, skupiny 3 objem do 500 m3</t>
  </si>
  <si>
    <t>1752453707</t>
  </si>
  <si>
    <t>Hloubení zapažených rýh šířky přes 800 do 2 000 mm strojně s urovnáním dna do předepsaného profilu a spádu v hornině třídy těžitelnosti I skupiny 3 přes 100 do 500 m3</t>
  </si>
  <si>
    <t>221,77*1*1,1-22</t>
  </si>
  <si>
    <t>130001101</t>
  </si>
  <si>
    <t>Příplatek za ztížení vykopávky v blízkosti podzemního vedení</t>
  </si>
  <si>
    <t>-1262565622</t>
  </si>
  <si>
    <t>Příplatek k cenám hloubených vykopávek za ztížení vykopávky v blízkosti podzemního vedení nebo výbušnin pro jakoukoliv třídu horniny</t>
  </si>
  <si>
    <t>132212211</t>
  </si>
  <si>
    <t>Hloubení rýh š do 2000 mm v soudržných horninách třídy těžitelnosti I, skupiny 3 ručně</t>
  </si>
  <si>
    <t>-2018442965</t>
  </si>
  <si>
    <t>Hloubení rýh šířky přes 800 do 2 000 mm ručně zapažených i nezapažených, s urovnáním dna do předepsaného profilu a spádu v hornině třídy těžitelnosti I skupiny 3 soudržných</t>
  </si>
  <si>
    <t>10*2*1,1</t>
  </si>
  <si>
    <t>151101101</t>
  </si>
  <si>
    <t>Zřízení příložného pažení a rozepření stěn rýh hl do 2 m</t>
  </si>
  <si>
    <t>1873268040</t>
  </si>
  <si>
    <t>Zřízení pažení a rozepření stěn rýh pro podzemní vedení příložné pro jakoukoliv mezerovitost, hloubky do 2 m</t>
  </si>
  <si>
    <t>70*1,5*2</t>
  </si>
  <si>
    <t>pažené úseky</t>
  </si>
  <si>
    <t>151101111</t>
  </si>
  <si>
    <t>Odstranění příložného pažení a rozepření stěn rýh hl do 2 m</t>
  </si>
  <si>
    <t>-1543738877</t>
  </si>
  <si>
    <t>Odstranění pažení a rozepření stěn rýh pro podzemní vedení s uložením materiálu na vzdálenost do 3 m od kraje výkopu příložné, hloubky do 2 m</t>
  </si>
  <si>
    <t>-1561331373</t>
  </si>
  <si>
    <t>221,77*1*1,1</t>
  </si>
  <si>
    <t>vnitrostaveništní přesuny hmot</t>
  </si>
  <si>
    <t>1864327877</t>
  </si>
  <si>
    <t>odvoz výkopku na skládku</t>
  </si>
  <si>
    <t>-343765186</t>
  </si>
  <si>
    <t>221,77*1*1,1*10</t>
  </si>
  <si>
    <t>*předpoklad 20 km</t>
  </si>
  <si>
    <t>*dle možností zhotovitele</t>
  </si>
  <si>
    <t>167151101</t>
  </si>
  <si>
    <t>Nakládání výkopku z hornin třídy těžitelnosti I, skupiny 1 až 3 do 100 m3</t>
  </si>
  <si>
    <t>-1067832866</t>
  </si>
  <si>
    <t>Nakládání, skládání a překládání neulehlého výkopku nebo sypaniny strojně nakládání, množství do 100 m3, z horniny třídy těžitelnosti I, skupiny 1 až 3</t>
  </si>
  <si>
    <t>221,77*1*1,1*2</t>
  </si>
  <si>
    <t>171201201</t>
  </si>
  <si>
    <t>1138701590</t>
  </si>
  <si>
    <t>1286030449</t>
  </si>
  <si>
    <t>likvidace přebytečného výkopku dle možností zhotovitele a platné legislativy</t>
  </si>
  <si>
    <t>174101101</t>
  </si>
  <si>
    <t>1852470324</t>
  </si>
  <si>
    <t>221,77*0,5*1,1</t>
  </si>
  <si>
    <t>58344171</t>
  </si>
  <si>
    <t>štěrkodrť frakce 0/32</t>
  </si>
  <si>
    <t>-593818901</t>
  </si>
  <si>
    <t>221,77*0,5*1,1*1,8</t>
  </si>
  <si>
    <t>175111101</t>
  </si>
  <si>
    <t>Obsypání potrubí ručně sypaninou bez prohození, uloženou do 3 m</t>
  </si>
  <si>
    <t>-1876588443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</si>
  <si>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</si>
  <si>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175151101</t>
  </si>
  <si>
    <t>Obsypání potrubí strojně sypaninou bez prohození, uloženou do 3 m</t>
  </si>
  <si>
    <t>1711658345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</si>
  <si>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</si>
  <si>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221,77*0,4*1,1-22</t>
  </si>
  <si>
    <t>58344155</t>
  </si>
  <si>
    <t>štěrkodrť frakce 0/22</t>
  </si>
  <si>
    <t>-1303406942</t>
  </si>
  <si>
    <t>221,77*0,4*1,1*1,8</t>
  </si>
  <si>
    <t>212752101</t>
  </si>
  <si>
    <t>Trativod z drenážních trubek korugovaných PE-HD SN 4 perforace 360° včetně lože otevřený výkop DN 100 pro liniové stavby</t>
  </si>
  <si>
    <t>416357425</t>
  </si>
  <si>
    <t>Trativody z drenážních trubek pro liniové stavby a komunikace se zřízením štěrkového lože pod trubky a s jejich obsypem v otevřeném výkopu trubka korugovaná sendvičová PE-HD SN 4 celoperforovaná 360° DN 100</t>
  </si>
  <si>
    <t>221,77</t>
  </si>
  <si>
    <t>Vodorovné konstrukce</t>
  </si>
  <si>
    <t>451573111</t>
  </si>
  <si>
    <t>Lože pod potrubí otevřený výkop ze štěrkopísku</t>
  </si>
  <si>
    <t>311022003</t>
  </si>
  <si>
    <t>Lože pod potrubí, stoky a drobné objekty v otevřeném výkopu z písku a štěrkopísku do 63 mm</t>
  </si>
  <si>
    <t>221,77*0,1*1,1</t>
  </si>
  <si>
    <t>-1251417473</t>
  </si>
  <si>
    <t>186,1,2</t>
  </si>
  <si>
    <t>186*1,2</t>
  </si>
  <si>
    <t>572371111R</t>
  </si>
  <si>
    <t>Vyspravení krytu komunikací po překopech plochy přes 15 m2 z dlaždic do lože z kameniva</t>
  </si>
  <si>
    <t>-106576860</t>
  </si>
  <si>
    <t>Vyspravení krytu komunikací po překopech inženýrských sítí plochy přes 15 m2 dlažbou z kamenných kostek s ložem z kameniva těženého velkých</t>
  </si>
  <si>
    <t>Trubní vedení</t>
  </si>
  <si>
    <t>851261131</t>
  </si>
  <si>
    <t>Montáž potrubí z trub litinových hrdlových s integrovaným těsněním otevřený výkop DN 100</t>
  </si>
  <si>
    <t>1387780353</t>
  </si>
  <si>
    <t xml:space="preserve">Montáž potrubí z trub litinových tlakových hrdlových  v otevřeném výkopu s integrovaným těsněním DN 100</t>
  </si>
  <si>
    <t>221,71</t>
  </si>
  <si>
    <t>spoje jištěny proti posunu</t>
  </si>
  <si>
    <t>55253001</t>
  </si>
  <si>
    <t>trouba vodovodní litinová hrdlová Pz dl 6m DN 100</t>
  </si>
  <si>
    <t>-788682635</t>
  </si>
  <si>
    <t>221,77*1,01 'Přepočtené koeficientem množství</t>
  </si>
  <si>
    <t>857244122</t>
  </si>
  <si>
    <t>Montáž litinových tvarovek odbočných přírubových otevřený výkop DN 80</t>
  </si>
  <si>
    <t>1977611235</t>
  </si>
  <si>
    <t>Montáž litinových tvarovek na potrubí litinovém tlakovém odbočných na potrubí z trub přírubových v otevřeném výkopu, kanálu nebo v šachtě DN 80</t>
  </si>
  <si>
    <t>55251820</t>
  </si>
  <si>
    <t>koleno přírubové prodloužené s patkou pro připojení k hydrantu 80/90mm</t>
  </si>
  <si>
    <t>1635165947</t>
  </si>
  <si>
    <t>DKT.FF100E200P16</t>
  </si>
  <si>
    <t>Duktus FF přírubová tvarovka DN 100 dl. 200mm, PN 10/16</t>
  </si>
  <si>
    <t>-1579644376</t>
  </si>
  <si>
    <t>DKT.FF100E1000P16</t>
  </si>
  <si>
    <t>Duktus FF přírubová tvarovka DN 100 dl. 1000mm, PN 10/16</t>
  </si>
  <si>
    <t>519624015</t>
  </si>
  <si>
    <t>857262122</t>
  </si>
  <si>
    <t>Montáž litinových tvarovek jednoosých přírubových otevřený výkop DN 100</t>
  </si>
  <si>
    <t>932052598</t>
  </si>
  <si>
    <t>Montáž litinových tvarovek na potrubí litinovém tlakovém jednoosých na potrubí z trub přírubových v otevřeném výkopu, kanálu nebo v šachtě DN 100</t>
  </si>
  <si>
    <t>55253893</t>
  </si>
  <si>
    <t>tvarovka přírubová s hrdlem z tvárné litiny,práškový epoxid tl 250µm EU-kus dl 130mm DN 100</t>
  </si>
  <si>
    <t>4231830</t>
  </si>
  <si>
    <t>55259471</t>
  </si>
  <si>
    <t>koleno hrdlové z tvárné litiny MMK-kus DN 100-45°</t>
  </si>
  <si>
    <t>508898409</t>
  </si>
  <si>
    <t>55259432</t>
  </si>
  <si>
    <t>koleno hrdlové z tvárné litiny MMK-kus DN 100-22,5°</t>
  </si>
  <si>
    <t>-1395886217</t>
  </si>
  <si>
    <t>55259815</t>
  </si>
  <si>
    <t>přechod přírubový tvárná litina dl 200mm DN 100/80</t>
  </si>
  <si>
    <t>-235333027</t>
  </si>
  <si>
    <t>722219191</t>
  </si>
  <si>
    <t>Montáž zemních souprav ostatní typ</t>
  </si>
  <si>
    <t>-100720424</t>
  </si>
  <si>
    <t>Armatury přírubové montáž zemních souprav ostatních typů</t>
  </si>
  <si>
    <t>42291079</t>
  </si>
  <si>
    <t>souprava zemní pro šoupátka DN 65-80mm Rd 2,0m</t>
  </si>
  <si>
    <t>-711415587</t>
  </si>
  <si>
    <t>42291073</t>
  </si>
  <si>
    <t>souprava zemní pro šoupátka DN 65-80mm Rd 1,5m</t>
  </si>
  <si>
    <t>210196126</t>
  </si>
  <si>
    <t>42291074</t>
  </si>
  <si>
    <t>souprava zemní pro šoupátka DN 100-150mm Rd 1,5m</t>
  </si>
  <si>
    <t>-291145477</t>
  </si>
  <si>
    <t>857264122</t>
  </si>
  <si>
    <t>Montáž litinových tvarovek odbočných přírubových otevřený výkop DN 100</t>
  </si>
  <si>
    <t>-1686497030</t>
  </si>
  <si>
    <t>Montáž litinových tvarovek na potrubí litinovém tlakovém odbočných na potrubí z trub přírubových v otevřeném výkopu, kanálu nebo v šachtě DN 100</t>
  </si>
  <si>
    <t>55253515</t>
  </si>
  <si>
    <t>tvarovka přírubová litinová s přírubovou odbočkou,práškový epoxid tl 250µm T-kus DN 100/80</t>
  </si>
  <si>
    <t>820532696</t>
  </si>
  <si>
    <t>891241112</t>
  </si>
  <si>
    <t>Montáž vodovodních šoupátek otevřený výkop DN 80</t>
  </si>
  <si>
    <t>-1182484141</t>
  </si>
  <si>
    <t>Montáž vodovodních armatur na potrubí šoupátek nebo klapek uzavíracích v otevřeném výkopu nebo v šachtách s osazením zemní soupravy (bez poklopů) DN 80</t>
  </si>
  <si>
    <t>42221303</t>
  </si>
  <si>
    <t>šoupátko pitná voda litina GGG 50 krátká stavební dl PN10/16 DN 80x180mm</t>
  </si>
  <si>
    <t>-900140539</t>
  </si>
  <si>
    <t>891247111</t>
  </si>
  <si>
    <t>Montáž hydrantů podzemních DN 80</t>
  </si>
  <si>
    <t>-525533923</t>
  </si>
  <si>
    <t>Montáž vodovodních armatur na potrubí hydrantů podzemních (bez osazení poklopů) DN 80</t>
  </si>
  <si>
    <t>42273591</t>
  </si>
  <si>
    <t>hydrant podzemní DN 80 PN 16 jednoduchý uzávěr krycí v 1500mm</t>
  </si>
  <si>
    <t>718892710</t>
  </si>
  <si>
    <t>891261112</t>
  </si>
  <si>
    <t>Montáž vodovodních šoupátek otevřený výkop DN 100</t>
  </si>
  <si>
    <t>-720935177</t>
  </si>
  <si>
    <t>Montáž vodovodních armatur na potrubí šoupátek nebo klapek uzavíracích v otevřeném výkopu nebo v šachtách s osazením zemní soupravy (bez poklopů) DN 100</t>
  </si>
  <si>
    <t>42221304</t>
  </si>
  <si>
    <t>šoupátko pitná voda litina GGG 50 krátká stavební dl PN10/16 DN 100x190mm</t>
  </si>
  <si>
    <t>-1004393336</t>
  </si>
  <si>
    <t>899401112</t>
  </si>
  <si>
    <t>Osazení poklopů litinových šoupátkových</t>
  </si>
  <si>
    <t>-367611152</t>
  </si>
  <si>
    <t>422913520</t>
  </si>
  <si>
    <t>poklop litinový typ 504-šoupátkový</t>
  </si>
  <si>
    <t>-1806537514</t>
  </si>
  <si>
    <t>47</t>
  </si>
  <si>
    <t>899401113</t>
  </si>
  <si>
    <t>Osazení poklopů litinových hydrantových</t>
  </si>
  <si>
    <t>1529930687</t>
  </si>
  <si>
    <t>48</t>
  </si>
  <si>
    <t>422914520</t>
  </si>
  <si>
    <t>poklop litinový typ 522-hydrantový DN 80</t>
  </si>
  <si>
    <t>118055854</t>
  </si>
  <si>
    <t>49</t>
  </si>
  <si>
    <t>892241111</t>
  </si>
  <si>
    <t>Tlaková zkouška vodou potrubí do 80</t>
  </si>
  <si>
    <t>867782783</t>
  </si>
  <si>
    <t>Tlakové zkoušky vodou na potrubí DN do 80</t>
  </si>
  <si>
    <t>50</t>
  </si>
  <si>
    <t>722290237</t>
  </si>
  <si>
    <t>Proplach a dezinfekce vodovodního potrubí do DN 200</t>
  </si>
  <si>
    <t>894444816</t>
  </si>
  <si>
    <t xml:space="preserve">Zkoušky, proplach a desinfekce vodovodního potrubí  proplach a desinfekce vodovodního potrubí přes DN 80 do DN 200</t>
  </si>
  <si>
    <t>51</t>
  </si>
  <si>
    <t>899712111</t>
  </si>
  <si>
    <t>Orientační tabulky na zdivu</t>
  </si>
  <si>
    <t>-890691944</t>
  </si>
  <si>
    <t>Orientační tabulky na vodovodních a kanalizačních řadech na zdivu</t>
  </si>
  <si>
    <t>52</t>
  </si>
  <si>
    <t>899713111</t>
  </si>
  <si>
    <t>Orientační tabulky na sloupku betonovém nebo ocelovém</t>
  </si>
  <si>
    <t>-517169352</t>
  </si>
  <si>
    <t>Orientační tabulky na vodovodních a kanalizačních řadech na sloupku ocelovém nebo betonovém</t>
  </si>
  <si>
    <t>53</t>
  </si>
  <si>
    <t>899721111</t>
  </si>
  <si>
    <t>Signalizační vodič DN do 150 mm na potrubí</t>
  </si>
  <si>
    <t>-854355194</t>
  </si>
  <si>
    <t>Signalizační vodič na potrubí DN do 150 mm</t>
  </si>
  <si>
    <t>54</t>
  </si>
  <si>
    <t>899722114</t>
  </si>
  <si>
    <t>Krytí potrubí z plastů výstražnou fólií z PVC 40 cm</t>
  </si>
  <si>
    <t>-858406132</t>
  </si>
  <si>
    <t>Krytí potrubí z plastů výstražnou fólií z PVC šířky 40 cm</t>
  </si>
  <si>
    <t>55</t>
  </si>
  <si>
    <t>938908411</t>
  </si>
  <si>
    <t>Čištění vozovek splachováním vodou</t>
  </si>
  <si>
    <t>1040969764</t>
  </si>
  <si>
    <t>Čištění vozovek splachováním vodou povrchu podkladu nebo krytu živičného, betonového nebo dlážděného</t>
  </si>
  <si>
    <t>56</t>
  </si>
  <si>
    <t>938909311</t>
  </si>
  <si>
    <t>Čištění vozovek metením strojně podkladu nebo krytu betonového nebo živičného</t>
  </si>
  <si>
    <t>1098680128</t>
  </si>
  <si>
    <t>Čištění vozovek metením bláta, prachu nebo hlinitého nánosu s odklizením na hromady na vzdálenost do 20 m nebo naložením na dopravní prostředek strojně povrchu podkladu nebo krytu betonového nebo živičného</t>
  </si>
  <si>
    <t>57</t>
  </si>
  <si>
    <t>R014</t>
  </si>
  <si>
    <t>Kopané sondy pro ověření trasy inženžrských sítí - výkop, zához</t>
  </si>
  <si>
    <t>2091097412</t>
  </si>
  <si>
    <t>58</t>
  </si>
  <si>
    <t>998273102</t>
  </si>
  <si>
    <t>Přesun hmot pro trubní vedení z trub litinových otevřený výkop</t>
  </si>
  <si>
    <t>-653137846</t>
  </si>
  <si>
    <t>Přesun hmot pro trubní vedení hloubené z trub litinových pro vodovody nebo kanalizace v otevřeném výkopu dopravní vzdálenost do 15 m</t>
  </si>
  <si>
    <t>59</t>
  </si>
  <si>
    <t>998273124</t>
  </si>
  <si>
    <t>Příplatek k přesunu hmot pro trubní vedení z trub litinových za zvětšený přesun hmot do 500 m</t>
  </si>
  <si>
    <t>-1029388095</t>
  </si>
  <si>
    <t>Přesun hmot pro trubní vedení hloubené z trub litinových Příplatek k cenám za zvětšený přesun přes vymezenou největší dopravní vzdálenost do 500 m</t>
  </si>
  <si>
    <t>60</t>
  </si>
  <si>
    <t>460510283</t>
  </si>
  <si>
    <t>Kanály zapuštěné do terénu neasfaltované z prefabrikovaných betonových žlabů rozměrů 23x18,5/13x13 cm</t>
  </si>
  <si>
    <t>87883741</t>
  </si>
  <si>
    <t xml:space="preserve">Kabelové prostupy, kanály a multikanály  kanály z prefabrikovaných betonových žlabů zapuštěné do terénu, včetně výkopu horniny, utěsnění, vyspárování a zakrytí víkem neasfaltované 23x18,5/13x13 cm</t>
  </si>
  <si>
    <t>458/20-4-06 - SO 50 Kanalizace splašková - výtlak</t>
  </si>
  <si>
    <t>-163240583</t>
  </si>
  <si>
    <t>1574635820</t>
  </si>
  <si>
    <t>220,95*1,1*1,6</t>
  </si>
  <si>
    <t>-286326534</t>
  </si>
  <si>
    <t>220,95*1,6*2</t>
  </si>
  <si>
    <t>1568880988</t>
  </si>
  <si>
    <t>-426774526</t>
  </si>
  <si>
    <t>vnitrostavěništní přesun hmot</t>
  </si>
  <si>
    <t>967603316</t>
  </si>
  <si>
    <t>likvidace přebytečného výkopku dle možností zhotovitele a dle platné legislativy</t>
  </si>
  <si>
    <t>239172219</t>
  </si>
  <si>
    <t>220,95*1,1*1,6*10</t>
  </si>
  <si>
    <t>předpoklad 20 km - dle možností zhotovitele a platné legislativy</t>
  </si>
  <si>
    <t>-1513178689</t>
  </si>
  <si>
    <t>220,95*1,1*1,6*2</t>
  </si>
  <si>
    <t>137648908</t>
  </si>
  <si>
    <t>801444325</t>
  </si>
  <si>
    <t>220,95*1,1*1,6*1,8</t>
  </si>
  <si>
    <t>přepočet na tuny</t>
  </si>
  <si>
    <t>1565019377</t>
  </si>
  <si>
    <t>220,95*1,1*1,1</t>
  </si>
  <si>
    <t>-1503524415</t>
  </si>
  <si>
    <t>220,95*1,1*1,1*1,8</t>
  </si>
  <si>
    <t>materiál na zásyp, přepočteno na tuny</t>
  </si>
  <si>
    <t>333024054</t>
  </si>
  <si>
    <t>220,95*1,1*0,4</t>
  </si>
  <si>
    <t>-1227793668</t>
  </si>
  <si>
    <t>220,95*1,1*0,4*1,8</t>
  </si>
  <si>
    <t>materiál na obsyp, přepočteno na tuny</t>
  </si>
  <si>
    <t>-160793998</t>
  </si>
  <si>
    <t>220,95</t>
  </si>
  <si>
    <t>CS ÚRS 2017 02</t>
  </si>
  <si>
    <t>205824643</t>
  </si>
  <si>
    <t>220,95*1,1*0,1</t>
  </si>
  <si>
    <t>42221453</t>
  </si>
  <si>
    <t>šoupátko odpadní voda litina GGG 50 krátká stavební dl PN10/16 DN 80x180mm</t>
  </si>
  <si>
    <t>523556847</t>
  </si>
  <si>
    <t>42221451</t>
  </si>
  <si>
    <t>šoupátko odpadní voda litina GGG 50 krátká stavební dl PN10/16 DN 50x150mm</t>
  </si>
  <si>
    <t>1638084204</t>
  </si>
  <si>
    <t>27322509</t>
  </si>
  <si>
    <t>těsnění přírubové pryžové DN 80</t>
  </si>
  <si>
    <t>1785702101</t>
  </si>
  <si>
    <t>1420623490</t>
  </si>
  <si>
    <t>220,95*1,2</t>
  </si>
  <si>
    <t>871241211</t>
  </si>
  <si>
    <t>Montáž potrubí z PE100 SDR 11 otevřený výkop svařovaných elektrotvarovkou D 90 x 8,2 mm</t>
  </si>
  <si>
    <t>-1119517620</t>
  </si>
  <si>
    <t>Montáž vodovodního potrubí z plastů v otevřeném výkopu z polyetylenu PE 100 svařovaných elektrotvarovkou SDR 11/PN16 D 90 x 8,2 mm</t>
  </si>
  <si>
    <t>28613510</t>
  </si>
  <si>
    <t xml:space="preserve">potrubí třívrstvé PE100 RC SDR11 90x8,2  dl 100m</t>
  </si>
  <si>
    <t>-698527952</t>
  </si>
  <si>
    <t>220,95*1,015 'Přepočtené koeficientem množství</t>
  </si>
  <si>
    <t>877241101.1</t>
  </si>
  <si>
    <t>Montáž elektrospojek na vodovodním potrubí z PE trub d 90</t>
  </si>
  <si>
    <t>2000556225</t>
  </si>
  <si>
    <t>Montáž tvarovek na vodovodním plastovém potrubí z polyetylenu PE 100 elektrotvarovek SDR 11/PN16 spojek, oblouků nebo redukcí d 90</t>
  </si>
  <si>
    <t>28615974</t>
  </si>
  <si>
    <t>elektrospojka SDR11 PE 100 PN16 D 90mm</t>
  </si>
  <si>
    <t>-1883912310</t>
  </si>
  <si>
    <t>28614948</t>
  </si>
  <si>
    <t>elektrokoleno 45° PE 100 PN16 D 90mm</t>
  </si>
  <si>
    <t>1219856718</t>
  </si>
  <si>
    <t>28653135</t>
  </si>
  <si>
    <t>nákružek lemový PE 100 SDR11 90mm</t>
  </si>
  <si>
    <t>-1597605765</t>
  </si>
  <si>
    <t>28654368</t>
  </si>
  <si>
    <t>příruba volná k lemovému nákružku z polypropylénu 90</t>
  </si>
  <si>
    <t>-62538639</t>
  </si>
  <si>
    <t>153800831</t>
  </si>
  <si>
    <t>Poznámka k položce:_x000d_
dle ČSN 131550.1</t>
  </si>
  <si>
    <t>877241112</t>
  </si>
  <si>
    <t>Montáž elektrokolen 90° na potrubí z PE trub d 90</t>
  </si>
  <si>
    <t>268875423</t>
  </si>
  <si>
    <t>Montáž tvarovek na vodovodním plastovém potrubí z polyetylenu PE 100 elektrotvarovek SDR 11/PN16 kolen 90 st. d 90</t>
  </si>
  <si>
    <t>286149360</t>
  </si>
  <si>
    <t>elektrokoleno 90°, PE 100, PN 16, d 90</t>
  </si>
  <si>
    <t>-942015150</t>
  </si>
  <si>
    <t>857242122R</t>
  </si>
  <si>
    <t>Montáž litinových tvarovek jednoosých přírubových otevřený výkop DN 50/80</t>
  </si>
  <si>
    <t>1189118195</t>
  </si>
  <si>
    <t>Montáž litinových tvarovek na potrubí litinovém tlakovém jednoosých na potrubí z trub přírubových v otevřeném výkopu, kanálu nebo v šachtě DN 50/80</t>
  </si>
  <si>
    <t>552506420R</t>
  </si>
  <si>
    <t>koleno přírubové s patkou PP litinové DN 50</t>
  </si>
  <si>
    <t>926374598</t>
  </si>
  <si>
    <t>koleno přírubové s patkou PP litinové DN 80</t>
  </si>
  <si>
    <t>Montáž šoupátek otevřený výkop DN 80</t>
  </si>
  <si>
    <t>1551984938</t>
  </si>
  <si>
    <t>Montáž armatur na potrubí šoupátek nebo klapek uzavíracích v otevřeném výkopu nebo v šachtách s osazením zemní soupravy (bez poklopů) DN 80</t>
  </si>
  <si>
    <t>422214530</t>
  </si>
  <si>
    <t>šoupátko odpadní voda AVK, GGG50 F4, PN10/16 DN 80 x 180 mm</t>
  </si>
  <si>
    <t>-1111355985</t>
  </si>
  <si>
    <t>šoupátko odpadní voda, litina GGG 50, krátká stavební délka, PN10/16 DN 80 x 180 mm</t>
  </si>
  <si>
    <t>510099652</t>
  </si>
  <si>
    <t>55253508</t>
  </si>
  <si>
    <t>tvarovka přírubová litinová s přírubovou odbočkou,práškový epoxid tl 250µm T-kus DN 80/50</t>
  </si>
  <si>
    <t>973226956</t>
  </si>
  <si>
    <t>891213321</t>
  </si>
  <si>
    <t>Montáž ventilů odvzdušňovacích přírubových DN 50</t>
  </si>
  <si>
    <t>1687164263</t>
  </si>
  <si>
    <t>Montáž vodovodních armatur na potrubí ventilů odvzdušňovacích nebo zavzdušňovacích mechanických a plovákových přírubových na venkovních řadech DN 50</t>
  </si>
  <si>
    <t>422736650R</t>
  </si>
  <si>
    <t>proplachovací souprava DN50 PN16 tvárná litina, výška krytí 1500 mm</t>
  </si>
  <si>
    <t>-1782141093</t>
  </si>
  <si>
    <t>hydrant podzemní DN100 PN16 dvojitý uzávěr s koulí, výška krytí 1500 mm</t>
  </si>
  <si>
    <t>891211112</t>
  </si>
  <si>
    <t>Montáž vodovodních šoupátek otevřený výkop DN 50</t>
  </si>
  <si>
    <t>2126103246</t>
  </si>
  <si>
    <t>Montáž vodovodních armatur na potrubí šoupátek nebo klapek uzavíracích v otevřeném výkopu nebo v šachtách s osazením zemní soupravy (bez poklopů) DN 50</t>
  </si>
  <si>
    <t>885918028</t>
  </si>
  <si>
    <t>-717921708</t>
  </si>
  <si>
    <t>42291078</t>
  </si>
  <si>
    <t>souprava zemní pro šoupátka DN 40-50mm Rd 2,0m</t>
  </si>
  <si>
    <t>339299486</t>
  </si>
  <si>
    <t>-662721229</t>
  </si>
  <si>
    <t>-2022568423</t>
  </si>
  <si>
    <t>-332369052</t>
  </si>
  <si>
    <t>42291352</t>
  </si>
  <si>
    <t>poklop litinový šoupátkový pro zemní soupravy osazení do terénu a do vozovky</t>
  </si>
  <si>
    <t>1361947900</t>
  </si>
  <si>
    <t>-1199370654</t>
  </si>
  <si>
    <t>VAG.W8705033</t>
  </si>
  <si>
    <t>-1488646110</t>
  </si>
  <si>
    <t>-1187369083</t>
  </si>
  <si>
    <t>-1180516872</t>
  </si>
  <si>
    <t>Signalizační vodič na potrubí PVC DN do 150 mm</t>
  </si>
  <si>
    <t>2016638162</t>
  </si>
  <si>
    <t>871321141</t>
  </si>
  <si>
    <t>Montáž potrubí z PE100 SDR 11 otevřený výkop svařovaných na tupo D 160 x 14,6 mm</t>
  </si>
  <si>
    <t>-380683708</t>
  </si>
  <si>
    <t>Montáž vodovodního potrubí z plastů v otevřeném výkopu z polyetylenu PE 100 svařovaných na tupo SDR 11/PN16 D 160 x 14,6 mm</t>
  </si>
  <si>
    <t>28613534</t>
  </si>
  <si>
    <t>potrubí třívrstvé PE100 RC SDR11 160x14,6 dl 12m</t>
  </si>
  <si>
    <t>-868150142</t>
  </si>
  <si>
    <t>1 ks potrubí</t>
  </si>
  <si>
    <t>899913133</t>
  </si>
  <si>
    <t>Uzavírací manžeta chráničky potrubí DN 80 x 150</t>
  </si>
  <si>
    <t>-823379829</t>
  </si>
  <si>
    <t xml:space="preserve">Koncové uzavírací manžety chrániček  DN potrubí x DN chráničky DN 80 x 150</t>
  </si>
  <si>
    <t>Kluzné objímky pro osazení potrubí do chráničky např. RACI</t>
  </si>
  <si>
    <t>863358073</t>
  </si>
  <si>
    <t>998276101</t>
  </si>
  <si>
    <t>Přesun hmot pro trubní vedení z trub z plastických hmot otevřený výkop</t>
  </si>
  <si>
    <t>-1322131795</t>
  </si>
  <si>
    <t>Přesun hmot pro trubní vedení hloubené z trub z plastických hmot nebo sklolaminátových pro vodovody nebo kanalizace v otevřeném výkopu dopravní vzdálenost do 15 m</t>
  </si>
  <si>
    <t>998276124</t>
  </si>
  <si>
    <t>Příplatek k přesunu hmot pro trubní vedení z trub z plastických hmot za zvětšený přesun do 500 m</t>
  </si>
  <si>
    <t>2072342909</t>
  </si>
  <si>
    <t>Přesun hmot pro trubní vedení hloubené z trub z plastických hmot nebo sklolaminátových Příplatek k cenám za zvětšený přesun přes vymezenou největší dopravní vzdálenost do 500 m</t>
  </si>
  <si>
    <t>458/20-4-07 - SO 51 - Kanalizace dešťová</t>
  </si>
  <si>
    <t>1686902306</t>
  </si>
  <si>
    <t>148</t>
  </si>
  <si>
    <t>-1999931621</t>
  </si>
  <si>
    <t>55,35*1,2*2,2</t>
  </si>
  <si>
    <t>425500874</t>
  </si>
  <si>
    <t>55,35*2*2,2</t>
  </si>
  <si>
    <t>-1463219079</t>
  </si>
  <si>
    <t>-1412133152</t>
  </si>
  <si>
    <t>1898304622</t>
  </si>
  <si>
    <t>468222673</t>
  </si>
  <si>
    <t>55,35*1,2*2,2*10</t>
  </si>
  <si>
    <t>362845296</t>
  </si>
  <si>
    <t>55,35*1,2*2,2*2</t>
  </si>
  <si>
    <t>-1457551722</t>
  </si>
  <si>
    <t>-1836053229</t>
  </si>
  <si>
    <t>-2109784021</t>
  </si>
  <si>
    <t>55,35*1,2*1,4</t>
  </si>
  <si>
    <t>116973014</t>
  </si>
  <si>
    <t>55,35*1,2*1,4*1,8</t>
  </si>
  <si>
    <t>1387192799</t>
  </si>
  <si>
    <t>55,35*1,2*0,5</t>
  </si>
  <si>
    <t>-1744481667</t>
  </si>
  <si>
    <t>55,35*1,2*0,5*1,8</t>
  </si>
  <si>
    <t>212750101</t>
  </si>
  <si>
    <t>Trativod z drenážních trubek PVC-U SN 4 perforace 360° včetně lože otevřený výkop DN 100 pro budovy plocha pro vtékání vody min. 80 cm2/m</t>
  </si>
  <si>
    <t>500171726</t>
  </si>
  <si>
    <t>Trativody z drenážních a melioračních trubek pro budovy se zřízením štěrkového lože pod trubky a s jejich obsypem v otevřeném výkopu trubka tyčová PVC-U plocha pro vtékání vody min. 80 cm2/m SN 4 celoperforovaná 360° DN 100</t>
  </si>
  <si>
    <t>55,35</t>
  </si>
  <si>
    <t>dočasná drenáž při výstavbě</t>
  </si>
  <si>
    <t>212752603</t>
  </si>
  <si>
    <t>Trativod z drenážních trubek korugovaných PP SN 16 perforace 360° včetně lože otevřený výkop DN 250 pro liniové stavby</t>
  </si>
  <si>
    <t>-1924893225</t>
  </si>
  <si>
    <t>Trativody z drenážních trubek pro liniové stavby a komunikace se zřízením štěrkového lože pod trubky a s jejich obsypem v otevřeném výkopu trubka korugovaná PP SN 16 celoperforovaná 360° DN 250</t>
  </si>
  <si>
    <t>vsakovací drény</t>
  </si>
  <si>
    <t>138,5</t>
  </si>
  <si>
    <t>631111058</t>
  </si>
  <si>
    <t>55,35*1,2*0,2</t>
  </si>
  <si>
    <t>452111111</t>
  </si>
  <si>
    <t>Osazení betonových pražců otevřený výkop pl do 25000 mm2</t>
  </si>
  <si>
    <t>80924016</t>
  </si>
  <si>
    <t>Osazení betonových dílců pražců pod potrubí v otevřeném výkopu, průřezové plochy do 25000 mm2</t>
  </si>
  <si>
    <t>59211880r</t>
  </si>
  <si>
    <t xml:space="preserve">pražec z předpjatého betonu podkladní pod potrubí včetně 3  dny máčeného dřeva k zabránění bodového zatížení potrubí</t>
  </si>
  <si>
    <t>-311565898</t>
  </si>
  <si>
    <t>452312131</t>
  </si>
  <si>
    <t>Sedlové lože z betonu prostého tř. C 12/15 otevřený výkop</t>
  </si>
  <si>
    <t>-2038347103</t>
  </si>
  <si>
    <t>Podkladní a zajišťovací konstrukce z betonu prostého v otevřeném výkopu sedlové lože pod potrubí z betonu tř. C 12/15</t>
  </si>
  <si>
    <t>55,35*0,3</t>
  </si>
  <si>
    <t>461211721</t>
  </si>
  <si>
    <t>Patka z lomového kamene pro dlažbu na sucho s vyspárováním cementovou maltou</t>
  </si>
  <si>
    <t>2015966537</t>
  </si>
  <si>
    <t xml:space="preserve">Patka z lomového kamene lomařsky upraveného pro dlažbu  zděná na sucho s vyspárováním cementovou maltou</t>
  </si>
  <si>
    <t>465513227</t>
  </si>
  <si>
    <t>Dlažba z lomového kamene na cementovou maltu s vyspárováním tl 250 mm pro hydromeliorace</t>
  </si>
  <si>
    <t>-1408621224</t>
  </si>
  <si>
    <t xml:space="preserve">Dlažba z lomového kamene lomařsky upraveného  na cementovou maltu, s vyspárováním cementovou maltou, tl. kamene 250 mm</t>
  </si>
  <si>
    <t>-218335158</t>
  </si>
  <si>
    <t>(55,35+138,5)*1,2</t>
  </si>
  <si>
    <t>822372111</t>
  </si>
  <si>
    <t>Montáž potrubí z trub TZH s integrovaným těsněním otevřený výkop sklon do 20 % DN 300</t>
  </si>
  <si>
    <t>-474788896</t>
  </si>
  <si>
    <t>Montáž potrubí z trub železobetonových hrdlových v otevřeném výkopu ve sklonu do 20 % s integrovaným těsněním DN 300</t>
  </si>
  <si>
    <t>bezpečností přeliv</t>
  </si>
  <si>
    <t>28,15</t>
  </si>
  <si>
    <t>59222020</t>
  </si>
  <si>
    <t>trouba ŽB hrdlová DN 300</t>
  </si>
  <si>
    <t>-1722398106</t>
  </si>
  <si>
    <t>28,15*1,01 'Přepočtené koeficientem množství</t>
  </si>
  <si>
    <t>831312121</t>
  </si>
  <si>
    <t>Montáž potrubí z trub kameninových hrdlových s integrovaným těsněním výkop sklon do 20 % DN 150</t>
  </si>
  <si>
    <t>-1456290687</t>
  </si>
  <si>
    <t xml:space="preserve">Montáž potrubí z trub kameninových  hrdlových s integrovaným těsněním v otevřeném výkopu ve sklonu do 20 % DN 150</t>
  </si>
  <si>
    <t>27,2</t>
  </si>
  <si>
    <t>přípojky uličních vpustí</t>
  </si>
  <si>
    <t>59710632</t>
  </si>
  <si>
    <t>trouba kameninová glazovaná DN 150 dl 1,00m spojovací systém F</t>
  </si>
  <si>
    <t>-2066179764</t>
  </si>
  <si>
    <t>včetně 20% na prořez</t>
  </si>
  <si>
    <t>27,2*1,2 'Přepočtené koeficientem množství</t>
  </si>
  <si>
    <t>831312193</t>
  </si>
  <si>
    <t>Příplatek k montáži kameninového potrubí za napojení dvou dříků trub pomocí převlečné manžety DN 150</t>
  </si>
  <si>
    <t>805438470</t>
  </si>
  <si>
    <t xml:space="preserve">Montáž potrubí z trub kameninových  hrdlových s integrovaným těsněním Příplatek k cenám za napojení dvou dříků trub o stejném průměru (max. rozdíl 12 mm) pomocí převlečné manžety (manžeta zahrnuta v ceně) DN 150</t>
  </si>
  <si>
    <t>831263195</t>
  </si>
  <si>
    <t>Příplatek za zřízení kanalizační přípojky DN 100 až 300</t>
  </si>
  <si>
    <t>977725147</t>
  </si>
  <si>
    <t xml:space="preserve">Montáž potrubí z trub kameninových  hrdlových s integrovaným těsněním Příplatek k cenám za zřízení kanalizační přípojky DN od 100 do 300</t>
  </si>
  <si>
    <t>892372121</t>
  </si>
  <si>
    <t>Tlaková zkouška vzduchem potrubí DN 300 těsnícím vakem ucpávkovým</t>
  </si>
  <si>
    <t>úsek</t>
  </si>
  <si>
    <t>-1972719993</t>
  </si>
  <si>
    <t>894411111</t>
  </si>
  <si>
    <t>Zřízení šachet kanalizačních z betonových dílců na potrubí DN do 200 dno beton tř. C 25/30</t>
  </si>
  <si>
    <t>192856782</t>
  </si>
  <si>
    <t>Zřízení šachet kanalizačních z betonových dílců výšky vstupu do 1,50 m s obložením dna betonem tř. C 25/30, na potrubí DN do 200</t>
  </si>
  <si>
    <t>592243120</t>
  </si>
  <si>
    <t>konus šachetní betonový TBR-Q.1 100-63/58/12 KPS 100x62,5x58 cm</t>
  </si>
  <si>
    <t>-569717480</t>
  </si>
  <si>
    <t>592243230</t>
  </si>
  <si>
    <t>prstenec šachetní betonový vyrovnávací TBW-Q.1 63/10 62,5 x 12 x 10 cm</t>
  </si>
  <si>
    <t>1583964533</t>
  </si>
  <si>
    <t>59224013</t>
  </si>
  <si>
    <t>prstenec betonový vyrovnávací ke krytu šachty 62,5x10x10 cm</t>
  </si>
  <si>
    <t>-2025883643</t>
  </si>
  <si>
    <t>592243480</t>
  </si>
  <si>
    <t>těsnění elastomerové pro spojení šachetních dílů EMT DN 1000</t>
  </si>
  <si>
    <t>-505323142</t>
  </si>
  <si>
    <t>59224160</t>
  </si>
  <si>
    <t>skruž kanalizační s ocelovými stupadly 100x25x12cm</t>
  </si>
  <si>
    <t>1672769199</t>
  </si>
  <si>
    <t>59224029</t>
  </si>
  <si>
    <t>dno betonové šachtové DN 300 betonový žlab i nástupnice 100x78,5x15cm</t>
  </si>
  <si>
    <t>-1104420756</t>
  </si>
  <si>
    <t>895941111</t>
  </si>
  <si>
    <t>Zřízení vpusti kanalizační uliční z betonových dílců typ UV-50 normální</t>
  </si>
  <si>
    <t>-583565728</t>
  </si>
  <si>
    <t xml:space="preserve">Zřízení vpusti kanalizační  uliční z betonových dílců typ UV-50 normální</t>
  </si>
  <si>
    <t>28661680</t>
  </si>
  <si>
    <t>vpusť silniční se sifonem 425/150mm (vč. dna)</t>
  </si>
  <si>
    <t>1919244490</t>
  </si>
  <si>
    <t>59223852</t>
  </si>
  <si>
    <t>dno pro uliční vpusť s kalovou prohlubní betonové 450x300x50mm</t>
  </si>
  <si>
    <t>-414553409</t>
  </si>
  <si>
    <t>59223864</t>
  </si>
  <si>
    <t>prstenec pro uliční vpusť vyrovnávací betonový 390x60x130mm</t>
  </si>
  <si>
    <t>227738377</t>
  </si>
  <si>
    <t>59223856</t>
  </si>
  <si>
    <t>skruž pro uliční vpusť horní betonová 450x195x50mm</t>
  </si>
  <si>
    <t>321848264</t>
  </si>
  <si>
    <t>59223854</t>
  </si>
  <si>
    <t>skruž pro uliční vpusť s výtokovým otvorem PVC betonová 450x350x50mm</t>
  </si>
  <si>
    <t>868829685</t>
  </si>
  <si>
    <t>28661789</t>
  </si>
  <si>
    <t>koš kalový ocelový pro silniční vpusť 425mm vč. madla</t>
  </si>
  <si>
    <t>-511263034</t>
  </si>
  <si>
    <t>899103111</t>
  </si>
  <si>
    <t>Osazení poklopů litinových nebo ocelových včetně rámů hmotnosti nad 100 do 150 kg</t>
  </si>
  <si>
    <t>614978321</t>
  </si>
  <si>
    <t>592246600</t>
  </si>
  <si>
    <t>poklop šachtový D2 /betonová výplň+ litina/ D 400 - BEGU-B-1, bez odvětrání</t>
  </si>
  <si>
    <t>646050579</t>
  </si>
  <si>
    <t>1707027144</t>
  </si>
  <si>
    <t>1999970834</t>
  </si>
  <si>
    <t>592238780</t>
  </si>
  <si>
    <t>mříž M1 D400 DIN 19583-13, 500/500 mm</t>
  </si>
  <si>
    <t>1969553420</t>
  </si>
  <si>
    <t>592238760</t>
  </si>
  <si>
    <t>rám zabetonovaný DIN 19583-9 500/500 mm</t>
  </si>
  <si>
    <t>-530071787</t>
  </si>
  <si>
    <t>899332111</t>
  </si>
  <si>
    <t>Výšková úprava uličního vstupu nebo vpusti do 200 mm snížením poklopu</t>
  </si>
  <si>
    <t>-1143124164</t>
  </si>
  <si>
    <t xml:space="preserve">Výšková úprava uličního vstupu nebo vpusti do 200 mm  snížením poklopu</t>
  </si>
  <si>
    <t>921847559</t>
  </si>
  <si>
    <t>232,62</t>
  </si>
  <si>
    <t>R007</t>
  </si>
  <si>
    <t>Napojení na stávající potrubí pomocí systémové sedlové tvarovky pro dodatečné napojení, např.AWADOCK KG</t>
  </si>
  <si>
    <t>kpl</t>
  </si>
  <si>
    <t>-1961959062</t>
  </si>
  <si>
    <t>998275101</t>
  </si>
  <si>
    <t>Přesun hmot pro trubní vedení z trub kameninových otevřený výkop</t>
  </si>
  <si>
    <t>-1773081304</t>
  </si>
  <si>
    <t>Přesun hmot pro trubní vedení hloubené z trub kameninových pro kanalizace v otevřeném výkopu dopravní vzdálenost do 15 m</t>
  </si>
  <si>
    <t>998275124</t>
  </si>
  <si>
    <t>Příplatek k přesunu hmot pro trubní vedení z trub kameninových za zvětšený přesun hmot do 500 m</t>
  </si>
  <si>
    <t>-112672556</t>
  </si>
  <si>
    <t>Přesun hmot pro trubní vedení hloubené z trub kameninových Příplatek k cenám za zvětšený přesun přes vymezenou největší dopravní vzdálenost do 500 m</t>
  </si>
  <si>
    <t>458/20-4-08 - SO 53 Kanalizace splašková - přípojka</t>
  </si>
  <si>
    <t>706126881</t>
  </si>
  <si>
    <t>1120757146</t>
  </si>
  <si>
    <t>13,5*1,3*1,5</t>
  </si>
  <si>
    <t>-1972131836</t>
  </si>
  <si>
    <t>13,5*2*1,5</t>
  </si>
  <si>
    <t>1042463978</t>
  </si>
  <si>
    <t>2047379001</t>
  </si>
  <si>
    <t>1702269208</t>
  </si>
  <si>
    <t>1201481706</t>
  </si>
  <si>
    <t>13,5*1,3*1,5*10</t>
  </si>
  <si>
    <t>1227320565</t>
  </si>
  <si>
    <t>13,5*1,3*1,5*2</t>
  </si>
  <si>
    <t>-69089043</t>
  </si>
  <si>
    <t>-226541804</t>
  </si>
  <si>
    <t>555583683</t>
  </si>
  <si>
    <t>13,5*1,3*1,06</t>
  </si>
  <si>
    <t>-307046461</t>
  </si>
  <si>
    <t>13,5*1,3*1,06*1,8</t>
  </si>
  <si>
    <t>-800193860</t>
  </si>
  <si>
    <t>13,5*1,3*0,44</t>
  </si>
  <si>
    <t>-837812330</t>
  </si>
  <si>
    <t>13,5*1,3*0,44*1,8</t>
  </si>
  <si>
    <t>721662301</t>
  </si>
  <si>
    <t>987296830</t>
  </si>
  <si>
    <t>13,5*1,3*0,15</t>
  </si>
  <si>
    <t>-1476104776</t>
  </si>
  <si>
    <t>-1914679833</t>
  </si>
  <si>
    <t>-86940101</t>
  </si>
  <si>
    <t>13,5*1,5</t>
  </si>
  <si>
    <t>899623141</t>
  </si>
  <si>
    <t>Obetonování potrubí nebo zdiva stok betonem prostým tř. C 12/15 otevřený výkop</t>
  </si>
  <si>
    <t>-112699007</t>
  </si>
  <si>
    <t>Obetonování potrubí nebo zdiva stok betonem prostým v otevřeném výkopu, beton tř. C 12/15</t>
  </si>
  <si>
    <t>13,5*0,28</t>
  </si>
  <si>
    <t>899643111</t>
  </si>
  <si>
    <t>Bednění pro obetonování potrubí otevřený výkop</t>
  </si>
  <si>
    <t>-1234802482</t>
  </si>
  <si>
    <t>13,5*0,5*2</t>
  </si>
  <si>
    <t>831352121</t>
  </si>
  <si>
    <t>Montáž potrubí z trub kameninových hrdlových s integrovaným těsněním výkop sklon do 20 % DN 200</t>
  </si>
  <si>
    <t>1015311611</t>
  </si>
  <si>
    <t xml:space="preserve">Montáž potrubí z trub kameninových  hrdlových s integrovaným těsněním v otevřeném výkopu ve sklonu do 20 % DN 200</t>
  </si>
  <si>
    <t>13,5</t>
  </si>
  <si>
    <t>59710703</t>
  </si>
  <si>
    <t>trouba kameninová glazovaná pouze uvnitř DN 200 dl 2,50m spojovací systém F,C Třida 160</t>
  </si>
  <si>
    <t>1548708559</t>
  </si>
  <si>
    <t>831352193</t>
  </si>
  <si>
    <t>Příplatek k montáži kameninového potrubí za napojení dvou dříků trub pomocí převlečné manžety DN 200</t>
  </si>
  <si>
    <t>-1598385175</t>
  </si>
  <si>
    <t xml:space="preserve">Montáž potrubí z trub kameninových  hrdlových s integrovaným těsněním Příplatek k cenám za napojení dvou dříků trub o stejném průměru (max. rozdíl 12 mm) pomocí převlečné manžety (manžeta zahrnuta v ceně) DN 200</t>
  </si>
  <si>
    <t>59710873</t>
  </si>
  <si>
    <t>trouba kameninová glazovaná zkrácená bez hrdla DN 200 dl 60(75)cm třída 160 spojovací systém F,C</t>
  </si>
  <si>
    <t>930858144</t>
  </si>
  <si>
    <t>1275149729</t>
  </si>
  <si>
    <t>-1914051260</t>
  </si>
  <si>
    <t>-1643400556</t>
  </si>
  <si>
    <t>894411211</t>
  </si>
  <si>
    <t>Zřízení šachet kanalizačních z betonových dílců na potrubí DN do 200 dno kamenina</t>
  </si>
  <si>
    <t>-130853174</t>
  </si>
  <si>
    <t>Zřízení šachet kanalizačních z betonových dílců výšky vstupu do 1,50 m s obložením dna kameninou nebo kanalizačními cihlami, na potrubí DN do 200</t>
  </si>
  <si>
    <t>-1900084407</t>
  </si>
  <si>
    <t>-429394864</t>
  </si>
  <si>
    <t>-1788157890</t>
  </si>
  <si>
    <t>-595877748</t>
  </si>
  <si>
    <t>59224028</t>
  </si>
  <si>
    <t>dno betonové šachtové DN 200 kameninový žlab i nástupnice 100x63,5x15cm</t>
  </si>
  <si>
    <t>1482424720</t>
  </si>
  <si>
    <t>-1663929701</t>
  </si>
  <si>
    <t>-1062597348</t>
  </si>
  <si>
    <t>1816681846</t>
  </si>
  <si>
    <t>-1873203124</t>
  </si>
  <si>
    <t>458/20-4-09 - SO 58 Přeložka zatrubněného potoka</t>
  </si>
  <si>
    <t>115101201R</t>
  </si>
  <si>
    <t>Čerpání vody na dopravní výšku do 10 m průměrný přítok do 500 l/min + převedení vody po dobu stavby</t>
  </si>
  <si>
    <t>1294447770</t>
  </si>
  <si>
    <t>72</t>
  </si>
  <si>
    <t>1102657962</t>
  </si>
  <si>
    <t>26,24*2,56*2</t>
  </si>
  <si>
    <t>1749459051</t>
  </si>
  <si>
    <t>26,24*2*2</t>
  </si>
  <si>
    <t>76885444</t>
  </si>
  <si>
    <t>-1366885070</t>
  </si>
  <si>
    <t>-144537382</t>
  </si>
  <si>
    <t>likvidace dle možností zhotovitele a platné legislativy</t>
  </si>
  <si>
    <t>1816573640</t>
  </si>
  <si>
    <t>26,24*2,56*2*10</t>
  </si>
  <si>
    <t>962793677</t>
  </si>
  <si>
    <t>26,24*2,56*2*2</t>
  </si>
  <si>
    <t>-1210215087</t>
  </si>
  <si>
    <t>-289979832</t>
  </si>
  <si>
    <t>26,24*2,56*2*1,8+166,50*2,2</t>
  </si>
  <si>
    <t>přebytečný výkopek + odtěžené nánosy</t>
  </si>
  <si>
    <t>1520670550</t>
  </si>
  <si>
    <t>26,24*2,56*0,3</t>
  </si>
  <si>
    <t>521604695</t>
  </si>
  <si>
    <t>26,24*2,56*0,3*1,8</t>
  </si>
  <si>
    <t>1523138561</t>
  </si>
  <si>
    <t>26,24*2,56*1</t>
  </si>
  <si>
    <t>-111786175</t>
  </si>
  <si>
    <t>26,24*2,56*1*1,8</t>
  </si>
  <si>
    <t>125703302R</t>
  </si>
  <si>
    <t>Ruční čištění koryta toku, s naložením, přesunem a uložením na deponii</t>
  </si>
  <si>
    <t>457168771</t>
  </si>
  <si>
    <t>Ruční čištění koryta toku, dno zpevněné kamenem, včetně naložení, přesunu a uložení na mezideponii.</t>
  </si>
  <si>
    <t>Poznámka k položce:_x000d_
Odstranění sedimentu z koryta toku ručně. Položka zahrnuje:_x000d_
- ruční čištění (s dočištěním v okolí rozražečů)_x000d_
- naložení sedimentu_x000d_
- přesun sedimentu _x000d_
- složení na deponii</t>
  </si>
  <si>
    <t>555*0,3</t>
  </si>
  <si>
    <t>plocha*průměrná tloušťka</t>
  </si>
  <si>
    <t>Lože pod potrubí otevřený výkop ze štěrkodrtě</t>
  </si>
  <si>
    <t>-1764173572</t>
  </si>
  <si>
    <t>26,24*2,56*0,2</t>
  </si>
  <si>
    <t>452312171</t>
  </si>
  <si>
    <t>Sedlové lože z betonu prostého tř. C 30/37 otevřený výkop</t>
  </si>
  <si>
    <t>-925142724</t>
  </si>
  <si>
    <t>Podkladní a zajišťovací konstrukce z betonu prostého v otevřeném výkopu sedlové lože pod potrubí z betonu tř. C 30/37</t>
  </si>
  <si>
    <t>26,24*1</t>
  </si>
  <si>
    <t>452351101</t>
  </si>
  <si>
    <t>Bednění podkladních desek nebo bloků nebo sedlového lože otevřený výkop</t>
  </si>
  <si>
    <t>1436915745</t>
  </si>
  <si>
    <t>26,24*0,5*2</t>
  </si>
  <si>
    <t>452385131</t>
  </si>
  <si>
    <t>Podkladní pražce ze ŽB tř. C 12/15 otevřený výkop pl nad 50000 mm2</t>
  </si>
  <si>
    <t>-2121032255</t>
  </si>
  <si>
    <t>Podkladní a vyrovnávací konstrukce z betonu pražce ze železobetonu tř. C 12/15 pod potrubí v otevřeném výkopu, průřezové plochy přes 50000 mm2</t>
  </si>
  <si>
    <t>461211711</t>
  </si>
  <si>
    <t>Patka z lomového kamene pro dlažbu na sucho bez výplně spár</t>
  </si>
  <si>
    <t>-402446016</t>
  </si>
  <si>
    <t xml:space="preserve">Patka z lomového kamene lomařsky upraveného pro dlažbu  zděná na sucho bez výplně spár</t>
  </si>
  <si>
    <t>0,4*9,5*2</t>
  </si>
  <si>
    <t>463212111</t>
  </si>
  <si>
    <t>Rovnanina z lomového kamene upraveného s vyklínováním spár úlomky kamene</t>
  </si>
  <si>
    <t>-413284153</t>
  </si>
  <si>
    <t xml:space="preserve">Rovnanina z lomového kamene upraveného, tříděného  jakékoliv tloušťky rovnaniny s vyklínováním spár a dutin úlomky kamene</t>
  </si>
  <si>
    <t>1,3*9,5*2</t>
  </si>
  <si>
    <t>462511161</t>
  </si>
  <si>
    <t>Zához z lomového kamene tříděného hmotnost kamenů do 80 kg bez výplně</t>
  </si>
  <si>
    <t>1855756899</t>
  </si>
  <si>
    <t>Zához z lomového kamene neupraveného provedený ze břehu nebo z lešení, do sucha nebo do vody tříděného, hmotnost jednotlivých kamenů do 80 kg bez výplně mezer</t>
  </si>
  <si>
    <t>Poznámka k položce:_x000d_
Opevnění rybniční strouhy v místě napojení na stabilizační práh balvanitého skluzu. Zához je navržen z lomového kemene do 80 kg.</t>
  </si>
  <si>
    <t>0,5*9,5</t>
  </si>
  <si>
    <t>457531111.3</t>
  </si>
  <si>
    <t>Filtrační vrstvy z hrubého drceného kameniva bez zhutnění frakce od 4 až 8 do 22 až 32 mm</t>
  </si>
  <si>
    <t>1266809579</t>
  </si>
  <si>
    <t>Poznámka k položce:_x000d_
Filtrační vrstva ze štěrkodrti frakce 4/32 mm tl. 0.1 m.</t>
  </si>
  <si>
    <t>1,6*9,5*2</t>
  </si>
  <si>
    <t>R.103</t>
  </si>
  <si>
    <t>Podkladní betonové lože prahu C25/30 - S2</t>
  </si>
  <si>
    <t>-1992415431</t>
  </si>
  <si>
    <t>Podkladní betonové lože stabilizačního prahu C25/30 kozistence S2</t>
  </si>
  <si>
    <t xml:space="preserve">Poznámka k položce:_x000d_
Betonová podkaldní vrstva stabilizačního prahu z betonu třídy C25/30 - konzistence S2 tl. 0.2 m._x000d_
</t>
  </si>
  <si>
    <t>8,4</t>
  </si>
  <si>
    <t>822522111</t>
  </si>
  <si>
    <t>Montáž potrubí z trub TZH s integrovaným těsněním otevřený výkop sklon do 20 % DN 1200</t>
  </si>
  <si>
    <t>-1031637292</t>
  </si>
  <si>
    <t>Montáž potrubí z trub železobetonových hrdlových v otevřeném výkopu ve sklonu do 20 % s integrovaným těsněním DN 1200</t>
  </si>
  <si>
    <t>26,24</t>
  </si>
  <si>
    <t>59222004</t>
  </si>
  <si>
    <t>trouba ŽB hrdlová DN 1200</t>
  </si>
  <si>
    <t>-386034980</t>
  </si>
  <si>
    <t>26,24*1,01 'Přepočtené koeficientem množství</t>
  </si>
  <si>
    <t>-1385619001</t>
  </si>
  <si>
    <t>894221118</t>
  </si>
  <si>
    <t>Šachty kanalizační z bet se zvýš nároky C 25/30 na stokách kruh DN 1100 nebo 1200 dno beton C 25/30</t>
  </si>
  <si>
    <t>58216679</t>
  </si>
  <si>
    <t>Šachty kanalizační z prostého betonu se zvýšenými nároky na prostředí tř. C 25/30 výšky vstupu do 1,50 m na stokách kruhových s obložením dna betonem tř. C 25/30 DN 1100 nebo 1200</t>
  </si>
  <si>
    <t>-55007352</t>
  </si>
  <si>
    <t>1562116743</t>
  </si>
  <si>
    <t>1242571023</t>
  </si>
  <si>
    <t>998274101</t>
  </si>
  <si>
    <t>Přesun hmot pro trubní vedení z trub betonových otevřený výkop</t>
  </si>
  <si>
    <t>-710182030</t>
  </si>
  <si>
    <t>Přesun hmot pro trubní vedení hloubené z trub betonových nebo železobetonových pro vodovody nebo kanalizace v otevřeném výkopu dopravní vzdálenost do 15 m</t>
  </si>
  <si>
    <t>458/20-4-10 - SO 59 - Přeložka tlakové kanalizace</t>
  </si>
  <si>
    <t>448676420</t>
  </si>
  <si>
    <t>-1973982255</t>
  </si>
  <si>
    <t>-479340647</t>
  </si>
  <si>
    <t>-547086787</t>
  </si>
  <si>
    <t>1037832151</t>
  </si>
  <si>
    <t>-1581284267</t>
  </si>
  <si>
    <t>805610416</t>
  </si>
  <si>
    <t>-1765142295</t>
  </si>
  <si>
    <t>2097606887</t>
  </si>
  <si>
    <t>-1996257276</t>
  </si>
  <si>
    <t>-495186559</t>
  </si>
  <si>
    <t>5087718</t>
  </si>
  <si>
    <t>1848878921</t>
  </si>
  <si>
    <t>-920863096</t>
  </si>
  <si>
    <t>-1891334150</t>
  </si>
  <si>
    <t>-570170208</t>
  </si>
  <si>
    <t>-2053440932</t>
  </si>
  <si>
    <t>-681302643</t>
  </si>
  <si>
    <t>-1124607108</t>
  </si>
  <si>
    <t>963861032</t>
  </si>
  <si>
    <t>2137291668</t>
  </si>
  <si>
    <t>1821470968</t>
  </si>
  <si>
    <t>-1203688651</t>
  </si>
  <si>
    <t>458100450</t>
  </si>
  <si>
    <t>-206308894</t>
  </si>
  <si>
    <t>1703077485</t>
  </si>
  <si>
    <t>-810272793</t>
  </si>
  <si>
    <t>-228590607</t>
  </si>
  <si>
    <t>-2078658999</t>
  </si>
  <si>
    <t>-1758509830</t>
  </si>
  <si>
    <t>710548228</t>
  </si>
  <si>
    <t>-765171514</t>
  </si>
  <si>
    <t>1591690555</t>
  </si>
  <si>
    <t>1624910643</t>
  </si>
  <si>
    <t>-151678412</t>
  </si>
  <si>
    <t>2108380404</t>
  </si>
  <si>
    <t>-710143436</t>
  </si>
  <si>
    <t>1021360592</t>
  </si>
  <si>
    <t>-762650986</t>
  </si>
  <si>
    <t>522800463</t>
  </si>
  <si>
    <t>-621176949</t>
  </si>
  <si>
    <t>2002559709</t>
  </si>
  <si>
    <t>138028851</t>
  </si>
  <si>
    <t>492389376</t>
  </si>
  <si>
    <t>-581421613</t>
  </si>
  <si>
    <t>-1230604544</t>
  </si>
  <si>
    <t>-1106937778</t>
  </si>
  <si>
    <t>-1800476115</t>
  </si>
  <si>
    <t>957879668</t>
  </si>
  <si>
    <t>1631956116</t>
  </si>
  <si>
    <t>287482755</t>
  </si>
  <si>
    <t>-745658636</t>
  </si>
  <si>
    <t>333154100</t>
  </si>
  <si>
    <t>400820136</t>
  </si>
  <si>
    <t>1896506248</t>
  </si>
  <si>
    <t>782752512</t>
  </si>
  <si>
    <t>-1429936142</t>
  </si>
  <si>
    <t>cyky4</t>
  </si>
  <si>
    <t>435</t>
  </si>
  <si>
    <t>cyky3</t>
  </si>
  <si>
    <t>140</t>
  </si>
  <si>
    <t>458/20-4-11 - SO 76 Veřejné osvětlení</t>
  </si>
  <si>
    <t>PSV - Práce a dodávky PSV</t>
  </si>
  <si>
    <t xml:space="preserve">    741 - Elektroinstalace - silnoproud</t>
  </si>
  <si>
    <t xml:space="preserve">    21-M - Elektromontáže</t>
  </si>
  <si>
    <t>PSV</t>
  </si>
  <si>
    <t>Práce a dodávky PSV</t>
  </si>
  <si>
    <t>741</t>
  </si>
  <si>
    <t>Elektroinstalace - silnoproud</t>
  </si>
  <si>
    <t>741373003</t>
  </si>
  <si>
    <t>Montáž svítidlo výbojkové průmyslové stropní na sloupek parkový</t>
  </si>
  <si>
    <t>-492002902</t>
  </si>
  <si>
    <t>Montáž svítidel výbojkových se zapojením vodičů průmyslových nebo venkovních na sloupek parkových</t>
  </si>
  <si>
    <t>3484445R1</t>
  </si>
  <si>
    <t>svítidlo venkovní výbojkové čirý kryt 1x70W</t>
  </si>
  <si>
    <t>2010365194</t>
  </si>
  <si>
    <t>svítidlo venkovní výbojkové čirý kryt 1x70W např. Schréder Safír 1 70W</t>
  </si>
  <si>
    <t>3484445R2</t>
  </si>
  <si>
    <t>svítidlo venkovní výbojkové přechodové čirý kryt 1x150W</t>
  </si>
  <si>
    <t>-1618390626</t>
  </si>
  <si>
    <t>svítidlo venkovní výbojkové přechodové čirý kryt 1x150W např. Hornet-P 150W</t>
  </si>
  <si>
    <t>21-M</t>
  </si>
  <si>
    <t>Elektromontáže</t>
  </si>
  <si>
    <t>065002000</t>
  </si>
  <si>
    <t>Mimostaveništní doprava materiálů</t>
  </si>
  <si>
    <t>-2089241580</t>
  </si>
  <si>
    <t>Hlavní tituly průvodních činností a nákladů územní vlivy mimostaveništní doprava materiálů a výrobků</t>
  </si>
  <si>
    <t>210100001</t>
  </si>
  <si>
    <t>Ukončení vodičů v rozváděči nebo na přístroji včetně zapojení průřezu žíly do 2,5 mm2</t>
  </si>
  <si>
    <t>-1918891712</t>
  </si>
  <si>
    <t xml:space="preserve">Ukončení vodičů izolovaných s označením a zapojením  v rozváděči nebo na přístroji průřezu žíly do 2,5 mm2</t>
  </si>
  <si>
    <t>102</t>
  </si>
  <si>
    <t>210100003</t>
  </si>
  <si>
    <t>Ukončení vodičů v rozváděči nebo na přístroji včetně zapojení průřezu žíly do 16 mm2</t>
  </si>
  <si>
    <t>1664845096</t>
  </si>
  <si>
    <t xml:space="preserve">Ukončení vodičů izolovaných s označením a zapojením  v rozváděči nebo na přístroji průřezu žíly do 16 mm2</t>
  </si>
  <si>
    <t>116</t>
  </si>
  <si>
    <t>210100151</t>
  </si>
  <si>
    <t>Ukončení kabelů smršťovací záklopkou nebo páskou se zapojením bez letování žíly do 4x16 mm2</t>
  </si>
  <si>
    <t>-1103994117</t>
  </si>
  <si>
    <t xml:space="preserve">Ukončení kabelů smršťovací záklopkou nebo páskou se zapojením  bez letování počtu a průřezu žil do 4 x 16 mm2</t>
  </si>
  <si>
    <t>210100173</t>
  </si>
  <si>
    <t>Ukončení kabelů smršťovací záklopkou nebo páskou se zapojením bez letování žíly do 3x4 mm2</t>
  </si>
  <si>
    <t>415581172</t>
  </si>
  <si>
    <t xml:space="preserve">Ukončení kabelů smršťovací záklopkou nebo páskou se zapojením  bez letování počtu a průřezu žil do 3 x 1,5 až 4 mm2</t>
  </si>
  <si>
    <t>210101233</t>
  </si>
  <si>
    <t>Propojení kabelů celoplastových spojkou do 1 kV venkovní smršťovací SVCZ 1 až 5 žíly do 4x10až16 mm2</t>
  </si>
  <si>
    <t>1166665580</t>
  </si>
  <si>
    <t xml:space="preserve">Propojení kabelů nebo vodičů spojkou do 1 kV  venkovní smršťovací [typ SVCZ 1 až 5] kabelů celoplastových, počtu a průřezu žil do 4 x 10 až 16 mm2</t>
  </si>
  <si>
    <t>35436029</t>
  </si>
  <si>
    <t>spojka kabelová smršťovaná přímá do 1kV 91ahsc-35 3-4ž.x6-35mm</t>
  </si>
  <si>
    <t>1127458745</t>
  </si>
  <si>
    <t>210204002</t>
  </si>
  <si>
    <t>Montáž stožárů osvětlení parkových ocelových</t>
  </si>
  <si>
    <t>-1120507879</t>
  </si>
  <si>
    <t xml:space="preserve">Montáž stožárů osvětlení, bez zemních prací  parkových ocelových</t>
  </si>
  <si>
    <t>316R1</t>
  </si>
  <si>
    <t>bezpaticový stožár Kooperativa K 8-133/89/60</t>
  </si>
  <si>
    <t>-594497537</t>
  </si>
  <si>
    <t>316R2</t>
  </si>
  <si>
    <t>bezpaticový stožár Kooperativa K 6-133/89/60</t>
  </si>
  <si>
    <t>-1310531401</t>
  </si>
  <si>
    <t>210204103</t>
  </si>
  <si>
    <t>Montáž výložníků osvětlení jednoramenných sloupových hmotnosti do 35 kg</t>
  </si>
  <si>
    <t>893924907</t>
  </si>
  <si>
    <t xml:space="preserve">Montáž výložníků osvětlení  jednoramenných sloupových, hmotnosti do 35 kg</t>
  </si>
  <si>
    <t>31674002</t>
  </si>
  <si>
    <t>Výložník rovný jednoduchý k osvětlovacím stožárům uličním vyložení 1500mm</t>
  </si>
  <si>
    <t>-465845330</t>
  </si>
  <si>
    <t>210204201</t>
  </si>
  <si>
    <t>Montáž elektrovýzbroje stožárů osvětlení 1 okruh</t>
  </si>
  <si>
    <t>372376371</t>
  </si>
  <si>
    <t xml:space="preserve">Montáž elektrovýzbroje stožárů osvětlení  1 okruh</t>
  </si>
  <si>
    <t>210204202</t>
  </si>
  <si>
    <t>Montáž elektrovýzbroje stožárů osvětlení 2 okruhy</t>
  </si>
  <si>
    <t>-804650286</t>
  </si>
  <si>
    <t xml:space="preserve">Montáž elektrovýzbroje stožárů osvětlení  2 okruhy</t>
  </si>
  <si>
    <t>210204203</t>
  </si>
  <si>
    <t>Montáž elektrovýzbroje stožárů osvětlení 3 okruhy</t>
  </si>
  <si>
    <t>1145420946</t>
  </si>
  <si>
    <t xml:space="preserve">Montáž elektrovýzbroje stožárů osvětlení  3 okruhy</t>
  </si>
  <si>
    <t>210220020</t>
  </si>
  <si>
    <t>Montáž uzemňovacího vedení vodičů FeZn pomocí svorek v zemi páskou do 120 mm2 ve městské zástavbě</t>
  </si>
  <si>
    <t>-2124834280</t>
  </si>
  <si>
    <t xml:space="preserve">Montáž uzemňovacího vedení s upevněním, propojením a připojením pomocí svorek  v zemi s izolací spojů vodičů FeZn páskou průřezu do 120 mm2 v městské zástavbě</t>
  </si>
  <si>
    <t>210220022</t>
  </si>
  <si>
    <t>Montáž uzemňovacího vedení vodičů FeZn pomocí svorek v zemi drátem do 10 mm ve městské zástavbě</t>
  </si>
  <si>
    <t>2122167706</t>
  </si>
  <si>
    <t xml:space="preserve">Montáž uzemňovacího vedení s upevněním, propojením a připojením pomocí svorek  v zemi s izolací spojů vodičů FeZn drátem nebo lanem průměru do 10 mm v městské zástavbě</t>
  </si>
  <si>
    <t>35441073</t>
  </si>
  <si>
    <t>drát D 10mm FeZn</t>
  </si>
  <si>
    <t>2128350681</t>
  </si>
  <si>
    <t>Poznámka k položce:_x000d_
Hmotnost: 0,62 kg/m</t>
  </si>
  <si>
    <t>cyky4 * 0,62</t>
  </si>
  <si>
    <t>210220301</t>
  </si>
  <si>
    <t>Montáž svorek hromosvodných se 2 šrouby</t>
  </si>
  <si>
    <t>1095457481</t>
  </si>
  <si>
    <t xml:space="preserve">Montáž hromosvodného vedení  svorek se 2 šrouby</t>
  </si>
  <si>
    <t>35441895</t>
  </si>
  <si>
    <t>svorka připojovací k připojení kovových částí</t>
  </si>
  <si>
    <t>-574274520</t>
  </si>
  <si>
    <t>35441885</t>
  </si>
  <si>
    <t>svorka spojovací pro lano D 8-10mm</t>
  </si>
  <si>
    <t>-373310434</t>
  </si>
  <si>
    <t>210812011</t>
  </si>
  <si>
    <t>Montáž kabel Cu plný kulatý do 1 kV 3x1,5 až 6 mm2 uložený volně nebo v liště (CYKY)</t>
  </si>
  <si>
    <t>881036184</t>
  </si>
  <si>
    <t>Montáž izolovaných kabelů měděných do 1 kV bez ukončení plných a kulatých (CYKY, CHKE-R,...) uložených volně nebo v liště počtu a průřezu žil 3x1,5 až 6 mm2</t>
  </si>
  <si>
    <t>34111030</t>
  </si>
  <si>
    <t>kabel silový s Cu jádrem 1kV 3x1,5mm2</t>
  </si>
  <si>
    <t>70003017</t>
  </si>
  <si>
    <t>210812035</t>
  </si>
  <si>
    <t>Montáž kabel Cu plný kulatý do 1 kV 4x16 mm2 uložený volně nebo v liště (CYKY)</t>
  </si>
  <si>
    <t>1610511795</t>
  </si>
  <si>
    <t>Montáž izolovaných kabelů měděných do 1 kV bez ukončení plných a kulatých (CYKY, CHKE-R,...) uložených volně nebo v liště počtu a průřezu žil 4x16 mm2</t>
  </si>
  <si>
    <t>34111080</t>
  </si>
  <si>
    <t>kabel silový s Cu jádrem 1kV 4x16mm2</t>
  </si>
  <si>
    <t>-1156297136</t>
  </si>
  <si>
    <t>R12</t>
  </si>
  <si>
    <t>Stožárová svorkovnice SV 6.16.4</t>
  </si>
  <si>
    <t>256</t>
  </si>
  <si>
    <t>842277151</t>
  </si>
  <si>
    <t>R13</t>
  </si>
  <si>
    <t>Stožárové pouzdro SP 200/1000</t>
  </si>
  <si>
    <t>-1246576838</t>
  </si>
  <si>
    <t>zednické výpomoci</t>
  </si>
  <si>
    <t>-98351194</t>
  </si>
  <si>
    <t>PPV</t>
  </si>
  <si>
    <t>417549532</t>
  </si>
  <si>
    <t>Podružný materiál</t>
  </si>
  <si>
    <t>-951522837</t>
  </si>
  <si>
    <t>R7</t>
  </si>
  <si>
    <t>Prořez</t>
  </si>
  <si>
    <t>554258450</t>
  </si>
  <si>
    <t>R26</t>
  </si>
  <si>
    <t>Horizontální přesun</t>
  </si>
  <si>
    <t>482421925</t>
  </si>
  <si>
    <t>460010024</t>
  </si>
  <si>
    <t>Vytyčení trasy vedení kabelového podzemního v zastavěném prostoru</t>
  </si>
  <si>
    <t>km</t>
  </si>
  <si>
    <t>-1366386874</t>
  </si>
  <si>
    <t xml:space="preserve">Vytyčení trasy  vedení kabelového (podzemního) v zastavěném prostoru</t>
  </si>
  <si>
    <t>cyky4/1000</t>
  </si>
  <si>
    <t>460050703</t>
  </si>
  <si>
    <t>Hloubení nezapažených jam pro stožáry veřejného osvětlení ručně v hornině tř 3</t>
  </si>
  <si>
    <t>-448358949</t>
  </si>
  <si>
    <t xml:space="preserve">Hloubení nezapažených jam ručně pro stožáry  s přemístěním výkopku do vzdálenosti 3 m od okraje jámy nebo naložením na dopravní prostředek, včetně zásypu, zhutnění a urovnání povrchu veřejného osvětlení včetně odstranění krytu a podkladu komunikace, v hornině třídy 3</t>
  </si>
  <si>
    <t>460080013</t>
  </si>
  <si>
    <t>Základové konstrukce z monolitického betonu C 12/15 bez bednění</t>
  </si>
  <si>
    <t>1358526931</t>
  </si>
  <si>
    <t xml:space="preserve">Základové konstrukce  základ bez bednění do rostlé zeminy z monolitického betonu tř. C 12/15</t>
  </si>
  <si>
    <t>6,375</t>
  </si>
  <si>
    <t>460150163</t>
  </si>
  <si>
    <t>Hloubení kabelových zapažených i nezapažených rýh ručně š 35 cm, hl 80 cm, v hornině tř 3</t>
  </si>
  <si>
    <t>-334126561</t>
  </si>
  <si>
    <t>Hloubení zapažených i nezapažených kabelových rýh ručně včetně urovnání dna s přemístěním výkopku do vzdálenosti 3 m od okraje jámy nebo naložením na dopravní prostředek šířky 35 cm, hloubky 80 cm, v hornině třídy 3</t>
  </si>
  <si>
    <t>399</t>
  </si>
  <si>
    <t>460150303</t>
  </si>
  <si>
    <t>Hloubení kabelových zapažených i nezapažených rýh ručně š 50 cm, hl 120 cm, v hornině tř 3</t>
  </si>
  <si>
    <t>-373232998</t>
  </si>
  <si>
    <t>Hloubení zapažených i nezapažených kabelových rýh ručně včetně urovnání dna s přemístěním výkopku do vzdálenosti 3 m od okraje jámy nebo naložením na dopravní prostředek šířky 50 cm, hloubky 120 cm, v hornině třídy 3</t>
  </si>
  <si>
    <t>460421101</t>
  </si>
  <si>
    <t>Lože kabelů z písku nebo štěrkopísku tl 10 cm nad kabel, bez zakrytí, šířky lože do 65 cm</t>
  </si>
  <si>
    <t>269205521</t>
  </si>
  <si>
    <t xml:space="preserve">Kabelové lože včetně podsypu, zhutnění a urovnání povrchu  z písku nebo štěrkopísku tloušťky 10 cm nad kabel bez zakrytí, šířky do 65 cm</t>
  </si>
  <si>
    <t>460490013</t>
  </si>
  <si>
    <t>Krytí kabelů výstražnou fólií šířky 34 cm</t>
  </si>
  <si>
    <t>10498293</t>
  </si>
  <si>
    <t xml:space="preserve">Krytí kabelů, spojek, koncovek a odbočnic  kabelů výstražnou fólií z PVC včetně vyrovnání povrchu rýhy, rozvinutí a uložení fólie do rýhy, fólie šířky do 34cm</t>
  </si>
  <si>
    <t>69311310</t>
  </si>
  <si>
    <t>pás varovný plný PE š 330mm</t>
  </si>
  <si>
    <t>1386640822</t>
  </si>
  <si>
    <t>460510055</t>
  </si>
  <si>
    <t>Kabelové prostupy z trub plastových do rýhy bez obsypu, průměru do 15 cm</t>
  </si>
  <si>
    <t>663169403</t>
  </si>
  <si>
    <t xml:space="preserve">Kabelové prostupy, kanály a multikanály  kabelové prostupy z trub plastových včetně osazení, utěsnění a spárování do rýhy, bez výkopových prací bez obsypu, vnitřního průměru přes 10 do 15 cm</t>
  </si>
  <si>
    <t>36*2</t>
  </si>
  <si>
    <t>34571355</t>
  </si>
  <si>
    <t>trubka elektroinstalační ohebná dvouplášťová korugovaná (chránička) D 94/110mm, HDPE+LDPE</t>
  </si>
  <si>
    <t>199411619</t>
  </si>
  <si>
    <t>460560143</t>
  </si>
  <si>
    <t>Zásyp rýh ručně šířky 35 cm, hloubky 60 cm, z horniny třídy 3</t>
  </si>
  <si>
    <t>595530658</t>
  </si>
  <si>
    <t>Zásyp kabelových rýh ručně s uložením výkopku ve vrstvách včetně zhutnění a urovnání povrchu šířky 35 cm hloubky 60 cm, v hornině třídy 3</t>
  </si>
  <si>
    <t>460560273</t>
  </si>
  <si>
    <t>Zásyp rýh ručně šířky 50 cm, hloubky 90 cm, z horniny třídy 3</t>
  </si>
  <si>
    <t>-207130229</t>
  </si>
  <si>
    <t>Zásyp kabelových rýh ručně s uložením výkopku ve vrstvách včetně zhutnění a urovnání povrchu šířky 50 cm hloubky 90 cm, v hornině třídy 3</t>
  </si>
  <si>
    <t>044002000</t>
  </si>
  <si>
    <t>Výchozí revize</t>
  </si>
  <si>
    <t>CS ÚRS 2015 02</t>
  </si>
  <si>
    <t>-106852006</t>
  </si>
  <si>
    <t>SEZNAM FIGUR</t>
  </si>
  <si>
    <t>Výměra</t>
  </si>
  <si>
    <t xml:space="preserve"> 458/20-4-04-1</t>
  </si>
  <si>
    <t>Použití figury:</t>
  </si>
  <si>
    <t xml:space="preserve"> 458/20-4-04-2</t>
  </si>
  <si>
    <t xml:space="preserve"> 458/20-4-11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</si>
</sst>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6" fillId="0" borderId="0" xfId="0" applyFont="1" applyAlignment="1">
      <alignment vertical="center" wrapText="1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theme" Target="theme/theme1.xml" /><Relationship Id="rId19" Type="http://schemas.openxmlformats.org/officeDocument/2006/relationships/calcChain" Target="calcChain.xml" /><Relationship Id="rId2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21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25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21</v>
      </c>
      <c r="AK17" s="31" t="s">
        <v>26</v>
      </c>
      <c r="AN17" s="26" t="s">
        <v>1</v>
      </c>
      <c r="AR17" s="21"/>
      <c r="BE17" s="30"/>
      <c r="BS17" s="18" t="s">
        <v>30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31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21</v>
      </c>
      <c r="AK20" s="31" t="s">
        <v>26</v>
      </c>
      <c r="AN20" s="26" t="s">
        <v>1</v>
      </c>
      <c r="AR20" s="21"/>
      <c r="BE20" s="30"/>
      <c r="BS20" s="18" t="s">
        <v>30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32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34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35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36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37</v>
      </c>
      <c r="E29" s="3"/>
      <c r="F29" s="31" t="s">
        <v>38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39</v>
      </c>
      <c r="G30" s="3"/>
      <c r="H30" s="3"/>
      <c r="I30" s="3"/>
      <c r="J30" s="3"/>
      <c r="K30" s="3"/>
      <c r="L30" s="44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40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41</v>
      </c>
      <c r="G32" s="3"/>
      <c r="H32" s="3"/>
      <c r="I32" s="3"/>
      <c r="J32" s="3"/>
      <c r="K32" s="3"/>
      <c r="L32" s="44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42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43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44</v>
      </c>
      <c r="U35" s="49"/>
      <c r="V35" s="49"/>
      <c r="W35" s="49"/>
      <c r="X35" s="51" t="s">
        <v>45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46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47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48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49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48</v>
      </c>
      <c r="AI60" s="40"/>
      <c r="AJ60" s="40"/>
      <c r="AK60" s="40"/>
      <c r="AL60" s="40"/>
      <c r="AM60" s="57" t="s">
        <v>49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51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48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49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48</v>
      </c>
      <c r="AI75" s="40"/>
      <c r="AJ75" s="40"/>
      <c r="AK75" s="40"/>
      <c r="AL75" s="40"/>
      <c r="AM75" s="57" t="s">
        <v>49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458/20-4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Obchodní centrum Lysá nad Labem - veřejná dopravní a technická infrastruktura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20. 3. 2020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69" t="str">
        <f>IF(E17="","",E17)</f>
        <v xml:space="preserve"> </v>
      </c>
      <c r="AN89" s="4"/>
      <c r="AO89" s="4"/>
      <c r="AP89" s="4"/>
      <c r="AQ89" s="37"/>
      <c r="AR89" s="38"/>
      <c r="AS89" s="70" t="s">
        <v>53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31</v>
      </c>
      <c r="AJ90" s="37"/>
      <c r="AK90" s="37"/>
      <c r="AL90" s="37"/>
      <c r="AM90" s="69" t="str">
        <f>IF(E20="","",E20)</f>
        <v xml:space="preserve"> 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54</v>
      </c>
      <c r="D92" s="79"/>
      <c r="E92" s="79"/>
      <c r="F92" s="79"/>
      <c r="G92" s="79"/>
      <c r="H92" s="80"/>
      <c r="I92" s="81" t="s">
        <v>55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56</v>
      </c>
      <c r="AH92" s="79"/>
      <c r="AI92" s="79"/>
      <c r="AJ92" s="79"/>
      <c r="AK92" s="79"/>
      <c r="AL92" s="79"/>
      <c r="AM92" s="79"/>
      <c r="AN92" s="81" t="s">
        <v>57</v>
      </c>
      <c r="AO92" s="79"/>
      <c r="AP92" s="83"/>
      <c r="AQ92" s="84" t="s">
        <v>58</v>
      </c>
      <c r="AR92" s="38"/>
      <c r="AS92" s="85" t="s">
        <v>59</v>
      </c>
      <c r="AT92" s="86" t="s">
        <v>60</v>
      </c>
      <c r="AU92" s="86" t="s">
        <v>61</v>
      </c>
      <c r="AV92" s="86" t="s">
        <v>62</v>
      </c>
      <c r="AW92" s="86" t="s">
        <v>63</v>
      </c>
      <c r="AX92" s="86" t="s">
        <v>64</v>
      </c>
      <c r="AY92" s="86" t="s">
        <v>65</v>
      </c>
      <c r="AZ92" s="86" t="s">
        <v>66</v>
      </c>
      <c r="BA92" s="86" t="s">
        <v>67</v>
      </c>
      <c r="BB92" s="86" t="s">
        <v>68</v>
      </c>
      <c r="BC92" s="86" t="s">
        <v>69</v>
      </c>
      <c r="BD92" s="87" t="s">
        <v>70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71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ROUND(SUM(AG95:AG108),2)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ROUND(SUM(AS95:AS108),2)</f>
        <v>0</v>
      </c>
      <c r="AT94" s="98">
        <f>ROUND(SUM(AV94:AW94),2)</f>
        <v>0</v>
      </c>
      <c r="AU94" s="99">
        <f>ROUND(SUM(AU95:AU108),5)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ROUND(SUM(AZ95:AZ108),2)</f>
        <v>0</v>
      </c>
      <c r="BA94" s="98">
        <f>ROUND(SUM(BA95:BA108),2)</f>
        <v>0</v>
      </c>
      <c r="BB94" s="98">
        <f>ROUND(SUM(BB95:BB108),2)</f>
        <v>0</v>
      </c>
      <c r="BC94" s="98">
        <f>ROUND(SUM(BC95:BC108),2)</f>
        <v>0</v>
      </c>
      <c r="BD94" s="100">
        <f>ROUND(SUM(BD95:BD108),2)</f>
        <v>0</v>
      </c>
      <c r="BE94" s="6"/>
      <c r="BS94" s="101" t="s">
        <v>72</v>
      </c>
      <c r="BT94" s="101" t="s">
        <v>73</v>
      </c>
      <c r="BU94" s="102" t="s">
        <v>74</v>
      </c>
      <c r="BV94" s="101" t="s">
        <v>75</v>
      </c>
      <c r="BW94" s="101" t="s">
        <v>4</v>
      </c>
      <c r="BX94" s="101" t="s">
        <v>76</v>
      </c>
      <c r="CL94" s="101" t="s">
        <v>1</v>
      </c>
    </row>
    <row r="95" s="7" customFormat="1" ht="24.75" customHeight="1">
      <c r="A95" s="103" t="s">
        <v>77</v>
      </c>
      <c r="B95" s="104"/>
      <c r="C95" s="105"/>
      <c r="D95" s="106" t="s">
        <v>78</v>
      </c>
      <c r="E95" s="106"/>
      <c r="F95" s="106"/>
      <c r="G95" s="106"/>
      <c r="H95" s="106"/>
      <c r="I95" s="107"/>
      <c r="J95" s="106" t="s">
        <v>79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'458-20-4-00 - Vedlejší a ...'!J30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80</v>
      </c>
      <c r="AR95" s="104"/>
      <c r="AS95" s="110">
        <v>0</v>
      </c>
      <c r="AT95" s="111">
        <f>ROUND(SUM(AV95:AW95),2)</f>
        <v>0</v>
      </c>
      <c r="AU95" s="112">
        <f>'458-20-4-00 - Vedlejší a ...'!P122</f>
        <v>0</v>
      </c>
      <c r="AV95" s="111">
        <f>'458-20-4-00 - Vedlejší a ...'!J33</f>
        <v>0</v>
      </c>
      <c r="AW95" s="111">
        <f>'458-20-4-00 - Vedlejší a ...'!J34</f>
        <v>0</v>
      </c>
      <c r="AX95" s="111">
        <f>'458-20-4-00 - Vedlejší a ...'!J35</f>
        <v>0</v>
      </c>
      <c r="AY95" s="111">
        <f>'458-20-4-00 - Vedlejší a ...'!J36</f>
        <v>0</v>
      </c>
      <c r="AZ95" s="111">
        <f>'458-20-4-00 - Vedlejší a ...'!F33</f>
        <v>0</v>
      </c>
      <c r="BA95" s="111">
        <f>'458-20-4-00 - Vedlejší a ...'!F34</f>
        <v>0</v>
      </c>
      <c r="BB95" s="111">
        <f>'458-20-4-00 - Vedlejší a ...'!F35</f>
        <v>0</v>
      </c>
      <c r="BC95" s="111">
        <f>'458-20-4-00 - Vedlejší a ...'!F36</f>
        <v>0</v>
      </c>
      <c r="BD95" s="113">
        <f>'458-20-4-00 - Vedlejší a ...'!F37</f>
        <v>0</v>
      </c>
      <c r="BE95" s="7"/>
      <c r="BT95" s="114" t="s">
        <v>81</v>
      </c>
      <c r="BV95" s="114" t="s">
        <v>75</v>
      </c>
      <c r="BW95" s="114" t="s">
        <v>82</v>
      </c>
      <c r="BX95" s="114" t="s">
        <v>4</v>
      </c>
      <c r="CL95" s="114" t="s">
        <v>1</v>
      </c>
      <c r="CM95" s="114" t="s">
        <v>83</v>
      </c>
    </row>
    <row r="96" s="7" customFormat="1" ht="24.75" customHeight="1">
      <c r="A96" s="103" t="s">
        <v>77</v>
      </c>
      <c r="B96" s="104"/>
      <c r="C96" s="105"/>
      <c r="D96" s="106" t="s">
        <v>84</v>
      </c>
      <c r="E96" s="106"/>
      <c r="F96" s="106"/>
      <c r="G96" s="106"/>
      <c r="H96" s="106"/>
      <c r="I96" s="107"/>
      <c r="J96" s="106" t="s">
        <v>85</v>
      </c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8">
        <f>'458-20-4-01 - SO 03 HTÚ a...'!J30</f>
        <v>0</v>
      </c>
      <c r="AH96" s="107"/>
      <c r="AI96" s="107"/>
      <c r="AJ96" s="107"/>
      <c r="AK96" s="107"/>
      <c r="AL96" s="107"/>
      <c r="AM96" s="107"/>
      <c r="AN96" s="108">
        <f>SUM(AG96,AT96)</f>
        <v>0</v>
      </c>
      <c r="AO96" s="107"/>
      <c r="AP96" s="107"/>
      <c r="AQ96" s="109" t="s">
        <v>80</v>
      </c>
      <c r="AR96" s="104"/>
      <c r="AS96" s="110">
        <v>0</v>
      </c>
      <c r="AT96" s="111">
        <f>ROUND(SUM(AV96:AW96),2)</f>
        <v>0</v>
      </c>
      <c r="AU96" s="112">
        <f>'458-20-4-01 - SO 03 HTÚ a...'!P122</f>
        <v>0</v>
      </c>
      <c r="AV96" s="111">
        <f>'458-20-4-01 - SO 03 HTÚ a...'!J33</f>
        <v>0</v>
      </c>
      <c r="AW96" s="111">
        <f>'458-20-4-01 - SO 03 HTÚ a...'!J34</f>
        <v>0</v>
      </c>
      <c r="AX96" s="111">
        <f>'458-20-4-01 - SO 03 HTÚ a...'!J35</f>
        <v>0</v>
      </c>
      <c r="AY96" s="111">
        <f>'458-20-4-01 - SO 03 HTÚ a...'!J36</f>
        <v>0</v>
      </c>
      <c r="AZ96" s="111">
        <f>'458-20-4-01 - SO 03 HTÚ a...'!F33</f>
        <v>0</v>
      </c>
      <c r="BA96" s="111">
        <f>'458-20-4-01 - SO 03 HTÚ a...'!F34</f>
        <v>0</v>
      </c>
      <c r="BB96" s="111">
        <f>'458-20-4-01 - SO 03 HTÚ a...'!F35</f>
        <v>0</v>
      </c>
      <c r="BC96" s="111">
        <f>'458-20-4-01 - SO 03 HTÚ a...'!F36</f>
        <v>0</v>
      </c>
      <c r="BD96" s="113">
        <f>'458-20-4-01 - SO 03 HTÚ a...'!F37</f>
        <v>0</v>
      </c>
      <c r="BE96" s="7"/>
      <c r="BT96" s="114" t="s">
        <v>81</v>
      </c>
      <c r="BV96" s="114" t="s">
        <v>75</v>
      </c>
      <c r="BW96" s="114" t="s">
        <v>86</v>
      </c>
      <c r="BX96" s="114" t="s">
        <v>4</v>
      </c>
      <c r="CL96" s="114" t="s">
        <v>1</v>
      </c>
      <c r="CM96" s="114" t="s">
        <v>83</v>
      </c>
    </row>
    <row r="97" s="7" customFormat="1" ht="24.75" customHeight="1">
      <c r="A97" s="103" t="s">
        <v>77</v>
      </c>
      <c r="B97" s="104"/>
      <c r="C97" s="105"/>
      <c r="D97" s="106" t="s">
        <v>87</v>
      </c>
      <c r="E97" s="106"/>
      <c r="F97" s="106"/>
      <c r="G97" s="106"/>
      <c r="H97" s="106"/>
      <c r="I97" s="107"/>
      <c r="J97" s="106" t="s">
        <v>88</v>
      </c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8">
        <f>'458-20-4-02-1 - SO 10 Kom...'!J30</f>
        <v>0</v>
      </c>
      <c r="AH97" s="107"/>
      <c r="AI97" s="107"/>
      <c r="AJ97" s="107"/>
      <c r="AK97" s="107"/>
      <c r="AL97" s="107"/>
      <c r="AM97" s="107"/>
      <c r="AN97" s="108">
        <f>SUM(AG97,AT97)</f>
        <v>0</v>
      </c>
      <c r="AO97" s="107"/>
      <c r="AP97" s="107"/>
      <c r="AQ97" s="109" t="s">
        <v>80</v>
      </c>
      <c r="AR97" s="104"/>
      <c r="AS97" s="110">
        <v>0</v>
      </c>
      <c r="AT97" s="111">
        <f>ROUND(SUM(AV97:AW97),2)</f>
        <v>0</v>
      </c>
      <c r="AU97" s="112">
        <f>'458-20-4-02-1 - SO 10 Kom...'!P125</f>
        <v>0</v>
      </c>
      <c r="AV97" s="111">
        <f>'458-20-4-02-1 - SO 10 Kom...'!J33</f>
        <v>0</v>
      </c>
      <c r="AW97" s="111">
        <f>'458-20-4-02-1 - SO 10 Kom...'!J34</f>
        <v>0</v>
      </c>
      <c r="AX97" s="111">
        <f>'458-20-4-02-1 - SO 10 Kom...'!J35</f>
        <v>0</v>
      </c>
      <c r="AY97" s="111">
        <f>'458-20-4-02-1 - SO 10 Kom...'!J36</f>
        <v>0</v>
      </c>
      <c r="AZ97" s="111">
        <f>'458-20-4-02-1 - SO 10 Kom...'!F33</f>
        <v>0</v>
      </c>
      <c r="BA97" s="111">
        <f>'458-20-4-02-1 - SO 10 Kom...'!F34</f>
        <v>0</v>
      </c>
      <c r="BB97" s="111">
        <f>'458-20-4-02-1 - SO 10 Kom...'!F35</f>
        <v>0</v>
      </c>
      <c r="BC97" s="111">
        <f>'458-20-4-02-1 - SO 10 Kom...'!F36</f>
        <v>0</v>
      </c>
      <c r="BD97" s="113">
        <f>'458-20-4-02-1 - SO 10 Kom...'!F37</f>
        <v>0</v>
      </c>
      <c r="BE97" s="7"/>
      <c r="BT97" s="114" t="s">
        <v>81</v>
      </c>
      <c r="BV97" s="114" t="s">
        <v>75</v>
      </c>
      <c r="BW97" s="114" t="s">
        <v>89</v>
      </c>
      <c r="BX97" s="114" t="s">
        <v>4</v>
      </c>
      <c r="CL97" s="114" t="s">
        <v>1</v>
      </c>
      <c r="CM97" s="114" t="s">
        <v>83</v>
      </c>
    </row>
    <row r="98" s="7" customFormat="1" ht="24.75" customHeight="1">
      <c r="A98" s="103" t="s">
        <v>77</v>
      </c>
      <c r="B98" s="104"/>
      <c r="C98" s="105"/>
      <c r="D98" s="106" t="s">
        <v>90</v>
      </c>
      <c r="E98" s="106"/>
      <c r="F98" s="106"/>
      <c r="G98" s="106"/>
      <c r="H98" s="106"/>
      <c r="I98" s="107"/>
      <c r="J98" s="106" t="s">
        <v>91</v>
      </c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8">
        <f>'458-20-4-02-2 - SO 10 Zpo...'!J30</f>
        <v>0</v>
      </c>
      <c r="AH98" s="107"/>
      <c r="AI98" s="107"/>
      <c r="AJ98" s="107"/>
      <c r="AK98" s="107"/>
      <c r="AL98" s="107"/>
      <c r="AM98" s="107"/>
      <c r="AN98" s="108">
        <f>SUM(AG98,AT98)</f>
        <v>0</v>
      </c>
      <c r="AO98" s="107"/>
      <c r="AP98" s="107"/>
      <c r="AQ98" s="109" t="s">
        <v>80</v>
      </c>
      <c r="AR98" s="104"/>
      <c r="AS98" s="110">
        <v>0</v>
      </c>
      <c r="AT98" s="111">
        <f>ROUND(SUM(AV98:AW98),2)</f>
        <v>0</v>
      </c>
      <c r="AU98" s="112">
        <f>'458-20-4-02-2 - SO 10 Zpo...'!P122</f>
        <v>0</v>
      </c>
      <c r="AV98" s="111">
        <f>'458-20-4-02-2 - SO 10 Zpo...'!J33</f>
        <v>0</v>
      </c>
      <c r="AW98" s="111">
        <f>'458-20-4-02-2 - SO 10 Zpo...'!J34</f>
        <v>0</v>
      </c>
      <c r="AX98" s="111">
        <f>'458-20-4-02-2 - SO 10 Zpo...'!J35</f>
        <v>0</v>
      </c>
      <c r="AY98" s="111">
        <f>'458-20-4-02-2 - SO 10 Zpo...'!J36</f>
        <v>0</v>
      </c>
      <c r="AZ98" s="111">
        <f>'458-20-4-02-2 - SO 10 Zpo...'!F33</f>
        <v>0</v>
      </c>
      <c r="BA98" s="111">
        <f>'458-20-4-02-2 - SO 10 Zpo...'!F34</f>
        <v>0</v>
      </c>
      <c r="BB98" s="111">
        <f>'458-20-4-02-2 - SO 10 Zpo...'!F35</f>
        <v>0</v>
      </c>
      <c r="BC98" s="111">
        <f>'458-20-4-02-2 - SO 10 Zpo...'!F36</f>
        <v>0</v>
      </c>
      <c r="BD98" s="113">
        <f>'458-20-4-02-2 - SO 10 Zpo...'!F37</f>
        <v>0</v>
      </c>
      <c r="BE98" s="7"/>
      <c r="BT98" s="114" t="s">
        <v>81</v>
      </c>
      <c r="BV98" s="114" t="s">
        <v>75</v>
      </c>
      <c r="BW98" s="114" t="s">
        <v>92</v>
      </c>
      <c r="BX98" s="114" t="s">
        <v>4</v>
      </c>
      <c r="CL98" s="114" t="s">
        <v>1</v>
      </c>
      <c r="CM98" s="114" t="s">
        <v>83</v>
      </c>
    </row>
    <row r="99" s="7" customFormat="1" ht="24.75" customHeight="1">
      <c r="A99" s="103" t="s">
        <v>77</v>
      </c>
      <c r="B99" s="104"/>
      <c r="C99" s="105"/>
      <c r="D99" s="106" t="s">
        <v>93</v>
      </c>
      <c r="E99" s="106"/>
      <c r="F99" s="106"/>
      <c r="G99" s="106"/>
      <c r="H99" s="106"/>
      <c r="I99" s="107"/>
      <c r="J99" s="106" t="s">
        <v>94</v>
      </c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8">
        <f>'458-20-4-03 - SO 19 Dopra...'!J30</f>
        <v>0</v>
      </c>
      <c r="AH99" s="107"/>
      <c r="AI99" s="107"/>
      <c r="AJ99" s="107"/>
      <c r="AK99" s="107"/>
      <c r="AL99" s="107"/>
      <c r="AM99" s="107"/>
      <c r="AN99" s="108">
        <f>SUM(AG99,AT99)</f>
        <v>0</v>
      </c>
      <c r="AO99" s="107"/>
      <c r="AP99" s="107"/>
      <c r="AQ99" s="109" t="s">
        <v>80</v>
      </c>
      <c r="AR99" s="104"/>
      <c r="AS99" s="110">
        <v>0</v>
      </c>
      <c r="AT99" s="111">
        <f>ROUND(SUM(AV99:AW99),2)</f>
        <v>0</v>
      </c>
      <c r="AU99" s="112">
        <f>'458-20-4-03 - SO 19 Dopra...'!P119</f>
        <v>0</v>
      </c>
      <c r="AV99" s="111">
        <f>'458-20-4-03 - SO 19 Dopra...'!J33</f>
        <v>0</v>
      </c>
      <c r="AW99" s="111">
        <f>'458-20-4-03 - SO 19 Dopra...'!J34</f>
        <v>0</v>
      </c>
      <c r="AX99" s="111">
        <f>'458-20-4-03 - SO 19 Dopra...'!J35</f>
        <v>0</v>
      </c>
      <c r="AY99" s="111">
        <f>'458-20-4-03 - SO 19 Dopra...'!J36</f>
        <v>0</v>
      </c>
      <c r="AZ99" s="111">
        <f>'458-20-4-03 - SO 19 Dopra...'!F33</f>
        <v>0</v>
      </c>
      <c r="BA99" s="111">
        <f>'458-20-4-03 - SO 19 Dopra...'!F34</f>
        <v>0</v>
      </c>
      <c r="BB99" s="111">
        <f>'458-20-4-03 - SO 19 Dopra...'!F35</f>
        <v>0</v>
      </c>
      <c r="BC99" s="111">
        <f>'458-20-4-03 - SO 19 Dopra...'!F36</f>
        <v>0</v>
      </c>
      <c r="BD99" s="113">
        <f>'458-20-4-03 - SO 19 Dopra...'!F37</f>
        <v>0</v>
      </c>
      <c r="BE99" s="7"/>
      <c r="BT99" s="114" t="s">
        <v>81</v>
      </c>
      <c r="BV99" s="114" t="s">
        <v>75</v>
      </c>
      <c r="BW99" s="114" t="s">
        <v>95</v>
      </c>
      <c r="BX99" s="114" t="s">
        <v>4</v>
      </c>
      <c r="CL99" s="114" t="s">
        <v>1</v>
      </c>
      <c r="CM99" s="114" t="s">
        <v>83</v>
      </c>
    </row>
    <row r="100" s="7" customFormat="1" ht="24.75" customHeight="1">
      <c r="A100" s="103" t="s">
        <v>77</v>
      </c>
      <c r="B100" s="104"/>
      <c r="C100" s="105"/>
      <c r="D100" s="106" t="s">
        <v>96</v>
      </c>
      <c r="E100" s="106"/>
      <c r="F100" s="106"/>
      <c r="G100" s="106"/>
      <c r="H100" s="106"/>
      <c r="I100" s="107"/>
      <c r="J100" s="106" t="s">
        <v>97</v>
      </c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8">
        <f>'458-20-4-04-1 - SO 30 Ter...'!J30</f>
        <v>0</v>
      </c>
      <c r="AH100" s="107"/>
      <c r="AI100" s="107"/>
      <c r="AJ100" s="107"/>
      <c r="AK100" s="107"/>
      <c r="AL100" s="107"/>
      <c r="AM100" s="107"/>
      <c r="AN100" s="108">
        <f>SUM(AG100,AT100)</f>
        <v>0</v>
      </c>
      <c r="AO100" s="107"/>
      <c r="AP100" s="107"/>
      <c r="AQ100" s="109" t="s">
        <v>80</v>
      </c>
      <c r="AR100" s="104"/>
      <c r="AS100" s="110">
        <v>0</v>
      </c>
      <c r="AT100" s="111">
        <f>ROUND(SUM(AV100:AW100),2)</f>
        <v>0</v>
      </c>
      <c r="AU100" s="112">
        <f>'458-20-4-04-1 - SO 30 Ter...'!P119</f>
        <v>0</v>
      </c>
      <c r="AV100" s="111">
        <f>'458-20-4-04-1 - SO 30 Ter...'!J33</f>
        <v>0</v>
      </c>
      <c r="AW100" s="111">
        <f>'458-20-4-04-1 - SO 30 Ter...'!J34</f>
        <v>0</v>
      </c>
      <c r="AX100" s="111">
        <f>'458-20-4-04-1 - SO 30 Ter...'!J35</f>
        <v>0</v>
      </c>
      <c r="AY100" s="111">
        <f>'458-20-4-04-1 - SO 30 Ter...'!J36</f>
        <v>0</v>
      </c>
      <c r="AZ100" s="111">
        <f>'458-20-4-04-1 - SO 30 Ter...'!F33</f>
        <v>0</v>
      </c>
      <c r="BA100" s="111">
        <f>'458-20-4-04-1 - SO 30 Ter...'!F34</f>
        <v>0</v>
      </c>
      <c r="BB100" s="111">
        <f>'458-20-4-04-1 - SO 30 Ter...'!F35</f>
        <v>0</v>
      </c>
      <c r="BC100" s="111">
        <f>'458-20-4-04-1 - SO 30 Ter...'!F36</f>
        <v>0</v>
      </c>
      <c r="BD100" s="113">
        <f>'458-20-4-04-1 - SO 30 Ter...'!F37</f>
        <v>0</v>
      </c>
      <c r="BE100" s="7"/>
      <c r="BT100" s="114" t="s">
        <v>81</v>
      </c>
      <c r="BV100" s="114" t="s">
        <v>75</v>
      </c>
      <c r="BW100" s="114" t="s">
        <v>98</v>
      </c>
      <c r="BX100" s="114" t="s">
        <v>4</v>
      </c>
      <c r="CL100" s="114" t="s">
        <v>1</v>
      </c>
      <c r="CM100" s="114" t="s">
        <v>83</v>
      </c>
    </row>
    <row r="101" s="7" customFormat="1" ht="24.75" customHeight="1">
      <c r="A101" s="103" t="s">
        <v>77</v>
      </c>
      <c r="B101" s="104"/>
      <c r="C101" s="105"/>
      <c r="D101" s="106" t="s">
        <v>99</v>
      </c>
      <c r="E101" s="106"/>
      <c r="F101" s="106"/>
      <c r="G101" s="106"/>
      <c r="H101" s="106"/>
      <c r="I101" s="107"/>
      <c r="J101" s="106" t="s">
        <v>100</v>
      </c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8">
        <f>'458-20-4-04-2 - SO 30 Nás...'!J30</f>
        <v>0</v>
      </c>
      <c r="AH101" s="107"/>
      <c r="AI101" s="107"/>
      <c r="AJ101" s="107"/>
      <c r="AK101" s="107"/>
      <c r="AL101" s="107"/>
      <c r="AM101" s="107"/>
      <c r="AN101" s="108">
        <f>SUM(AG101,AT101)</f>
        <v>0</v>
      </c>
      <c r="AO101" s="107"/>
      <c r="AP101" s="107"/>
      <c r="AQ101" s="109" t="s">
        <v>80</v>
      </c>
      <c r="AR101" s="104"/>
      <c r="AS101" s="110">
        <v>0</v>
      </c>
      <c r="AT101" s="111">
        <f>ROUND(SUM(AV101:AW101),2)</f>
        <v>0</v>
      </c>
      <c r="AU101" s="112">
        <f>'458-20-4-04-2 - SO 30 Nás...'!P119</f>
        <v>0</v>
      </c>
      <c r="AV101" s="111">
        <f>'458-20-4-04-2 - SO 30 Nás...'!J33</f>
        <v>0</v>
      </c>
      <c r="AW101" s="111">
        <f>'458-20-4-04-2 - SO 30 Nás...'!J34</f>
        <v>0</v>
      </c>
      <c r="AX101" s="111">
        <f>'458-20-4-04-2 - SO 30 Nás...'!J35</f>
        <v>0</v>
      </c>
      <c r="AY101" s="111">
        <f>'458-20-4-04-2 - SO 30 Nás...'!J36</f>
        <v>0</v>
      </c>
      <c r="AZ101" s="111">
        <f>'458-20-4-04-2 - SO 30 Nás...'!F33</f>
        <v>0</v>
      </c>
      <c r="BA101" s="111">
        <f>'458-20-4-04-2 - SO 30 Nás...'!F34</f>
        <v>0</v>
      </c>
      <c r="BB101" s="111">
        <f>'458-20-4-04-2 - SO 30 Nás...'!F35</f>
        <v>0</v>
      </c>
      <c r="BC101" s="111">
        <f>'458-20-4-04-2 - SO 30 Nás...'!F36</f>
        <v>0</v>
      </c>
      <c r="BD101" s="113">
        <f>'458-20-4-04-2 - SO 30 Nás...'!F37</f>
        <v>0</v>
      </c>
      <c r="BE101" s="7"/>
      <c r="BT101" s="114" t="s">
        <v>81</v>
      </c>
      <c r="BV101" s="114" t="s">
        <v>75</v>
      </c>
      <c r="BW101" s="114" t="s">
        <v>101</v>
      </c>
      <c r="BX101" s="114" t="s">
        <v>4</v>
      </c>
      <c r="CL101" s="114" t="s">
        <v>1</v>
      </c>
      <c r="CM101" s="114" t="s">
        <v>83</v>
      </c>
    </row>
    <row r="102" s="7" customFormat="1" ht="24.75" customHeight="1">
      <c r="A102" s="103" t="s">
        <v>77</v>
      </c>
      <c r="B102" s="104"/>
      <c r="C102" s="105"/>
      <c r="D102" s="106" t="s">
        <v>102</v>
      </c>
      <c r="E102" s="106"/>
      <c r="F102" s="106"/>
      <c r="G102" s="106"/>
      <c r="H102" s="106"/>
      <c r="I102" s="107"/>
      <c r="J102" s="106" t="s">
        <v>103</v>
      </c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8">
        <f>'458-20-4-05 - SO 40 Veřej...'!J30</f>
        <v>0</v>
      </c>
      <c r="AH102" s="107"/>
      <c r="AI102" s="107"/>
      <c r="AJ102" s="107"/>
      <c r="AK102" s="107"/>
      <c r="AL102" s="107"/>
      <c r="AM102" s="107"/>
      <c r="AN102" s="108">
        <f>SUM(AG102,AT102)</f>
        <v>0</v>
      </c>
      <c r="AO102" s="107"/>
      <c r="AP102" s="107"/>
      <c r="AQ102" s="109" t="s">
        <v>80</v>
      </c>
      <c r="AR102" s="104"/>
      <c r="AS102" s="110">
        <v>0</v>
      </c>
      <c r="AT102" s="111">
        <f>ROUND(SUM(AV102:AW102),2)</f>
        <v>0</v>
      </c>
      <c r="AU102" s="112">
        <f>'458-20-4-05 - SO 40 Veřej...'!P126</f>
        <v>0</v>
      </c>
      <c r="AV102" s="111">
        <f>'458-20-4-05 - SO 40 Veřej...'!J33</f>
        <v>0</v>
      </c>
      <c r="AW102" s="111">
        <f>'458-20-4-05 - SO 40 Veřej...'!J34</f>
        <v>0</v>
      </c>
      <c r="AX102" s="111">
        <f>'458-20-4-05 - SO 40 Veřej...'!J35</f>
        <v>0</v>
      </c>
      <c r="AY102" s="111">
        <f>'458-20-4-05 - SO 40 Veřej...'!J36</f>
        <v>0</v>
      </c>
      <c r="AZ102" s="111">
        <f>'458-20-4-05 - SO 40 Veřej...'!F33</f>
        <v>0</v>
      </c>
      <c r="BA102" s="111">
        <f>'458-20-4-05 - SO 40 Veřej...'!F34</f>
        <v>0</v>
      </c>
      <c r="BB102" s="111">
        <f>'458-20-4-05 - SO 40 Veřej...'!F35</f>
        <v>0</v>
      </c>
      <c r="BC102" s="111">
        <f>'458-20-4-05 - SO 40 Veřej...'!F36</f>
        <v>0</v>
      </c>
      <c r="BD102" s="113">
        <f>'458-20-4-05 - SO 40 Veřej...'!F37</f>
        <v>0</v>
      </c>
      <c r="BE102" s="7"/>
      <c r="BT102" s="114" t="s">
        <v>81</v>
      </c>
      <c r="BV102" s="114" t="s">
        <v>75</v>
      </c>
      <c r="BW102" s="114" t="s">
        <v>104</v>
      </c>
      <c r="BX102" s="114" t="s">
        <v>4</v>
      </c>
      <c r="CL102" s="114" t="s">
        <v>1</v>
      </c>
      <c r="CM102" s="114" t="s">
        <v>83</v>
      </c>
    </row>
    <row r="103" s="7" customFormat="1" ht="24.75" customHeight="1">
      <c r="A103" s="103" t="s">
        <v>77</v>
      </c>
      <c r="B103" s="104"/>
      <c r="C103" s="105"/>
      <c r="D103" s="106" t="s">
        <v>105</v>
      </c>
      <c r="E103" s="106"/>
      <c r="F103" s="106"/>
      <c r="G103" s="106"/>
      <c r="H103" s="106"/>
      <c r="I103" s="107"/>
      <c r="J103" s="106" t="s">
        <v>106</v>
      </c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8">
        <f>'458-20-4-06 - SO 50 Kanal...'!J30</f>
        <v>0</v>
      </c>
      <c r="AH103" s="107"/>
      <c r="AI103" s="107"/>
      <c r="AJ103" s="107"/>
      <c r="AK103" s="107"/>
      <c r="AL103" s="107"/>
      <c r="AM103" s="107"/>
      <c r="AN103" s="108">
        <f>SUM(AG103,AT103)</f>
        <v>0</v>
      </c>
      <c r="AO103" s="107"/>
      <c r="AP103" s="107"/>
      <c r="AQ103" s="109" t="s">
        <v>80</v>
      </c>
      <c r="AR103" s="104"/>
      <c r="AS103" s="110">
        <v>0</v>
      </c>
      <c r="AT103" s="111">
        <f>ROUND(SUM(AV103:AW103),2)</f>
        <v>0</v>
      </c>
      <c r="AU103" s="112">
        <f>'458-20-4-06 - SO 50 Kanal...'!P122</f>
        <v>0</v>
      </c>
      <c r="AV103" s="111">
        <f>'458-20-4-06 - SO 50 Kanal...'!J33</f>
        <v>0</v>
      </c>
      <c r="AW103" s="111">
        <f>'458-20-4-06 - SO 50 Kanal...'!J34</f>
        <v>0</v>
      </c>
      <c r="AX103" s="111">
        <f>'458-20-4-06 - SO 50 Kanal...'!J35</f>
        <v>0</v>
      </c>
      <c r="AY103" s="111">
        <f>'458-20-4-06 - SO 50 Kanal...'!J36</f>
        <v>0</v>
      </c>
      <c r="AZ103" s="111">
        <f>'458-20-4-06 - SO 50 Kanal...'!F33</f>
        <v>0</v>
      </c>
      <c r="BA103" s="111">
        <f>'458-20-4-06 - SO 50 Kanal...'!F34</f>
        <v>0</v>
      </c>
      <c r="BB103" s="111">
        <f>'458-20-4-06 - SO 50 Kanal...'!F35</f>
        <v>0</v>
      </c>
      <c r="BC103" s="111">
        <f>'458-20-4-06 - SO 50 Kanal...'!F36</f>
        <v>0</v>
      </c>
      <c r="BD103" s="113">
        <f>'458-20-4-06 - SO 50 Kanal...'!F37</f>
        <v>0</v>
      </c>
      <c r="BE103" s="7"/>
      <c r="BT103" s="114" t="s">
        <v>81</v>
      </c>
      <c r="BV103" s="114" t="s">
        <v>75</v>
      </c>
      <c r="BW103" s="114" t="s">
        <v>107</v>
      </c>
      <c r="BX103" s="114" t="s">
        <v>4</v>
      </c>
      <c r="CL103" s="114" t="s">
        <v>1</v>
      </c>
      <c r="CM103" s="114" t="s">
        <v>83</v>
      </c>
    </row>
    <row r="104" s="7" customFormat="1" ht="24.75" customHeight="1">
      <c r="A104" s="103" t="s">
        <v>77</v>
      </c>
      <c r="B104" s="104"/>
      <c r="C104" s="105"/>
      <c r="D104" s="106" t="s">
        <v>108</v>
      </c>
      <c r="E104" s="106"/>
      <c r="F104" s="106"/>
      <c r="G104" s="106"/>
      <c r="H104" s="106"/>
      <c r="I104" s="107"/>
      <c r="J104" s="106" t="s">
        <v>109</v>
      </c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8">
        <f>'458-20-4-07 - SO 51 - Kan...'!J30</f>
        <v>0</v>
      </c>
      <c r="AH104" s="107"/>
      <c r="AI104" s="107"/>
      <c r="AJ104" s="107"/>
      <c r="AK104" s="107"/>
      <c r="AL104" s="107"/>
      <c r="AM104" s="107"/>
      <c r="AN104" s="108">
        <f>SUM(AG104,AT104)</f>
        <v>0</v>
      </c>
      <c r="AO104" s="107"/>
      <c r="AP104" s="107"/>
      <c r="AQ104" s="109" t="s">
        <v>80</v>
      </c>
      <c r="AR104" s="104"/>
      <c r="AS104" s="110">
        <v>0</v>
      </c>
      <c r="AT104" s="111">
        <f>ROUND(SUM(AV104:AW104),2)</f>
        <v>0</v>
      </c>
      <c r="AU104" s="112">
        <f>'458-20-4-07 - SO 51 - Kan...'!P122</f>
        <v>0</v>
      </c>
      <c r="AV104" s="111">
        <f>'458-20-4-07 - SO 51 - Kan...'!J33</f>
        <v>0</v>
      </c>
      <c r="AW104" s="111">
        <f>'458-20-4-07 - SO 51 - Kan...'!J34</f>
        <v>0</v>
      </c>
      <c r="AX104" s="111">
        <f>'458-20-4-07 - SO 51 - Kan...'!J35</f>
        <v>0</v>
      </c>
      <c r="AY104" s="111">
        <f>'458-20-4-07 - SO 51 - Kan...'!J36</f>
        <v>0</v>
      </c>
      <c r="AZ104" s="111">
        <f>'458-20-4-07 - SO 51 - Kan...'!F33</f>
        <v>0</v>
      </c>
      <c r="BA104" s="111">
        <f>'458-20-4-07 - SO 51 - Kan...'!F34</f>
        <v>0</v>
      </c>
      <c r="BB104" s="111">
        <f>'458-20-4-07 - SO 51 - Kan...'!F35</f>
        <v>0</v>
      </c>
      <c r="BC104" s="111">
        <f>'458-20-4-07 - SO 51 - Kan...'!F36</f>
        <v>0</v>
      </c>
      <c r="BD104" s="113">
        <f>'458-20-4-07 - SO 51 - Kan...'!F37</f>
        <v>0</v>
      </c>
      <c r="BE104" s="7"/>
      <c r="BT104" s="114" t="s">
        <v>81</v>
      </c>
      <c r="BV104" s="114" t="s">
        <v>75</v>
      </c>
      <c r="BW104" s="114" t="s">
        <v>110</v>
      </c>
      <c r="BX104" s="114" t="s">
        <v>4</v>
      </c>
      <c r="CL104" s="114" t="s">
        <v>1</v>
      </c>
      <c r="CM104" s="114" t="s">
        <v>83</v>
      </c>
    </row>
    <row r="105" s="7" customFormat="1" ht="24.75" customHeight="1">
      <c r="A105" s="103" t="s">
        <v>77</v>
      </c>
      <c r="B105" s="104"/>
      <c r="C105" s="105"/>
      <c r="D105" s="106" t="s">
        <v>111</v>
      </c>
      <c r="E105" s="106"/>
      <c r="F105" s="106"/>
      <c r="G105" s="106"/>
      <c r="H105" s="106"/>
      <c r="I105" s="107"/>
      <c r="J105" s="106" t="s">
        <v>112</v>
      </c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8">
        <f>'458-20-4-08 - SO 53 Kanal...'!J30</f>
        <v>0</v>
      </c>
      <c r="AH105" s="107"/>
      <c r="AI105" s="107"/>
      <c r="AJ105" s="107"/>
      <c r="AK105" s="107"/>
      <c r="AL105" s="107"/>
      <c r="AM105" s="107"/>
      <c r="AN105" s="108">
        <f>SUM(AG105,AT105)</f>
        <v>0</v>
      </c>
      <c r="AO105" s="107"/>
      <c r="AP105" s="107"/>
      <c r="AQ105" s="109" t="s">
        <v>80</v>
      </c>
      <c r="AR105" s="104"/>
      <c r="AS105" s="110">
        <v>0</v>
      </c>
      <c r="AT105" s="111">
        <f>ROUND(SUM(AV105:AW105),2)</f>
        <v>0</v>
      </c>
      <c r="AU105" s="112">
        <f>'458-20-4-08 - SO 53 Kanal...'!P122</f>
        <v>0</v>
      </c>
      <c r="AV105" s="111">
        <f>'458-20-4-08 - SO 53 Kanal...'!J33</f>
        <v>0</v>
      </c>
      <c r="AW105" s="111">
        <f>'458-20-4-08 - SO 53 Kanal...'!J34</f>
        <v>0</v>
      </c>
      <c r="AX105" s="111">
        <f>'458-20-4-08 - SO 53 Kanal...'!J35</f>
        <v>0</v>
      </c>
      <c r="AY105" s="111">
        <f>'458-20-4-08 - SO 53 Kanal...'!J36</f>
        <v>0</v>
      </c>
      <c r="AZ105" s="111">
        <f>'458-20-4-08 - SO 53 Kanal...'!F33</f>
        <v>0</v>
      </c>
      <c r="BA105" s="111">
        <f>'458-20-4-08 - SO 53 Kanal...'!F34</f>
        <v>0</v>
      </c>
      <c r="BB105" s="111">
        <f>'458-20-4-08 - SO 53 Kanal...'!F35</f>
        <v>0</v>
      </c>
      <c r="BC105" s="111">
        <f>'458-20-4-08 - SO 53 Kanal...'!F36</f>
        <v>0</v>
      </c>
      <c r="BD105" s="113">
        <f>'458-20-4-08 - SO 53 Kanal...'!F37</f>
        <v>0</v>
      </c>
      <c r="BE105" s="7"/>
      <c r="BT105" s="114" t="s">
        <v>81</v>
      </c>
      <c r="BV105" s="114" t="s">
        <v>75</v>
      </c>
      <c r="BW105" s="114" t="s">
        <v>113</v>
      </c>
      <c r="BX105" s="114" t="s">
        <v>4</v>
      </c>
      <c r="CL105" s="114" t="s">
        <v>1</v>
      </c>
      <c r="CM105" s="114" t="s">
        <v>83</v>
      </c>
    </row>
    <row r="106" s="7" customFormat="1" ht="24.75" customHeight="1">
      <c r="A106" s="103" t="s">
        <v>77</v>
      </c>
      <c r="B106" s="104"/>
      <c r="C106" s="105"/>
      <c r="D106" s="106" t="s">
        <v>114</v>
      </c>
      <c r="E106" s="106"/>
      <c r="F106" s="106"/>
      <c r="G106" s="106"/>
      <c r="H106" s="106"/>
      <c r="I106" s="107"/>
      <c r="J106" s="106" t="s">
        <v>115</v>
      </c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8">
        <f>'458-20-4-09 - SO 58 Přelo...'!J30</f>
        <v>0</v>
      </c>
      <c r="AH106" s="107"/>
      <c r="AI106" s="107"/>
      <c r="AJ106" s="107"/>
      <c r="AK106" s="107"/>
      <c r="AL106" s="107"/>
      <c r="AM106" s="107"/>
      <c r="AN106" s="108">
        <f>SUM(AG106,AT106)</f>
        <v>0</v>
      </c>
      <c r="AO106" s="107"/>
      <c r="AP106" s="107"/>
      <c r="AQ106" s="109" t="s">
        <v>80</v>
      </c>
      <c r="AR106" s="104"/>
      <c r="AS106" s="110">
        <v>0</v>
      </c>
      <c r="AT106" s="111">
        <f>ROUND(SUM(AV106:AW106),2)</f>
        <v>0</v>
      </c>
      <c r="AU106" s="112">
        <f>'458-20-4-09 - SO 58 Přelo...'!P121</f>
        <v>0</v>
      </c>
      <c r="AV106" s="111">
        <f>'458-20-4-09 - SO 58 Přelo...'!J33</f>
        <v>0</v>
      </c>
      <c r="AW106" s="111">
        <f>'458-20-4-09 - SO 58 Přelo...'!J34</f>
        <v>0</v>
      </c>
      <c r="AX106" s="111">
        <f>'458-20-4-09 - SO 58 Přelo...'!J35</f>
        <v>0</v>
      </c>
      <c r="AY106" s="111">
        <f>'458-20-4-09 - SO 58 Přelo...'!J36</f>
        <v>0</v>
      </c>
      <c r="AZ106" s="111">
        <f>'458-20-4-09 - SO 58 Přelo...'!F33</f>
        <v>0</v>
      </c>
      <c r="BA106" s="111">
        <f>'458-20-4-09 - SO 58 Přelo...'!F34</f>
        <v>0</v>
      </c>
      <c r="BB106" s="111">
        <f>'458-20-4-09 - SO 58 Přelo...'!F35</f>
        <v>0</v>
      </c>
      <c r="BC106" s="111">
        <f>'458-20-4-09 - SO 58 Přelo...'!F36</f>
        <v>0</v>
      </c>
      <c r="BD106" s="113">
        <f>'458-20-4-09 - SO 58 Přelo...'!F37</f>
        <v>0</v>
      </c>
      <c r="BE106" s="7"/>
      <c r="BT106" s="114" t="s">
        <v>81</v>
      </c>
      <c r="BV106" s="114" t="s">
        <v>75</v>
      </c>
      <c r="BW106" s="114" t="s">
        <v>116</v>
      </c>
      <c r="BX106" s="114" t="s">
        <v>4</v>
      </c>
      <c r="CL106" s="114" t="s">
        <v>1</v>
      </c>
      <c r="CM106" s="114" t="s">
        <v>83</v>
      </c>
    </row>
    <row r="107" s="7" customFormat="1" ht="24.75" customHeight="1">
      <c r="A107" s="103" t="s">
        <v>77</v>
      </c>
      <c r="B107" s="104"/>
      <c r="C107" s="105"/>
      <c r="D107" s="106" t="s">
        <v>117</v>
      </c>
      <c r="E107" s="106"/>
      <c r="F107" s="106"/>
      <c r="G107" s="106"/>
      <c r="H107" s="106"/>
      <c r="I107" s="107"/>
      <c r="J107" s="106" t="s">
        <v>118</v>
      </c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8">
        <f>'458-20-4-10 - SO 59 - Pře...'!J30</f>
        <v>0</v>
      </c>
      <c r="AH107" s="107"/>
      <c r="AI107" s="107"/>
      <c r="AJ107" s="107"/>
      <c r="AK107" s="107"/>
      <c r="AL107" s="107"/>
      <c r="AM107" s="107"/>
      <c r="AN107" s="108">
        <f>SUM(AG107,AT107)</f>
        <v>0</v>
      </c>
      <c r="AO107" s="107"/>
      <c r="AP107" s="107"/>
      <c r="AQ107" s="109" t="s">
        <v>80</v>
      </c>
      <c r="AR107" s="104"/>
      <c r="AS107" s="110">
        <v>0</v>
      </c>
      <c r="AT107" s="111">
        <f>ROUND(SUM(AV107:AW107),2)</f>
        <v>0</v>
      </c>
      <c r="AU107" s="112">
        <f>'458-20-4-10 - SO 59 - Pře...'!P122</f>
        <v>0</v>
      </c>
      <c r="AV107" s="111">
        <f>'458-20-4-10 - SO 59 - Pře...'!J33</f>
        <v>0</v>
      </c>
      <c r="AW107" s="111">
        <f>'458-20-4-10 - SO 59 - Pře...'!J34</f>
        <v>0</v>
      </c>
      <c r="AX107" s="111">
        <f>'458-20-4-10 - SO 59 - Pře...'!J35</f>
        <v>0</v>
      </c>
      <c r="AY107" s="111">
        <f>'458-20-4-10 - SO 59 - Pře...'!J36</f>
        <v>0</v>
      </c>
      <c r="AZ107" s="111">
        <f>'458-20-4-10 - SO 59 - Pře...'!F33</f>
        <v>0</v>
      </c>
      <c r="BA107" s="111">
        <f>'458-20-4-10 - SO 59 - Pře...'!F34</f>
        <v>0</v>
      </c>
      <c r="BB107" s="111">
        <f>'458-20-4-10 - SO 59 - Pře...'!F35</f>
        <v>0</v>
      </c>
      <c r="BC107" s="111">
        <f>'458-20-4-10 - SO 59 - Pře...'!F36</f>
        <v>0</v>
      </c>
      <c r="BD107" s="113">
        <f>'458-20-4-10 - SO 59 - Pře...'!F37</f>
        <v>0</v>
      </c>
      <c r="BE107" s="7"/>
      <c r="BT107" s="114" t="s">
        <v>81</v>
      </c>
      <c r="BV107" s="114" t="s">
        <v>75</v>
      </c>
      <c r="BW107" s="114" t="s">
        <v>119</v>
      </c>
      <c r="BX107" s="114" t="s">
        <v>4</v>
      </c>
      <c r="CL107" s="114" t="s">
        <v>1</v>
      </c>
      <c r="CM107" s="114" t="s">
        <v>83</v>
      </c>
    </row>
    <row r="108" s="7" customFormat="1" ht="24.75" customHeight="1">
      <c r="A108" s="103" t="s">
        <v>77</v>
      </c>
      <c r="B108" s="104"/>
      <c r="C108" s="105"/>
      <c r="D108" s="106" t="s">
        <v>120</v>
      </c>
      <c r="E108" s="106"/>
      <c r="F108" s="106"/>
      <c r="G108" s="106"/>
      <c r="H108" s="106"/>
      <c r="I108" s="107"/>
      <c r="J108" s="106" t="s">
        <v>121</v>
      </c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8">
        <f>'458-20-4-11 - SO 76 Veřej...'!J30</f>
        <v>0</v>
      </c>
      <c r="AH108" s="107"/>
      <c r="AI108" s="107"/>
      <c r="AJ108" s="107"/>
      <c r="AK108" s="107"/>
      <c r="AL108" s="107"/>
      <c r="AM108" s="107"/>
      <c r="AN108" s="108">
        <f>SUM(AG108,AT108)</f>
        <v>0</v>
      </c>
      <c r="AO108" s="107"/>
      <c r="AP108" s="107"/>
      <c r="AQ108" s="109" t="s">
        <v>80</v>
      </c>
      <c r="AR108" s="104"/>
      <c r="AS108" s="115">
        <v>0</v>
      </c>
      <c r="AT108" s="116">
        <f>ROUND(SUM(AV108:AW108),2)</f>
        <v>0</v>
      </c>
      <c r="AU108" s="117">
        <f>'458-20-4-11 - SO 76 Veřej...'!P123</f>
        <v>0</v>
      </c>
      <c r="AV108" s="116">
        <f>'458-20-4-11 - SO 76 Veřej...'!J33</f>
        <v>0</v>
      </c>
      <c r="AW108" s="116">
        <f>'458-20-4-11 - SO 76 Veřej...'!J34</f>
        <v>0</v>
      </c>
      <c r="AX108" s="116">
        <f>'458-20-4-11 - SO 76 Veřej...'!J35</f>
        <v>0</v>
      </c>
      <c r="AY108" s="116">
        <f>'458-20-4-11 - SO 76 Veřej...'!J36</f>
        <v>0</v>
      </c>
      <c r="AZ108" s="116">
        <f>'458-20-4-11 - SO 76 Veřej...'!F33</f>
        <v>0</v>
      </c>
      <c r="BA108" s="116">
        <f>'458-20-4-11 - SO 76 Veřej...'!F34</f>
        <v>0</v>
      </c>
      <c r="BB108" s="116">
        <f>'458-20-4-11 - SO 76 Veřej...'!F35</f>
        <v>0</v>
      </c>
      <c r="BC108" s="116">
        <f>'458-20-4-11 - SO 76 Veřej...'!F36</f>
        <v>0</v>
      </c>
      <c r="BD108" s="118">
        <f>'458-20-4-11 - SO 76 Veřej...'!F37</f>
        <v>0</v>
      </c>
      <c r="BE108" s="7"/>
      <c r="BT108" s="114" t="s">
        <v>81</v>
      </c>
      <c r="BV108" s="114" t="s">
        <v>75</v>
      </c>
      <c r="BW108" s="114" t="s">
        <v>122</v>
      </c>
      <c r="BX108" s="114" t="s">
        <v>4</v>
      </c>
      <c r="CL108" s="114" t="s">
        <v>1</v>
      </c>
      <c r="CM108" s="114" t="s">
        <v>83</v>
      </c>
    </row>
    <row r="109" s="2" customFormat="1" ht="30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8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</row>
    <row r="110" s="2" customFormat="1" ht="6.96" customHeight="1">
      <c r="A110" s="37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38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458-20-4-00 - Vedlejší a ...'!C2" display="/"/>
    <hyperlink ref="A96" location="'458-20-4-01 - SO 03 HTÚ a...'!C2" display="/"/>
    <hyperlink ref="A97" location="'458-20-4-02-1 - SO 10 Kom...'!C2" display="/"/>
    <hyperlink ref="A98" location="'458-20-4-02-2 - SO 10 Zpo...'!C2" display="/"/>
    <hyperlink ref="A99" location="'458-20-4-03 - SO 19 Dopra...'!C2" display="/"/>
    <hyperlink ref="A100" location="'458-20-4-04-1 - SO 30 Ter...'!C2" display="/"/>
    <hyperlink ref="A101" location="'458-20-4-04-2 - SO 30 Nás...'!C2" display="/"/>
    <hyperlink ref="A102" location="'458-20-4-05 - SO 40 Veřej...'!C2" display="/"/>
    <hyperlink ref="A103" location="'458-20-4-06 - SO 50 Kanal...'!C2" display="/"/>
    <hyperlink ref="A104" location="'458-20-4-07 - SO 51 - Kan...'!C2" display="/"/>
    <hyperlink ref="A105" location="'458-20-4-08 - SO 53 Kanal...'!C2" display="/"/>
    <hyperlink ref="A106" location="'458-20-4-09 - SO 58 Přelo...'!C2" display="/"/>
    <hyperlink ref="A107" location="'458-20-4-10 - SO 59 - Pře...'!C2" display="/"/>
    <hyperlink ref="A108" location="'458-20-4-11 - SO 76 Veřej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1276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ROUND((SUM(BE122:BE283)),  2)</f>
        <v>0</v>
      </c>
      <c r="G33" s="37"/>
      <c r="H33" s="37"/>
      <c r="I33" s="134">
        <v>0.20999999999999999</v>
      </c>
      <c r="J33" s="133">
        <f>ROUND(((SUM(BE122:BE283))*I33),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ROUND((SUM(BF122:BF283)),  2)</f>
        <v>0</v>
      </c>
      <c r="G34" s="37"/>
      <c r="H34" s="37"/>
      <c r="I34" s="134">
        <v>0.14999999999999999</v>
      </c>
      <c r="J34" s="133">
        <f>ROUND(((SUM(BF122:BF283))*I34),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ROUND((SUM(BG122:BG283)),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ROUND((SUM(BH122:BH283)),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ROUND((SUM(BI122:BI283)),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458/20-4-06 - SO 50 Kanalizace splašková - výtlak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J123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250</v>
      </c>
      <c r="E98" s="160"/>
      <c r="F98" s="160"/>
      <c r="G98" s="160"/>
      <c r="H98" s="160"/>
      <c r="I98" s="161"/>
      <c r="J98" s="162">
        <f>J124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251</v>
      </c>
      <c r="E99" s="160"/>
      <c r="F99" s="160"/>
      <c r="G99" s="160"/>
      <c r="H99" s="160"/>
      <c r="I99" s="161"/>
      <c r="J99" s="162">
        <f>J173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8"/>
      <c r="C100" s="10"/>
      <c r="D100" s="159" t="s">
        <v>1035</v>
      </c>
      <c r="E100" s="160"/>
      <c r="F100" s="160"/>
      <c r="G100" s="160"/>
      <c r="H100" s="160"/>
      <c r="I100" s="161"/>
      <c r="J100" s="162">
        <f>J177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1036</v>
      </c>
      <c r="E101" s="160"/>
      <c r="F101" s="160"/>
      <c r="G101" s="160"/>
      <c r="H101" s="160"/>
      <c r="I101" s="161"/>
      <c r="J101" s="162">
        <f>J190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8"/>
      <c r="C102" s="10"/>
      <c r="D102" s="159" t="s">
        <v>466</v>
      </c>
      <c r="E102" s="160"/>
      <c r="F102" s="160"/>
      <c r="G102" s="160"/>
      <c r="H102" s="160"/>
      <c r="I102" s="161"/>
      <c r="J102" s="162">
        <f>J279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123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147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148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137</v>
      </c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122" t="str">
        <f>E7</f>
        <v>Obchodní centrum Lysá nad Labem - veřejná dopravní a technická infrastruktura</v>
      </c>
      <c r="F112" s="31"/>
      <c r="G112" s="31"/>
      <c r="H112" s="31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124</v>
      </c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458/20-4-06 - SO 50 Kanalizace splašková - výtlak</v>
      </c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123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124" t="s">
        <v>22</v>
      </c>
      <c r="J116" s="68" t="str">
        <f>IF(J12="","",J12)</f>
        <v>20. 3. 2020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124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124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123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63"/>
      <c r="B121" s="164"/>
      <c r="C121" s="165" t="s">
        <v>138</v>
      </c>
      <c r="D121" s="166" t="s">
        <v>58</v>
      </c>
      <c r="E121" s="166" t="s">
        <v>54</v>
      </c>
      <c r="F121" s="166" t="s">
        <v>55</v>
      </c>
      <c r="G121" s="166" t="s">
        <v>139</v>
      </c>
      <c r="H121" s="166" t="s">
        <v>140</v>
      </c>
      <c r="I121" s="167" t="s">
        <v>141</v>
      </c>
      <c r="J121" s="166" t="s">
        <v>128</v>
      </c>
      <c r="K121" s="168" t="s">
        <v>142</v>
      </c>
      <c r="L121" s="169"/>
      <c r="M121" s="85" t="s">
        <v>1</v>
      </c>
      <c r="N121" s="86" t="s">
        <v>37</v>
      </c>
      <c r="O121" s="86" t="s">
        <v>143</v>
      </c>
      <c r="P121" s="86" t="s">
        <v>144</v>
      </c>
      <c r="Q121" s="86" t="s">
        <v>145</v>
      </c>
      <c r="R121" s="86" t="s">
        <v>146</v>
      </c>
      <c r="S121" s="86" t="s">
        <v>147</v>
      </c>
      <c r="T121" s="87" t="s">
        <v>148</v>
      </c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</row>
    <row r="122" s="2" customFormat="1" ht="22.8" customHeight="1">
      <c r="A122" s="37"/>
      <c r="B122" s="38"/>
      <c r="C122" s="92" t="s">
        <v>149</v>
      </c>
      <c r="D122" s="37"/>
      <c r="E122" s="37"/>
      <c r="F122" s="37"/>
      <c r="G122" s="37"/>
      <c r="H122" s="37"/>
      <c r="I122" s="123"/>
      <c r="J122" s="170">
        <f>BK122</f>
        <v>0</v>
      </c>
      <c r="K122" s="37"/>
      <c r="L122" s="38"/>
      <c r="M122" s="88"/>
      <c r="N122" s="72"/>
      <c r="O122" s="89"/>
      <c r="P122" s="171">
        <f>P123</f>
        <v>0</v>
      </c>
      <c r="Q122" s="89"/>
      <c r="R122" s="171">
        <f>R123</f>
        <v>1.913040144</v>
      </c>
      <c r="S122" s="89"/>
      <c r="T122" s="172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130</v>
      </c>
      <c r="BK122" s="173">
        <f>BK123</f>
        <v>0</v>
      </c>
    </row>
    <row r="123" s="12" customFormat="1" ht="25.92" customHeight="1">
      <c r="A123" s="12"/>
      <c r="B123" s="174"/>
      <c r="C123" s="12"/>
      <c r="D123" s="175" t="s">
        <v>72</v>
      </c>
      <c r="E123" s="176" t="s">
        <v>255</v>
      </c>
      <c r="F123" s="176" t="s">
        <v>256</v>
      </c>
      <c r="G123" s="12"/>
      <c r="H123" s="12"/>
      <c r="I123" s="177"/>
      <c r="J123" s="178">
        <f>BK123</f>
        <v>0</v>
      </c>
      <c r="K123" s="12"/>
      <c r="L123" s="174"/>
      <c r="M123" s="179"/>
      <c r="N123" s="180"/>
      <c r="O123" s="180"/>
      <c r="P123" s="181">
        <f>P124+P173+P177+P190+P279</f>
        <v>0</v>
      </c>
      <c r="Q123" s="180"/>
      <c r="R123" s="181">
        <f>R124+R173+R177+R190+R279</f>
        <v>1.913040144</v>
      </c>
      <c r="S123" s="180"/>
      <c r="T123" s="182">
        <f>T124+T173+T177+T190+T279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5" t="s">
        <v>81</v>
      </c>
      <c r="AT123" s="183" t="s">
        <v>72</v>
      </c>
      <c r="AU123" s="183" t="s">
        <v>73</v>
      </c>
      <c r="AY123" s="175" t="s">
        <v>153</v>
      </c>
      <c r="BK123" s="184">
        <f>BK124+BK173+BK177+BK190+BK279</f>
        <v>0</v>
      </c>
    </row>
    <row r="124" s="12" customFormat="1" ht="22.8" customHeight="1">
      <c r="A124" s="12"/>
      <c r="B124" s="174"/>
      <c r="C124" s="12"/>
      <c r="D124" s="175" t="s">
        <v>72</v>
      </c>
      <c r="E124" s="185" t="s">
        <v>81</v>
      </c>
      <c r="F124" s="185" t="s">
        <v>257</v>
      </c>
      <c r="G124" s="12"/>
      <c r="H124" s="12"/>
      <c r="I124" s="177"/>
      <c r="J124" s="186">
        <f>BK124</f>
        <v>0</v>
      </c>
      <c r="K124" s="12"/>
      <c r="L124" s="174"/>
      <c r="M124" s="179"/>
      <c r="N124" s="180"/>
      <c r="O124" s="180"/>
      <c r="P124" s="181">
        <f>SUM(P125:P172)</f>
        <v>0</v>
      </c>
      <c r="Q124" s="180"/>
      <c r="R124" s="181">
        <f>SUM(R125:R172)</f>
        <v>0.0096596640000000001</v>
      </c>
      <c r="S124" s="180"/>
      <c r="T124" s="182">
        <f>SUM(T125:T172)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5" t="s">
        <v>81</v>
      </c>
      <c r="AT124" s="183" t="s">
        <v>72</v>
      </c>
      <c r="AU124" s="183" t="s">
        <v>81</v>
      </c>
      <c r="AY124" s="175" t="s">
        <v>153</v>
      </c>
      <c r="BK124" s="184">
        <f>SUM(BK125:BK172)</f>
        <v>0</v>
      </c>
    </row>
    <row r="125" s="2" customFormat="1" ht="16.5" customHeight="1">
      <c r="A125" s="37"/>
      <c r="B125" s="187"/>
      <c r="C125" s="188" t="s">
        <v>81</v>
      </c>
      <c r="D125" s="188" t="s">
        <v>156</v>
      </c>
      <c r="E125" s="189" t="s">
        <v>1037</v>
      </c>
      <c r="F125" s="190" t="s">
        <v>1038</v>
      </c>
      <c r="G125" s="191" t="s">
        <v>290</v>
      </c>
      <c r="H125" s="192">
        <v>296</v>
      </c>
      <c r="I125" s="193"/>
      <c r="J125" s="194">
        <f>ROUND(I125*H125,2)</f>
        <v>0</v>
      </c>
      <c r="K125" s="190" t="s">
        <v>1</v>
      </c>
      <c r="L125" s="38"/>
      <c r="M125" s="195" t="s">
        <v>1</v>
      </c>
      <c r="N125" s="196" t="s">
        <v>38</v>
      </c>
      <c r="O125" s="76"/>
      <c r="P125" s="197">
        <f>O125*H125</f>
        <v>0</v>
      </c>
      <c r="Q125" s="197">
        <v>3.2634E-05</v>
      </c>
      <c r="R125" s="197">
        <f>Q125*H125</f>
        <v>0.0096596640000000001</v>
      </c>
      <c r="S125" s="197">
        <v>0</v>
      </c>
      <c r="T125" s="198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9" t="s">
        <v>173</v>
      </c>
      <c r="AT125" s="199" t="s">
        <v>156</v>
      </c>
      <c r="AU125" s="199" t="s">
        <v>83</v>
      </c>
      <c r="AY125" s="18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8" t="s">
        <v>81</v>
      </c>
      <c r="BK125" s="200">
        <f>ROUND(I125*H125,2)</f>
        <v>0</v>
      </c>
      <c r="BL125" s="18" t="s">
        <v>173</v>
      </c>
      <c r="BM125" s="199" t="s">
        <v>1277</v>
      </c>
    </row>
    <row r="126" s="2" customFormat="1">
      <c r="A126" s="37"/>
      <c r="B126" s="38"/>
      <c r="C126" s="37"/>
      <c r="D126" s="201" t="s">
        <v>162</v>
      </c>
      <c r="E126" s="37"/>
      <c r="F126" s="202" t="s">
        <v>1040</v>
      </c>
      <c r="G126" s="37"/>
      <c r="H126" s="37"/>
      <c r="I126" s="123"/>
      <c r="J126" s="37"/>
      <c r="K126" s="37"/>
      <c r="L126" s="38"/>
      <c r="M126" s="203"/>
      <c r="N126" s="204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162</v>
      </c>
      <c r="AU126" s="18" t="s">
        <v>83</v>
      </c>
    </row>
    <row r="127" s="14" customFormat="1">
      <c r="A127" s="14"/>
      <c r="B127" s="217"/>
      <c r="C127" s="14"/>
      <c r="D127" s="201" t="s">
        <v>264</v>
      </c>
      <c r="E127" s="218" t="s">
        <v>1</v>
      </c>
      <c r="F127" s="219" t="s">
        <v>1041</v>
      </c>
      <c r="G127" s="14"/>
      <c r="H127" s="220">
        <v>296</v>
      </c>
      <c r="I127" s="221"/>
      <c r="J127" s="14"/>
      <c r="K127" s="14"/>
      <c r="L127" s="217"/>
      <c r="M127" s="222"/>
      <c r="N127" s="223"/>
      <c r="O127" s="223"/>
      <c r="P127" s="223"/>
      <c r="Q127" s="223"/>
      <c r="R127" s="223"/>
      <c r="S127" s="223"/>
      <c r="T127" s="22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18" t="s">
        <v>264</v>
      </c>
      <c r="AU127" s="218" t="s">
        <v>83</v>
      </c>
      <c r="AV127" s="14" t="s">
        <v>83</v>
      </c>
      <c r="AW127" s="14" t="s">
        <v>30</v>
      </c>
      <c r="AX127" s="14" t="s">
        <v>81</v>
      </c>
      <c r="AY127" s="218" t="s">
        <v>153</v>
      </c>
    </row>
    <row r="128" s="2" customFormat="1" ht="16.5" customHeight="1">
      <c r="A128" s="37"/>
      <c r="B128" s="187"/>
      <c r="C128" s="188" t="s">
        <v>83</v>
      </c>
      <c r="D128" s="188" t="s">
        <v>156</v>
      </c>
      <c r="E128" s="189" t="s">
        <v>1042</v>
      </c>
      <c r="F128" s="190" t="s">
        <v>1043</v>
      </c>
      <c r="G128" s="191" t="s">
        <v>301</v>
      </c>
      <c r="H128" s="192">
        <v>388.87200000000001</v>
      </c>
      <c r="I128" s="193"/>
      <c r="J128" s="194">
        <f>ROUND(I128*H128,2)</f>
        <v>0</v>
      </c>
      <c r="K128" s="190" t="s">
        <v>261</v>
      </c>
      <c r="L128" s="38"/>
      <c r="M128" s="195" t="s">
        <v>1</v>
      </c>
      <c r="N128" s="196" t="s">
        <v>38</v>
      </c>
      <c r="O128" s="76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9" t="s">
        <v>173</v>
      </c>
      <c r="AT128" s="199" t="s">
        <v>156</v>
      </c>
      <c r="AU128" s="199" t="s">
        <v>83</v>
      </c>
      <c r="AY128" s="18" t="s">
        <v>153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8" t="s">
        <v>81</v>
      </c>
      <c r="BK128" s="200">
        <f>ROUND(I128*H128,2)</f>
        <v>0</v>
      </c>
      <c r="BL128" s="18" t="s">
        <v>173</v>
      </c>
      <c r="BM128" s="199" t="s">
        <v>1278</v>
      </c>
    </row>
    <row r="129" s="2" customFormat="1">
      <c r="A129" s="37"/>
      <c r="B129" s="38"/>
      <c r="C129" s="37"/>
      <c r="D129" s="201" t="s">
        <v>162</v>
      </c>
      <c r="E129" s="37"/>
      <c r="F129" s="202" t="s">
        <v>1045</v>
      </c>
      <c r="G129" s="37"/>
      <c r="H129" s="37"/>
      <c r="I129" s="123"/>
      <c r="J129" s="37"/>
      <c r="K129" s="37"/>
      <c r="L129" s="38"/>
      <c r="M129" s="203"/>
      <c r="N129" s="204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162</v>
      </c>
      <c r="AU129" s="18" t="s">
        <v>83</v>
      </c>
    </row>
    <row r="130" s="14" customFormat="1">
      <c r="A130" s="14"/>
      <c r="B130" s="217"/>
      <c r="C130" s="14"/>
      <c r="D130" s="201" t="s">
        <v>264</v>
      </c>
      <c r="E130" s="218" t="s">
        <v>1</v>
      </c>
      <c r="F130" s="219" t="s">
        <v>1279</v>
      </c>
      <c r="G130" s="14"/>
      <c r="H130" s="220">
        <v>388.87200000000001</v>
      </c>
      <c r="I130" s="221"/>
      <c r="J130" s="14"/>
      <c r="K130" s="14"/>
      <c r="L130" s="217"/>
      <c r="M130" s="222"/>
      <c r="N130" s="223"/>
      <c r="O130" s="223"/>
      <c r="P130" s="223"/>
      <c r="Q130" s="223"/>
      <c r="R130" s="223"/>
      <c r="S130" s="223"/>
      <c r="T130" s="22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8" t="s">
        <v>264</v>
      </c>
      <c r="AU130" s="218" t="s">
        <v>83</v>
      </c>
      <c r="AV130" s="14" t="s">
        <v>83</v>
      </c>
      <c r="AW130" s="14" t="s">
        <v>30</v>
      </c>
      <c r="AX130" s="14" t="s">
        <v>81</v>
      </c>
      <c r="AY130" s="218" t="s">
        <v>153</v>
      </c>
    </row>
    <row r="131" s="2" customFormat="1" ht="16.5" customHeight="1">
      <c r="A131" s="37"/>
      <c r="B131" s="187"/>
      <c r="C131" s="188" t="s">
        <v>168</v>
      </c>
      <c r="D131" s="188" t="s">
        <v>156</v>
      </c>
      <c r="E131" s="189" t="s">
        <v>1056</v>
      </c>
      <c r="F131" s="190" t="s">
        <v>1057</v>
      </c>
      <c r="G131" s="191" t="s">
        <v>260</v>
      </c>
      <c r="H131" s="192">
        <v>707.03999999999996</v>
      </c>
      <c r="I131" s="193"/>
      <c r="J131" s="194">
        <f>ROUND(I131*H131,2)</f>
        <v>0</v>
      </c>
      <c r="K131" s="190" t="s">
        <v>1</v>
      </c>
      <c r="L131" s="38"/>
      <c r="M131" s="195" t="s">
        <v>1</v>
      </c>
      <c r="N131" s="196" t="s">
        <v>38</v>
      </c>
      <c r="O131" s="76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9" t="s">
        <v>173</v>
      </c>
      <c r="AT131" s="199" t="s">
        <v>156</v>
      </c>
      <c r="AU131" s="199" t="s">
        <v>83</v>
      </c>
      <c r="AY131" s="18" t="s">
        <v>153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8" t="s">
        <v>81</v>
      </c>
      <c r="BK131" s="200">
        <f>ROUND(I131*H131,2)</f>
        <v>0</v>
      </c>
      <c r="BL131" s="18" t="s">
        <v>173</v>
      </c>
      <c r="BM131" s="199" t="s">
        <v>1280</v>
      </c>
    </row>
    <row r="132" s="2" customFormat="1">
      <c r="A132" s="37"/>
      <c r="B132" s="38"/>
      <c r="C132" s="37"/>
      <c r="D132" s="201" t="s">
        <v>162</v>
      </c>
      <c r="E132" s="37"/>
      <c r="F132" s="202" t="s">
        <v>1059</v>
      </c>
      <c r="G132" s="37"/>
      <c r="H132" s="37"/>
      <c r="I132" s="123"/>
      <c r="J132" s="37"/>
      <c r="K132" s="37"/>
      <c r="L132" s="38"/>
      <c r="M132" s="203"/>
      <c r="N132" s="204"/>
      <c r="O132" s="76"/>
      <c r="P132" s="76"/>
      <c r="Q132" s="76"/>
      <c r="R132" s="76"/>
      <c r="S132" s="76"/>
      <c r="T132" s="7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162</v>
      </c>
      <c r="AU132" s="18" t="s">
        <v>83</v>
      </c>
    </row>
    <row r="133" s="14" customFormat="1">
      <c r="A133" s="14"/>
      <c r="B133" s="217"/>
      <c r="C133" s="14"/>
      <c r="D133" s="201" t="s">
        <v>264</v>
      </c>
      <c r="E133" s="218" t="s">
        <v>1</v>
      </c>
      <c r="F133" s="219" t="s">
        <v>1281</v>
      </c>
      <c r="G133" s="14"/>
      <c r="H133" s="220">
        <v>707.03999999999996</v>
      </c>
      <c r="I133" s="221"/>
      <c r="J133" s="14"/>
      <c r="K133" s="14"/>
      <c r="L133" s="217"/>
      <c r="M133" s="222"/>
      <c r="N133" s="223"/>
      <c r="O133" s="223"/>
      <c r="P133" s="223"/>
      <c r="Q133" s="223"/>
      <c r="R133" s="223"/>
      <c r="S133" s="223"/>
      <c r="T133" s="22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18" t="s">
        <v>264</v>
      </c>
      <c r="AU133" s="218" t="s">
        <v>83</v>
      </c>
      <c r="AV133" s="14" t="s">
        <v>83</v>
      </c>
      <c r="AW133" s="14" t="s">
        <v>30</v>
      </c>
      <c r="AX133" s="14" t="s">
        <v>81</v>
      </c>
      <c r="AY133" s="218" t="s">
        <v>153</v>
      </c>
    </row>
    <row r="134" s="2" customFormat="1" ht="16.5" customHeight="1">
      <c r="A134" s="37"/>
      <c r="B134" s="187"/>
      <c r="C134" s="188" t="s">
        <v>173</v>
      </c>
      <c r="D134" s="188" t="s">
        <v>156</v>
      </c>
      <c r="E134" s="189" t="s">
        <v>1062</v>
      </c>
      <c r="F134" s="190" t="s">
        <v>1063</v>
      </c>
      <c r="G134" s="191" t="s">
        <v>260</v>
      </c>
      <c r="H134" s="192">
        <v>707.03999999999996</v>
      </c>
      <c r="I134" s="193"/>
      <c r="J134" s="194">
        <f>ROUND(I134*H134,2)</f>
        <v>0</v>
      </c>
      <c r="K134" s="190" t="s">
        <v>1</v>
      </c>
      <c r="L134" s="38"/>
      <c r="M134" s="195" t="s">
        <v>1</v>
      </c>
      <c r="N134" s="196" t="s">
        <v>38</v>
      </c>
      <c r="O134" s="76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9" t="s">
        <v>173</v>
      </c>
      <c r="AT134" s="199" t="s">
        <v>156</v>
      </c>
      <c r="AU134" s="199" t="s">
        <v>83</v>
      </c>
      <c r="AY134" s="18" t="s">
        <v>153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8" t="s">
        <v>81</v>
      </c>
      <c r="BK134" s="200">
        <f>ROUND(I134*H134,2)</f>
        <v>0</v>
      </c>
      <c r="BL134" s="18" t="s">
        <v>173</v>
      </c>
      <c r="BM134" s="199" t="s">
        <v>1282</v>
      </c>
    </row>
    <row r="135" s="2" customFormat="1">
      <c r="A135" s="37"/>
      <c r="B135" s="38"/>
      <c r="C135" s="37"/>
      <c r="D135" s="201" t="s">
        <v>162</v>
      </c>
      <c r="E135" s="37"/>
      <c r="F135" s="202" t="s">
        <v>1065</v>
      </c>
      <c r="G135" s="37"/>
      <c r="H135" s="37"/>
      <c r="I135" s="123"/>
      <c r="J135" s="37"/>
      <c r="K135" s="37"/>
      <c r="L135" s="38"/>
      <c r="M135" s="203"/>
      <c r="N135" s="204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162</v>
      </c>
      <c r="AU135" s="18" t="s">
        <v>83</v>
      </c>
    </row>
    <row r="136" s="14" customFormat="1">
      <c r="A136" s="14"/>
      <c r="B136" s="217"/>
      <c r="C136" s="14"/>
      <c r="D136" s="201" t="s">
        <v>264</v>
      </c>
      <c r="E136" s="218" t="s">
        <v>1</v>
      </c>
      <c r="F136" s="219" t="s">
        <v>1281</v>
      </c>
      <c r="G136" s="14"/>
      <c r="H136" s="220">
        <v>707.03999999999996</v>
      </c>
      <c r="I136" s="221"/>
      <c r="J136" s="14"/>
      <c r="K136" s="14"/>
      <c r="L136" s="217"/>
      <c r="M136" s="222"/>
      <c r="N136" s="223"/>
      <c r="O136" s="223"/>
      <c r="P136" s="223"/>
      <c r="Q136" s="223"/>
      <c r="R136" s="223"/>
      <c r="S136" s="223"/>
      <c r="T136" s="22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8" t="s">
        <v>264</v>
      </c>
      <c r="AU136" s="218" t="s">
        <v>83</v>
      </c>
      <c r="AV136" s="14" t="s">
        <v>83</v>
      </c>
      <c r="AW136" s="14" t="s">
        <v>30</v>
      </c>
      <c r="AX136" s="14" t="s">
        <v>81</v>
      </c>
      <c r="AY136" s="218" t="s">
        <v>153</v>
      </c>
    </row>
    <row r="137" s="2" customFormat="1" ht="16.5" customHeight="1">
      <c r="A137" s="37"/>
      <c r="B137" s="187"/>
      <c r="C137" s="188" t="s">
        <v>152</v>
      </c>
      <c r="D137" s="188" t="s">
        <v>156</v>
      </c>
      <c r="E137" s="189" t="s">
        <v>315</v>
      </c>
      <c r="F137" s="190" t="s">
        <v>316</v>
      </c>
      <c r="G137" s="191" t="s">
        <v>301</v>
      </c>
      <c r="H137" s="192">
        <v>388.87200000000001</v>
      </c>
      <c r="I137" s="193"/>
      <c r="J137" s="194">
        <f>ROUND(I137*H137,2)</f>
        <v>0</v>
      </c>
      <c r="K137" s="190" t="s">
        <v>261</v>
      </c>
      <c r="L137" s="38"/>
      <c r="M137" s="195" t="s">
        <v>1</v>
      </c>
      <c r="N137" s="196" t="s">
        <v>38</v>
      </c>
      <c r="O137" s="76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9" t="s">
        <v>173</v>
      </c>
      <c r="AT137" s="199" t="s">
        <v>156</v>
      </c>
      <c r="AU137" s="199" t="s">
        <v>83</v>
      </c>
      <c r="AY137" s="18" t="s">
        <v>153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8" t="s">
        <v>81</v>
      </c>
      <c r="BK137" s="200">
        <f>ROUND(I137*H137,2)</f>
        <v>0</v>
      </c>
      <c r="BL137" s="18" t="s">
        <v>173</v>
      </c>
      <c r="BM137" s="199" t="s">
        <v>1283</v>
      </c>
    </row>
    <row r="138" s="2" customFormat="1">
      <c r="A138" s="37"/>
      <c r="B138" s="38"/>
      <c r="C138" s="37"/>
      <c r="D138" s="201" t="s">
        <v>162</v>
      </c>
      <c r="E138" s="37"/>
      <c r="F138" s="202" t="s">
        <v>318</v>
      </c>
      <c r="G138" s="37"/>
      <c r="H138" s="37"/>
      <c r="I138" s="123"/>
      <c r="J138" s="37"/>
      <c r="K138" s="37"/>
      <c r="L138" s="38"/>
      <c r="M138" s="203"/>
      <c r="N138" s="204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162</v>
      </c>
      <c r="AU138" s="18" t="s">
        <v>83</v>
      </c>
    </row>
    <row r="139" s="14" customFormat="1">
      <c r="A139" s="14"/>
      <c r="B139" s="217"/>
      <c r="C139" s="14"/>
      <c r="D139" s="201" t="s">
        <v>264</v>
      </c>
      <c r="E139" s="218" t="s">
        <v>1</v>
      </c>
      <c r="F139" s="219" t="s">
        <v>1279</v>
      </c>
      <c r="G139" s="14"/>
      <c r="H139" s="220">
        <v>388.87200000000001</v>
      </c>
      <c r="I139" s="221"/>
      <c r="J139" s="14"/>
      <c r="K139" s="14"/>
      <c r="L139" s="217"/>
      <c r="M139" s="222"/>
      <c r="N139" s="223"/>
      <c r="O139" s="223"/>
      <c r="P139" s="223"/>
      <c r="Q139" s="223"/>
      <c r="R139" s="223"/>
      <c r="S139" s="223"/>
      <c r="T139" s="22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8" t="s">
        <v>264</v>
      </c>
      <c r="AU139" s="218" t="s">
        <v>83</v>
      </c>
      <c r="AV139" s="14" t="s">
        <v>83</v>
      </c>
      <c r="AW139" s="14" t="s">
        <v>30</v>
      </c>
      <c r="AX139" s="14" t="s">
        <v>81</v>
      </c>
      <c r="AY139" s="218" t="s">
        <v>153</v>
      </c>
    </row>
    <row r="140" s="13" customFormat="1">
      <c r="A140" s="13"/>
      <c r="B140" s="210"/>
      <c r="C140" s="13"/>
      <c r="D140" s="201" t="s">
        <v>264</v>
      </c>
      <c r="E140" s="211" t="s">
        <v>1</v>
      </c>
      <c r="F140" s="212" t="s">
        <v>1284</v>
      </c>
      <c r="G140" s="13"/>
      <c r="H140" s="211" t="s">
        <v>1</v>
      </c>
      <c r="I140" s="213"/>
      <c r="J140" s="13"/>
      <c r="K140" s="13"/>
      <c r="L140" s="210"/>
      <c r="M140" s="214"/>
      <c r="N140" s="215"/>
      <c r="O140" s="215"/>
      <c r="P140" s="215"/>
      <c r="Q140" s="215"/>
      <c r="R140" s="215"/>
      <c r="S140" s="215"/>
      <c r="T140" s="21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11" t="s">
        <v>264</v>
      </c>
      <c r="AU140" s="211" t="s">
        <v>83</v>
      </c>
      <c r="AV140" s="13" t="s">
        <v>81</v>
      </c>
      <c r="AW140" s="13" t="s">
        <v>30</v>
      </c>
      <c r="AX140" s="13" t="s">
        <v>73</v>
      </c>
      <c r="AY140" s="211" t="s">
        <v>153</v>
      </c>
    </row>
    <row r="141" s="2" customFormat="1" ht="16.5" customHeight="1">
      <c r="A141" s="37"/>
      <c r="B141" s="187"/>
      <c r="C141" s="188" t="s">
        <v>183</v>
      </c>
      <c r="D141" s="188" t="s">
        <v>156</v>
      </c>
      <c r="E141" s="189" t="s">
        <v>324</v>
      </c>
      <c r="F141" s="190" t="s">
        <v>325</v>
      </c>
      <c r="G141" s="191" t="s">
        <v>301</v>
      </c>
      <c r="H141" s="192">
        <v>388.87200000000001</v>
      </c>
      <c r="I141" s="193"/>
      <c r="J141" s="194">
        <f>ROUND(I141*H141,2)</f>
        <v>0</v>
      </c>
      <c r="K141" s="190" t="s">
        <v>261</v>
      </c>
      <c r="L141" s="38"/>
      <c r="M141" s="195" t="s">
        <v>1</v>
      </c>
      <c r="N141" s="196" t="s">
        <v>38</v>
      </c>
      <c r="O141" s="76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9" t="s">
        <v>173</v>
      </c>
      <c r="AT141" s="199" t="s">
        <v>156</v>
      </c>
      <c r="AU141" s="199" t="s">
        <v>83</v>
      </c>
      <c r="AY141" s="18" t="s">
        <v>153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8" t="s">
        <v>81</v>
      </c>
      <c r="BK141" s="200">
        <f>ROUND(I141*H141,2)</f>
        <v>0</v>
      </c>
      <c r="BL141" s="18" t="s">
        <v>173</v>
      </c>
      <c r="BM141" s="199" t="s">
        <v>1285</v>
      </c>
    </row>
    <row r="142" s="2" customFormat="1">
      <c r="A142" s="37"/>
      <c r="B142" s="38"/>
      <c r="C142" s="37"/>
      <c r="D142" s="201" t="s">
        <v>162</v>
      </c>
      <c r="E142" s="37"/>
      <c r="F142" s="202" t="s">
        <v>327</v>
      </c>
      <c r="G142" s="37"/>
      <c r="H142" s="37"/>
      <c r="I142" s="123"/>
      <c r="J142" s="37"/>
      <c r="K142" s="37"/>
      <c r="L142" s="38"/>
      <c r="M142" s="203"/>
      <c r="N142" s="204"/>
      <c r="O142" s="76"/>
      <c r="P142" s="76"/>
      <c r="Q142" s="76"/>
      <c r="R142" s="76"/>
      <c r="S142" s="76"/>
      <c r="T142" s="7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162</v>
      </c>
      <c r="AU142" s="18" t="s">
        <v>83</v>
      </c>
    </row>
    <row r="143" s="14" customFormat="1">
      <c r="A143" s="14"/>
      <c r="B143" s="217"/>
      <c r="C143" s="14"/>
      <c r="D143" s="201" t="s">
        <v>264</v>
      </c>
      <c r="E143" s="218" t="s">
        <v>1</v>
      </c>
      <c r="F143" s="219" t="s">
        <v>1279</v>
      </c>
      <c r="G143" s="14"/>
      <c r="H143" s="220">
        <v>388.87200000000001</v>
      </c>
      <c r="I143" s="221"/>
      <c r="J143" s="14"/>
      <c r="K143" s="14"/>
      <c r="L143" s="217"/>
      <c r="M143" s="222"/>
      <c r="N143" s="223"/>
      <c r="O143" s="223"/>
      <c r="P143" s="223"/>
      <c r="Q143" s="223"/>
      <c r="R143" s="223"/>
      <c r="S143" s="223"/>
      <c r="T143" s="22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18" t="s">
        <v>264</v>
      </c>
      <c r="AU143" s="218" t="s">
        <v>83</v>
      </c>
      <c r="AV143" s="14" t="s">
        <v>83</v>
      </c>
      <c r="AW143" s="14" t="s">
        <v>30</v>
      </c>
      <c r="AX143" s="14" t="s">
        <v>81</v>
      </c>
      <c r="AY143" s="218" t="s">
        <v>153</v>
      </c>
    </row>
    <row r="144" s="13" customFormat="1">
      <c r="A144" s="13"/>
      <c r="B144" s="210"/>
      <c r="C144" s="13"/>
      <c r="D144" s="201" t="s">
        <v>264</v>
      </c>
      <c r="E144" s="211" t="s">
        <v>1</v>
      </c>
      <c r="F144" s="212" t="s">
        <v>1286</v>
      </c>
      <c r="G144" s="13"/>
      <c r="H144" s="211" t="s">
        <v>1</v>
      </c>
      <c r="I144" s="213"/>
      <c r="J144" s="13"/>
      <c r="K144" s="13"/>
      <c r="L144" s="210"/>
      <c r="M144" s="214"/>
      <c r="N144" s="215"/>
      <c r="O144" s="215"/>
      <c r="P144" s="215"/>
      <c r="Q144" s="215"/>
      <c r="R144" s="215"/>
      <c r="S144" s="215"/>
      <c r="T144" s="21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11" t="s">
        <v>264</v>
      </c>
      <c r="AU144" s="211" t="s">
        <v>83</v>
      </c>
      <c r="AV144" s="13" t="s">
        <v>81</v>
      </c>
      <c r="AW144" s="13" t="s">
        <v>30</v>
      </c>
      <c r="AX144" s="13" t="s">
        <v>73</v>
      </c>
      <c r="AY144" s="211" t="s">
        <v>153</v>
      </c>
    </row>
    <row r="145" s="2" customFormat="1" ht="21.75" customHeight="1">
      <c r="A145" s="37"/>
      <c r="B145" s="187"/>
      <c r="C145" s="188" t="s">
        <v>188</v>
      </c>
      <c r="D145" s="188" t="s">
        <v>156</v>
      </c>
      <c r="E145" s="189" t="s">
        <v>330</v>
      </c>
      <c r="F145" s="190" t="s">
        <v>331</v>
      </c>
      <c r="G145" s="191" t="s">
        <v>301</v>
      </c>
      <c r="H145" s="192">
        <v>3888.7199999999998</v>
      </c>
      <c r="I145" s="193"/>
      <c r="J145" s="194">
        <f>ROUND(I145*H145,2)</f>
        <v>0</v>
      </c>
      <c r="K145" s="190" t="s">
        <v>261</v>
      </c>
      <c r="L145" s="38"/>
      <c r="M145" s="195" t="s">
        <v>1</v>
      </c>
      <c r="N145" s="196" t="s">
        <v>38</v>
      </c>
      <c r="O145" s="76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9" t="s">
        <v>173</v>
      </c>
      <c r="AT145" s="199" t="s">
        <v>156</v>
      </c>
      <c r="AU145" s="199" t="s">
        <v>83</v>
      </c>
      <c r="AY145" s="18" t="s">
        <v>153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8" t="s">
        <v>81</v>
      </c>
      <c r="BK145" s="200">
        <f>ROUND(I145*H145,2)</f>
        <v>0</v>
      </c>
      <c r="BL145" s="18" t="s">
        <v>173</v>
      </c>
      <c r="BM145" s="199" t="s">
        <v>1287</v>
      </c>
    </row>
    <row r="146" s="2" customFormat="1">
      <c r="A146" s="37"/>
      <c r="B146" s="38"/>
      <c r="C146" s="37"/>
      <c r="D146" s="201" t="s">
        <v>162</v>
      </c>
      <c r="E146" s="37"/>
      <c r="F146" s="202" t="s">
        <v>333</v>
      </c>
      <c r="G146" s="37"/>
      <c r="H146" s="37"/>
      <c r="I146" s="123"/>
      <c r="J146" s="37"/>
      <c r="K146" s="37"/>
      <c r="L146" s="38"/>
      <c r="M146" s="203"/>
      <c r="N146" s="204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162</v>
      </c>
      <c r="AU146" s="18" t="s">
        <v>83</v>
      </c>
    </row>
    <row r="147" s="14" customFormat="1">
      <c r="A147" s="14"/>
      <c r="B147" s="217"/>
      <c r="C147" s="14"/>
      <c r="D147" s="201" t="s">
        <v>264</v>
      </c>
      <c r="E147" s="218" t="s">
        <v>1</v>
      </c>
      <c r="F147" s="219" t="s">
        <v>1288</v>
      </c>
      <c r="G147" s="14"/>
      <c r="H147" s="220">
        <v>3888.7199999999998</v>
      </c>
      <c r="I147" s="221"/>
      <c r="J147" s="14"/>
      <c r="K147" s="14"/>
      <c r="L147" s="217"/>
      <c r="M147" s="222"/>
      <c r="N147" s="223"/>
      <c r="O147" s="223"/>
      <c r="P147" s="223"/>
      <c r="Q147" s="223"/>
      <c r="R147" s="223"/>
      <c r="S147" s="223"/>
      <c r="T147" s="22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8" t="s">
        <v>264</v>
      </c>
      <c r="AU147" s="218" t="s">
        <v>83</v>
      </c>
      <c r="AV147" s="14" t="s">
        <v>83</v>
      </c>
      <c r="AW147" s="14" t="s">
        <v>30</v>
      </c>
      <c r="AX147" s="14" t="s">
        <v>81</v>
      </c>
      <c r="AY147" s="218" t="s">
        <v>153</v>
      </c>
    </row>
    <row r="148" s="13" customFormat="1">
      <c r="A148" s="13"/>
      <c r="B148" s="210"/>
      <c r="C148" s="13"/>
      <c r="D148" s="201" t="s">
        <v>264</v>
      </c>
      <c r="E148" s="211" t="s">
        <v>1</v>
      </c>
      <c r="F148" s="212" t="s">
        <v>1289</v>
      </c>
      <c r="G148" s="13"/>
      <c r="H148" s="211" t="s">
        <v>1</v>
      </c>
      <c r="I148" s="213"/>
      <c r="J148" s="13"/>
      <c r="K148" s="13"/>
      <c r="L148" s="210"/>
      <c r="M148" s="214"/>
      <c r="N148" s="215"/>
      <c r="O148" s="215"/>
      <c r="P148" s="215"/>
      <c r="Q148" s="215"/>
      <c r="R148" s="215"/>
      <c r="S148" s="215"/>
      <c r="T148" s="21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11" t="s">
        <v>264</v>
      </c>
      <c r="AU148" s="211" t="s">
        <v>83</v>
      </c>
      <c r="AV148" s="13" t="s">
        <v>81</v>
      </c>
      <c r="AW148" s="13" t="s">
        <v>30</v>
      </c>
      <c r="AX148" s="13" t="s">
        <v>73</v>
      </c>
      <c r="AY148" s="211" t="s">
        <v>153</v>
      </c>
    </row>
    <row r="149" s="2" customFormat="1" ht="16.5" customHeight="1">
      <c r="A149" s="37"/>
      <c r="B149" s="187"/>
      <c r="C149" s="188" t="s">
        <v>193</v>
      </c>
      <c r="D149" s="188" t="s">
        <v>156</v>
      </c>
      <c r="E149" s="189" t="s">
        <v>1075</v>
      </c>
      <c r="F149" s="190" t="s">
        <v>1076</v>
      </c>
      <c r="G149" s="191" t="s">
        <v>301</v>
      </c>
      <c r="H149" s="192">
        <v>777.74400000000003</v>
      </c>
      <c r="I149" s="193"/>
      <c r="J149" s="194">
        <f>ROUND(I149*H149,2)</f>
        <v>0</v>
      </c>
      <c r="K149" s="190" t="s">
        <v>261</v>
      </c>
      <c r="L149" s="38"/>
      <c r="M149" s="195" t="s">
        <v>1</v>
      </c>
      <c r="N149" s="196" t="s">
        <v>38</v>
      </c>
      <c r="O149" s="76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9" t="s">
        <v>173</v>
      </c>
      <c r="AT149" s="199" t="s">
        <v>156</v>
      </c>
      <c r="AU149" s="199" t="s">
        <v>83</v>
      </c>
      <c r="AY149" s="18" t="s">
        <v>153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8" t="s">
        <v>81</v>
      </c>
      <c r="BK149" s="200">
        <f>ROUND(I149*H149,2)</f>
        <v>0</v>
      </c>
      <c r="BL149" s="18" t="s">
        <v>173</v>
      </c>
      <c r="BM149" s="199" t="s">
        <v>1290</v>
      </c>
    </row>
    <row r="150" s="2" customFormat="1">
      <c r="A150" s="37"/>
      <c r="B150" s="38"/>
      <c r="C150" s="37"/>
      <c r="D150" s="201" t="s">
        <v>162</v>
      </c>
      <c r="E150" s="37"/>
      <c r="F150" s="202" t="s">
        <v>1078</v>
      </c>
      <c r="G150" s="37"/>
      <c r="H150" s="37"/>
      <c r="I150" s="123"/>
      <c r="J150" s="37"/>
      <c r="K150" s="37"/>
      <c r="L150" s="38"/>
      <c r="M150" s="203"/>
      <c r="N150" s="204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162</v>
      </c>
      <c r="AU150" s="18" t="s">
        <v>83</v>
      </c>
    </row>
    <row r="151" s="14" customFormat="1">
      <c r="A151" s="14"/>
      <c r="B151" s="217"/>
      <c r="C151" s="14"/>
      <c r="D151" s="201" t="s">
        <v>264</v>
      </c>
      <c r="E151" s="218" t="s">
        <v>1</v>
      </c>
      <c r="F151" s="219" t="s">
        <v>1291</v>
      </c>
      <c r="G151" s="14"/>
      <c r="H151" s="220">
        <v>777.74400000000003</v>
      </c>
      <c r="I151" s="221"/>
      <c r="J151" s="14"/>
      <c r="K151" s="14"/>
      <c r="L151" s="217"/>
      <c r="M151" s="222"/>
      <c r="N151" s="223"/>
      <c r="O151" s="223"/>
      <c r="P151" s="223"/>
      <c r="Q151" s="223"/>
      <c r="R151" s="223"/>
      <c r="S151" s="223"/>
      <c r="T151" s="22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8" t="s">
        <v>264</v>
      </c>
      <c r="AU151" s="218" t="s">
        <v>83</v>
      </c>
      <c r="AV151" s="14" t="s">
        <v>83</v>
      </c>
      <c r="AW151" s="14" t="s">
        <v>30</v>
      </c>
      <c r="AX151" s="14" t="s">
        <v>81</v>
      </c>
      <c r="AY151" s="218" t="s">
        <v>153</v>
      </c>
    </row>
    <row r="152" s="2" customFormat="1" ht="16.5" customHeight="1">
      <c r="A152" s="37"/>
      <c r="B152" s="187"/>
      <c r="C152" s="188" t="s">
        <v>201</v>
      </c>
      <c r="D152" s="188" t="s">
        <v>156</v>
      </c>
      <c r="E152" s="189" t="s">
        <v>1080</v>
      </c>
      <c r="F152" s="190" t="s">
        <v>365</v>
      </c>
      <c r="G152" s="191" t="s">
        <v>301</v>
      </c>
      <c r="H152" s="192">
        <v>388.87200000000001</v>
      </c>
      <c r="I152" s="193"/>
      <c r="J152" s="194">
        <f>ROUND(I152*H152,2)</f>
        <v>0</v>
      </c>
      <c r="K152" s="190" t="s">
        <v>1</v>
      </c>
      <c r="L152" s="38"/>
      <c r="M152" s="195" t="s">
        <v>1</v>
      </c>
      <c r="N152" s="196" t="s">
        <v>38</v>
      </c>
      <c r="O152" s="76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9" t="s">
        <v>173</v>
      </c>
      <c r="AT152" s="199" t="s">
        <v>156</v>
      </c>
      <c r="AU152" s="199" t="s">
        <v>83</v>
      </c>
      <c r="AY152" s="18" t="s">
        <v>153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8" t="s">
        <v>81</v>
      </c>
      <c r="BK152" s="200">
        <f>ROUND(I152*H152,2)</f>
        <v>0</v>
      </c>
      <c r="BL152" s="18" t="s">
        <v>173</v>
      </c>
      <c r="BM152" s="199" t="s">
        <v>1292</v>
      </c>
    </row>
    <row r="153" s="2" customFormat="1">
      <c r="A153" s="37"/>
      <c r="B153" s="38"/>
      <c r="C153" s="37"/>
      <c r="D153" s="201" t="s">
        <v>162</v>
      </c>
      <c r="E153" s="37"/>
      <c r="F153" s="202" t="s">
        <v>367</v>
      </c>
      <c r="G153" s="37"/>
      <c r="H153" s="37"/>
      <c r="I153" s="123"/>
      <c r="J153" s="37"/>
      <c r="K153" s="37"/>
      <c r="L153" s="38"/>
      <c r="M153" s="203"/>
      <c r="N153" s="204"/>
      <c r="O153" s="76"/>
      <c r="P153" s="76"/>
      <c r="Q153" s="76"/>
      <c r="R153" s="76"/>
      <c r="S153" s="76"/>
      <c r="T153" s="7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8" t="s">
        <v>162</v>
      </c>
      <c r="AU153" s="18" t="s">
        <v>83</v>
      </c>
    </row>
    <row r="154" s="14" customFormat="1">
      <c r="A154" s="14"/>
      <c r="B154" s="217"/>
      <c r="C154" s="14"/>
      <c r="D154" s="201" t="s">
        <v>264</v>
      </c>
      <c r="E154" s="218" t="s">
        <v>1</v>
      </c>
      <c r="F154" s="219" t="s">
        <v>1279</v>
      </c>
      <c r="G154" s="14"/>
      <c r="H154" s="220">
        <v>388.87200000000001</v>
      </c>
      <c r="I154" s="221"/>
      <c r="J154" s="14"/>
      <c r="K154" s="14"/>
      <c r="L154" s="217"/>
      <c r="M154" s="222"/>
      <c r="N154" s="223"/>
      <c r="O154" s="223"/>
      <c r="P154" s="223"/>
      <c r="Q154" s="223"/>
      <c r="R154" s="223"/>
      <c r="S154" s="223"/>
      <c r="T154" s="22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8" t="s">
        <v>264</v>
      </c>
      <c r="AU154" s="218" t="s">
        <v>83</v>
      </c>
      <c r="AV154" s="14" t="s">
        <v>83</v>
      </c>
      <c r="AW154" s="14" t="s">
        <v>30</v>
      </c>
      <c r="AX154" s="14" t="s">
        <v>81</v>
      </c>
      <c r="AY154" s="218" t="s">
        <v>153</v>
      </c>
    </row>
    <row r="155" s="2" customFormat="1" ht="16.5" customHeight="1">
      <c r="A155" s="37"/>
      <c r="B155" s="187"/>
      <c r="C155" s="188" t="s">
        <v>206</v>
      </c>
      <c r="D155" s="188" t="s">
        <v>156</v>
      </c>
      <c r="E155" s="189" t="s">
        <v>357</v>
      </c>
      <c r="F155" s="190" t="s">
        <v>358</v>
      </c>
      <c r="G155" s="191" t="s">
        <v>359</v>
      </c>
      <c r="H155" s="192">
        <v>699.97000000000003</v>
      </c>
      <c r="I155" s="193"/>
      <c r="J155" s="194">
        <f>ROUND(I155*H155,2)</f>
        <v>0</v>
      </c>
      <c r="K155" s="190" t="s">
        <v>261</v>
      </c>
      <c r="L155" s="38"/>
      <c r="M155" s="195" t="s">
        <v>1</v>
      </c>
      <c r="N155" s="196" t="s">
        <v>38</v>
      </c>
      <c r="O155" s="76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9" t="s">
        <v>173</v>
      </c>
      <c r="AT155" s="199" t="s">
        <v>156</v>
      </c>
      <c r="AU155" s="199" t="s">
        <v>83</v>
      </c>
      <c r="AY155" s="18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8" t="s">
        <v>81</v>
      </c>
      <c r="BK155" s="200">
        <f>ROUND(I155*H155,2)</f>
        <v>0</v>
      </c>
      <c r="BL155" s="18" t="s">
        <v>173</v>
      </c>
      <c r="BM155" s="199" t="s">
        <v>1293</v>
      </c>
    </row>
    <row r="156" s="2" customFormat="1">
      <c r="A156" s="37"/>
      <c r="B156" s="38"/>
      <c r="C156" s="37"/>
      <c r="D156" s="201" t="s">
        <v>162</v>
      </c>
      <c r="E156" s="37"/>
      <c r="F156" s="202" t="s">
        <v>361</v>
      </c>
      <c r="G156" s="37"/>
      <c r="H156" s="37"/>
      <c r="I156" s="123"/>
      <c r="J156" s="37"/>
      <c r="K156" s="37"/>
      <c r="L156" s="38"/>
      <c r="M156" s="203"/>
      <c r="N156" s="204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162</v>
      </c>
      <c r="AU156" s="18" t="s">
        <v>83</v>
      </c>
    </row>
    <row r="157" s="14" customFormat="1">
      <c r="A157" s="14"/>
      <c r="B157" s="217"/>
      <c r="C157" s="14"/>
      <c r="D157" s="201" t="s">
        <v>264</v>
      </c>
      <c r="E157" s="218" t="s">
        <v>1</v>
      </c>
      <c r="F157" s="219" t="s">
        <v>1294</v>
      </c>
      <c r="G157" s="14"/>
      <c r="H157" s="220">
        <v>699.97000000000003</v>
      </c>
      <c r="I157" s="221"/>
      <c r="J157" s="14"/>
      <c r="K157" s="14"/>
      <c r="L157" s="217"/>
      <c r="M157" s="222"/>
      <c r="N157" s="223"/>
      <c r="O157" s="223"/>
      <c r="P157" s="223"/>
      <c r="Q157" s="223"/>
      <c r="R157" s="223"/>
      <c r="S157" s="223"/>
      <c r="T157" s="22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8" t="s">
        <v>264</v>
      </c>
      <c r="AU157" s="218" t="s">
        <v>83</v>
      </c>
      <c r="AV157" s="14" t="s">
        <v>83</v>
      </c>
      <c r="AW157" s="14" t="s">
        <v>30</v>
      </c>
      <c r="AX157" s="14" t="s">
        <v>81</v>
      </c>
      <c r="AY157" s="218" t="s">
        <v>153</v>
      </c>
    </row>
    <row r="158" s="13" customFormat="1">
      <c r="A158" s="13"/>
      <c r="B158" s="210"/>
      <c r="C158" s="13"/>
      <c r="D158" s="201" t="s">
        <v>264</v>
      </c>
      <c r="E158" s="211" t="s">
        <v>1</v>
      </c>
      <c r="F158" s="212" t="s">
        <v>1295</v>
      </c>
      <c r="G158" s="13"/>
      <c r="H158" s="211" t="s">
        <v>1</v>
      </c>
      <c r="I158" s="213"/>
      <c r="J158" s="13"/>
      <c r="K158" s="13"/>
      <c r="L158" s="210"/>
      <c r="M158" s="214"/>
      <c r="N158" s="215"/>
      <c r="O158" s="215"/>
      <c r="P158" s="215"/>
      <c r="Q158" s="215"/>
      <c r="R158" s="215"/>
      <c r="S158" s="215"/>
      <c r="T158" s="21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11" t="s">
        <v>264</v>
      </c>
      <c r="AU158" s="211" t="s">
        <v>83</v>
      </c>
      <c r="AV158" s="13" t="s">
        <v>81</v>
      </c>
      <c r="AW158" s="13" t="s">
        <v>30</v>
      </c>
      <c r="AX158" s="13" t="s">
        <v>73</v>
      </c>
      <c r="AY158" s="211" t="s">
        <v>153</v>
      </c>
    </row>
    <row r="159" s="2" customFormat="1" ht="16.5" customHeight="1">
      <c r="A159" s="37"/>
      <c r="B159" s="187"/>
      <c r="C159" s="188" t="s">
        <v>211</v>
      </c>
      <c r="D159" s="188" t="s">
        <v>156</v>
      </c>
      <c r="E159" s="189" t="s">
        <v>1084</v>
      </c>
      <c r="F159" s="190" t="s">
        <v>478</v>
      </c>
      <c r="G159" s="191" t="s">
        <v>301</v>
      </c>
      <c r="H159" s="192">
        <v>267.35000000000002</v>
      </c>
      <c r="I159" s="193"/>
      <c r="J159" s="194">
        <f>ROUND(I159*H159,2)</f>
        <v>0</v>
      </c>
      <c r="K159" s="190" t="s">
        <v>1</v>
      </c>
      <c r="L159" s="38"/>
      <c r="M159" s="195" t="s">
        <v>1</v>
      </c>
      <c r="N159" s="196" t="s">
        <v>38</v>
      </c>
      <c r="O159" s="76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9" t="s">
        <v>173</v>
      </c>
      <c r="AT159" s="199" t="s">
        <v>156</v>
      </c>
      <c r="AU159" s="199" t="s">
        <v>83</v>
      </c>
      <c r="AY159" s="18" t="s">
        <v>153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8" t="s">
        <v>81</v>
      </c>
      <c r="BK159" s="200">
        <f>ROUND(I159*H159,2)</f>
        <v>0</v>
      </c>
      <c r="BL159" s="18" t="s">
        <v>173</v>
      </c>
      <c r="BM159" s="199" t="s">
        <v>1296</v>
      </c>
    </row>
    <row r="160" s="2" customFormat="1">
      <c r="A160" s="37"/>
      <c r="B160" s="38"/>
      <c r="C160" s="37"/>
      <c r="D160" s="201" t="s">
        <v>162</v>
      </c>
      <c r="E160" s="37"/>
      <c r="F160" s="202" t="s">
        <v>480</v>
      </c>
      <c r="G160" s="37"/>
      <c r="H160" s="37"/>
      <c r="I160" s="123"/>
      <c r="J160" s="37"/>
      <c r="K160" s="37"/>
      <c r="L160" s="38"/>
      <c r="M160" s="203"/>
      <c r="N160" s="204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162</v>
      </c>
      <c r="AU160" s="18" t="s">
        <v>83</v>
      </c>
    </row>
    <row r="161" s="14" customFormat="1">
      <c r="A161" s="14"/>
      <c r="B161" s="217"/>
      <c r="C161" s="14"/>
      <c r="D161" s="201" t="s">
        <v>264</v>
      </c>
      <c r="E161" s="218" t="s">
        <v>1</v>
      </c>
      <c r="F161" s="219" t="s">
        <v>1297</v>
      </c>
      <c r="G161" s="14"/>
      <c r="H161" s="220">
        <v>267.35000000000002</v>
      </c>
      <c r="I161" s="221"/>
      <c r="J161" s="14"/>
      <c r="K161" s="14"/>
      <c r="L161" s="217"/>
      <c r="M161" s="222"/>
      <c r="N161" s="223"/>
      <c r="O161" s="223"/>
      <c r="P161" s="223"/>
      <c r="Q161" s="223"/>
      <c r="R161" s="223"/>
      <c r="S161" s="223"/>
      <c r="T161" s="22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8" t="s">
        <v>264</v>
      </c>
      <c r="AU161" s="218" t="s">
        <v>83</v>
      </c>
      <c r="AV161" s="14" t="s">
        <v>83</v>
      </c>
      <c r="AW161" s="14" t="s">
        <v>30</v>
      </c>
      <c r="AX161" s="14" t="s">
        <v>81</v>
      </c>
      <c r="AY161" s="218" t="s">
        <v>153</v>
      </c>
    </row>
    <row r="162" s="2" customFormat="1" ht="16.5" customHeight="1">
      <c r="A162" s="37"/>
      <c r="B162" s="187"/>
      <c r="C162" s="236" t="s">
        <v>218</v>
      </c>
      <c r="D162" s="236" t="s">
        <v>491</v>
      </c>
      <c r="E162" s="237" t="s">
        <v>1087</v>
      </c>
      <c r="F162" s="238" t="s">
        <v>1088</v>
      </c>
      <c r="G162" s="239" t="s">
        <v>359</v>
      </c>
      <c r="H162" s="240">
        <v>481.22899999999998</v>
      </c>
      <c r="I162" s="241"/>
      <c r="J162" s="242">
        <f>ROUND(I162*H162,2)</f>
        <v>0</v>
      </c>
      <c r="K162" s="238" t="s">
        <v>261</v>
      </c>
      <c r="L162" s="243"/>
      <c r="M162" s="244" t="s">
        <v>1</v>
      </c>
      <c r="N162" s="245" t="s">
        <v>38</v>
      </c>
      <c r="O162" s="76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9" t="s">
        <v>193</v>
      </c>
      <c r="AT162" s="199" t="s">
        <v>491</v>
      </c>
      <c r="AU162" s="199" t="s">
        <v>83</v>
      </c>
      <c r="AY162" s="18" t="s">
        <v>153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8" t="s">
        <v>81</v>
      </c>
      <c r="BK162" s="200">
        <f>ROUND(I162*H162,2)</f>
        <v>0</v>
      </c>
      <c r="BL162" s="18" t="s">
        <v>173</v>
      </c>
      <c r="BM162" s="199" t="s">
        <v>1298</v>
      </c>
    </row>
    <row r="163" s="2" customFormat="1">
      <c r="A163" s="37"/>
      <c r="B163" s="38"/>
      <c r="C163" s="37"/>
      <c r="D163" s="201" t="s">
        <v>162</v>
      </c>
      <c r="E163" s="37"/>
      <c r="F163" s="202" t="s">
        <v>1088</v>
      </c>
      <c r="G163" s="37"/>
      <c r="H163" s="37"/>
      <c r="I163" s="123"/>
      <c r="J163" s="37"/>
      <c r="K163" s="37"/>
      <c r="L163" s="38"/>
      <c r="M163" s="203"/>
      <c r="N163" s="204"/>
      <c r="O163" s="76"/>
      <c r="P163" s="76"/>
      <c r="Q163" s="76"/>
      <c r="R163" s="76"/>
      <c r="S163" s="76"/>
      <c r="T163" s="7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8" t="s">
        <v>162</v>
      </c>
      <c r="AU163" s="18" t="s">
        <v>83</v>
      </c>
    </row>
    <row r="164" s="14" customFormat="1">
      <c r="A164" s="14"/>
      <c r="B164" s="217"/>
      <c r="C164" s="14"/>
      <c r="D164" s="201" t="s">
        <v>264</v>
      </c>
      <c r="E164" s="218" t="s">
        <v>1</v>
      </c>
      <c r="F164" s="219" t="s">
        <v>1299</v>
      </c>
      <c r="G164" s="14"/>
      <c r="H164" s="220">
        <v>481.22899999999998</v>
      </c>
      <c r="I164" s="221"/>
      <c r="J164" s="14"/>
      <c r="K164" s="14"/>
      <c r="L164" s="217"/>
      <c r="M164" s="222"/>
      <c r="N164" s="223"/>
      <c r="O164" s="223"/>
      <c r="P164" s="223"/>
      <c r="Q164" s="223"/>
      <c r="R164" s="223"/>
      <c r="S164" s="223"/>
      <c r="T164" s="22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8" t="s">
        <v>264</v>
      </c>
      <c r="AU164" s="218" t="s">
        <v>83</v>
      </c>
      <c r="AV164" s="14" t="s">
        <v>83</v>
      </c>
      <c r="AW164" s="14" t="s">
        <v>30</v>
      </c>
      <c r="AX164" s="14" t="s">
        <v>81</v>
      </c>
      <c r="AY164" s="218" t="s">
        <v>153</v>
      </c>
    </row>
    <row r="165" s="13" customFormat="1">
      <c r="A165" s="13"/>
      <c r="B165" s="210"/>
      <c r="C165" s="13"/>
      <c r="D165" s="201" t="s">
        <v>264</v>
      </c>
      <c r="E165" s="211" t="s">
        <v>1</v>
      </c>
      <c r="F165" s="212" t="s">
        <v>1300</v>
      </c>
      <c r="G165" s="13"/>
      <c r="H165" s="211" t="s">
        <v>1</v>
      </c>
      <c r="I165" s="213"/>
      <c r="J165" s="13"/>
      <c r="K165" s="13"/>
      <c r="L165" s="210"/>
      <c r="M165" s="214"/>
      <c r="N165" s="215"/>
      <c r="O165" s="215"/>
      <c r="P165" s="215"/>
      <c r="Q165" s="215"/>
      <c r="R165" s="215"/>
      <c r="S165" s="215"/>
      <c r="T165" s="21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11" t="s">
        <v>264</v>
      </c>
      <c r="AU165" s="211" t="s">
        <v>83</v>
      </c>
      <c r="AV165" s="13" t="s">
        <v>81</v>
      </c>
      <c r="AW165" s="13" t="s">
        <v>30</v>
      </c>
      <c r="AX165" s="13" t="s">
        <v>73</v>
      </c>
      <c r="AY165" s="211" t="s">
        <v>153</v>
      </c>
    </row>
    <row r="166" s="2" customFormat="1" ht="16.5" customHeight="1">
      <c r="A166" s="37"/>
      <c r="B166" s="187"/>
      <c r="C166" s="188" t="s">
        <v>223</v>
      </c>
      <c r="D166" s="188" t="s">
        <v>156</v>
      </c>
      <c r="E166" s="189" t="s">
        <v>1095</v>
      </c>
      <c r="F166" s="190" t="s">
        <v>1096</v>
      </c>
      <c r="G166" s="191" t="s">
        <v>301</v>
      </c>
      <c r="H166" s="192">
        <v>97.218000000000004</v>
      </c>
      <c r="I166" s="193"/>
      <c r="J166" s="194">
        <f>ROUND(I166*H166,2)</f>
        <v>0</v>
      </c>
      <c r="K166" s="190" t="s">
        <v>1</v>
      </c>
      <c r="L166" s="38"/>
      <c r="M166" s="195" t="s">
        <v>1</v>
      </c>
      <c r="N166" s="196" t="s">
        <v>38</v>
      </c>
      <c r="O166" s="76"/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9" t="s">
        <v>173</v>
      </c>
      <c r="AT166" s="199" t="s">
        <v>156</v>
      </c>
      <c r="AU166" s="199" t="s">
        <v>83</v>
      </c>
      <c r="AY166" s="18" t="s">
        <v>153</v>
      </c>
      <c r="BE166" s="200">
        <f>IF(N166="základní",J166,0)</f>
        <v>0</v>
      </c>
      <c r="BF166" s="200">
        <f>IF(N166="snížená",J166,0)</f>
        <v>0</v>
      </c>
      <c r="BG166" s="200">
        <f>IF(N166="zákl. přenesená",J166,0)</f>
        <v>0</v>
      </c>
      <c r="BH166" s="200">
        <f>IF(N166="sníž. přenesená",J166,0)</f>
        <v>0</v>
      </c>
      <c r="BI166" s="200">
        <f>IF(N166="nulová",J166,0)</f>
        <v>0</v>
      </c>
      <c r="BJ166" s="18" t="s">
        <v>81</v>
      </c>
      <c r="BK166" s="200">
        <f>ROUND(I166*H166,2)</f>
        <v>0</v>
      </c>
      <c r="BL166" s="18" t="s">
        <v>173</v>
      </c>
      <c r="BM166" s="199" t="s">
        <v>1301</v>
      </c>
    </row>
    <row r="167" s="2" customFormat="1">
      <c r="A167" s="37"/>
      <c r="B167" s="38"/>
      <c r="C167" s="37"/>
      <c r="D167" s="201" t="s">
        <v>162</v>
      </c>
      <c r="E167" s="37"/>
      <c r="F167" s="202" t="s">
        <v>1098</v>
      </c>
      <c r="G167" s="37"/>
      <c r="H167" s="37"/>
      <c r="I167" s="123"/>
      <c r="J167" s="37"/>
      <c r="K167" s="37"/>
      <c r="L167" s="38"/>
      <c r="M167" s="203"/>
      <c r="N167" s="204"/>
      <c r="O167" s="76"/>
      <c r="P167" s="76"/>
      <c r="Q167" s="76"/>
      <c r="R167" s="76"/>
      <c r="S167" s="76"/>
      <c r="T167" s="7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162</v>
      </c>
      <c r="AU167" s="18" t="s">
        <v>83</v>
      </c>
    </row>
    <row r="168" s="14" customFormat="1">
      <c r="A168" s="14"/>
      <c r="B168" s="217"/>
      <c r="C168" s="14"/>
      <c r="D168" s="201" t="s">
        <v>264</v>
      </c>
      <c r="E168" s="218" t="s">
        <v>1</v>
      </c>
      <c r="F168" s="219" t="s">
        <v>1302</v>
      </c>
      <c r="G168" s="14"/>
      <c r="H168" s="220">
        <v>97.218000000000004</v>
      </c>
      <c r="I168" s="221"/>
      <c r="J168" s="14"/>
      <c r="K168" s="14"/>
      <c r="L168" s="217"/>
      <c r="M168" s="222"/>
      <c r="N168" s="223"/>
      <c r="O168" s="223"/>
      <c r="P168" s="223"/>
      <c r="Q168" s="223"/>
      <c r="R168" s="223"/>
      <c r="S168" s="223"/>
      <c r="T168" s="22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8" t="s">
        <v>264</v>
      </c>
      <c r="AU168" s="218" t="s">
        <v>83</v>
      </c>
      <c r="AV168" s="14" t="s">
        <v>83</v>
      </c>
      <c r="AW168" s="14" t="s">
        <v>30</v>
      </c>
      <c r="AX168" s="14" t="s">
        <v>81</v>
      </c>
      <c r="AY168" s="218" t="s">
        <v>153</v>
      </c>
    </row>
    <row r="169" s="2" customFormat="1" ht="16.5" customHeight="1">
      <c r="A169" s="37"/>
      <c r="B169" s="187"/>
      <c r="C169" s="236" t="s">
        <v>228</v>
      </c>
      <c r="D169" s="236" t="s">
        <v>491</v>
      </c>
      <c r="E169" s="237" t="s">
        <v>1100</v>
      </c>
      <c r="F169" s="238" t="s">
        <v>1101</v>
      </c>
      <c r="G169" s="239" t="s">
        <v>359</v>
      </c>
      <c r="H169" s="240">
        <v>174.99199999999999</v>
      </c>
      <c r="I169" s="241"/>
      <c r="J169" s="242">
        <f>ROUND(I169*H169,2)</f>
        <v>0</v>
      </c>
      <c r="K169" s="238" t="s">
        <v>261</v>
      </c>
      <c r="L169" s="243"/>
      <c r="M169" s="244" t="s">
        <v>1</v>
      </c>
      <c r="N169" s="245" t="s">
        <v>38</v>
      </c>
      <c r="O169" s="76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9" t="s">
        <v>193</v>
      </c>
      <c r="AT169" s="199" t="s">
        <v>491</v>
      </c>
      <c r="AU169" s="199" t="s">
        <v>83</v>
      </c>
      <c r="AY169" s="18" t="s">
        <v>153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8" t="s">
        <v>81</v>
      </c>
      <c r="BK169" s="200">
        <f>ROUND(I169*H169,2)</f>
        <v>0</v>
      </c>
      <c r="BL169" s="18" t="s">
        <v>173</v>
      </c>
      <c r="BM169" s="199" t="s">
        <v>1303</v>
      </c>
    </row>
    <row r="170" s="2" customFormat="1">
      <c r="A170" s="37"/>
      <c r="B170" s="38"/>
      <c r="C170" s="37"/>
      <c r="D170" s="201" t="s">
        <v>162</v>
      </c>
      <c r="E170" s="37"/>
      <c r="F170" s="202" t="s">
        <v>1101</v>
      </c>
      <c r="G170" s="37"/>
      <c r="H170" s="37"/>
      <c r="I170" s="123"/>
      <c r="J170" s="37"/>
      <c r="K170" s="37"/>
      <c r="L170" s="38"/>
      <c r="M170" s="203"/>
      <c r="N170" s="204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162</v>
      </c>
      <c r="AU170" s="18" t="s">
        <v>83</v>
      </c>
    </row>
    <row r="171" s="14" customFormat="1">
      <c r="A171" s="14"/>
      <c r="B171" s="217"/>
      <c r="C171" s="14"/>
      <c r="D171" s="201" t="s">
        <v>264</v>
      </c>
      <c r="E171" s="218" t="s">
        <v>1</v>
      </c>
      <c r="F171" s="219" t="s">
        <v>1304</v>
      </c>
      <c r="G171" s="14"/>
      <c r="H171" s="220">
        <v>174.99199999999999</v>
      </c>
      <c r="I171" s="221"/>
      <c r="J171" s="14"/>
      <c r="K171" s="14"/>
      <c r="L171" s="217"/>
      <c r="M171" s="222"/>
      <c r="N171" s="223"/>
      <c r="O171" s="223"/>
      <c r="P171" s="223"/>
      <c r="Q171" s="223"/>
      <c r="R171" s="223"/>
      <c r="S171" s="223"/>
      <c r="T171" s="22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8" t="s">
        <v>264</v>
      </c>
      <c r="AU171" s="218" t="s">
        <v>83</v>
      </c>
      <c r="AV171" s="14" t="s">
        <v>83</v>
      </c>
      <c r="AW171" s="14" t="s">
        <v>30</v>
      </c>
      <c r="AX171" s="14" t="s">
        <v>81</v>
      </c>
      <c r="AY171" s="218" t="s">
        <v>153</v>
      </c>
    </row>
    <row r="172" s="13" customFormat="1">
      <c r="A172" s="13"/>
      <c r="B172" s="210"/>
      <c r="C172" s="13"/>
      <c r="D172" s="201" t="s">
        <v>264</v>
      </c>
      <c r="E172" s="211" t="s">
        <v>1</v>
      </c>
      <c r="F172" s="212" t="s">
        <v>1305</v>
      </c>
      <c r="G172" s="13"/>
      <c r="H172" s="211" t="s">
        <v>1</v>
      </c>
      <c r="I172" s="213"/>
      <c r="J172" s="13"/>
      <c r="K172" s="13"/>
      <c r="L172" s="210"/>
      <c r="M172" s="214"/>
      <c r="N172" s="215"/>
      <c r="O172" s="215"/>
      <c r="P172" s="215"/>
      <c r="Q172" s="215"/>
      <c r="R172" s="215"/>
      <c r="S172" s="215"/>
      <c r="T172" s="21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11" t="s">
        <v>264</v>
      </c>
      <c r="AU172" s="211" t="s">
        <v>83</v>
      </c>
      <c r="AV172" s="13" t="s">
        <v>81</v>
      </c>
      <c r="AW172" s="13" t="s">
        <v>30</v>
      </c>
      <c r="AX172" s="13" t="s">
        <v>73</v>
      </c>
      <c r="AY172" s="211" t="s">
        <v>153</v>
      </c>
    </row>
    <row r="173" s="12" customFormat="1" ht="22.8" customHeight="1">
      <c r="A173" s="12"/>
      <c r="B173" s="174"/>
      <c r="C173" s="12"/>
      <c r="D173" s="175" t="s">
        <v>72</v>
      </c>
      <c r="E173" s="185" t="s">
        <v>83</v>
      </c>
      <c r="F173" s="185" t="s">
        <v>369</v>
      </c>
      <c r="G173" s="12"/>
      <c r="H173" s="12"/>
      <c r="I173" s="177"/>
      <c r="J173" s="186">
        <f>BK173</f>
        <v>0</v>
      </c>
      <c r="K173" s="12"/>
      <c r="L173" s="174"/>
      <c r="M173" s="179"/>
      <c r="N173" s="180"/>
      <c r="O173" s="180"/>
      <c r="P173" s="181">
        <f>SUM(P174:P176)</f>
        <v>0</v>
      </c>
      <c r="Q173" s="180"/>
      <c r="R173" s="181">
        <f>SUM(R174:R176)</f>
        <v>0</v>
      </c>
      <c r="S173" s="180"/>
      <c r="T173" s="182">
        <f>SUM(T174:T176)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5" t="s">
        <v>81</v>
      </c>
      <c r="AT173" s="183" t="s">
        <v>72</v>
      </c>
      <c r="AU173" s="183" t="s">
        <v>81</v>
      </c>
      <c r="AY173" s="175" t="s">
        <v>153</v>
      </c>
      <c r="BK173" s="184">
        <f>SUM(BK174:BK176)</f>
        <v>0</v>
      </c>
    </row>
    <row r="174" s="2" customFormat="1" ht="21.75" customHeight="1">
      <c r="A174" s="37"/>
      <c r="B174" s="187"/>
      <c r="C174" s="188" t="s">
        <v>8</v>
      </c>
      <c r="D174" s="188" t="s">
        <v>156</v>
      </c>
      <c r="E174" s="189" t="s">
        <v>1104</v>
      </c>
      <c r="F174" s="190" t="s">
        <v>1105</v>
      </c>
      <c r="G174" s="191" t="s">
        <v>373</v>
      </c>
      <c r="H174" s="192">
        <v>220.94999999999999</v>
      </c>
      <c r="I174" s="193"/>
      <c r="J174" s="194">
        <f>ROUND(I174*H174,2)</f>
        <v>0</v>
      </c>
      <c r="K174" s="190" t="s">
        <v>261</v>
      </c>
      <c r="L174" s="38"/>
      <c r="M174" s="195" t="s">
        <v>1</v>
      </c>
      <c r="N174" s="196" t="s">
        <v>38</v>
      </c>
      <c r="O174" s="76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9" t="s">
        <v>173</v>
      </c>
      <c r="AT174" s="199" t="s">
        <v>156</v>
      </c>
      <c r="AU174" s="199" t="s">
        <v>83</v>
      </c>
      <c r="AY174" s="18" t="s">
        <v>153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8" t="s">
        <v>81</v>
      </c>
      <c r="BK174" s="200">
        <f>ROUND(I174*H174,2)</f>
        <v>0</v>
      </c>
      <c r="BL174" s="18" t="s">
        <v>173</v>
      </c>
      <c r="BM174" s="199" t="s">
        <v>1306</v>
      </c>
    </row>
    <row r="175" s="2" customFormat="1">
      <c r="A175" s="37"/>
      <c r="B175" s="38"/>
      <c r="C175" s="37"/>
      <c r="D175" s="201" t="s">
        <v>162</v>
      </c>
      <c r="E175" s="37"/>
      <c r="F175" s="202" t="s">
        <v>1107</v>
      </c>
      <c r="G175" s="37"/>
      <c r="H175" s="37"/>
      <c r="I175" s="123"/>
      <c r="J175" s="37"/>
      <c r="K175" s="37"/>
      <c r="L175" s="38"/>
      <c r="M175" s="203"/>
      <c r="N175" s="204"/>
      <c r="O175" s="76"/>
      <c r="P175" s="76"/>
      <c r="Q175" s="76"/>
      <c r="R175" s="76"/>
      <c r="S175" s="76"/>
      <c r="T175" s="7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8" t="s">
        <v>162</v>
      </c>
      <c r="AU175" s="18" t="s">
        <v>83</v>
      </c>
    </row>
    <row r="176" s="14" customFormat="1">
      <c r="A176" s="14"/>
      <c r="B176" s="217"/>
      <c r="C176" s="14"/>
      <c r="D176" s="201" t="s">
        <v>264</v>
      </c>
      <c r="E176" s="218" t="s">
        <v>1</v>
      </c>
      <c r="F176" s="219" t="s">
        <v>1307</v>
      </c>
      <c r="G176" s="14"/>
      <c r="H176" s="220">
        <v>220.94999999999999</v>
      </c>
      <c r="I176" s="221"/>
      <c r="J176" s="14"/>
      <c r="K176" s="14"/>
      <c r="L176" s="217"/>
      <c r="M176" s="222"/>
      <c r="N176" s="223"/>
      <c r="O176" s="223"/>
      <c r="P176" s="223"/>
      <c r="Q176" s="223"/>
      <c r="R176" s="223"/>
      <c r="S176" s="223"/>
      <c r="T176" s="22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8" t="s">
        <v>264</v>
      </c>
      <c r="AU176" s="218" t="s">
        <v>83</v>
      </c>
      <c r="AV176" s="14" t="s">
        <v>83</v>
      </c>
      <c r="AW176" s="14" t="s">
        <v>30</v>
      </c>
      <c r="AX176" s="14" t="s">
        <v>81</v>
      </c>
      <c r="AY176" s="218" t="s">
        <v>153</v>
      </c>
    </row>
    <row r="177" s="12" customFormat="1" ht="22.8" customHeight="1">
      <c r="A177" s="12"/>
      <c r="B177" s="174"/>
      <c r="C177" s="12"/>
      <c r="D177" s="175" t="s">
        <v>72</v>
      </c>
      <c r="E177" s="185" t="s">
        <v>173</v>
      </c>
      <c r="F177" s="185" t="s">
        <v>1109</v>
      </c>
      <c r="G177" s="12"/>
      <c r="H177" s="12"/>
      <c r="I177" s="177"/>
      <c r="J177" s="186">
        <f>BK177</f>
        <v>0</v>
      </c>
      <c r="K177" s="12"/>
      <c r="L177" s="174"/>
      <c r="M177" s="179"/>
      <c r="N177" s="180"/>
      <c r="O177" s="180"/>
      <c r="P177" s="181">
        <f>SUM(P178:P189)</f>
        <v>0</v>
      </c>
      <c r="Q177" s="180"/>
      <c r="R177" s="181">
        <f>SUM(R178:R189)</f>
        <v>0.2172972</v>
      </c>
      <c r="S177" s="180"/>
      <c r="T177" s="182">
        <f>SUM(T178:T189)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5" t="s">
        <v>81</v>
      </c>
      <c r="AT177" s="183" t="s">
        <v>72</v>
      </c>
      <c r="AU177" s="183" t="s">
        <v>81</v>
      </c>
      <c r="AY177" s="175" t="s">
        <v>153</v>
      </c>
      <c r="BK177" s="184">
        <f>SUM(BK178:BK189)</f>
        <v>0</v>
      </c>
    </row>
    <row r="178" s="2" customFormat="1" ht="16.5" customHeight="1">
      <c r="A178" s="37"/>
      <c r="B178" s="187"/>
      <c r="C178" s="188" t="s">
        <v>237</v>
      </c>
      <c r="D178" s="188" t="s">
        <v>156</v>
      </c>
      <c r="E178" s="189" t="s">
        <v>1110</v>
      </c>
      <c r="F178" s="190" t="s">
        <v>1111</v>
      </c>
      <c r="G178" s="191" t="s">
        <v>301</v>
      </c>
      <c r="H178" s="192">
        <v>24.305</v>
      </c>
      <c r="I178" s="193"/>
      <c r="J178" s="194">
        <f>ROUND(I178*H178,2)</f>
        <v>0</v>
      </c>
      <c r="K178" s="190" t="s">
        <v>1308</v>
      </c>
      <c r="L178" s="38"/>
      <c r="M178" s="195" t="s">
        <v>1</v>
      </c>
      <c r="N178" s="196" t="s">
        <v>38</v>
      </c>
      <c r="O178" s="76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9" t="s">
        <v>173</v>
      </c>
      <c r="AT178" s="199" t="s">
        <v>156</v>
      </c>
      <c r="AU178" s="199" t="s">
        <v>83</v>
      </c>
      <c r="AY178" s="18" t="s">
        <v>153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8" t="s">
        <v>81</v>
      </c>
      <c r="BK178" s="200">
        <f>ROUND(I178*H178,2)</f>
        <v>0</v>
      </c>
      <c r="BL178" s="18" t="s">
        <v>173</v>
      </c>
      <c r="BM178" s="199" t="s">
        <v>1309</v>
      </c>
    </row>
    <row r="179" s="2" customFormat="1">
      <c r="A179" s="37"/>
      <c r="B179" s="38"/>
      <c r="C179" s="37"/>
      <c r="D179" s="201" t="s">
        <v>162</v>
      </c>
      <c r="E179" s="37"/>
      <c r="F179" s="202" t="s">
        <v>1113</v>
      </c>
      <c r="G179" s="37"/>
      <c r="H179" s="37"/>
      <c r="I179" s="123"/>
      <c r="J179" s="37"/>
      <c r="K179" s="37"/>
      <c r="L179" s="38"/>
      <c r="M179" s="203"/>
      <c r="N179" s="204"/>
      <c r="O179" s="76"/>
      <c r="P179" s="76"/>
      <c r="Q179" s="76"/>
      <c r="R179" s="76"/>
      <c r="S179" s="76"/>
      <c r="T179" s="7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8" t="s">
        <v>162</v>
      </c>
      <c r="AU179" s="18" t="s">
        <v>83</v>
      </c>
    </row>
    <row r="180" s="14" customFormat="1">
      <c r="A180" s="14"/>
      <c r="B180" s="217"/>
      <c r="C180" s="14"/>
      <c r="D180" s="201" t="s">
        <v>264</v>
      </c>
      <c r="E180" s="218" t="s">
        <v>1</v>
      </c>
      <c r="F180" s="219" t="s">
        <v>1310</v>
      </c>
      <c r="G180" s="14"/>
      <c r="H180" s="220">
        <v>24.305</v>
      </c>
      <c r="I180" s="221"/>
      <c r="J180" s="14"/>
      <c r="K180" s="14"/>
      <c r="L180" s="217"/>
      <c r="M180" s="222"/>
      <c r="N180" s="223"/>
      <c r="O180" s="223"/>
      <c r="P180" s="223"/>
      <c r="Q180" s="223"/>
      <c r="R180" s="223"/>
      <c r="S180" s="223"/>
      <c r="T180" s="22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8" t="s">
        <v>264</v>
      </c>
      <c r="AU180" s="218" t="s">
        <v>83</v>
      </c>
      <c r="AV180" s="14" t="s">
        <v>83</v>
      </c>
      <c r="AW180" s="14" t="s">
        <v>30</v>
      </c>
      <c r="AX180" s="14" t="s">
        <v>81</v>
      </c>
      <c r="AY180" s="218" t="s">
        <v>153</v>
      </c>
    </row>
    <row r="181" s="2" customFormat="1" ht="16.5" customHeight="1">
      <c r="A181" s="37"/>
      <c r="B181" s="187"/>
      <c r="C181" s="236" t="s">
        <v>244</v>
      </c>
      <c r="D181" s="236" t="s">
        <v>491</v>
      </c>
      <c r="E181" s="237" t="s">
        <v>1311</v>
      </c>
      <c r="F181" s="238" t="s">
        <v>1312</v>
      </c>
      <c r="G181" s="239" t="s">
        <v>494</v>
      </c>
      <c r="H181" s="240">
        <v>3</v>
      </c>
      <c r="I181" s="241"/>
      <c r="J181" s="242">
        <f>ROUND(I181*H181,2)</f>
        <v>0</v>
      </c>
      <c r="K181" s="238" t="s">
        <v>261</v>
      </c>
      <c r="L181" s="243"/>
      <c r="M181" s="244" t="s">
        <v>1</v>
      </c>
      <c r="N181" s="245" t="s">
        <v>38</v>
      </c>
      <c r="O181" s="76"/>
      <c r="P181" s="197">
        <f>O181*H181</f>
        <v>0</v>
      </c>
      <c r="Q181" s="197">
        <v>0.017999999999999999</v>
      </c>
      <c r="R181" s="197">
        <f>Q181*H181</f>
        <v>0.053999999999999992</v>
      </c>
      <c r="S181" s="197">
        <v>0</v>
      </c>
      <c r="T181" s="198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9" t="s">
        <v>193</v>
      </c>
      <c r="AT181" s="199" t="s">
        <v>491</v>
      </c>
      <c r="AU181" s="199" t="s">
        <v>83</v>
      </c>
      <c r="AY181" s="18" t="s">
        <v>153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8" t="s">
        <v>81</v>
      </c>
      <c r="BK181" s="200">
        <f>ROUND(I181*H181,2)</f>
        <v>0</v>
      </c>
      <c r="BL181" s="18" t="s">
        <v>173</v>
      </c>
      <c r="BM181" s="199" t="s">
        <v>1313</v>
      </c>
    </row>
    <row r="182" s="2" customFormat="1">
      <c r="A182" s="37"/>
      <c r="B182" s="38"/>
      <c r="C182" s="37"/>
      <c r="D182" s="201" t="s">
        <v>162</v>
      </c>
      <c r="E182" s="37"/>
      <c r="F182" s="202" t="s">
        <v>1312</v>
      </c>
      <c r="G182" s="37"/>
      <c r="H182" s="37"/>
      <c r="I182" s="123"/>
      <c r="J182" s="37"/>
      <c r="K182" s="37"/>
      <c r="L182" s="38"/>
      <c r="M182" s="203"/>
      <c r="N182" s="204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162</v>
      </c>
      <c r="AU182" s="18" t="s">
        <v>83</v>
      </c>
    </row>
    <row r="183" s="2" customFormat="1" ht="16.5" customHeight="1">
      <c r="A183" s="37"/>
      <c r="B183" s="187"/>
      <c r="C183" s="236" t="s">
        <v>356</v>
      </c>
      <c r="D183" s="236" t="s">
        <v>491</v>
      </c>
      <c r="E183" s="237" t="s">
        <v>1314</v>
      </c>
      <c r="F183" s="238" t="s">
        <v>1315</v>
      </c>
      <c r="G183" s="239" t="s">
        <v>494</v>
      </c>
      <c r="H183" s="240">
        <v>3</v>
      </c>
      <c r="I183" s="241"/>
      <c r="J183" s="242">
        <f>ROUND(I183*H183,2)</f>
        <v>0</v>
      </c>
      <c r="K183" s="238" t="s">
        <v>261</v>
      </c>
      <c r="L183" s="243"/>
      <c r="M183" s="244" t="s">
        <v>1</v>
      </c>
      <c r="N183" s="245" t="s">
        <v>38</v>
      </c>
      <c r="O183" s="76"/>
      <c r="P183" s="197">
        <f>O183*H183</f>
        <v>0</v>
      </c>
      <c r="Q183" s="197">
        <v>0.012</v>
      </c>
      <c r="R183" s="197">
        <f>Q183*H183</f>
        <v>0.036000000000000004</v>
      </c>
      <c r="S183" s="197">
        <v>0</v>
      </c>
      <c r="T183" s="198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9" t="s">
        <v>193</v>
      </c>
      <c r="AT183" s="199" t="s">
        <v>491</v>
      </c>
      <c r="AU183" s="199" t="s">
        <v>83</v>
      </c>
      <c r="AY183" s="18" t="s">
        <v>153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8" t="s">
        <v>81</v>
      </c>
      <c r="BK183" s="200">
        <f>ROUND(I183*H183,2)</f>
        <v>0</v>
      </c>
      <c r="BL183" s="18" t="s">
        <v>173</v>
      </c>
      <c r="BM183" s="199" t="s">
        <v>1316</v>
      </c>
    </row>
    <row r="184" s="2" customFormat="1">
      <c r="A184" s="37"/>
      <c r="B184" s="38"/>
      <c r="C184" s="37"/>
      <c r="D184" s="201" t="s">
        <v>162</v>
      </c>
      <c r="E184" s="37"/>
      <c r="F184" s="202" t="s">
        <v>1315</v>
      </c>
      <c r="G184" s="37"/>
      <c r="H184" s="37"/>
      <c r="I184" s="123"/>
      <c r="J184" s="37"/>
      <c r="K184" s="37"/>
      <c r="L184" s="38"/>
      <c r="M184" s="203"/>
      <c r="N184" s="204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162</v>
      </c>
      <c r="AU184" s="18" t="s">
        <v>83</v>
      </c>
    </row>
    <row r="185" s="2" customFormat="1" ht="16.5" customHeight="1">
      <c r="A185" s="37"/>
      <c r="B185" s="187"/>
      <c r="C185" s="236" t="s">
        <v>363</v>
      </c>
      <c r="D185" s="236" t="s">
        <v>491</v>
      </c>
      <c r="E185" s="237" t="s">
        <v>1317</v>
      </c>
      <c r="F185" s="238" t="s">
        <v>1318</v>
      </c>
      <c r="G185" s="239" t="s">
        <v>494</v>
      </c>
      <c r="H185" s="240">
        <v>3</v>
      </c>
      <c r="I185" s="241"/>
      <c r="J185" s="242">
        <f>ROUND(I185*H185,2)</f>
        <v>0</v>
      </c>
      <c r="K185" s="238" t="s">
        <v>261</v>
      </c>
      <c r="L185" s="243"/>
      <c r="M185" s="244" t="s">
        <v>1</v>
      </c>
      <c r="N185" s="245" t="s">
        <v>38</v>
      </c>
      <c r="O185" s="76"/>
      <c r="P185" s="197">
        <f>O185*H185</f>
        <v>0</v>
      </c>
      <c r="Q185" s="197">
        <v>1.0000000000000001E-05</v>
      </c>
      <c r="R185" s="197">
        <f>Q185*H185</f>
        <v>3.0000000000000004E-05</v>
      </c>
      <c r="S185" s="197">
        <v>0</v>
      </c>
      <c r="T185" s="198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9" t="s">
        <v>193</v>
      </c>
      <c r="AT185" s="199" t="s">
        <v>491</v>
      </c>
      <c r="AU185" s="199" t="s">
        <v>83</v>
      </c>
      <c r="AY185" s="18" t="s">
        <v>153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8" t="s">
        <v>81</v>
      </c>
      <c r="BK185" s="200">
        <f>ROUND(I185*H185,2)</f>
        <v>0</v>
      </c>
      <c r="BL185" s="18" t="s">
        <v>173</v>
      </c>
      <c r="BM185" s="199" t="s">
        <v>1319</v>
      </c>
    </row>
    <row r="186" s="2" customFormat="1">
      <c r="A186" s="37"/>
      <c r="B186" s="38"/>
      <c r="C186" s="37"/>
      <c r="D186" s="201" t="s">
        <v>162</v>
      </c>
      <c r="E186" s="37"/>
      <c r="F186" s="202" t="s">
        <v>1318</v>
      </c>
      <c r="G186" s="37"/>
      <c r="H186" s="37"/>
      <c r="I186" s="123"/>
      <c r="J186" s="37"/>
      <c r="K186" s="37"/>
      <c r="L186" s="38"/>
      <c r="M186" s="203"/>
      <c r="N186" s="204"/>
      <c r="O186" s="76"/>
      <c r="P186" s="76"/>
      <c r="Q186" s="76"/>
      <c r="R186" s="76"/>
      <c r="S186" s="76"/>
      <c r="T186" s="7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162</v>
      </c>
      <c r="AU186" s="18" t="s">
        <v>83</v>
      </c>
    </row>
    <row r="187" s="2" customFormat="1" ht="16.5" customHeight="1">
      <c r="A187" s="37"/>
      <c r="B187" s="187"/>
      <c r="C187" s="188" t="s">
        <v>7</v>
      </c>
      <c r="D187" s="188" t="s">
        <v>156</v>
      </c>
      <c r="E187" s="189" t="s">
        <v>407</v>
      </c>
      <c r="F187" s="190" t="s">
        <v>408</v>
      </c>
      <c r="G187" s="191" t="s">
        <v>260</v>
      </c>
      <c r="H187" s="192">
        <v>265.13999999999999</v>
      </c>
      <c r="I187" s="193"/>
      <c r="J187" s="194">
        <f>ROUND(I187*H187,2)</f>
        <v>0</v>
      </c>
      <c r="K187" s="190" t="s">
        <v>261</v>
      </c>
      <c r="L187" s="38"/>
      <c r="M187" s="195" t="s">
        <v>1</v>
      </c>
      <c r="N187" s="196" t="s">
        <v>38</v>
      </c>
      <c r="O187" s="76"/>
      <c r="P187" s="197">
        <f>O187*H187</f>
        <v>0</v>
      </c>
      <c r="Q187" s="197">
        <v>0.00048000000000000001</v>
      </c>
      <c r="R187" s="197">
        <f>Q187*H187</f>
        <v>0.1272672</v>
      </c>
      <c r="S187" s="197">
        <v>0</v>
      </c>
      <c r="T187" s="198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9" t="s">
        <v>173</v>
      </c>
      <c r="AT187" s="199" t="s">
        <v>156</v>
      </c>
      <c r="AU187" s="199" t="s">
        <v>83</v>
      </c>
      <c r="AY187" s="18" t="s">
        <v>153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8" t="s">
        <v>81</v>
      </c>
      <c r="BK187" s="200">
        <f>ROUND(I187*H187,2)</f>
        <v>0</v>
      </c>
      <c r="BL187" s="18" t="s">
        <v>173</v>
      </c>
      <c r="BM187" s="199" t="s">
        <v>1320</v>
      </c>
    </row>
    <row r="188" s="2" customFormat="1">
      <c r="A188" s="37"/>
      <c r="B188" s="38"/>
      <c r="C188" s="37"/>
      <c r="D188" s="201" t="s">
        <v>162</v>
      </c>
      <c r="E188" s="37"/>
      <c r="F188" s="202" t="s">
        <v>410</v>
      </c>
      <c r="G188" s="37"/>
      <c r="H188" s="37"/>
      <c r="I188" s="123"/>
      <c r="J188" s="37"/>
      <c r="K188" s="37"/>
      <c r="L188" s="38"/>
      <c r="M188" s="203"/>
      <c r="N188" s="204"/>
      <c r="O188" s="76"/>
      <c r="P188" s="76"/>
      <c r="Q188" s="76"/>
      <c r="R188" s="76"/>
      <c r="S188" s="76"/>
      <c r="T188" s="7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8" t="s">
        <v>162</v>
      </c>
      <c r="AU188" s="18" t="s">
        <v>83</v>
      </c>
    </row>
    <row r="189" s="14" customFormat="1">
      <c r="A189" s="14"/>
      <c r="B189" s="217"/>
      <c r="C189" s="14"/>
      <c r="D189" s="201" t="s">
        <v>264</v>
      </c>
      <c r="E189" s="218" t="s">
        <v>1</v>
      </c>
      <c r="F189" s="219" t="s">
        <v>1321</v>
      </c>
      <c r="G189" s="14"/>
      <c r="H189" s="220">
        <v>265.13999999999999</v>
      </c>
      <c r="I189" s="221"/>
      <c r="J189" s="14"/>
      <c r="K189" s="14"/>
      <c r="L189" s="217"/>
      <c r="M189" s="222"/>
      <c r="N189" s="223"/>
      <c r="O189" s="223"/>
      <c r="P189" s="223"/>
      <c r="Q189" s="223"/>
      <c r="R189" s="223"/>
      <c r="S189" s="223"/>
      <c r="T189" s="22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8" t="s">
        <v>264</v>
      </c>
      <c r="AU189" s="218" t="s">
        <v>83</v>
      </c>
      <c r="AV189" s="14" t="s">
        <v>83</v>
      </c>
      <c r="AW189" s="14" t="s">
        <v>30</v>
      </c>
      <c r="AX189" s="14" t="s">
        <v>81</v>
      </c>
      <c r="AY189" s="218" t="s">
        <v>153</v>
      </c>
    </row>
    <row r="190" s="12" customFormat="1" ht="22.8" customHeight="1">
      <c r="A190" s="12"/>
      <c r="B190" s="174"/>
      <c r="C190" s="12"/>
      <c r="D190" s="175" t="s">
        <v>72</v>
      </c>
      <c r="E190" s="185" t="s">
        <v>193</v>
      </c>
      <c r="F190" s="185" t="s">
        <v>1122</v>
      </c>
      <c r="G190" s="12"/>
      <c r="H190" s="12"/>
      <c r="I190" s="177"/>
      <c r="J190" s="186">
        <f>BK190</f>
        <v>0</v>
      </c>
      <c r="K190" s="12"/>
      <c r="L190" s="174"/>
      <c r="M190" s="179"/>
      <c r="N190" s="180"/>
      <c r="O190" s="180"/>
      <c r="P190" s="181">
        <f>SUM(P191:P278)</f>
        <v>0</v>
      </c>
      <c r="Q190" s="180"/>
      <c r="R190" s="181">
        <f>SUM(R191:R278)</f>
        <v>1.6860832800000001</v>
      </c>
      <c r="S190" s="180"/>
      <c r="T190" s="182">
        <f>SUM(T191:T278)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5" t="s">
        <v>81</v>
      </c>
      <c r="AT190" s="183" t="s">
        <v>72</v>
      </c>
      <c r="AU190" s="183" t="s">
        <v>81</v>
      </c>
      <c r="AY190" s="175" t="s">
        <v>153</v>
      </c>
      <c r="BK190" s="184">
        <f>SUM(BK191:BK278)</f>
        <v>0</v>
      </c>
    </row>
    <row r="191" s="2" customFormat="1" ht="16.5" customHeight="1">
      <c r="A191" s="37"/>
      <c r="B191" s="187"/>
      <c r="C191" s="188" t="s">
        <v>385</v>
      </c>
      <c r="D191" s="188" t="s">
        <v>156</v>
      </c>
      <c r="E191" s="189" t="s">
        <v>1322</v>
      </c>
      <c r="F191" s="190" t="s">
        <v>1323</v>
      </c>
      <c r="G191" s="191" t="s">
        <v>373</v>
      </c>
      <c r="H191" s="192">
        <v>220.94999999999999</v>
      </c>
      <c r="I191" s="193"/>
      <c r="J191" s="194">
        <f>ROUND(I191*H191,2)</f>
        <v>0</v>
      </c>
      <c r="K191" s="190" t="s">
        <v>1308</v>
      </c>
      <c r="L191" s="38"/>
      <c r="M191" s="195" t="s">
        <v>1</v>
      </c>
      <c r="N191" s="196" t="s">
        <v>38</v>
      </c>
      <c r="O191" s="76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9" t="s">
        <v>173</v>
      </c>
      <c r="AT191" s="199" t="s">
        <v>156</v>
      </c>
      <c r="AU191" s="199" t="s">
        <v>83</v>
      </c>
      <c r="AY191" s="18" t="s">
        <v>153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8" t="s">
        <v>81</v>
      </c>
      <c r="BK191" s="200">
        <f>ROUND(I191*H191,2)</f>
        <v>0</v>
      </c>
      <c r="BL191" s="18" t="s">
        <v>173</v>
      </c>
      <c r="BM191" s="199" t="s">
        <v>1324</v>
      </c>
    </row>
    <row r="192" s="2" customFormat="1">
      <c r="A192" s="37"/>
      <c r="B192" s="38"/>
      <c r="C192" s="37"/>
      <c r="D192" s="201" t="s">
        <v>162</v>
      </c>
      <c r="E192" s="37"/>
      <c r="F192" s="202" t="s">
        <v>1325</v>
      </c>
      <c r="G192" s="37"/>
      <c r="H192" s="37"/>
      <c r="I192" s="123"/>
      <c r="J192" s="37"/>
      <c r="K192" s="37"/>
      <c r="L192" s="38"/>
      <c r="M192" s="203"/>
      <c r="N192" s="204"/>
      <c r="O192" s="76"/>
      <c r="P192" s="76"/>
      <c r="Q192" s="76"/>
      <c r="R192" s="76"/>
      <c r="S192" s="76"/>
      <c r="T192" s="7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8" t="s">
        <v>162</v>
      </c>
      <c r="AU192" s="18" t="s">
        <v>83</v>
      </c>
    </row>
    <row r="193" s="2" customFormat="1" ht="16.5" customHeight="1">
      <c r="A193" s="37"/>
      <c r="B193" s="187"/>
      <c r="C193" s="236" t="s">
        <v>392</v>
      </c>
      <c r="D193" s="236" t="s">
        <v>491</v>
      </c>
      <c r="E193" s="237" t="s">
        <v>1326</v>
      </c>
      <c r="F193" s="238" t="s">
        <v>1327</v>
      </c>
      <c r="G193" s="239" t="s">
        <v>373</v>
      </c>
      <c r="H193" s="240">
        <v>224.26400000000001</v>
      </c>
      <c r="I193" s="241"/>
      <c r="J193" s="242">
        <f>ROUND(I193*H193,2)</f>
        <v>0</v>
      </c>
      <c r="K193" s="238" t="s">
        <v>261</v>
      </c>
      <c r="L193" s="243"/>
      <c r="M193" s="244" t="s">
        <v>1</v>
      </c>
      <c r="N193" s="245" t="s">
        <v>38</v>
      </c>
      <c r="O193" s="76"/>
      <c r="P193" s="197">
        <f>O193*H193</f>
        <v>0</v>
      </c>
      <c r="Q193" s="197">
        <v>2.0000000000000002E-05</v>
      </c>
      <c r="R193" s="197">
        <f>Q193*H193</f>
        <v>0.0044852800000000003</v>
      </c>
      <c r="S193" s="197">
        <v>0</v>
      </c>
      <c r="T193" s="198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9" t="s">
        <v>193</v>
      </c>
      <c r="AT193" s="199" t="s">
        <v>491</v>
      </c>
      <c r="AU193" s="199" t="s">
        <v>83</v>
      </c>
      <c r="AY193" s="18" t="s">
        <v>153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8" t="s">
        <v>81</v>
      </c>
      <c r="BK193" s="200">
        <f>ROUND(I193*H193,2)</f>
        <v>0</v>
      </c>
      <c r="BL193" s="18" t="s">
        <v>173</v>
      </c>
      <c r="BM193" s="199" t="s">
        <v>1328</v>
      </c>
    </row>
    <row r="194" s="2" customFormat="1">
      <c r="A194" s="37"/>
      <c r="B194" s="38"/>
      <c r="C194" s="37"/>
      <c r="D194" s="201" t="s">
        <v>162</v>
      </c>
      <c r="E194" s="37"/>
      <c r="F194" s="202" t="s">
        <v>1327</v>
      </c>
      <c r="G194" s="37"/>
      <c r="H194" s="37"/>
      <c r="I194" s="123"/>
      <c r="J194" s="37"/>
      <c r="K194" s="37"/>
      <c r="L194" s="38"/>
      <c r="M194" s="203"/>
      <c r="N194" s="204"/>
      <c r="O194" s="76"/>
      <c r="P194" s="76"/>
      <c r="Q194" s="76"/>
      <c r="R194" s="76"/>
      <c r="S194" s="76"/>
      <c r="T194" s="7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8" t="s">
        <v>162</v>
      </c>
      <c r="AU194" s="18" t="s">
        <v>83</v>
      </c>
    </row>
    <row r="195" s="14" customFormat="1">
      <c r="A195" s="14"/>
      <c r="B195" s="217"/>
      <c r="C195" s="14"/>
      <c r="D195" s="201" t="s">
        <v>264</v>
      </c>
      <c r="E195" s="14"/>
      <c r="F195" s="219" t="s">
        <v>1329</v>
      </c>
      <c r="G195" s="14"/>
      <c r="H195" s="220">
        <v>224.26400000000001</v>
      </c>
      <c r="I195" s="221"/>
      <c r="J195" s="14"/>
      <c r="K195" s="14"/>
      <c r="L195" s="217"/>
      <c r="M195" s="222"/>
      <c r="N195" s="223"/>
      <c r="O195" s="223"/>
      <c r="P195" s="223"/>
      <c r="Q195" s="223"/>
      <c r="R195" s="223"/>
      <c r="S195" s="223"/>
      <c r="T195" s="22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18" t="s">
        <v>264</v>
      </c>
      <c r="AU195" s="218" t="s">
        <v>83</v>
      </c>
      <c r="AV195" s="14" t="s">
        <v>83</v>
      </c>
      <c r="AW195" s="14" t="s">
        <v>3</v>
      </c>
      <c r="AX195" s="14" t="s">
        <v>81</v>
      </c>
      <c r="AY195" s="218" t="s">
        <v>153</v>
      </c>
    </row>
    <row r="196" s="2" customFormat="1" ht="16.5" customHeight="1">
      <c r="A196" s="37"/>
      <c r="B196" s="187"/>
      <c r="C196" s="188" t="s">
        <v>399</v>
      </c>
      <c r="D196" s="188" t="s">
        <v>156</v>
      </c>
      <c r="E196" s="189" t="s">
        <v>1330</v>
      </c>
      <c r="F196" s="190" t="s">
        <v>1331</v>
      </c>
      <c r="G196" s="191" t="s">
        <v>494</v>
      </c>
      <c r="H196" s="192">
        <v>25</v>
      </c>
      <c r="I196" s="193"/>
      <c r="J196" s="194">
        <f>ROUND(I196*H196,2)</f>
        <v>0</v>
      </c>
      <c r="K196" s="190" t="s">
        <v>261</v>
      </c>
      <c r="L196" s="38"/>
      <c r="M196" s="195" t="s">
        <v>1</v>
      </c>
      <c r="N196" s="196" t="s">
        <v>38</v>
      </c>
      <c r="O196" s="76"/>
      <c r="P196" s="197">
        <f>O196*H196</f>
        <v>0</v>
      </c>
      <c r="Q196" s="197">
        <v>0</v>
      </c>
      <c r="R196" s="197">
        <f>Q196*H196</f>
        <v>0</v>
      </c>
      <c r="S196" s="197">
        <v>0</v>
      </c>
      <c r="T196" s="198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9" t="s">
        <v>173</v>
      </c>
      <c r="AT196" s="199" t="s">
        <v>156</v>
      </c>
      <c r="AU196" s="199" t="s">
        <v>83</v>
      </c>
      <c r="AY196" s="18" t="s">
        <v>153</v>
      </c>
      <c r="BE196" s="200">
        <f>IF(N196="základní",J196,0)</f>
        <v>0</v>
      </c>
      <c r="BF196" s="200">
        <f>IF(N196="snížená",J196,0)</f>
        <v>0</v>
      </c>
      <c r="BG196" s="200">
        <f>IF(N196="zákl. přenesená",J196,0)</f>
        <v>0</v>
      </c>
      <c r="BH196" s="200">
        <f>IF(N196="sníž. přenesená",J196,0)</f>
        <v>0</v>
      </c>
      <c r="BI196" s="200">
        <f>IF(N196="nulová",J196,0)</f>
        <v>0</v>
      </c>
      <c r="BJ196" s="18" t="s">
        <v>81</v>
      </c>
      <c r="BK196" s="200">
        <f>ROUND(I196*H196,2)</f>
        <v>0</v>
      </c>
      <c r="BL196" s="18" t="s">
        <v>173</v>
      </c>
      <c r="BM196" s="199" t="s">
        <v>1332</v>
      </c>
    </row>
    <row r="197" s="2" customFormat="1">
      <c r="A197" s="37"/>
      <c r="B197" s="38"/>
      <c r="C197" s="37"/>
      <c r="D197" s="201" t="s">
        <v>162</v>
      </c>
      <c r="E197" s="37"/>
      <c r="F197" s="202" t="s">
        <v>1333</v>
      </c>
      <c r="G197" s="37"/>
      <c r="H197" s="37"/>
      <c r="I197" s="123"/>
      <c r="J197" s="37"/>
      <c r="K197" s="37"/>
      <c r="L197" s="38"/>
      <c r="M197" s="203"/>
      <c r="N197" s="204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162</v>
      </c>
      <c r="AU197" s="18" t="s">
        <v>83</v>
      </c>
    </row>
    <row r="198" s="14" customFormat="1">
      <c r="A198" s="14"/>
      <c r="B198" s="217"/>
      <c r="C198" s="14"/>
      <c r="D198" s="201" t="s">
        <v>264</v>
      </c>
      <c r="E198" s="218" t="s">
        <v>1</v>
      </c>
      <c r="F198" s="219" t="s">
        <v>406</v>
      </c>
      <c r="G198" s="14"/>
      <c r="H198" s="220">
        <v>25</v>
      </c>
      <c r="I198" s="221"/>
      <c r="J198" s="14"/>
      <c r="K198" s="14"/>
      <c r="L198" s="217"/>
      <c r="M198" s="222"/>
      <c r="N198" s="223"/>
      <c r="O198" s="223"/>
      <c r="P198" s="223"/>
      <c r="Q198" s="223"/>
      <c r="R198" s="223"/>
      <c r="S198" s="223"/>
      <c r="T198" s="22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18" t="s">
        <v>264</v>
      </c>
      <c r="AU198" s="218" t="s">
        <v>83</v>
      </c>
      <c r="AV198" s="14" t="s">
        <v>83</v>
      </c>
      <c r="AW198" s="14" t="s">
        <v>30</v>
      </c>
      <c r="AX198" s="14" t="s">
        <v>81</v>
      </c>
      <c r="AY198" s="218" t="s">
        <v>153</v>
      </c>
    </row>
    <row r="199" s="2" customFormat="1" ht="16.5" customHeight="1">
      <c r="A199" s="37"/>
      <c r="B199" s="187"/>
      <c r="C199" s="236" t="s">
        <v>406</v>
      </c>
      <c r="D199" s="236" t="s">
        <v>491</v>
      </c>
      <c r="E199" s="237" t="s">
        <v>1334</v>
      </c>
      <c r="F199" s="238" t="s">
        <v>1335</v>
      </c>
      <c r="G199" s="239" t="s">
        <v>494</v>
      </c>
      <c r="H199" s="240">
        <v>19</v>
      </c>
      <c r="I199" s="241"/>
      <c r="J199" s="242">
        <f>ROUND(I199*H199,2)</f>
        <v>0</v>
      </c>
      <c r="K199" s="238" t="s">
        <v>261</v>
      </c>
      <c r="L199" s="243"/>
      <c r="M199" s="244" t="s">
        <v>1</v>
      </c>
      <c r="N199" s="245" t="s">
        <v>38</v>
      </c>
      <c r="O199" s="76"/>
      <c r="P199" s="197">
        <f>O199*H199</f>
        <v>0</v>
      </c>
      <c r="Q199" s="197">
        <v>0.00038999999999999999</v>
      </c>
      <c r="R199" s="197">
        <f>Q199*H199</f>
        <v>0.0074099999999999999</v>
      </c>
      <c r="S199" s="197">
        <v>0</v>
      </c>
      <c r="T199" s="198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9" t="s">
        <v>193</v>
      </c>
      <c r="AT199" s="199" t="s">
        <v>491</v>
      </c>
      <c r="AU199" s="199" t="s">
        <v>83</v>
      </c>
      <c r="AY199" s="18" t="s">
        <v>153</v>
      </c>
      <c r="BE199" s="200">
        <f>IF(N199="základní",J199,0)</f>
        <v>0</v>
      </c>
      <c r="BF199" s="200">
        <f>IF(N199="snížená",J199,0)</f>
        <v>0</v>
      </c>
      <c r="BG199" s="200">
        <f>IF(N199="zákl. přenesená",J199,0)</f>
        <v>0</v>
      </c>
      <c r="BH199" s="200">
        <f>IF(N199="sníž. přenesená",J199,0)</f>
        <v>0</v>
      </c>
      <c r="BI199" s="200">
        <f>IF(N199="nulová",J199,0)</f>
        <v>0</v>
      </c>
      <c r="BJ199" s="18" t="s">
        <v>81</v>
      </c>
      <c r="BK199" s="200">
        <f>ROUND(I199*H199,2)</f>
        <v>0</v>
      </c>
      <c r="BL199" s="18" t="s">
        <v>173</v>
      </c>
      <c r="BM199" s="199" t="s">
        <v>1336</v>
      </c>
    </row>
    <row r="200" s="2" customFormat="1">
      <c r="A200" s="37"/>
      <c r="B200" s="38"/>
      <c r="C200" s="37"/>
      <c r="D200" s="201" t="s">
        <v>162</v>
      </c>
      <c r="E200" s="37"/>
      <c r="F200" s="202" t="s">
        <v>1335</v>
      </c>
      <c r="G200" s="37"/>
      <c r="H200" s="37"/>
      <c r="I200" s="123"/>
      <c r="J200" s="37"/>
      <c r="K200" s="37"/>
      <c r="L200" s="38"/>
      <c r="M200" s="203"/>
      <c r="N200" s="204"/>
      <c r="O200" s="76"/>
      <c r="P200" s="76"/>
      <c r="Q200" s="76"/>
      <c r="R200" s="76"/>
      <c r="S200" s="76"/>
      <c r="T200" s="7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8" t="s">
        <v>162</v>
      </c>
      <c r="AU200" s="18" t="s">
        <v>83</v>
      </c>
    </row>
    <row r="201" s="2" customFormat="1" ht="16.5" customHeight="1">
      <c r="A201" s="37"/>
      <c r="B201" s="187"/>
      <c r="C201" s="236" t="s">
        <v>412</v>
      </c>
      <c r="D201" s="236" t="s">
        <v>491</v>
      </c>
      <c r="E201" s="237" t="s">
        <v>1337</v>
      </c>
      <c r="F201" s="238" t="s">
        <v>1338</v>
      </c>
      <c r="G201" s="239" t="s">
        <v>494</v>
      </c>
      <c r="H201" s="240">
        <v>6</v>
      </c>
      <c r="I201" s="241"/>
      <c r="J201" s="242">
        <f>ROUND(I201*H201,2)</f>
        <v>0</v>
      </c>
      <c r="K201" s="238" t="s">
        <v>261</v>
      </c>
      <c r="L201" s="243"/>
      <c r="M201" s="244" t="s">
        <v>1</v>
      </c>
      <c r="N201" s="245" t="s">
        <v>38</v>
      </c>
      <c r="O201" s="76"/>
      <c r="P201" s="197">
        <f>O201*H201</f>
        <v>0</v>
      </c>
      <c r="Q201" s="197">
        <v>0.00072000000000000005</v>
      </c>
      <c r="R201" s="197">
        <f>Q201*H201</f>
        <v>0.0043200000000000001</v>
      </c>
      <c r="S201" s="197">
        <v>0</v>
      </c>
      <c r="T201" s="198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9" t="s">
        <v>193</v>
      </c>
      <c r="AT201" s="199" t="s">
        <v>491</v>
      </c>
      <c r="AU201" s="199" t="s">
        <v>83</v>
      </c>
      <c r="AY201" s="18" t="s">
        <v>153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8" t="s">
        <v>81</v>
      </c>
      <c r="BK201" s="200">
        <f>ROUND(I201*H201,2)</f>
        <v>0</v>
      </c>
      <c r="BL201" s="18" t="s">
        <v>173</v>
      </c>
      <c r="BM201" s="199" t="s">
        <v>1339</v>
      </c>
    </row>
    <row r="202" s="2" customFormat="1">
      <c r="A202" s="37"/>
      <c r="B202" s="38"/>
      <c r="C202" s="37"/>
      <c r="D202" s="201" t="s">
        <v>162</v>
      </c>
      <c r="E202" s="37"/>
      <c r="F202" s="202" t="s">
        <v>1338</v>
      </c>
      <c r="G202" s="37"/>
      <c r="H202" s="37"/>
      <c r="I202" s="123"/>
      <c r="J202" s="37"/>
      <c r="K202" s="37"/>
      <c r="L202" s="38"/>
      <c r="M202" s="203"/>
      <c r="N202" s="204"/>
      <c r="O202" s="76"/>
      <c r="P202" s="76"/>
      <c r="Q202" s="76"/>
      <c r="R202" s="76"/>
      <c r="S202" s="76"/>
      <c r="T202" s="7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8" t="s">
        <v>162</v>
      </c>
      <c r="AU202" s="18" t="s">
        <v>83</v>
      </c>
    </row>
    <row r="203" s="14" customFormat="1">
      <c r="A203" s="14"/>
      <c r="B203" s="217"/>
      <c r="C203" s="14"/>
      <c r="D203" s="201" t="s">
        <v>264</v>
      </c>
      <c r="E203" s="218" t="s">
        <v>1</v>
      </c>
      <c r="F203" s="219" t="s">
        <v>183</v>
      </c>
      <c r="G203" s="14"/>
      <c r="H203" s="220">
        <v>6</v>
      </c>
      <c r="I203" s="221"/>
      <c r="J203" s="14"/>
      <c r="K203" s="14"/>
      <c r="L203" s="217"/>
      <c r="M203" s="222"/>
      <c r="N203" s="223"/>
      <c r="O203" s="223"/>
      <c r="P203" s="223"/>
      <c r="Q203" s="223"/>
      <c r="R203" s="223"/>
      <c r="S203" s="223"/>
      <c r="T203" s="22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18" t="s">
        <v>264</v>
      </c>
      <c r="AU203" s="218" t="s">
        <v>83</v>
      </c>
      <c r="AV203" s="14" t="s">
        <v>83</v>
      </c>
      <c r="AW203" s="14" t="s">
        <v>30</v>
      </c>
      <c r="AX203" s="14" t="s">
        <v>81</v>
      </c>
      <c r="AY203" s="218" t="s">
        <v>153</v>
      </c>
    </row>
    <row r="204" s="2" customFormat="1" ht="16.5" customHeight="1">
      <c r="A204" s="37"/>
      <c r="B204" s="187"/>
      <c r="C204" s="236" t="s">
        <v>419</v>
      </c>
      <c r="D204" s="236" t="s">
        <v>491</v>
      </c>
      <c r="E204" s="237" t="s">
        <v>1340</v>
      </c>
      <c r="F204" s="238" t="s">
        <v>1341</v>
      </c>
      <c r="G204" s="239" t="s">
        <v>494</v>
      </c>
      <c r="H204" s="240">
        <v>3</v>
      </c>
      <c r="I204" s="241"/>
      <c r="J204" s="242">
        <f>ROUND(I204*H204,2)</f>
        <v>0</v>
      </c>
      <c r="K204" s="238" t="s">
        <v>261</v>
      </c>
      <c r="L204" s="243"/>
      <c r="M204" s="244" t="s">
        <v>1</v>
      </c>
      <c r="N204" s="245" t="s">
        <v>38</v>
      </c>
      <c r="O204" s="76"/>
      <c r="P204" s="197">
        <f>O204*H204</f>
        <v>0</v>
      </c>
      <c r="Q204" s="197">
        <v>0.00048000000000000001</v>
      </c>
      <c r="R204" s="197">
        <f>Q204*H204</f>
        <v>0.0014400000000000001</v>
      </c>
      <c r="S204" s="197">
        <v>0</v>
      </c>
      <c r="T204" s="198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9" t="s">
        <v>193</v>
      </c>
      <c r="AT204" s="199" t="s">
        <v>491</v>
      </c>
      <c r="AU204" s="199" t="s">
        <v>83</v>
      </c>
      <c r="AY204" s="18" t="s">
        <v>153</v>
      </c>
      <c r="BE204" s="200">
        <f>IF(N204="základní",J204,0)</f>
        <v>0</v>
      </c>
      <c r="BF204" s="200">
        <f>IF(N204="snížená",J204,0)</f>
        <v>0</v>
      </c>
      <c r="BG204" s="200">
        <f>IF(N204="zákl. přenesená",J204,0)</f>
        <v>0</v>
      </c>
      <c r="BH204" s="200">
        <f>IF(N204="sníž. přenesená",J204,0)</f>
        <v>0</v>
      </c>
      <c r="BI204" s="200">
        <f>IF(N204="nulová",J204,0)</f>
        <v>0</v>
      </c>
      <c r="BJ204" s="18" t="s">
        <v>81</v>
      </c>
      <c r="BK204" s="200">
        <f>ROUND(I204*H204,2)</f>
        <v>0</v>
      </c>
      <c r="BL204" s="18" t="s">
        <v>173</v>
      </c>
      <c r="BM204" s="199" t="s">
        <v>1342</v>
      </c>
    </row>
    <row r="205" s="2" customFormat="1">
      <c r="A205" s="37"/>
      <c r="B205" s="38"/>
      <c r="C205" s="37"/>
      <c r="D205" s="201" t="s">
        <v>162</v>
      </c>
      <c r="E205" s="37"/>
      <c r="F205" s="202" t="s">
        <v>1341</v>
      </c>
      <c r="G205" s="37"/>
      <c r="H205" s="37"/>
      <c r="I205" s="123"/>
      <c r="J205" s="37"/>
      <c r="K205" s="37"/>
      <c r="L205" s="38"/>
      <c r="M205" s="203"/>
      <c r="N205" s="204"/>
      <c r="O205" s="76"/>
      <c r="P205" s="76"/>
      <c r="Q205" s="76"/>
      <c r="R205" s="76"/>
      <c r="S205" s="76"/>
      <c r="T205" s="7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8" t="s">
        <v>162</v>
      </c>
      <c r="AU205" s="18" t="s">
        <v>83</v>
      </c>
    </row>
    <row r="206" s="14" customFormat="1">
      <c r="A206" s="14"/>
      <c r="B206" s="217"/>
      <c r="C206" s="14"/>
      <c r="D206" s="201" t="s">
        <v>264</v>
      </c>
      <c r="E206" s="218" t="s">
        <v>1</v>
      </c>
      <c r="F206" s="219" t="s">
        <v>168</v>
      </c>
      <c r="G206" s="14"/>
      <c r="H206" s="220">
        <v>3</v>
      </c>
      <c r="I206" s="221"/>
      <c r="J206" s="14"/>
      <c r="K206" s="14"/>
      <c r="L206" s="217"/>
      <c r="M206" s="222"/>
      <c r="N206" s="223"/>
      <c r="O206" s="223"/>
      <c r="P206" s="223"/>
      <c r="Q206" s="223"/>
      <c r="R206" s="223"/>
      <c r="S206" s="223"/>
      <c r="T206" s="22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8" t="s">
        <v>264</v>
      </c>
      <c r="AU206" s="218" t="s">
        <v>83</v>
      </c>
      <c r="AV206" s="14" t="s">
        <v>83</v>
      </c>
      <c r="AW206" s="14" t="s">
        <v>30</v>
      </c>
      <c r="AX206" s="14" t="s">
        <v>81</v>
      </c>
      <c r="AY206" s="218" t="s">
        <v>153</v>
      </c>
    </row>
    <row r="207" s="2" customFormat="1" ht="16.5" customHeight="1">
      <c r="A207" s="37"/>
      <c r="B207" s="187"/>
      <c r="C207" s="236" t="s">
        <v>427</v>
      </c>
      <c r="D207" s="236" t="s">
        <v>491</v>
      </c>
      <c r="E207" s="237" t="s">
        <v>1343</v>
      </c>
      <c r="F207" s="238" t="s">
        <v>1344</v>
      </c>
      <c r="G207" s="239" t="s">
        <v>494</v>
      </c>
      <c r="H207" s="240">
        <v>3</v>
      </c>
      <c r="I207" s="241"/>
      <c r="J207" s="242">
        <f>ROUND(I207*H207,2)</f>
        <v>0</v>
      </c>
      <c r="K207" s="238" t="s">
        <v>261</v>
      </c>
      <c r="L207" s="243"/>
      <c r="M207" s="244" t="s">
        <v>1</v>
      </c>
      <c r="N207" s="245" t="s">
        <v>38</v>
      </c>
      <c r="O207" s="76"/>
      <c r="P207" s="197">
        <f>O207*H207</f>
        <v>0</v>
      </c>
      <c r="Q207" s="197">
        <v>0.0035999999999999999</v>
      </c>
      <c r="R207" s="197">
        <f>Q207*H207</f>
        <v>0.010800000000000001</v>
      </c>
      <c r="S207" s="197">
        <v>0</v>
      </c>
      <c r="T207" s="198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9" t="s">
        <v>193</v>
      </c>
      <c r="AT207" s="199" t="s">
        <v>491</v>
      </c>
      <c r="AU207" s="199" t="s">
        <v>83</v>
      </c>
      <c r="AY207" s="18" t="s">
        <v>153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8" t="s">
        <v>81</v>
      </c>
      <c r="BK207" s="200">
        <f>ROUND(I207*H207,2)</f>
        <v>0</v>
      </c>
      <c r="BL207" s="18" t="s">
        <v>173</v>
      </c>
      <c r="BM207" s="199" t="s">
        <v>1345</v>
      </c>
    </row>
    <row r="208" s="2" customFormat="1">
      <c r="A208" s="37"/>
      <c r="B208" s="38"/>
      <c r="C208" s="37"/>
      <c r="D208" s="201" t="s">
        <v>162</v>
      </c>
      <c r="E208" s="37"/>
      <c r="F208" s="202" t="s">
        <v>1344</v>
      </c>
      <c r="G208" s="37"/>
      <c r="H208" s="37"/>
      <c r="I208" s="123"/>
      <c r="J208" s="37"/>
      <c r="K208" s="37"/>
      <c r="L208" s="38"/>
      <c r="M208" s="203"/>
      <c r="N208" s="204"/>
      <c r="O208" s="76"/>
      <c r="P208" s="76"/>
      <c r="Q208" s="76"/>
      <c r="R208" s="76"/>
      <c r="S208" s="76"/>
      <c r="T208" s="7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8" t="s">
        <v>162</v>
      </c>
      <c r="AU208" s="18" t="s">
        <v>83</v>
      </c>
    </row>
    <row r="209" s="14" customFormat="1">
      <c r="A209" s="14"/>
      <c r="B209" s="217"/>
      <c r="C209" s="14"/>
      <c r="D209" s="201" t="s">
        <v>264</v>
      </c>
      <c r="E209" s="218" t="s">
        <v>1</v>
      </c>
      <c r="F209" s="219" t="s">
        <v>168</v>
      </c>
      <c r="G209" s="14"/>
      <c r="H209" s="220">
        <v>3</v>
      </c>
      <c r="I209" s="221"/>
      <c r="J209" s="14"/>
      <c r="K209" s="14"/>
      <c r="L209" s="217"/>
      <c r="M209" s="222"/>
      <c r="N209" s="223"/>
      <c r="O209" s="223"/>
      <c r="P209" s="223"/>
      <c r="Q209" s="223"/>
      <c r="R209" s="223"/>
      <c r="S209" s="223"/>
      <c r="T209" s="22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8" t="s">
        <v>264</v>
      </c>
      <c r="AU209" s="218" t="s">
        <v>83</v>
      </c>
      <c r="AV209" s="14" t="s">
        <v>83</v>
      </c>
      <c r="AW209" s="14" t="s">
        <v>30</v>
      </c>
      <c r="AX209" s="14" t="s">
        <v>81</v>
      </c>
      <c r="AY209" s="218" t="s">
        <v>153</v>
      </c>
    </row>
    <row r="210" s="2" customFormat="1" ht="16.5" customHeight="1">
      <c r="A210" s="37"/>
      <c r="B210" s="187"/>
      <c r="C210" s="236" t="s">
        <v>433</v>
      </c>
      <c r="D210" s="236" t="s">
        <v>491</v>
      </c>
      <c r="E210" s="237" t="s">
        <v>1317</v>
      </c>
      <c r="F210" s="238" t="s">
        <v>1318</v>
      </c>
      <c r="G210" s="239" t="s">
        <v>494</v>
      </c>
      <c r="H210" s="240">
        <v>3</v>
      </c>
      <c r="I210" s="241"/>
      <c r="J210" s="242">
        <f>ROUND(I210*H210,2)</f>
        <v>0</v>
      </c>
      <c r="K210" s="238" t="s">
        <v>261</v>
      </c>
      <c r="L210" s="243"/>
      <c r="M210" s="244" t="s">
        <v>1</v>
      </c>
      <c r="N210" s="245" t="s">
        <v>38</v>
      </c>
      <c r="O210" s="76"/>
      <c r="P210" s="197">
        <f>O210*H210</f>
        <v>0</v>
      </c>
      <c r="Q210" s="197">
        <v>1.0000000000000001E-05</v>
      </c>
      <c r="R210" s="197">
        <f>Q210*H210</f>
        <v>3.0000000000000004E-05</v>
      </c>
      <c r="S210" s="197">
        <v>0</v>
      </c>
      <c r="T210" s="198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9" t="s">
        <v>193</v>
      </c>
      <c r="AT210" s="199" t="s">
        <v>491</v>
      </c>
      <c r="AU210" s="199" t="s">
        <v>83</v>
      </c>
      <c r="AY210" s="18" t="s">
        <v>153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8" t="s">
        <v>81</v>
      </c>
      <c r="BK210" s="200">
        <f>ROUND(I210*H210,2)</f>
        <v>0</v>
      </c>
      <c r="BL210" s="18" t="s">
        <v>173</v>
      </c>
      <c r="BM210" s="199" t="s">
        <v>1346</v>
      </c>
    </row>
    <row r="211" s="2" customFormat="1">
      <c r="A211" s="37"/>
      <c r="B211" s="38"/>
      <c r="C211" s="37"/>
      <c r="D211" s="201" t="s">
        <v>162</v>
      </c>
      <c r="E211" s="37"/>
      <c r="F211" s="202" t="s">
        <v>1318</v>
      </c>
      <c r="G211" s="37"/>
      <c r="H211" s="37"/>
      <c r="I211" s="123"/>
      <c r="J211" s="37"/>
      <c r="K211" s="37"/>
      <c r="L211" s="38"/>
      <c r="M211" s="203"/>
      <c r="N211" s="204"/>
      <c r="O211" s="76"/>
      <c r="P211" s="76"/>
      <c r="Q211" s="76"/>
      <c r="R211" s="76"/>
      <c r="S211" s="76"/>
      <c r="T211" s="7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8" t="s">
        <v>162</v>
      </c>
      <c r="AU211" s="18" t="s">
        <v>83</v>
      </c>
    </row>
    <row r="212" s="2" customFormat="1">
      <c r="A212" s="37"/>
      <c r="B212" s="38"/>
      <c r="C212" s="37"/>
      <c r="D212" s="201" t="s">
        <v>197</v>
      </c>
      <c r="E212" s="37"/>
      <c r="F212" s="205" t="s">
        <v>1347</v>
      </c>
      <c r="G212" s="37"/>
      <c r="H212" s="37"/>
      <c r="I212" s="123"/>
      <c r="J212" s="37"/>
      <c r="K212" s="37"/>
      <c r="L212" s="38"/>
      <c r="M212" s="203"/>
      <c r="N212" s="204"/>
      <c r="O212" s="76"/>
      <c r="P212" s="76"/>
      <c r="Q212" s="76"/>
      <c r="R212" s="76"/>
      <c r="S212" s="76"/>
      <c r="T212" s="7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8" t="s">
        <v>197</v>
      </c>
      <c r="AU212" s="18" t="s">
        <v>83</v>
      </c>
    </row>
    <row r="213" s="14" customFormat="1">
      <c r="A213" s="14"/>
      <c r="B213" s="217"/>
      <c r="C213" s="14"/>
      <c r="D213" s="201" t="s">
        <v>264</v>
      </c>
      <c r="E213" s="218" t="s">
        <v>1</v>
      </c>
      <c r="F213" s="219" t="s">
        <v>168</v>
      </c>
      <c r="G213" s="14"/>
      <c r="H213" s="220">
        <v>3</v>
      </c>
      <c r="I213" s="221"/>
      <c r="J213" s="14"/>
      <c r="K213" s="14"/>
      <c r="L213" s="217"/>
      <c r="M213" s="222"/>
      <c r="N213" s="223"/>
      <c r="O213" s="223"/>
      <c r="P213" s="223"/>
      <c r="Q213" s="223"/>
      <c r="R213" s="223"/>
      <c r="S213" s="223"/>
      <c r="T213" s="22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18" t="s">
        <v>264</v>
      </c>
      <c r="AU213" s="218" t="s">
        <v>83</v>
      </c>
      <c r="AV213" s="14" t="s">
        <v>83</v>
      </c>
      <c r="AW213" s="14" t="s">
        <v>30</v>
      </c>
      <c r="AX213" s="14" t="s">
        <v>81</v>
      </c>
      <c r="AY213" s="218" t="s">
        <v>153</v>
      </c>
    </row>
    <row r="214" s="2" customFormat="1" ht="16.5" customHeight="1">
      <c r="A214" s="37"/>
      <c r="B214" s="187"/>
      <c r="C214" s="188" t="s">
        <v>439</v>
      </c>
      <c r="D214" s="188" t="s">
        <v>156</v>
      </c>
      <c r="E214" s="189" t="s">
        <v>1348</v>
      </c>
      <c r="F214" s="190" t="s">
        <v>1349</v>
      </c>
      <c r="G214" s="191" t="s">
        <v>494</v>
      </c>
      <c r="H214" s="192">
        <v>1</v>
      </c>
      <c r="I214" s="193"/>
      <c r="J214" s="194">
        <f>ROUND(I214*H214,2)</f>
        <v>0</v>
      </c>
      <c r="K214" s="190" t="s">
        <v>1308</v>
      </c>
      <c r="L214" s="38"/>
      <c r="M214" s="195" t="s">
        <v>1</v>
      </c>
      <c r="N214" s="196" t="s">
        <v>38</v>
      </c>
      <c r="O214" s="76"/>
      <c r="P214" s="197">
        <f>O214*H214</f>
        <v>0</v>
      </c>
      <c r="Q214" s="197">
        <v>0</v>
      </c>
      <c r="R214" s="197">
        <f>Q214*H214</f>
        <v>0</v>
      </c>
      <c r="S214" s="197">
        <v>0</v>
      </c>
      <c r="T214" s="198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9" t="s">
        <v>173</v>
      </c>
      <c r="AT214" s="199" t="s">
        <v>156</v>
      </c>
      <c r="AU214" s="199" t="s">
        <v>83</v>
      </c>
      <c r="AY214" s="18" t="s">
        <v>153</v>
      </c>
      <c r="BE214" s="200">
        <f>IF(N214="základní",J214,0)</f>
        <v>0</v>
      </c>
      <c r="BF214" s="200">
        <f>IF(N214="snížená",J214,0)</f>
        <v>0</v>
      </c>
      <c r="BG214" s="200">
        <f>IF(N214="zákl. přenesená",J214,0)</f>
        <v>0</v>
      </c>
      <c r="BH214" s="200">
        <f>IF(N214="sníž. přenesená",J214,0)</f>
        <v>0</v>
      </c>
      <c r="BI214" s="200">
        <f>IF(N214="nulová",J214,0)</f>
        <v>0</v>
      </c>
      <c r="BJ214" s="18" t="s">
        <v>81</v>
      </c>
      <c r="BK214" s="200">
        <f>ROUND(I214*H214,2)</f>
        <v>0</v>
      </c>
      <c r="BL214" s="18" t="s">
        <v>173</v>
      </c>
      <c r="BM214" s="199" t="s">
        <v>1350</v>
      </c>
    </row>
    <row r="215" s="2" customFormat="1">
      <c r="A215" s="37"/>
      <c r="B215" s="38"/>
      <c r="C215" s="37"/>
      <c r="D215" s="201" t="s">
        <v>162</v>
      </c>
      <c r="E215" s="37"/>
      <c r="F215" s="202" t="s">
        <v>1351</v>
      </c>
      <c r="G215" s="37"/>
      <c r="H215" s="37"/>
      <c r="I215" s="123"/>
      <c r="J215" s="37"/>
      <c r="K215" s="37"/>
      <c r="L215" s="38"/>
      <c r="M215" s="203"/>
      <c r="N215" s="204"/>
      <c r="O215" s="76"/>
      <c r="P215" s="76"/>
      <c r="Q215" s="76"/>
      <c r="R215" s="76"/>
      <c r="S215" s="76"/>
      <c r="T215" s="7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8" t="s">
        <v>162</v>
      </c>
      <c r="AU215" s="18" t="s">
        <v>83</v>
      </c>
    </row>
    <row r="216" s="14" customFormat="1">
      <c r="A216" s="14"/>
      <c r="B216" s="217"/>
      <c r="C216" s="14"/>
      <c r="D216" s="201" t="s">
        <v>264</v>
      </c>
      <c r="E216" s="218" t="s">
        <v>1</v>
      </c>
      <c r="F216" s="219" t="s">
        <v>81</v>
      </c>
      <c r="G216" s="14"/>
      <c r="H216" s="220">
        <v>1</v>
      </c>
      <c r="I216" s="221"/>
      <c r="J216" s="14"/>
      <c r="K216" s="14"/>
      <c r="L216" s="217"/>
      <c r="M216" s="222"/>
      <c r="N216" s="223"/>
      <c r="O216" s="223"/>
      <c r="P216" s="223"/>
      <c r="Q216" s="223"/>
      <c r="R216" s="223"/>
      <c r="S216" s="223"/>
      <c r="T216" s="22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18" t="s">
        <v>264</v>
      </c>
      <c r="AU216" s="218" t="s">
        <v>83</v>
      </c>
      <c r="AV216" s="14" t="s">
        <v>83</v>
      </c>
      <c r="AW216" s="14" t="s">
        <v>30</v>
      </c>
      <c r="AX216" s="14" t="s">
        <v>81</v>
      </c>
      <c r="AY216" s="218" t="s">
        <v>153</v>
      </c>
    </row>
    <row r="217" s="2" customFormat="1" ht="16.5" customHeight="1">
      <c r="A217" s="37"/>
      <c r="B217" s="187"/>
      <c r="C217" s="236" t="s">
        <v>444</v>
      </c>
      <c r="D217" s="236" t="s">
        <v>491</v>
      </c>
      <c r="E217" s="237" t="s">
        <v>1352</v>
      </c>
      <c r="F217" s="238" t="s">
        <v>1353</v>
      </c>
      <c r="G217" s="239" t="s">
        <v>494</v>
      </c>
      <c r="H217" s="240">
        <v>1</v>
      </c>
      <c r="I217" s="241"/>
      <c r="J217" s="242">
        <f>ROUND(I217*H217,2)</f>
        <v>0</v>
      </c>
      <c r="K217" s="238" t="s">
        <v>1308</v>
      </c>
      <c r="L217" s="243"/>
      <c r="M217" s="244" t="s">
        <v>1</v>
      </c>
      <c r="N217" s="245" t="s">
        <v>38</v>
      </c>
      <c r="O217" s="76"/>
      <c r="P217" s="197">
        <f>O217*H217</f>
        <v>0</v>
      </c>
      <c r="Q217" s="197">
        <v>0.00068000000000000005</v>
      </c>
      <c r="R217" s="197">
        <f>Q217*H217</f>
        <v>0.00068000000000000005</v>
      </c>
      <c r="S217" s="197">
        <v>0</v>
      </c>
      <c r="T217" s="198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9" t="s">
        <v>193</v>
      </c>
      <c r="AT217" s="199" t="s">
        <v>491</v>
      </c>
      <c r="AU217" s="199" t="s">
        <v>83</v>
      </c>
      <c r="AY217" s="18" t="s">
        <v>153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8" t="s">
        <v>81</v>
      </c>
      <c r="BK217" s="200">
        <f>ROUND(I217*H217,2)</f>
        <v>0</v>
      </c>
      <c r="BL217" s="18" t="s">
        <v>173</v>
      </c>
      <c r="BM217" s="199" t="s">
        <v>1354</v>
      </c>
    </row>
    <row r="218" s="2" customFormat="1">
      <c r="A218" s="37"/>
      <c r="B218" s="38"/>
      <c r="C218" s="37"/>
      <c r="D218" s="201" t="s">
        <v>162</v>
      </c>
      <c r="E218" s="37"/>
      <c r="F218" s="202" t="s">
        <v>1353</v>
      </c>
      <c r="G218" s="37"/>
      <c r="H218" s="37"/>
      <c r="I218" s="123"/>
      <c r="J218" s="37"/>
      <c r="K218" s="37"/>
      <c r="L218" s="38"/>
      <c r="M218" s="203"/>
      <c r="N218" s="204"/>
      <c r="O218" s="76"/>
      <c r="P218" s="76"/>
      <c r="Q218" s="76"/>
      <c r="R218" s="76"/>
      <c r="S218" s="76"/>
      <c r="T218" s="7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8" t="s">
        <v>162</v>
      </c>
      <c r="AU218" s="18" t="s">
        <v>83</v>
      </c>
    </row>
    <row r="219" s="14" customFormat="1">
      <c r="A219" s="14"/>
      <c r="B219" s="217"/>
      <c r="C219" s="14"/>
      <c r="D219" s="201" t="s">
        <v>264</v>
      </c>
      <c r="E219" s="218" t="s">
        <v>1</v>
      </c>
      <c r="F219" s="219" t="s">
        <v>81</v>
      </c>
      <c r="G219" s="14"/>
      <c r="H219" s="220">
        <v>1</v>
      </c>
      <c r="I219" s="221"/>
      <c r="J219" s="14"/>
      <c r="K219" s="14"/>
      <c r="L219" s="217"/>
      <c r="M219" s="222"/>
      <c r="N219" s="223"/>
      <c r="O219" s="223"/>
      <c r="P219" s="223"/>
      <c r="Q219" s="223"/>
      <c r="R219" s="223"/>
      <c r="S219" s="223"/>
      <c r="T219" s="22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18" t="s">
        <v>264</v>
      </c>
      <c r="AU219" s="218" t="s">
        <v>83</v>
      </c>
      <c r="AV219" s="14" t="s">
        <v>83</v>
      </c>
      <c r="AW219" s="14" t="s">
        <v>30</v>
      </c>
      <c r="AX219" s="14" t="s">
        <v>81</v>
      </c>
      <c r="AY219" s="218" t="s">
        <v>153</v>
      </c>
    </row>
    <row r="220" s="2" customFormat="1" ht="16.5" customHeight="1">
      <c r="A220" s="37"/>
      <c r="B220" s="187"/>
      <c r="C220" s="188" t="s">
        <v>281</v>
      </c>
      <c r="D220" s="188" t="s">
        <v>156</v>
      </c>
      <c r="E220" s="189" t="s">
        <v>1355</v>
      </c>
      <c r="F220" s="190" t="s">
        <v>1356</v>
      </c>
      <c r="G220" s="191" t="s">
        <v>494</v>
      </c>
      <c r="H220" s="192">
        <v>2</v>
      </c>
      <c r="I220" s="193"/>
      <c r="J220" s="194">
        <f>ROUND(I220*H220,2)</f>
        <v>0</v>
      </c>
      <c r="K220" s="190" t="s">
        <v>1</v>
      </c>
      <c r="L220" s="38"/>
      <c r="M220" s="195" t="s">
        <v>1</v>
      </c>
      <c r="N220" s="196" t="s">
        <v>38</v>
      </c>
      <c r="O220" s="76"/>
      <c r="P220" s="197">
        <f>O220*H220</f>
        <v>0</v>
      </c>
      <c r="Q220" s="197">
        <v>0.00167</v>
      </c>
      <c r="R220" s="197">
        <f>Q220*H220</f>
        <v>0.0033400000000000001</v>
      </c>
      <c r="S220" s="197">
        <v>0</v>
      </c>
      <c r="T220" s="198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99" t="s">
        <v>173</v>
      </c>
      <c r="AT220" s="199" t="s">
        <v>156</v>
      </c>
      <c r="AU220" s="199" t="s">
        <v>83</v>
      </c>
      <c r="AY220" s="18" t="s">
        <v>153</v>
      </c>
      <c r="BE220" s="200">
        <f>IF(N220="základní",J220,0)</f>
        <v>0</v>
      </c>
      <c r="BF220" s="200">
        <f>IF(N220="snížená",J220,0)</f>
        <v>0</v>
      </c>
      <c r="BG220" s="200">
        <f>IF(N220="zákl. přenesená",J220,0)</f>
        <v>0</v>
      </c>
      <c r="BH220" s="200">
        <f>IF(N220="sníž. přenesená",J220,0)</f>
        <v>0</v>
      </c>
      <c r="BI220" s="200">
        <f>IF(N220="nulová",J220,0)</f>
        <v>0</v>
      </c>
      <c r="BJ220" s="18" t="s">
        <v>81</v>
      </c>
      <c r="BK220" s="200">
        <f>ROUND(I220*H220,2)</f>
        <v>0</v>
      </c>
      <c r="BL220" s="18" t="s">
        <v>173</v>
      </c>
      <c r="BM220" s="199" t="s">
        <v>1357</v>
      </c>
    </row>
    <row r="221" s="2" customFormat="1">
      <c r="A221" s="37"/>
      <c r="B221" s="38"/>
      <c r="C221" s="37"/>
      <c r="D221" s="201" t="s">
        <v>162</v>
      </c>
      <c r="E221" s="37"/>
      <c r="F221" s="202" t="s">
        <v>1358</v>
      </c>
      <c r="G221" s="37"/>
      <c r="H221" s="37"/>
      <c r="I221" s="123"/>
      <c r="J221" s="37"/>
      <c r="K221" s="37"/>
      <c r="L221" s="38"/>
      <c r="M221" s="203"/>
      <c r="N221" s="204"/>
      <c r="O221" s="76"/>
      <c r="P221" s="76"/>
      <c r="Q221" s="76"/>
      <c r="R221" s="76"/>
      <c r="S221" s="76"/>
      <c r="T221" s="7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8" t="s">
        <v>162</v>
      </c>
      <c r="AU221" s="18" t="s">
        <v>83</v>
      </c>
    </row>
    <row r="222" s="14" customFormat="1">
      <c r="A222" s="14"/>
      <c r="B222" s="217"/>
      <c r="C222" s="14"/>
      <c r="D222" s="201" t="s">
        <v>264</v>
      </c>
      <c r="E222" s="218" t="s">
        <v>1</v>
      </c>
      <c r="F222" s="219" t="s">
        <v>83</v>
      </c>
      <c r="G222" s="14"/>
      <c r="H222" s="220">
        <v>2</v>
      </c>
      <c r="I222" s="221"/>
      <c r="J222" s="14"/>
      <c r="K222" s="14"/>
      <c r="L222" s="217"/>
      <c r="M222" s="222"/>
      <c r="N222" s="223"/>
      <c r="O222" s="223"/>
      <c r="P222" s="223"/>
      <c r="Q222" s="223"/>
      <c r="R222" s="223"/>
      <c r="S222" s="223"/>
      <c r="T222" s="22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8" t="s">
        <v>264</v>
      </c>
      <c r="AU222" s="218" t="s">
        <v>83</v>
      </c>
      <c r="AV222" s="14" t="s">
        <v>83</v>
      </c>
      <c r="AW222" s="14" t="s">
        <v>30</v>
      </c>
      <c r="AX222" s="14" t="s">
        <v>81</v>
      </c>
      <c r="AY222" s="218" t="s">
        <v>153</v>
      </c>
    </row>
    <row r="223" s="2" customFormat="1" ht="16.5" customHeight="1">
      <c r="A223" s="37"/>
      <c r="B223" s="187"/>
      <c r="C223" s="236" t="s">
        <v>455</v>
      </c>
      <c r="D223" s="236" t="s">
        <v>491</v>
      </c>
      <c r="E223" s="237" t="s">
        <v>1359</v>
      </c>
      <c r="F223" s="238" t="s">
        <v>1360</v>
      </c>
      <c r="G223" s="239" t="s">
        <v>494</v>
      </c>
      <c r="H223" s="240">
        <v>2</v>
      </c>
      <c r="I223" s="241"/>
      <c r="J223" s="242">
        <f>ROUND(I223*H223,2)</f>
        <v>0</v>
      </c>
      <c r="K223" s="238" t="s">
        <v>1</v>
      </c>
      <c r="L223" s="243"/>
      <c r="M223" s="244" t="s">
        <v>1</v>
      </c>
      <c r="N223" s="245" t="s">
        <v>38</v>
      </c>
      <c r="O223" s="76"/>
      <c r="P223" s="197">
        <f>O223*H223</f>
        <v>0</v>
      </c>
      <c r="Q223" s="197">
        <v>0.0141</v>
      </c>
      <c r="R223" s="197">
        <f>Q223*H223</f>
        <v>0.028199999999999999</v>
      </c>
      <c r="S223" s="197">
        <v>0</v>
      </c>
      <c r="T223" s="198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9" t="s">
        <v>193</v>
      </c>
      <c r="AT223" s="199" t="s">
        <v>491</v>
      </c>
      <c r="AU223" s="199" t="s">
        <v>83</v>
      </c>
      <c r="AY223" s="18" t="s">
        <v>153</v>
      </c>
      <c r="BE223" s="200">
        <f>IF(N223="základní",J223,0)</f>
        <v>0</v>
      </c>
      <c r="BF223" s="200">
        <f>IF(N223="snížená",J223,0)</f>
        <v>0</v>
      </c>
      <c r="BG223" s="200">
        <f>IF(N223="zákl. přenesená",J223,0)</f>
        <v>0</v>
      </c>
      <c r="BH223" s="200">
        <f>IF(N223="sníž. přenesená",J223,0)</f>
        <v>0</v>
      </c>
      <c r="BI223" s="200">
        <f>IF(N223="nulová",J223,0)</f>
        <v>0</v>
      </c>
      <c r="BJ223" s="18" t="s">
        <v>81</v>
      </c>
      <c r="BK223" s="200">
        <f>ROUND(I223*H223,2)</f>
        <v>0</v>
      </c>
      <c r="BL223" s="18" t="s">
        <v>173</v>
      </c>
      <c r="BM223" s="199" t="s">
        <v>1361</v>
      </c>
    </row>
    <row r="224" s="2" customFormat="1">
      <c r="A224" s="37"/>
      <c r="B224" s="38"/>
      <c r="C224" s="37"/>
      <c r="D224" s="201" t="s">
        <v>162</v>
      </c>
      <c r="E224" s="37"/>
      <c r="F224" s="202" t="s">
        <v>1362</v>
      </c>
      <c r="G224" s="37"/>
      <c r="H224" s="37"/>
      <c r="I224" s="123"/>
      <c r="J224" s="37"/>
      <c r="K224" s="37"/>
      <c r="L224" s="38"/>
      <c r="M224" s="203"/>
      <c r="N224" s="204"/>
      <c r="O224" s="76"/>
      <c r="P224" s="76"/>
      <c r="Q224" s="76"/>
      <c r="R224" s="76"/>
      <c r="S224" s="76"/>
      <c r="T224" s="7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8" t="s">
        <v>162</v>
      </c>
      <c r="AU224" s="18" t="s">
        <v>83</v>
      </c>
    </row>
    <row r="225" s="14" customFormat="1">
      <c r="A225" s="14"/>
      <c r="B225" s="217"/>
      <c r="C225" s="14"/>
      <c r="D225" s="201" t="s">
        <v>264</v>
      </c>
      <c r="E225" s="218" t="s">
        <v>1</v>
      </c>
      <c r="F225" s="219" t="s">
        <v>83</v>
      </c>
      <c r="G225" s="14"/>
      <c r="H225" s="220">
        <v>2</v>
      </c>
      <c r="I225" s="221"/>
      <c r="J225" s="14"/>
      <c r="K225" s="14"/>
      <c r="L225" s="217"/>
      <c r="M225" s="222"/>
      <c r="N225" s="223"/>
      <c r="O225" s="223"/>
      <c r="P225" s="223"/>
      <c r="Q225" s="223"/>
      <c r="R225" s="223"/>
      <c r="S225" s="223"/>
      <c r="T225" s="22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8" t="s">
        <v>264</v>
      </c>
      <c r="AU225" s="218" t="s">
        <v>83</v>
      </c>
      <c r="AV225" s="14" t="s">
        <v>83</v>
      </c>
      <c r="AW225" s="14" t="s">
        <v>30</v>
      </c>
      <c r="AX225" s="14" t="s">
        <v>81</v>
      </c>
      <c r="AY225" s="218" t="s">
        <v>153</v>
      </c>
    </row>
    <row r="226" s="2" customFormat="1" ht="16.5" customHeight="1">
      <c r="A226" s="37"/>
      <c r="B226" s="187"/>
      <c r="C226" s="188" t="s">
        <v>461</v>
      </c>
      <c r="D226" s="188" t="s">
        <v>156</v>
      </c>
      <c r="E226" s="189" t="s">
        <v>1182</v>
      </c>
      <c r="F226" s="190" t="s">
        <v>1363</v>
      </c>
      <c r="G226" s="191" t="s">
        <v>494</v>
      </c>
      <c r="H226" s="192">
        <v>2</v>
      </c>
      <c r="I226" s="193"/>
      <c r="J226" s="194">
        <f>ROUND(I226*H226,2)</f>
        <v>0</v>
      </c>
      <c r="K226" s="190" t="s">
        <v>1308</v>
      </c>
      <c r="L226" s="38"/>
      <c r="M226" s="195" t="s">
        <v>1</v>
      </c>
      <c r="N226" s="196" t="s">
        <v>38</v>
      </c>
      <c r="O226" s="76"/>
      <c r="P226" s="197">
        <f>O226*H226</f>
        <v>0</v>
      </c>
      <c r="Q226" s="197">
        <v>0.00085999999999999998</v>
      </c>
      <c r="R226" s="197">
        <f>Q226*H226</f>
        <v>0.00172</v>
      </c>
      <c r="S226" s="197">
        <v>0</v>
      </c>
      <c r="T226" s="198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9" t="s">
        <v>173</v>
      </c>
      <c r="AT226" s="199" t="s">
        <v>156</v>
      </c>
      <c r="AU226" s="199" t="s">
        <v>83</v>
      </c>
      <c r="AY226" s="18" t="s">
        <v>153</v>
      </c>
      <c r="BE226" s="200">
        <f>IF(N226="základní",J226,0)</f>
        <v>0</v>
      </c>
      <c r="BF226" s="200">
        <f>IF(N226="snížená",J226,0)</f>
        <v>0</v>
      </c>
      <c r="BG226" s="200">
        <f>IF(N226="zákl. přenesená",J226,0)</f>
        <v>0</v>
      </c>
      <c r="BH226" s="200">
        <f>IF(N226="sníž. přenesená",J226,0)</f>
        <v>0</v>
      </c>
      <c r="BI226" s="200">
        <f>IF(N226="nulová",J226,0)</f>
        <v>0</v>
      </c>
      <c r="BJ226" s="18" t="s">
        <v>81</v>
      </c>
      <c r="BK226" s="200">
        <f>ROUND(I226*H226,2)</f>
        <v>0</v>
      </c>
      <c r="BL226" s="18" t="s">
        <v>173</v>
      </c>
      <c r="BM226" s="199" t="s">
        <v>1364</v>
      </c>
    </row>
    <row r="227" s="2" customFormat="1">
      <c r="A227" s="37"/>
      <c r="B227" s="38"/>
      <c r="C227" s="37"/>
      <c r="D227" s="201" t="s">
        <v>162</v>
      </c>
      <c r="E227" s="37"/>
      <c r="F227" s="202" t="s">
        <v>1365</v>
      </c>
      <c r="G227" s="37"/>
      <c r="H227" s="37"/>
      <c r="I227" s="123"/>
      <c r="J227" s="37"/>
      <c r="K227" s="37"/>
      <c r="L227" s="38"/>
      <c r="M227" s="203"/>
      <c r="N227" s="204"/>
      <c r="O227" s="76"/>
      <c r="P227" s="76"/>
      <c r="Q227" s="76"/>
      <c r="R227" s="76"/>
      <c r="S227" s="76"/>
      <c r="T227" s="7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8" t="s">
        <v>162</v>
      </c>
      <c r="AU227" s="18" t="s">
        <v>83</v>
      </c>
    </row>
    <row r="228" s="2" customFormat="1" ht="16.5" customHeight="1">
      <c r="A228" s="37"/>
      <c r="B228" s="187"/>
      <c r="C228" s="236" t="s">
        <v>623</v>
      </c>
      <c r="D228" s="236" t="s">
        <v>491</v>
      </c>
      <c r="E228" s="237" t="s">
        <v>1366</v>
      </c>
      <c r="F228" s="238" t="s">
        <v>1367</v>
      </c>
      <c r="G228" s="239" t="s">
        <v>494</v>
      </c>
      <c r="H228" s="240">
        <v>2</v>
      </c>
      <c r="I228" s="241"/>
      <c r="J228" s="242">
        <f>ROUND(I228*H228,2)</f>
        <v>0</v>
      </c>
      <c r="K228" s="238" t="s">
        <v>1</v>
      </c>
      <c r="L228" s="243"/>
      <c r="M228" s="244" t="s">
        <v>1</v>
      </c>
      <c r="N228" s="245" t="s">
        <v>38</v>
      </c>
      <c r="O228" s="76"/>
      <c r="P228" s="197">
        <f>O228*H228</f>
        <v>0</v>
      </c>
      <c r="Q228" s="197">
        <v>0.017999999999999999</v>
      </c>
      <c r="R228" s="197">
        <f>Q228*H228</f>
        <v>0.035999999999999997</v>
      </c>
      <c r="S228" s="197">
        <v>0</v>
      </c>
      <c r="T228" s="198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99" t="s">
        <v>193</v>
      </c>
      <c r="AT228" s="199" t="s">
        <v>491</v>
      </c>
      <c r="AU228" s="199" t="s">
        <v>83</v>
      </c>
      <c r="AY228" s="18" t="s">
        <v>153</v>
      </c>
      <c r="BE228" s="200">
        <f>IF(N228="základní",J228,0)</f>
        <v>0</v>
      </c>
      <c r="BF228" s="200">
        <f>IF(N228="snížená",J228,0)</f>
        <v>0</v>
      </c>
      <c r="BG228" s="200">
        <f>IF(N228="zákl. přenesená",J228,0)</f>
        <v>0</v>
      </c>
      <c r="BH228" s="200">
        <f>IF(N228="sníž. přenesená",J228,0)</f>
        <v>0</v>
      </c>
      <c r="BI228" s="200">
        <f>IF(N228="nulová",J228,0)</f>
        <v>0</v>
      </c>
      <c r="BJ228" s="18" t="s">
        <v>81</v>
      </c>
      <c r="BK228" s="200">
        <f>ROUND(I228*H228,2)</f>
        <v>0</v>
      </c>
      <c r="BL228" s="18" t="s">
        <v>173</v>
      </c>
      <c r="BM228" s="199" t="s">
        <v>1368</v>
      </c>
    </row>
    <row r="229" s="2" customFormat="1">
      <c r="A229" s="37"/>
      <c r="B229" s="38"/>
      <c r="C229" s="37"/>
      <c r="D229" s="201" t="s">
        <v>162</v>
      </c>
      <c r="E229" s="37"/>
      <c r="F229" s="202" t="s">
        <v>1369</v>
      </c>
      <c r="G229" s="37"/>
      <c r="H229" s="37"/>
      <c r="I229" s="123"/>
      <c r="J229" s="37"/>
      <c r="K229" s="37"/>
      <c r="L229" s="38"/>
      <c r="M229" s="203"/>
      <c r="N229" s="204"/>
      <c r="O229" s="76"/>
      <c r="P229" s="76"/>
      <c r="Q229" s="76"/>
      <c r="R229" s="76"/>
      <c r="S229" s="76"/>
      <c r="T229" s="7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8" t="s">
        <v>162</v>
      </c>
      <c r="AU229" s="18" t="s">
        <v>83</v>
      </c>
    </row>
    <row r="230" s="14" customFormat="1">
      <c r="A230" s="14"/>
      <c r="B230" s="217"/>
      <c r="C230" s="14"/>
      <c r="D230" s="201" t="s">
        <v>264</v>
      </c>
      <c r="E230" s="218" t="s">
        <v>1</v>
      </c>
      <c r="F230" s="219" t="s">
        <v>83</v>
      </c>
      <c r="G230" s="14"/>
      <c r="H230" s="220">
        <v>2</v>
      </c>
      <c r="I230" s="221"/>
      <c r="J230" s="14"/>
      <c r="K230" s="14"/>
      <c r="L230" s="217"/>
      <c r="M230" s="222"/>
      <c r="N230" s="223"/>
      <c r="O230" s="223"/>
      <c r="P230" s="223"/>
      <c r="Q230" s="223"/>
      <c r="R230" s="223"/>
      <c r="S230" s="223"/>
      <c r="T230" s="22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18" t="s">
        <v>264</v>
      </c>
      <c r="AU230" s="218" t="s">
        <v>83</v>
      </c>
      <c r="AV230" s="14" t="s">
        <v>83</v>
      </c>
      <c r="AW230" s="14" t="s">
        <v>30</v>
      </c>
      <c r="AX230" s="14" t="s">
        <v>81</v>
      </c>
      <c r="AY230" s="218" t="s">
        <v>153</v>
      </c>
    </row>
    <row r="231" s="2" customFormat="1" ht="16.5" customHeight="1">
      <c r="A231" s="37"/>
      <c r="B231" s="187"/>
      <c r="C231" s="188" t="s">
        <v>628</v>
      </c>
      <c r="D231" s="188" t="s">
        <v>156</v>
      </c>
      <c r="E231" s="189" t="s">
        <v>1133</v>
      </c>
      <c r="F231" s="190" t="s">
        <v>1134</v>
      </c>
      <c r="G231" s="191" t="s">
        <v>494</v>
      </c>
      <c r="H231" s="192">
        <v>2</v>
      </c>
      <c r="I231" s="193"/>
      <c r="J231" s="194">
        <f>ROUND(I231*H231,2)</f>
        <v>0</v>
      </c>
      <c r="K231" s="190" t="s">
        <v>261</v>
      </c>
      <c r="L231" s="38"/>
      <c r="M231" s="195" t="s">
        <v>1</v>
      </c>
      <c r="N231" s="196" t="s">
        <v>38</v>
      </c>
      <c r="O231" s="76"/>
      <c r="P231" s="197">
        <f>O231*H231</f>
        <v>0</v>
      </c>
      <c r="Q231" s="197">
        <v>0.0017099999999999999</v>
      </c>
      <c r="R231" s="197">
        <f>Q231*H231</f>
        <v>0.0034199999999999999</v>
      </c>
      <c r="S231" s="197">
        <v>0</v>
      </c>
      <c r="T231" s="198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99" t="s">
        <v>173</v>
      </c>
      <c r="AT231" s="199" t="s">
        <v>156</v>
      </c>
      <c r="AU231" s="199" t="s">
        <v>83</v>
      </c>
      <c r="AY231" s="18" t="s">
        <v>153</v>
      </c>
      <c r="BE231" s="200">
        <f>IF(N231="základní",J231,0)</f>
        <v>0</v>
      </c>
      <c r="BF231" s="200">
        <f>IF(N231="snížená",J231,0)</f>
        <v>0</v>
      </c>
      <c r="BG231" s="200">
        <f>IF(N231="zákl. přenesená",J231,0)</f>
        <v>0</v>
      </c>
      <c r="BH231" s="200">
        <f>IF(N231="sníž. přenesená",J231,0)</f>
        <v>0</v>
      </c>
      <c r="BI231" s="200">
        <f>IF(N231="nulová",J231,0)</f>
        <v>0</v>
      </c>
      <c r="BJ231" s="18" t="s">
        <v>81</v>
      </c>
      <c r="BK231" s="200">
        <f>ROUND(I231*H231,2)</f>
        <v>0</v>
      </c>
      <c r="BL231" s="18" t="s">
        <v>173</v>
      </c>
      <c r="BM231" s="199" t="s">
        <v>1370</v>
      </c>
    </row>
    <row r="232" s="2" customFormat="1">
      <c r="A232" s="37"/>
      <c r="B232" s="38"/>
      <c r="C232" s="37"/>
      <c r="D232" s="201" t="s">
        <v>162</v>
      </c>
      <c r="E232" s="37"/>
      <c r="F232" s="202" t="s">
        <v>1136</v>
      </c>
      <c r="G232" s="37"/>
      <c r="H232" s="37"/>
      <c r="I232" s="123"/>
      <c r="J232" s="37"/>
      <c r="K232" s="37"/>
      <c r="L232" s="38"/>
      <c r="M232" s="203"/>
      <c r="N232" s="204"/>
      <c r="O232" s="76"/>
      <c r="P232" s="76"/>
      <c r="Q232" s="76"/>
      <c r="R232" s="76"/>
      <c r="S232" s="76"/>
      <c r="T232" s="7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8" t="s">
        <v>162</v>
      </c>
      <c r="AU232" s="18" t="s">
        <v>83</v>
      </c>
    </row>
    <row r="233" s="2" customFormat="1" ht="16.5" customHeight="1">
      <c r="A233" s="37"/>
      <c r="B233" s="187"/>
      <c r="C233" s="236" t="s">
        <v>633</v>
      </c>
      <c r="D233" s="236" t="s">
        <v>491</v>
      </c>
      <c r="E233" s="237" t="s">
        <v>1371</v>
      </c>
      <c r="F233" s="238" t="s">
        <v>1372</v>
      </c>
      <c r="G233" s="239" t="s">
        <v>494</v>
      </c>
      <c r="H233" s="240">
        <v>2</v>
      </c>
      <c r="I233" s="241"/>
      <c r="J233" s="242">
        <f>ROUND(I233*H233,2)</f>
        <v>0</v>
      </c>
      <c r="K233" s="238" t="s">
        <v>261</v>
      </c>
      <c r="L233" s="243"/>
      <c r="M233" s="244" t="s">
        <v>1</v>
      </c>
      <c r="N233" s="245" t="s">
        <v>38</v>
      </c>
      <c r="O233" s="76"/>
      <c r="P233" s="197">
        <f>O233*H233</f>
        <v>0</v>
      </c>
      <c r="Q233" s="197">
        <v>0.014</v>
      </c>
      <c r="R233" s="197">
        <f>Q233*H233</f>
        <v>0.028000000000000001</v>
      </c>
      <c r="S233" s="197">
        <v>0</v>
      </c>
      <c r="T233" s="198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99" t="s">
        <v>193</v>
      </c>
      <c r="AT233" s="199" t="s">
        <v>491</v>
      </c>
      <c r="AU233" s="199" t="s">
        <v>83</v>
      </c>
      <c r="AY233" s="18" t="s">
        <v>153</v>
      </c>
      <c r="BE233" s="200">
        <f>IF(N233="základní",J233,0)</f>
        <v>0</v>
      </c>
      <c r="BF233" s="200">
        <f>IF(N233="snížená",J233,0)</f>
        <v>0</v>
      </c>
      <c r="BG233" s="200">
        <f>IF(N233="zákl. přenesená",J233,0)</f>
        <v>0</v>
      </c>
      <c r="BH233" s="200">
        <f>IF(N233="sníž. přenesená",J233,0)</f>
        <v>0</v>
      </c>
      <c r="BI233" s="200">
        <f>IF(N233="nulová",J233,0)</f>
        <v>0</v>
      </c>
      <c r="BJ233" s="18" t="s">
        <v>81</v>
      </c>
      <c r="BK233" s="200">
        <f>ROUND(I233*H233,2)</f>
        <v>0</v>
      </c>
      <c r="BL233" s="18" t="s">
        <v>173</v>
      </c>
      <c r="BM233" s="199" t="s">
        <v>1373</v>
      </c>
    </row>
    <row r="234" s="2" customFormat="1">
      <c r="A234" s="37"/>
      <c r="B234" s="38"/>
      <c r="C234" s="37"/>
      <c r="D234" s="201" t="s">
        <v>162</v>
      </c>
      <c r="E234" s="37"/>
      <c r="F234" s="202" t="s">
        <v>1372</v>
      </c>
      <c r="G234" s="37"/>
      <c r="H234" s="37"/>
      <c r="I234" s="123"/>
      <c r="J234" s="37"/>
      <c r="K234" s="37"/>
      <c r="L234" s="38"/>
      <c r="M234" s="203"/>
      <c r="N234" s="204"/>
      <c r="O234" s="76"/>
      <c r="P234" s="76"/>
      <c r="Q234" s="76"/>
      <c r="R234" s="76"/>
      <c r="S234" s="76"/>
      <c r="T234" s="7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8" t="s">
        <v>162</v>
      </c>
      <c r="AU234" s="18" t="s">
        <v>83</v>
      </c>
    </row>
    <row r="235" s="2" customFormat="1" ht="16.5" customHeight="1">
      <c r="A235" s="37"/>
      <c r="B235" s="187"/>
      <c r="C235" s="188" t="s">
        <v>638</v>
      </c>
      <c r="D235" s="188" t="s">
        <v>156</v>
      </c>
      <c r="E235" s="189" t="s">
        <v>1374</v>
      </c>
      <c r="F235" s="190" t="s">
        <v>1375</v>
      </c>
      <c r="G235" s="191" t="s">
        <v>494</v>
      </c>
      <c r="H235" s="192">
        <v>2</v>
      </c>
      <c r="I235" s="193"/>
      <c r="J235" s="194">
        <f>ROUND(I235*H235,2)</f>
        <v>0</v>
      </c>
      <c r="K235" s="190" t="s">
        <v>261</v>
      </c>
      <c r="L235" s="38"/>
      <c r="M235" s="195" t="s">
        <v>1</v>
      </c>
      <c r="N235" s="196" t="s">
        <v>38</v>
      </c>
      <c r="O235" s="76"/>
      <c r="P235" s="197">
        <f>O235*H235</f>
        <v>0</v>
      </c>
      <c r="Q235" s="197">
        <v>0.00068999999999999997</v>
      </c>
      <c r="R235" s="197">
        <f>Q235*H235</f>
        <v>0.0013799999999999999</v>
      </c>
      <c r="S235" s="197">
        <v>0</v>
      </c>
      <c r="T235" s="198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9" t="s">
        <v>173</v>
      </c>
      <c r="AT235" s="199" t="s">
        <v>156</v>
      </c>
      <c r="AU235" s="199" t="s">
        <v>83</v>
      </c>
      <c r="AY235" s="18" t="s">
        <v>153</v>
      </c>
      <c r="BE235" s="200">
        <f>IF(N235="základní",J235,0)</f>
        <v>0</v>
      </c>
      <c r="BF235" s="200">
        <f>IF(N235="snížená",J235,0)</f>
        <v>0</v>
      </c>
      <c r="BG235" s="200">
        <f>IF(N235="zákl. přenesená",J235,0)</f>
        <v>0</v>
      </c>
      <c r="BH235" s="200">
        <f>IF(N235="sníž. přenesená",J235,0)</f>
        <v>0</v>
      </c>
      <c r="BI235" s="200">
        <f>IF(N235="nulová",J235,0)</f>
        <v>0</v>
      </c>
      <c r="BJ235" s="18" t="s">
        <v>81</v>
      </c>
      <c r="BK235" s="200">
        <f>ROUND(I235*H235,2)</f>
        <v>0</v>
      </c>
      <c r="BL235" s="18" t="s">
        <v>173</v>
      </c>
      <c r="BM235" s="199" t="s">
        <v>1376</v>
      </c>
    </row>
    <row r="236" s="2" customFormat="1">
      <c r="A236" s="37"/>
      <c r="B236" s="38"/>
      <c r="C236" s="37"/>
      <c r="D236" s="201" t="s">
        <v>162</v>
      </c>
      <c r="E236" s="37"/>
      <c r="F236" s="202" t="s">
        <v>1377</v>
      </c>
      <c r="G236" s="37"/>
      <c r="H236" s="37"/>
      <c r="I236" s="123"/>
      <c r="J236" s="37"/>
      <c r="K236" s="37"/>
      <c r="L236" s="38"/>
      <c r="M236" s="203"/>
      <c r="N236" s="204"/>
      <c r="O236" s="76"/>
      <c r="P236" s="76"/>
      <c r="Q236" s="76"/>
      <c r="R236" s="76"/>
      <c r="S236" s="76"/>
      <c r="T236" s="7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8" t="s">
        <v>162</v>
      </c>
      <c r="AU236" s="18" t="s">
        <v>83</v>
      </c>
    </row>
    <row r="237" s="2" customFormat="1" ht="16.5" customHeight="1">
      <c r="A237" s="37"/>
      <c r="B237" s="187"/>
      <c r="C237" s="236" t="s">
        <v>643</v>
      </c>
      <c r="D237" s="236" t="s">
        <v>491</v>
      </c>
      <c r="E237" s="237" t="s">
        <v>1378</v>
      </c>
      <c r="F237" s="238" t="s">
        <v>1379</v>
      </c>
      <c r="G237" s="239" t="s">
        <v>494</v>
      </c>
      <c r="H237" s="240">
        <v>2</v>
      </c>
      <c r="I237" s="241"/>
      <c r="J237" s="242">
        <f>ROUND(I237*H237,2)</f>
        <v>0</v>
      </c>
      <c r="K237" s="238" t="s">
        <v>1</v>
      </c>
      <c r="L237" s="243"/>
      <c r="M237" s="244" t="s">
        <v>1</v>
      </c>
      <c r="N237" s="245" t="s">
        <v>38</v>
      </c>
      <c r="O237" s="76"/>
      <c r="P237" s="197">
        <f>O237*H237</f>
        <v>0</v>
      </c>
      <c r="Q237" s="197">
        <v>0.050000000000000003</v>
      </c>
      <c r="R237" s="197">
        <f>Q237*H237</f>
        <v>0.10000000000000001</v>
      </c>
      <c r="S237" s="197">
        <v>0</v>
      </c>
      <c r="T237" s="198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99" t="s">
        <v>193</v>
      </c>
      <c r="AT237" s="199" t="s">
        <v>491</v>
      </c>
      <c r="AU237" s="199" t="s">
        <v>83</v>
      </c>
      <c r="AY237" s="18" t="s">
        <v>153</v>
      </c>
      <c r="BE237" s="200">
        <f>IF(N237="základní",J237,0)</f>
        <v>0</v>
      </c>
      <c r="BF237" s="200">
        <f>IF(N237="snížená",J237,0)</f>
        <v>0</v>
      </c>
      <c r="BG237" s="200">
        <f>IF(N237="zákl. přenesená",J237,0)</f>
        <v>0</v>
      </c>
      <c r="BH237" s="200">
        <f>IF(N237="sníž. přenesená",J237,0)</f>
        <v>0</v>
      </c>
      <c r="BI237" s="200">
        <f>IF(N237="nulová",J237,0)</f>
        <v>0</v>
      </c>
      <c r="BJ237" s="18" t="s">
        <v>81</v>
      </c>
      <c r="BK237" s="200">
        <f>ROUND(I237*H237,2)</f>
        <v>0</v>
      </c>
      <c r="BL237" s="18" t="s">
        <v>173</v>
      </c>
      <c r="BM237" s="199" t="s">
        <v>1380</v>
      </c>
    </row>
    <row r="238" s="2" customFormat="1">
      <c r="A238" s="37"/>
      <c r="B238" s="38"/>
      <c r="C238" s="37"/>
      <c r="D238" s="201" t="s">
        <v>162</v>
      </c>
      <c r="E238" s="37"/>
      <c r="F238" s="202" t="s">
        <v>1381</v>
      </c>
      <c r="G238" s="37"/>
      <c r="H238" s="37"/>
      <c r="I238" s="123"/>
      <c r="J238" s="37"/>
      <c r="K238" s="37"/>
      <c r="L238" s="38"/>
      <c r="M238" s="203"/>
      <c r="N238" s="204"/>
      <c r="O238" s="76"/>
      <c r="P238" s="76"/>
      <c r="Q238" s="76"/>
      <c r="R238" s="76"/>
      <c r="S238" s="76"/>
      <c r="T238" s="7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8" t="s">
        <v>162</v>
      </c>
      <c r="AU238" s="18" t="s">
        <v>83</v>
      </c>
    </row>
    <row r="239" s="14" customFormat="1">
      <c r="A239" s="14"/>
      <c r="B239" s="217"/>
      <c r="C239" s="14"/>
      <c r="D239" s="201" t="s">
        <v>264</v>
      </c>
      <c r="E239" s="218" t="s">
        <v>1</v>
      </c>
      <c r="F239" s="219" t="s">
        <v>83</v>
      </c>
      <c r="G239" s="14"/>
      <c r="H239" s="220">
        <v>2</v>
      </c>
      <c r="I239" s="221"/>
      <c r="J239" s="14"/>
      <c r="K239" s="14"/>
      <c r="L239" s="217"/>
      <c r="M239" s="222"/>
      <c r="N239" s="223"/>
      <c r="O239" s="223"/>
      <c r="P239" s="223"/>
      <c r="Q239" s="223"/>
      <c r="R239" s="223"/>
      <c r="S239" s="223"/>
      <c r="T239" s="22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18" t="s">
        <v>264</v>
      </c>
      <c r="AU239" s="218" t="s">
        <v>83</v>
      </c>
      <c r="AV239" s="14" t="s">
        <v>83</v>
      </c>
      <c r="AW239" s="14" t="s">
        <v>30</v>
      </c>
      <c r="AX239" s="14" t="s">
        <v>81</v>
      </c>
      <c r="AY239" s="218" t="s">
        <v>153</v>
      </c>
    </row>
    <row r="240" s="2" customFormat="1" ht="16.5" customHeight="1">
      <c r="A240" s="37"/>
      <c r="B240" s="187"/>
      <c r="C240" s="188" t="s">
        <v>650</v>
      </c>
      <c r="D240" s="188" t="s">
        <v>156</v>
      </c>
      <c r="E240" s="189" t="s">
        <v>1382</v>
      </c>
      <c r="F240" s="190" t="s">
        <v>1383</v>
      </c>
      <c r="G240" s="191" t="s">
        <v>494</v>
      </c>
      <c r="H240" s="192">
        <v>2</v>
      </c>
      <c r="I240" s="193"/>
      <c r="J240" s="194">
        <f>ROUND(I240*H240,2)</f>
        <v>0</v>
      </c>
      <c r="K240" s="190" t="s">
        <v>261</v>
      </c>
      <c r="L240" s="38"/>
      <c r="M240" s="195" t="s">
        <v>1</v>
      </c>
      <c r="N240" s="196" t="s">
        <v>38</v>
      </c>
      <c r="O240" s="76"/>
      <c r="P240" s="197">
        <f>O240*H240</f>
        <v>0</v>
      </c>
      <c r="Q240" s="197">
        <v>0.00072000000000000005</v>
      </c>
      <c r="R240" s="197">
        <f>Q240*H240</f>
        <v>0.0014400000000000001</v>
      </c>
      <c r="S240" s="197">
        <v>0</v>
      </c>
      <c r="T240" s="198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99" t="s">
        <v>173</v>
      </c>
      <c r="AT240" s="199" t="s">
        <v>156</v>
      </c>
      <c r="AU240" s="199" t="s">
        <v>83</v>
      </c>
      <c r="AY240" s="18" t="s">
        <v>153</v>
      </c>
      <c r="BE240" s="200">
        <f>IF(N240="základní",J240,0)</f>
        <v>0</v>
      </c>
      <c r="BF240" s="200">
        <f>IF(N240="snížená",J240,0)</f>
        <v>0</v>
      </c>
      <c r="BG240" s="200">
        <f>IF(N240="zákl. přenesená",J240,0)</f>
        <v>0</v>
      </c>
      <c r="BH240" s="200">
        <f>IF(N240="sníž. přenesená",J240,0)</f>
        <v>0</v>
      </c>
      <c r="BI240" s="200">
        <f>IF(N240="nulová",J240,0)</f>
        <v>0</v>
      </c>
      <c r="BJ240" s="18" t="s">
        <v>81</v>
      </c>
      <c r="BK240" s="200">
        <f>ROUND(I240*H240,2)</f>
        <v>0</v>
      </c>
      <c r="BL240" s="18" t="s">
        <v>173</v>
      </c>
      <c r="BM240" s="199" t="s">
        <v>1384</v>
      </c>
    </row>
    <row r="241" s="2" customFormat="1">
      <c r="A241" s="37"/>
      <c r="B241" s="38"/>
      <c r="C241" s="37"/>
      <c r="D241" s="201" t="s">
        <v>162</v>
      </c>
      <c r="E241" s="37"/>
      <c r="F241" s="202" t="s">
        <v>1385</v>
      </c>
      <c r="G241" s="37"/>
      <c r="H241" s="37"/>
      <c r="I241" s="123"/>
      <c r="J241" s="37"/>
      <c r="K241" s="37"/>
      <c r="L241" s="38"/>
      <c r="M241" s="203"/>
      <c r="N241" s="204"/>
      <c r="O241" s="76"/>
      <c r="P241" s="76"/>
      <c r="Q241" s="76"/>
      <c r="R241" s="76"/>
      <c r="S241" s="76"/>
      <c r="T241" s="7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8" t="s">
        <v>162</v>
      </c>
      <c r="AU241" s="18" t="s">
        <v>83</v>
      </c>
    </row>
    <row r="242" s="2" customFormat="1" ht="16.5" customHeight="1">
      <c r="A242" s="37"/>
      <c r="B242" s="187"/>
      <c r="C242" s="236" t="s">
        <v>656</v>
      </c>
      <c r="D242" s="236" t="s">
        <v>491</v>
      </c>
      <c r="E242" s="237" t="s">
        <v>1314</v>
      </c>
      <c r="F242" s="238" t="s">
        <v>1315</v>
      </c>
      <c r="G242" s="239" t="s">
        <v>494</v>
      </c>
      <c r="H242" s="240">
        <v>2</v>
      </c>
      <c r="I242" s="241"/>
      <c r="J242" s="242">
        <f>ROUND(I242*H242,2)</f>
        <v>0</v>
      </c>
      <c r="K242" s="238" t="s">
        <v>261</v>
      </c>
      <c r="L242" s="243"/>
      <c r="M242" s="244" t="s">
        <v>1</v>
      </c>
      <c r="N242" s="245" t="s">
        <v>38</v>
      </c>
      <c r="O242" s="76"/>
      <c r="P242" s="197">
        <f>O242*H242</f>
        <v>0</v>
      </c>
      <c r="Q242" s="197">
        <v>0.012</v>
      </c>
      <c r="R242" s="197">
        <f>Q242*H242</f>
        <v>0.024</v>
      </c>
      <c r="S242" s="197">
        <v>0</v>
      </c>
      <c r="T242" s="198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99" t="s">
        <v>193</v>
      </c>
      <c r="AT242" s="199" t="s">
        <v>491</v>
      </c>
      <c r="AU242" s="199" t="s">
        <v>83</v>
      </c>
      <c r="AY242" s="18" t="s">
        <v>153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8" t="s">
        <v>81</v>
      </c>
      <c r="BK242" s="200">
        <f>ROUND(I242*H242,2)</f>
        <v>0</v>
      </c>
      <c r="BL242" s="18" t="s">
        <v>173</v>
      </c>
      <c r="BM242" s="199" t="s">
        <v>1386</v>
      </c>
    </row>
    <row r="243" s="2" customFormat="1">
      <c r="A243" s="37"/>
      <c r="B243" s="38"/>
      <c r="C243" s="37"/>
      <c r="D243" s="201" t="s">
        <v>162</v>
      </c>
      <c r="E243" s="37"/>
      <c r="F243" s="202" t="s">
        <v>1315</v>
      </c>
      <c r="G243" s="37"/>
      <c r="H243" s="37"/>
      <c r="I243" s="123"/>
      <c r="J243" s="37"/>
      <c r="K243" s="37"/>
      <c r="L243" s="38"/>
      <c r="M243" s="203"/>
      <c r="N243" s="204"/>
      <c r="O243" s="76"/>
      <c r="P243" s="76"/>
      <c r="Q243" s="76"/>
      <c r="R243" s="76"/>
      <c r="S243" s="76"/>
      <c r="T243" s="7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162</v>
      </c>
      <c r="AU243" s="18" t="s">
        <v>83</v>
      </c>
    </row>
    <row r="244" s="2" customFormat="1" ht="16.5" customHeight="1">
      <c r="A244" s="37"/>
      <c r="B244" s="187"/>
      <c r="C244" s="188" t="s">
        <v>662</v>
      </c>
      <c r="D244" s="188" t="s">
        <v>156</v>
      </c>
      <c r="E244" s="189" t="s">
        <v>1162</v>
      </c>
      <c r="F244" s="190" t="s">
        <v>1163</v>
      </c>
      <c r="G244" s="191" t="s">
        <v>494</v>
      </c>
      <c r="H244" s="192">
        <v>4</v>
      </c>
      <c r="I244" s="193"/>
      <c r="J244" s="194">
        <f>ROUND(I244*H244,2)</f>
        <v>0</v>
      </c>
      <c r="K244" s="190" t="s">
        <v>261</v>
      </c>
      <c r="L244" s="38"/>
      <c r="M244" s="195" t="s">
        <v>1</v>
      </c>
      <c r="N244" s="196" t="s">
        <v>38</v>
      </c>
      <c r="O244" s="76"/>
      <c r="P244" s="197">
        <f>O244*H244</f>
        <v>0</v>
      </c>
      <c r="Q244" s="197">
        <v>0</v>
      </c>
      <c r="R244" s="197">
        <f>Q244*H244</f>
        <v>0</v>
      </c>
      <c r="S244" s="197">
        <v>0</v>
      </c>
      <c r="T244" s="198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99" t="s">
        <v>237</v>
      </c>
      <c r="AT244" s="199" t="s">
        <v>156</v>
      </c>
      <c r="AU244" s="199" t="s">
        <v>83</v>
      </c>
      <c r="AY244" s="18" t="s">
        <v>153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8" t="s">
        <v>81</v>
      </c>
      <c r="BK244" s="200">
        <f>ROUND(I244*H244,2)</f>
        <v>0</v>
      </c>
      <c r="BL244" s="18" t="s">
        <v>237</v>
      </c>
      <c r="BM244" s="199" t="s">
        <v>1387</v>
      </c>
    </row>
    <row r="245" s="2" customFormat="1">
      <c r="A245" s="37"/>
      <c r="B245" s="38"/>
      <c r="C245" s="37"/>
      <c r="D245" s="201" t="s">
        <v>162</v>
      </c>
      <c r="E245" s="37"/>
      <c r="F245" s="202" t="s">
        <v>1165</v>
      </c>
      <c r="G245" s="37"/>
      <c r="H245" s="37"/>
      <c r="I245" s="123"/>
      <c r="J245" s="37"/>
      <c r="K245" s="37"/>
      <c r="L245" s="38"/>
      <c r="M245" s="203"/>
      <c r="N245" s="204"/>
      <c r="O245" s="76"/>
      <c r="P245" s="76"/>
      <c r="Q245" s="76"/>
      <c r="R245" s="76"/>
      <c r="S245" s="76"/>
      <c r="T245" s="7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8" t="s">
        <v>162</v>
      </c>
      <c r="AU245" s="18" t="s">
        <v>83</v>
      </c>
    </row>
    <row r="246" s="2" customFormat="1" ht="16.5" customHeight="1">
      <c r="A246" s="37"/>
      <c r="B246" s="187"/>
      <c r="C246" s="236" t="s">
        <v>669</v>
      </c>
      <c r="D246" s="236" t="s">
        <v>491</v>
      </c>
      <c r="E246" s="237" t="s">
        <v>1388</v>
      </c>
      <c r="F246" s="238" t="s">
        <v>1389</v>
      </c>
      <c r="G246" s="239" t="s">
        <v>494</v>
      </c>
      <c r="H246" s="240">
        <v>2</v>
      </c>
      <c r="I246" s="241"/>
      <c r="J246" s="242">
        <f>ROUND(I246*H246,2)</f>
        <v>0</v>
      </c>
      <c r="K246" s="238" t="s">
        <v>261</v>
      </c>
      <c r="L246" s="243"/>
      <c r="M246" s="244" t="s">
        <v>1</v>
      </c>
      <c r="N246" s="245" t="s">
        <v>38</v>
      </c>
      <c r="O246" s="76"/>
      <c r="P246" s="197">
        <f>O246*H246</f>
        <v>0</v>
      </c>
      <c r="Q246" s="197">
        <v>0.0035000000000000001</v>
      </c>
      <c r="R246" s="197">
        <f>Q246*H246</f>
        <v>0.0070000000000000001</v>
      </c>
      <c r="S246" s="197">
        <v>0</v>
      </c>
      <c r="T246" s="198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99" t="s">
        <v>281</v>
      </c>
      <c r="AT246" s="199" t="s">
        <v>491</v>
      </c>
      <c r="AU246" s="199" t="s">
        <v>83</v>
      </c>
      <c r="AY246" s="18" t="s">
        <v>153</v>
      </c>
      <c r="BE246" s="200">
        <f>IF(N246="základní",J246,0)</f>
        <v>0</v>
      </c>
      <c r="BF246" s="200">
        <f>IF(N246="snížená",J246,0)</f>
        <v>0</v>
      </c>
      <c r="BG246" s="200">
        <f>IF(N246="zákl. přenesená",J246,0)</f>
        <v>0</v>
      </c>
      <c r="BH246" s="200">
        <f>IF(N246="sníž. přenesená",J246,0)</f>
        <v>0</v>
      </c>
      <c r="BI246" s="200">
        <f>IF(N246="nulová",J246,0)</f>
        <v>0</v>
      </c>
      <c r="BJ246" s="18" t="s">
        <v>81</v>
      </c>
      <c r="BK246" s="200">
        <f>ROUND(I246*H246,2)</f>
        <v>0</v>
      </c>
      <c r="BL246" s="18" t="s">
        <v>237</v>
      </c>
      <c r="BM246" s="199" t="s">
        <v>1390</v>
      </c>
    </row>
    <row r="247" s="2" customFormat="1">
      <c r="A247" s="37"/>
      <c r="B247" s="38"/>
      <c r="C247" s="37"/>
      <c r="D247" s="201" t="s">
        <v>162</v>
      </c>
      <c r="E247" s="37"/>
      <c r="F247" s="202" t="s">
        <v>1389</v>
      </c>
      <c r="G247" s="37"/>
      <c r="H247" s="37"/>
      <c r="I247" s="123"/>
      <c r="J247" s="37"/>
      <c r="K247" s="37"/>
      <c r="L247" s="38"/>
      <c r="M247" s="203"/>
      <c r="N247" s="204"/>
      <c r="O247" s="76"/>
      <c r="P247" s="76"/>
      <c r="Q247" s="76"/>
      <c r="R247" s="76"/>
      <c r="S247" s="76"/>
      <c r="T247" s="7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8" t="s">
        <v>162</v>
      </c>
      <c r="AU247" s="18" t="s">
        <v>83</v>
      </c>
    </row>
    <row r="248" s="2" customFormat="1" ht="16.5" customHeight="1">
      <c r="A248" s="37"/>
      <c r="B248" s="187"/>
      <c r="C248" s="236" t="s">
        <v>677</v>
      </c>
      <c r="D248" s="236" t="s">
        <v>491</v>
      </c>
      <c r="E248" s="237" t="s">
        <v>1166</v>
      </c>
      <c r="F248" s="238" t="s">
        <v>1167</v>
      </c>
      <c r="G248" s="239" t="s">
        <v>494</v>
      </c>
      <c r="H248" s="240">
        <v>2</v>
      </c>
      <c r="I248" s="241"/>
      <c r="J248" s="242">
        <f>ROUND(I248*H248,2)</f>
        <v>0</v>
      </c>
      <c r="K248" s="238" t="s">
        <v>261</v>
      </c>
      <c r="L248" s="243"/>
      <c r="M248" s="244" t="s">
        <v>1</v>
      </c>
      <c r="N248" s="245" t="s">
        <v>38</v>
      </c>
      <c r="O248" s="76"/>
      <c r="P248" s="197">
        <f>O248*H248</f>
        <v>0</v>
      </c>
      <c r="Q248" s="197">
        <v>0.0035000000000000001</v>
      </c>
      <c r="R248" s="197">
        <f>Q248*H248</f>
        <v>0.0070000000000000001</v>
      </c>
      <c r="S248" s="197">
        <v>0</v>
      </c>
      <c r="T248" s="198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99" t="s">
        <v>281</v>
      </c>
      <c r="AT248" s="199" t="s">
        <v>491</v>
      </c>
      <c r="AU248" s="199" t="s">
        <v>83</v>
      </c>
      <c r="AY248" s="18" t="s">
        <v>153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8" t="s">
        <v>81</v>
      </c>
      <c r="BK248" s="200">
        <f>ROUND(I248*H248,2)</f>
        <v>0</v>
      </c>
      <c r="BL248" s="18" t="s">
        <v>237</v>
      </c>
      <c r="BM248" s="199" t="s">
        <v>1391</v>
      </c>
    </row>
    <row r="249" s="2" customFormat="1">
      <c r="A249" s="37"/>
      <c r="B249" s="38"/>
      <c r="C249" s="37"/>
      <c r="D249" s="201" t="s">
        <v>162</v>
      </c>
      <c r="E249" s="37"/>
      <c r="F249" s="202" t="s">
        <v>1167</v>
      </c>
      <c r="G249" s="37"/>
      <c r="H249" s="37"/>
      <c r="I249" s="123"/>
      <c r="J249" s="37"/>
      <c r="K249" s="37"/>
      <c r="L249" s="38"/>
      <c r="M249" s="203"/>
      <c r="N249" s="204"/>
      <c r="O249" s="76"/>
      <c r="P249" s="76"/>
      <c r="Q249" s="76"/>
      <c r="R249" s="76"/>
      <c r="S249" s="76"/>
      <c r="T249" s="7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8" t="s">
        <v>162</v>
      </c>
      <c r="AU249" s="18" t="s">
        <v>83</v>
      </c>
    </row>
    <row r="250" s="2" customFormat="1" ht="16.5" customHeight="1">
      <c r="A250" s="37"/>
      <c r="B250" s="187"/>
      <c r="C250" s="188" t="s">
        <v>683</v>
      </c>
      <c r="D250" s="188" t="s">
        <v>156</v>
      </c>
      <c r="E250" s="189" t="s">
        <v>1218</v>
      </c>
      <c r="F250" s="190" t="s">
        <v>1219</v>
      </c>
      <c r="G250" s="191" t="s">
        <v>373</v>
      </c>
      <c r="H250" s="192">
        <v>220.94999999999999</v>
      </c>
      <c r="I250" s="193"/>
      <c r="J250" s="194">
        <f>ROUND(I250*H250,2)</f>
        <v>0</v>
      </c>
      <c r="K250" s="190" t="s">
        <v>261</v>
      </c>
      <c r="L250" s="38"/>
      <c r="M250" s="195" t="s">
        <v>1</v>
      </c>
      <c r="N250" s="196" t="s">
        <v>38</v>
      </c>
      <c r="O250" s="76"/>
      <c r="P250" s="197">
        <f>O250*H250</f>
        <v>0</v>
      </c>
      <c r="Q250" s="197">
        <v>0</v>
      </c>
      <c r="R250" s="197">
        <f>Q250*H250</f>
        <v>0</v>
      </c>
      <c r="S250" s="197">
        <v>0</v>
      </c>
      <c r="T250" s="198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99" t="s">
        <v>173</v>
      </c>
      <c r="AT250" s="199" t="s">
        <v>156</v>
      </c>
      <c r="AU250" s="199" t="s">
        <v>83</v>
      </c>
      <c r="AY250" s="18" t="s">
        <v>153</v>
      </c>
      <c r="BE250" s="200">
        <f>IF(N250="základní",J250,0)</f>
        <v>0</v>
      </c>
      <c r="BF250" s="200">
        <f>IF(N250="snížená",J250,0)</f>
        <v>0</v>
      </c>
      <c r="BG250" s="200">
        <f>IF(N250="zákl. přenesená",J250,0)</f>
        <v>0</v>
      </c>
      <c r="BH250" s="200">
        <f>IF(N250="sníž. přenesená",J250,0)</f>
        <v>0</v>
      </c>
      <c r="BI250" s="200">
        <f>IF(N250="nulová",J250,0)</f>
        <v>0</v>
      </c>
      <c r="BJ250" s="18" t="s">
        <v>81</v>
      </c>
      <c r="BK250" s="200">
        <f>ROUND(I250*H250,2)</f>
        <v>0</v>
      </c>
      <c r="BL250" s="18" t="s">
        <v>173</v>
      </c>
      <c r="BM250" s="199" t="s">
        <v>1392</v>
      </c>
    </row>
    <row r="251" s="2" customFormat="1">
      <c r="A251" s="37"/>
      <c r="B251" s="38"/>
      <c r="C251" s="37"/>
      <c r="D251" s="201" t="s">
        <v>162</v>
      </c>
      <c r="E251" s="37"/>
      <c r="F251" s="202" t="s">
        <v>1221</v>
      </c>
      <c r="G251" s="37"/>
      <c r="H251" s="37"/>
      <c r="I251" s="123"/>
      <c r="J251" s="37"/>
      <c r="K251" s="37"/>
      <c r="L251" s="38"/>
      <c r="M251" s="203"/>
      <c r="N251" s="204"/>
      <c r="O251" s="76"/>
      <c r="P251" s="76"/>
      <c r="Q251" s="76"/>
      <c r="R251" s="76"/>
      <c r="S251" s="76"/>
      <c r="T251" s="7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8" t="s">
        <v>162</v>
      </c>
      <c r="AU251" s="18" t="s">
        <v>83</v>
      </c>
    </row>
    <row r="252" s="2" customFormat="1" ht="16.5" customHeight="1">
      <c r="A252" s="37"/>
      <c r="B252" s="187"/>
      <c r="C252" s="188" t="s">
        <v>690</v>
      </c>
      <c r="D252" s="188" t="s">
        <v>156</v>
      </c>
      <c r="E252" s="189" t="s">
        <v>1203</v>
      </c>
      <c r="F252" s="190" t="s">
        <v>1204</v>
      </c>
      <c r="G252" s="191" t="s">
        <v>494</v>
      </c>
      <c r="H252" s="192">
        <v>4</v>
      </c>
      <c r="I252" s="193"/>
      <c r="J252" s="194">
        <f>ROUND(I252*H252,2)</f>
        <v>0</v>
      </c>
      <c r="K252" s="190" t="s">
        <v>261</v>
      </c>
      <c r="L252" s="38"/>
      <c r="M252" s="195" t="s">
        <v>1</v>
      </c>
      <c r="N252" s="196" t="s">
        <v>38</v>
      </c>
      <c r="O252" s="76"/>
      <c r="P252" s="197">
        <f>O252*H252</f>
        <v>0</v>
      </c>
      <c r="Q252" s="197">
        <v>0.12303</v>
      </c>
      <c r="R252" s="197">
        <f>Q252*H252</f>
        <v>0.49212</v>
      </c>
      <c r="S252" s="197">
        <v>0</v>
      </c>
      <c r="T252" s="198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99" t="s">
        <v>173</v>
      </c>
      <c r="AT252" s="199" t="s">
        <v>156</v>
      </c>
      <c r="AU252" s="199" t="s">
        <v>83</v>
      </c>
      <c r="AY252" s="18" t="s">
        <v>153</v>
      </c>
      <c r="BE252" s="200">
        <f>IF(N252="základní",J252,0)</f>
        <v>0</v>
      </c>
      <c r="BF252" s="200">
        <f>IF(N252="snížená",J252,0)</f>
        <v>0</v>
      </c>
      <c r="BG252" s="200">
        <f>IF(N252="zákl. přenesená",J252,0)</f>
        <v>0</v>
      </c>
      <c r="BH252" s="200">
        <f>IF(N252="sníž. přenesená",J252,0)</f>
        <v>0</v>
      </c>
      <c r="BI252" s="200">
        <f>IF(N252="nulová",J252,0)</f>
        <v>0</v>
      </c>
      <c r="BJ252" s="18" t="s">
        <v>81</v>
      </c>
      <c r="BK252" s="200">
        <f>ROUND(I252*H252,2)</f>
        <v>0</v>
      </c>
      <c r="BL252" s="18" t="s">
        <v>173</v>
      </c>
      <c r="BM252" s="199" t="s">
        <v>1393</v>
      </c>
    </row>
    <row r="253" s="2" customFormat="1">
      <c r="A253" s="37"/>
      <c r="B253" s="38"/>
      <c r="C253" s="37"/>
      <c r="D253" s="201" t="s">
        <v>162</v>
      </c>
      <c r="E253" s="37"/>
      <c r="F253" s="202" t="s">
        <v>1204</v>
      </c>
      <c r="G253" s="37"/>
      <c r="H253" s="37"/>
      <c r="I253" s="123"/>
      <c r="J253" s="37"/>
      <c r="K253" s="37"/>
      <c r="L253" s="38"/>
      <c r="M253" s="203"/>
      <c r="N253" s="204"/>
      <c r="O253" s="76"/>
      <c r="P253" s="76"/>
      <c r="Q253" s="76"/>
      <c r="R253" s="76"/>
      <c r="S253" s="76"/>
      <c r="T253" s="7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8" t="s">
        <v>162</v>
      </c>
      <c r="AU253" s="18" t="s">
        <v>83</v>
      </c>
    </row>
    <row r="254" s="2" customFormat="1" ht="16.5" customHeight="1">
      <c r="A254" s="37"/>
      <c r="B254" s="187"/>
      <c r="C254" s="236" t="s">
        <v>1209</v>
      </c>
      <c r="D254" s="236" t="s">
        <v>491</v>
      </c>
      <c r="E254" s="237" t="s">
        <v>1394</v>
      </c>
      <c r="F254" s="238" t="s">
        <v>1395</v>
      </c>
      <c r="G254" s="239" t="s">
        <v>494</v>
      </c>
      <c r="H254" s="240">
        <v>4</v>
      </c>
      <c r="I254" s="241"/>
      <c r="J254" s="242">
        <f>ROUND(I254*H254,2)</f>
        <v>0</v>
      </c>
      <c r="K254" s="238" t="s">
        <v>261</v>
      </c>
      <c r="L254" s="243"/>
      <c r="M254" s="244" t="s">
        <v>1</v>
      </c>
      <c r="N254" s="245" t="s">
        <v>38</v>
      </c>
      <c r="O254" s="76"/>
      <c r="P254" s="197">
        <f>O254*H254</f>
        <v>0</v>
      </c>
      <c r="Q254" s="197">
        <v>0.013299999999999999</v>
      </c>
      <c r="R254" s="197">
        <f>Q254*H254</f>
        <v>0.053199999999999997</v>
      </c>
      <c r="S254" s="197">
        <v>0</v>
      </c>
      <c r="T254" s="198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99" t="s">
        <v>193</v>
      </c>
      <c r="AT254" s="199" t="s">
        <v>491</v>
      </c>
      <c r="AU254" s="199" t="s">
        <v>83</v>
      </c>
      <c r="AY254" s="18" t="s">
        <v>153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8" t="s">
        <v>81</v>
      </c>
      <c r="BK254" s="200">
        <f>ROUND(I254*H254,2)</f>
        <v>0</v>
      </c>
      <c r="BL254" s="18" t="s">
        <v>173</v>
      </c>
      <c r="BM254" s="199" t="s">
        <v>1396</v>
      </c>
    </row>
    <row r="255" s="2" customFormat="1">
      <c r="A255" s="37"/>
      <c r="B255" s="38"/>
      <c r="C255" s="37"/>
      <c r="D255" s="201" t="s">
        <v>162</v>
      </c>
      <c r="E255" s="37"/>
      <c r="F255" s="202" t="s">
        <v>1395</v>
      </c>
      <c r="G255" s="37"/>
      <c r="H255" s="37"/>
      <c r="I255" s="123"/>
      <c r="J255" s="37"/>
      <c r="K255" s="37"/>
      <c r="L255" s="38"/>
      <c r="M255" s="203"/>
      <c r="N255" s="204"/>
      <c r="O255" s="76"/>
      <c r="P255" s="76"/>
      <c r="Q255" s="76"/>
      <c r="R255" s="76"/>
      <c r="S255" s="76"/>
      <c r="T255" s="7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8" t="s">
        <v>162</v>
      </c>
      <c r="AU255" s="18" t="s">
        <v>83</v>
      </c>
    </row>
    <row r="256" s="2" customFormat="1" ht="16.5" customHeight="1">
      <c r="A256" s="37"/>
      <c r="B256" s="187"/>
      <c r="C256" s="188" t="s">
        <v>1213</v>
      </c>
      <c r="D256" s="188" t="s">
        <v>156</v>
      </c>
      <c r="E256" s="189" t="s">
        <v>1210</v>
      </c>
      <c r="F256" s="190" t="s">
        <v>1211</v>
      </c>
      <c r="G256" s="191" t="s">
        <v>494</v>
      </c>
      <c r="H256" s="192">
        <v>2</v>
      </c>
      <c r="I256" s="193"/>
      <c r="J256" s="194">
        <f>ROUND(I256*H256,2)</f>
        <v>0</v>
      </c>
      <c r="K256" s="190" t="s">
        <v>261</v>
      </c>
      <c r="L256" s="38"/>
      <c r="M256" s="195" t="s">
        <v>1</v>
      </c>
      <c r="N256" s="196" t="s">
        <v>38</v>
      </c>
      <c r="O256" s="76"/>
      <c r="P256" s="197">
        <f>O256*H256</f>
        <v>0</v>
      </c>
      <c r="Q256" s="197">
        <v>0.32906000000000002</v>
      </c>
      <c r="R256" s="197">
        <f>Q256*H256</f>
        <v>0.65812000000000004</v>
      </c>
      <c r="S256" s="197">
        <v>0</v>
      </c>
      <c r="T256" s="198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99" t="s">
        <v>173</v>
      </c>
      <c r="AT256" s="199" t="s">
        <v>156</v>
      </c>
      <c r="AU256" s="199" t="s">
        <v>83</v>
      </c>
      <c r="AY256" s="18" t="s">
        <v>153</v>
      </c>
      <c r="BE256" s="200">
        <f>IF(N256="základní",J256,0)</f>
        <v>0</v>
      </c>
      <c r="BF256" s="200">
        <f>IF(N256="snížená",J256,0)</f>
        <v>0</v>
      </c>
      <c r="BG256" s="200">
        <f>IF(N256="zákl. přenesená",J256,0)</f>
        <v>0</v>
      </c>
      <c r="BH256" s="200">
        <f>IF(N256="sníž. přenesená",J256,0)</f>
        <v>0</v>
      </c>
      <c r="BI256" s="200">
        <f>IF(N256="nulová",J256,0)</f>
        <v>0</v>
      </c>
      <c r="BJ256" s="18" t="s">
        <v>81</v>
      </c>
      <c r="BK256" s="200">
        <f>ROUND(I256*H256,2)</f>
        <v>0</v>
      </c>
      <c r="BL256" s="18" t="s">
        <v>173</v>
      </c>
      <c r="BM256" s="199" t="s">
        <v>1397</v>
      </c>
    </row>
    <row r="257" s="2" customFormat="1">
      <c r="A257" s="37"/>
      <c r="B257" s="38"/>
      <c r="C257" s="37"/>
      <c r="D257" s="201" t="s">
        <v>162</v>
      </c>
      <c r="E257" s="37"/>
      <c r="F257" s="202" t="s">
        <v>1211</v>
      </c>
      <c r="G257" s="37"/>
      <c r="H257" s="37"/>
      <c r="I257" s="123"/>
      <c r="J257" s="37"/>
      <c r="K257" s="37"/>
      <c r="L257" s="38"/>
      <c r="M257" s="203"/>
      <c r="N257" s="204"/>
      <c r="O257" s="76"/>
      <c r="P257" s="76"/>
      <c r="Q257" s="76"/>
      <c r="R257" s="76"/>
      <c r="S257" s="76"/>
      <c r="T257" s="7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8" t="s">
        <v>162</v>
      </c>
      <c r="AU257" s="18" t="s">
        <v>83</v>
      </c>
    </row>
    <row r="258" s="2" customFormat="1" ht="16.5" customHeight="1">
      <c r="A258" s="37"/>
      <c r="B258" s="187"/>
      <c r="C258" s="236" t="s">
        <v>1217</v>
      </c>
      <c r="D258" s="236" t="s">
        <v>491</v>
      </c>
      <c r="E258" s="237" t="s">
        <v>1398</v>
      </c>
      <c r="F258" s="238" t="s">
        <v>1215</v>
      </c>
      <c r="G258" s="239" t="s">
        <v>494</v>
      </c>
      <c r="H258" s="240">
        <v>2</v>
      </c>
      <c r="I258" s="241"/>
      <c r="J258" s="242">
        <f>ROUND(I258*H258,2)</f>
        <v>0</v>
      </c>
      <c r="K258" s="238" t="s">
        <v>1</v>
      </c>
      <c r="L258" s="243"/>
      <c r="M258" s="244" t="s">
        <v>1</v>
      </c>
      <c r="N258" s="245" t="s">
        <v>38</v>
      </c>
      <c r="O258" s="76"/>
      <c r="P258" s="197">
        <f>O258*H258</f>
        <v>0</v>
      </c>
      <c r="Q258" s="197">
        <v>0.029499999999999998</v>
      </c>
      <c r="R258" s="197">
        <f>Q258*H258</f>
        <v>0.058999999999999997</v>
      </c>
      <c r="S258" s="197">
        <v>0</v>
      </c>
      <c r="T258" s="198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9" t="s">
        <v>193</v>
      </c>
      <c r="AT258" s="199" t="s">
        <v>491</v>
      </c>
      <c r="AU258" s="199" t="s">
        <v>83</v>
      </c>
      <c r="AY258" s="18" t="s">
        <v>153</v>
      </c>
      <c r="BE258" s="200">
        <f>IF(N258="základní",J258,0)</f>
        <v>0</v>
      </c>
      <c r="BF258" s="200">
        <f>IF(N258="snížená",J258,0)</f>
        <v>0</v>
      </c>
      <c r="BG258" s="200">
        <f>IF(N258="zákl. přenesená",J258,0)</f>
        <v>0</v>
      </c>
      <c r="BH258" s="200">
        <f>IF(N258="sníž. přenesená",J258,0)</f>
        <v>0</v>
      </c>
      <c r="BI258" s="200">
        <f>IF(N258="nulová",J258,0)</f>
        <v>0</v>
      </c>
      <c r="BJ258" s="18" t="s">
        <v>81</v>
      </c>
      <c r="BK258" s="200">
        <f>ROUND(I258*H258,2)</f>
        <v>0</v>
      </c>
      <c r="BL258" s="18" t="s">
        <v>173</v>
      </c>
      <c r="BM258" s="199" t="s">
        <v>1399</v>
      </c>
    </row>
    <row r="259" s="2" customFormat="1">
      <c r="A259" s="37"/>
      <c r="B259" s="38"/>
      <c r="C259" s="37"/>
      <c r="D259" s="201" t="s">
        <v>162</v>
      </c>
      <c r="E259" s="37"/>
      <c r="F259" s="202" t="s">
        <v>1215</v>
      </c>
      <c r="G259" s="37"/>
      <c r="H259" s="37"/>
      <c r="I259" s="123"/>
      <c r="J259" s="37"/>
      <c r="K259" s="37"/>
      <c r="L259" s="38"/>
      <c r="M259" s="203"/>
      <c r="N259" s="204"/>
      <c r="O259" s="76"/>
      <c r="P259" s="76"/>
      <c r="Q259" s="76"/>
      <c r="R259" s="76"/>
      <c r="S259" s="76"/>
      <c r="T259" s="7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8" t="s">
        <v>162</v>
      </c>
      <c r="AU259" s="18" t="s">
        <v>83</v>
      </c>
    </row>
    <row r="260" s="2" customFormat="1" ht="16.5" customHeight="1">
      <c r="A260" s="37"/>
      <c r="B260" s="187"/>
      <c r="C260" s="188" t="s">
        <v>1222</v>
      </c>
      <c r="D260" s="188" t="s">
        <v>156</v>
      </c>
      <c r="E260" s="189" t="s">
        <v>1233</v>
      </c>
      <c r="F260" s="190" t="s">
        <v>1234</v>
      </c>
      <c r="G260" s="191" t="s">
        <v>494</v>
      </c>
      <c r="H260" s="192">
        <v>3</v>
      </c>
      <c r="I260" s="193"/>
      <c r="J260" s="194">
        <f>ROUND(I260*H260,2)</f>
        <v>0</v>
      </c>
      <c r="K260" s="190" t="s">
        <v>1</v>
      </c>
      <c r="L260" s="38"/>
      <c r="M260" s="195" t="s">
        <v>1</v>
      </c>
      <c r="N260" s="196" t="s">
        <v>38</v>
      </c>
      <c r="O260" s="76"/>
      <c r="P260" s="197">
        <f>O260*H260</f>
        <v>0</v>
      </c>
      <c r="Q260" s="197">
        <v>0.00015799999999999999</v>
      </c>
      <c r="R260" s="197">
        <f>Q260*H260</f>
        <v>0.00047399999999999997</v>
      </c>
      <c r="S260" s="197">
        <v>0</v>
      </c>
      <c r="T260" s="198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9" t="s">
        <v>173</v>
      </c>
      <c r="AT260" s="199" t="s">
        <v>156</v>
      </c>
      <c r="AU260" s="199" t="s">
        <v>83</v>
      </c>
      <c r="AY260" s="18" t="s">
        <v>153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8" t="s">
        <v>81</v>
      </c>
      <c r="BK260" s="200">
        <f>ROUND(I260*H260,2)</f>
        <v>0</v>
      </c>
      <c r="BL260" s="18" t="s">
        <v>173</v>
      </c>
      <c r="BM260" s="199" t="s">
        <v>1400</v>
      </c>
    </row>
    <row r="261" s="2" customFormat="1">
      <c r="A261" s="37"/>
      <c r="B261" s="38"/>
      <c r="C261" s="37"/>
      <c r="D261" s="201" t="s">
        <v>162</v>
      </c>
      <c r="E261" s="37"/>
      <c r="F261" s="202" t="s">
        <v>1236</v>
      </c>
      <c r="G261" s="37"/>
      <c r="H261" s="37"/>
      <c r="I261" s="123"/>
      <c r="J261" s="37"/>
      <c r="K261" s="37"/>
      <c r="L261" s="38"/>
      <c r="M261" s="203"/>
      <c r="N261" s="204"/>
      <c r="O261" s="76"/>
      <c r="P261" s="76"/>
      <c r="Q261" s="76"/>
      <c r="R261" s="76"/>
      <c r="S261" s="76"/>
      <c r="T261" s="7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8" t="s">
        <v>162</v>
      </c>
      <c r="AU261" s="18" t="s">
        <v>83</v>
      </c>
    </row>
    <row r="262" s="14" customFormat="1">
      <c r="A262" s="14"/>
      <c r="B262" s="217"/>
      <c r="C262" s="14"/>
      <c r="D262" s="201" t="s">
        <v>264</v>
      </c>
      <c r="E262" s="218" t="s">
        <v>1</v>
      </c>
      <c r="F262" s="219" t="s">
        <v>168</v>
      </c>
      <c r="G262" s="14"/>
      <c r="H262" s="220">
        <v>3</v>
      </c>
      <c r="I262" s="221"/>
      <c r="J262" s="14"/>
      <c r="K262" s="14"/>
      <c r="L262" s="217"/>
      <c r="M262" s="222"/>
      <c r="N262" s="223"/>
      <c r="O262" s="223"/>
      <c r="P262" s="223"/>
      <c r="Q262" s="223"/>
      <c r="R262" s="223"/>
      <c r="S262" s="223"/>
      <c r="T262" s="22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18" t="s">
        <v>264</v>
      </c>
      <c r="AU262" s="218" t="s">
        <v>83</v>
      </c>
      <c r="AV262" s="14" t="s">
        <v>83</v>
      </c>
      <c r="AW262" s="14" t="s">
        <v>30</v>
      </c>
      <c r="AX262" s="14" t="s">
        <v>81</v>
      </c>
      <c r="AY262" s="218" t="s">
        <v>153</v>
      </c>
    </row>
    <row r="263" s="2" customFormat="1" ht="16.5" customHeight="1">
      <c r="A263" s="37"/>
      <c r="B263" s="187"/>
      <c r="C263" s="188" t="s">
        <v>1227</v>
      </c>
      <c r="D263" s="188" t="s">
        <v>156</v>
      </c>
      <c r="E263" s="189" t="s">
        <v>1238</v>
      </c>
      <c r="F263" s="190" t="s">
        <v>1239</v>
      </c>
      <c r="G263" s="191" t="s">
        <v>373</v>
      </c>
      <c r="H263" s="192">
        <v>220.94999999999999</v>
      </c>
      <c r="I263" s="193"/>
      <c r="J263" s="194">
        <f>ROUND(I263*H263,2)</f>
        <v>0</v>
      </c>
      <c r="K263" s="190" t="s">
        <v>1308</v>
      </c>
      <c r="L263" s="38"/>
      <c r="M263" s="195" t="s">
        <v>1</v>
      </c>
      <c r="N263" s="196" t="s">
        <v>38</v>
      </c>
      <c r="O263" s="76"/>
      <c r="P263" s="197">
        <f>O263*H263</f>
        <v>0</v>
      </c>
      <c r="Q263" s="197">
        <v>0.00019000000000000001</v>
      </c>
      <c r="R263" s="197">
        <f>Q263*H263</f>
        <v>0.041980499999999997</v>
      </c>
      <c r="S263" s="197">
        <v>0</v>
      </c>
      <c r="T263" s="198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9" t="s">
        <v>173</v>
      </c>
      <c r="AT263" s="199" t="s">
        <v>156</v>
      </c>
      <c r="AU263" s="199" t="s">
        <v>83</v>
      </c>
      <c r="AY263" s="18" t="s">
        <v>153</v>
      </c>
      <c r="BE263" s="200">
        <f>IF(N263="základní",J263,0)</f>
        <v>0</v>
      </c>
      <c r="BF263" s="200">
        <f>IF(N263="snížená",J263,0)</f>
        <v>0</v>
      </c>
      <c r="BG263" s="200">
        <f>IF(N263="zákl. přenesená",J263,0)</f>
        <v>0</v>
      </c>
      <c r="BH263" s="200">
        <f>IF(N263="sníž. přenesená",J263,0)</f>
        <v>0</v>
      </c>
      <c r="BI263" s="200">
        <f>IF(N263="nulová",J263,0)</f>
        <v>0</v>
      </c>
      <c r="BJ263" s="18" t="s">
        <v>81</v>
      </c>
      <c r="BK263" s="200">
        <f>ROUND(I263*H263,2)</f>
        <v>0</v>
      </c>
      <c r="BL263" s="18" t="s">
        <v>173</v>
      </c>
      <c r="BM263" s="199" t="s">
        <v>1401</v>
      </c>
    </row>
    <row r="264" s="2" customFormat="1">
      <c r="A264" s="37"/>
      <c r="B264" s="38"/>
      <c r="C264" s="37"/>
      <c r="D264" s="201" t="s">
        <v>162</v>
      </c>
      <c r="E264" s="37"/>
      <c r="F264" s="202" t="s">
        <v>1402</v>
      </c>
      <c r="G264" s="37"/>
      <c r="H264" s="37"/>
      <c r="I264" s="123"/>
      <c r="J264" s="37"/>
      <c r="K264" s="37"/>
      <c r="L264" s="38"/>
      <c r="M264" s="203"/>
      <c r="N264" s="204"/>
      <c r="O264" s="76"/>
      <c r="P264" s="76"/>
      <c r="Q264" s="76"/>
      <c r="R264" s="76"/>
      <c r="S264" s="76"/>
      <c r="T264" s="7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8" t="s">
        <v>162</v>
      </c>
      <c r="AU264" s="18" t="s">
        <v>83</v>
      </c>
    </row>
    <row r="265" s="14" customFormat="1">
      <c r="A265" s="14"/>
      <c r="B265" s="217"/>
      <c r="C265" s="14"/>
      <c r="D265" s="201" t="s">
        <v>264</v>
      </c>
      <c r="E265" s="218" t="s">
        <v>1</v>
      </c>
      <c r="F265" s="219" t="s">
        <v>1307</v>
      </c>
      <c r="G265" s="14"/>
      <c r="H265" s="220">
        <v>220.94999999999999</v>
      </c>
      <c r="I265" s="221"/>
      <c r="J265" s="14"/>
      <c r="K265" s="14"/>
      <c r="L265" s="217"/>
      <c r="M265" s="222"/>
      <c r="N265" s="223"/>
      <c r="O265" s="223"/>
      <c r="P265" s="223"/>
      <c r="Q265" s="223"/>
      <c r="R265" s="223"/>
      <c r="S265" s="223"/>
      <c r="T265" s="22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18" t="s">
        <v>264</v>
      </c>
      <c r="AU265" s="218" t="s">
        <v>83</v>
      </c>
      <c r="AV265" s="14" t="s">
        <v>83</v>
      </c>
      <c r="AW265" s="14" t="s">
        <v>30</v>
      </c>
      <c r="AX265" s="14" t="s">
        <v>81</v>
      </c>
      <c r="AY265" s="218" t="s">
        <v>153</v>
      </c>
    </row>
    <row r="266" s="2" customFormat="1" ht="16.5" customHeight="1">
      <c r="A266" s="37"/>
      <c r="B266" s="187"/>
      <c r="C266" s="188" t="s">
        <v>1232</v>
      </c>
      <c r="D266" s="188" t="s">
        <v>156</v>
      </c>
      <c r="E266" s="189" t="s">
        <v>1243</v>
      </c>
      <c r="F266" s="190" t="s">
        <v>1244</v>
      </c>
      <c r="G266" s="191" t="s">
        <v>373</v>
      </c>
      <c r="H266" s="192">
        <v>220.94999999999999</v>
      </c>
      <c r="I266" s="193"/>
      <c r="J266" s="194">
        <f>ROUND(I266*H266,2)</f>
        <v>0</v>
      </c>
      <c r="K266" s="190" t="s">
        <v>1308</v>
      </c>
      <c r="L266" s="38"/>
      <c r="M266" s="195" t="s">
        <v>1</v>
      </c>
      <c r="N266" s="196" t="s">
        <v>38</v>
      </c>
      <c r="O266" s="76"/>
      <c r="P266" s="197">
        <f>O266*H266</f>
        <v>0</v>
      </c>
      <c r="Q266" s="197">
        <v>0.00012999999999999999</v>
      </c>
      <c r="R266" s="197">
        <f>Q266*H266</f>
        <v>0.028723499999999996</v>
      </c>
      <c r="S266" s="197">
        <v>0</v>
      </c>
      <c r="T266" s="198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99" t="s">
        <v>173</v>
      </c>
      <c r="AT266" s="199" t="s">
        <v>156</v>
      </c>
      <c r="AU266" s="199" t="s">
        <v>83</v>
      </c>
      <c r="AY266" s="18" t="s">
        <v>153</v>
      </c>
      <c r="BE266" s="200">
        <f>IF(N266="základní",J266,0)</f>
        <v>0</v>
      </c>
      <c r="BF266" s="200">
        <f>IF(N266="snížená",J266,0)</f>
        <v>0</v>
      </c>
      <c r="BG266" s="200">
        <f>IF(N266="zákl. přenesená",J266,0)</f>
        <v>0</v>
      </c>
      <c r="BH266" s="200">
        <f>IF(N266="sníž. přenesená",J266,0)</f>
        <v>0</v>
      </c>
      <c r="BI266" s="200">
        <f>IF(N266="nulová",J266,0)</f>
        <v>0</v>
      </c>
      <c r="BJ266" s="18" t="s">
        <v>81</v>
      </c>
      <c r="BK266" s="200">
        <f>ROUND(I266*H266,2)</f>
        <v>0</v>
      </c>
      <c r="BL266" s="18" t="s">
        <v>173</v>
      </c>
      <c r="BM266" s="199" t="s">
        <v>1403</v>
      </c>
    </row>
    <row r="267" s="2" customFormat="1">
      <c r="A267" s="37"/>
      <c r="B267" s="38"/>
      <c r="C267" s="37"/>
      <c r="D267" s="201" t="s">
        <v>162</v>
      </c>
      <c r="E267" s="37"/>
      <c r="F267" s="202" t="s">
        <v>1246</v>
      </c>
      <c r="G267" s="37"/>
      <c r="H267" s="37"/>
      <c r="I267" s="123"/>
      <c r="J267" s="37"/>
      <c r="K267" s="37"/>
      <c r="L267" s="38"/>
      <c r="M267" s="203"/>
      <c r="N267" s="204"/>
      <c r="O267" s="76"/>
      <c r="P267" s="76"/>
      <c r="Q267" s="76"/>
      <c r="R267" s="76"/>
      <c r="S267" s="76"/>
      <c r="T267" s="7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162</v>
      </c>
      <c r="AU267" s="18" t="s">
        <v>83</v>
      </c>
    </row>
    <row r="268" s="14" customFormat="1">
      <c r="A268" s="14"/>
      <c r="B268" s="217"/>
      <c r="C268" s="14"/>
      <c r="D268" s="201" t="s">
        <v>264</v>
      </c>
      <c r="E268" s="218" t="s">
        <v>1</v>
      </c>
      <c r="F268" s="219" t="s">
        <v>1307</v>
      </c>
      <c r="G268" s="14"/>
      <c r="H268" s="220">
        <v>220.94999999999999</v>
      </c>
      <c r="I268" s="221"/>
      <c r="J268" s="14"/>
      <c r="K268" s="14"/>
      <c r="L268" s="217"/>
      <c r="M268" s="222"/>
      <c r="N268" s="223"/>
      <c r="O268" s="223"/>
      <c r="P268" s="223"/>
      <c r="Q268" s="223"/>
      <c r="R268" s="223"/>
      <c r="S268" s="223"/>
      <c r="T268" s="22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18" t="s">
        <v>264</v>
      </c>
      <c r="AU268" s="218" t="s">
        <v>83</v>
      </c>
      <c r="AV268" s="14" t="s">
        <v>83</v>
      </c>
      <c r="AW268" s="14" t="s">
        <v>30</v>
      </c>
      <c r="AX268" s="14" t="s">
        <v>81</v>
      </c>
      <c r="AY268" s="218" t="s">
        <v>153</v>
      </c>
    </row>
    <row r="269" s="2" customFormat="1" ht="16.5" customHeight="1">
      <c r="A269" s="37"/>
      <c r="B269" s="187"/>
      <c r="C269" s="188" t="s">
        <v>1237</v>
      </c>
      <c r="D269" s="188" t="s">
        <v>156</v>
      </c>
      <c r="E269" s="189" t="s">
        <v>1404</v>
      </c>
      <c r="F269" s="190" t="s">
        <v>1405</v>
      </c>
      <c r="G269" s="191" t="s">
        <v>373</v>
      </c>
      <c r="H269" s="192">
        <v>3</v>
      </c>
      <c r="I269" s="193"/>
      <c r="J269" s="194">
        <f>ROUND(I269*H269,2)</f>
        <v>0</v>
      </c>
      <c r="K269" s="190" t="s">
        <v>261</v>
      </c>
      <c r="L269" s="38"/>
      <c r="M269" s="195" t="s">
        <v>1</v>
      </c>
      <c r="N269" s="196" t="s">
        <v>38</v>
      </c>
      <c r="O269" s="76"/>
      <c r="P269" s="197">
        <f>O269*H269</f>
        <v>0</v>
      </c>
      <c r="Q269" s="197">
        <v>0</v>
      </c>
      <c r="R269" s="197">
        <f>Q269*H269</f>
        <v>0</v>
      </c>
      <c r="S269" s="197">
        <v>0</v>
      </c>
      <c r="T269" s="198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99" t="s">
        <v>173</v>
      </c>
      <c r="AT269" s="199" t="s">
        <v>156</v>
      </c>
      <c r="AU269" s="199" t="s">
        <v>83</v>
      </c>
      <c r="AY269" s="18" t="s">
        <v>153</v>
      </c>
      <c r="BE269" s="200">
        <f>IF(N269="základní",J269,0)</f>
        <v>0</v>
      </c>
      <c r="BF269" s="200">
        <f>IF(N269="snížená",J269,0)</f>
        <v>0</v>
      </c>
      <c r="BG269" s="200">
        <f>IF(N269="zákl. přenesená",J269,0)</f>
        <v>0</v>
      </c>
      <c r="BH269" s="200">
        <f>IF(N269="sníž. přenesená",J269,0)</f>
        <v>0</v>
      </c>
      <c r="BI269" s="200">
        <f>IF(N269="nulová",J269,0)</f>
        <v>0</v>
      </c>
      <c r="BJ269" s="18" t="s">
        <v>81</v>
      </c>
      <c r="BK269" s="200">
        <f>ROUND(I269*H269,2)</f>
        <v>0</v>
      </c>
      <c r="BL269" s="18" t="s">
        <v>173</v>
      </c>
      <c r="BM269" s="199" t="s">
        <v>1406</v>
      </c>
    </row>
    <row r="270" s="2" customFormat="1">
      <c r="A270" s="37"/>
      <c r="B270" s="38"/>
      <c r="C270" s="37"/>
      <c r="D270" s="201" t="s">
        <v>162</v>
      </c>
      <c r="E270" s="37"/>
      <c r="F270" s="202" t="s">
        <v>1407</v>
      </c>
      <c r="G270" s="37"/>
      <c r="H270" s="37"/>
      <c r="I270" s="123"/>
      <c r="J270" s="37"/>
      <c r="K270" s="37"/>
      <c r="L270" s="38"/>
      <c r="M270" s="203"/>
      <c r="N270" s="204"/>
      <c r="O270" s="76"/>
      <c r="P270" s="76"/>
      <c r="Q270" s="76"/>
      <c r="R270" s="76"/>
      <c r="S270" s="76"/>
      <c r="T270" s="7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18" t="s">
        <v>162</v>
      </c>
      <c r="AU270" s="18" t="s">
        <v>83</v>
      </c>
    </row>
    <row r="271" s="2" customFormat="1" ht="16.5" customHeight="1">
      <c r="A271" s="37"/>
      <c r="B271" s="187"/>
      <c r="C271" s="236" t="s">
        <v>1242</v>
      </c>
      <c r="D271" s="236" t="s">
        <v>491</v>
      </c>
      <c r="E271" s="237" t="s">
        <v>1408</v>
      </c>
      <c r="F271" s="238" t="s">
        <v>1409</v>
      </c>
      <c r="G271" s="239" t="s">
        <v>373</v>
      </c>
      <c r="H271" s="240">
        <v>12</v>
      </c>
      <c r="I271" s="241"/>
      <c r="J271" s="242">
        <f>ROUND(I271*H271,2)</f>
        <v>0</v>
      </c>
      <c r="K271" s="238" t="s">
        <v>261</v>
      </c>
      <c r="L271" s="243"/>
      <c r="M271" s="244" t="s">
        <v>1</v>
      </c>
      <c r="N271" s="245" t="s">
        <v>38</v>
      </c>
      <c r="O271" s="76"/>
      <c r="P271" s="197">
        <f>O271*H271</f>
        <v>0</v>
      </c>
      <c r="Q271" s="197">
        <v>0.0067400000000000003</v>
      </c>
      <c r="R271" s="197">
        <f>Q271*H271</f>
        <v>0.080880000000000007</v>
      </c>
      <c r="S271" s="197">
        <v>0</v>
      </c>
      <c r="T271" s="198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99" t="s">
        <v>193</v>
      </c>
      <c r="AT271" s="199" t="s">
        <v>491</v>
      </c>
      <c r="AU271" s="199" t="s">
        <v>83</v>
      </c>
      <c r="AY271" s="18" t="s">
        <v>153</v>
      </c>
      <c r="BE271" s="200">
        <f>IF(N271="základní",J271,0)</f>
        <v>0</v>
      </c>
      <c r="BF271" s="200">
        <f>IF(N271="snížená",J271,0)</f>
        <v>0</v>
      </c>
      <c r="BG271" s="200">
        <f>IF(N271="zákl. přenesená",J271,0)</f>
        <v>0</v>
      </c>
      <c r="BH271" s="200">
        <f>IF(N271="sníž. přenesená",J271,0)</f>
        <v>0</v>
      </c>
      <c r="BI271" s="200">
        <f>IF(N271="nulová",J271,0)</f>
        <v>0</v>
      </c>
      <c r="BJ271" s="18" t="s">
        <v>81</v>
      </c>
      <c r="BK271" s="200">
        <f>ROUND(I271*H271,2)</f>
        <v>0</v>
      </c>
      <c r="BL271" s="18" t="s">
        <v>173</v>
      </c>
      <c r="BM271" s="199" t="s">
        <v>1410</v>
      </c>
    </row>
    <row r="272" s="2" customFormat="1">
      <c r="A272" s="37"/>
      <c r="B272" s="38"/>
      <c r="C272" s="37"/>
      <c r="D272" s="201" t="s">
        <v>162</v>
      </c>
      <c r="E272" s="37"/>
      <c r="F272" s="202" t="s">
        <v>1409</v>
      </c>
      <c r="G272" s="37"/>
      <c r="H272" s="37"/>
      <c r="I272" s="123"/>
      <c r="J272" s="37"/>
      <c r="K272" s="37"/>
      <c r="L272" s="38"/>
      <c r="M272" s="203"/>
      <c r="N272" s="204"/>
      <c r="O272" s="76"/>
      <c r="P272" s="76"/>
      <c r="Q272" s="76"/>
      <c r="R272" s="76"/>
      <c r="S272" s="76"/>
      <c r="T272" s="7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8" t="s">
        <v>162</v>
      </c>
      <c r="AU272" s="18" t="s">
        <v>83</v>
      </c>
    </row>
    <row r="273" s="14" customFormat="1">
      <c r="A273" s="14"/>
      <c r="B273" s="217"/>
      <c r="C273" s="14"/>
      <c r="D273" s="201" t="s">
        <v>264</v>
      </c>
      <c r="E273" s="218" t="s">
        <v>1</v>
      </c>
      <c r="F273" s="219" t="s">
        <v>218</v>
      </c>
      <c r="G273" s="14"/>
      <c r="H273" s="220">
        <v>12</v>
      </c>
      <c r="I273" s="221"/>
      <c r="J273" s="14"/>
      <c r="K273" s="14"/>
      <c r="L273" s="217"/>
      <c r="M273" s="222"/>
      <c r="N273" s="223"/>
      <c r="O273" s="223"/>
      <c r="P273" s="223"/>
      <c r="Q273" s="223"/>
      <c r="R273" s="223"/>
      <c r="S273" s="223"/>
      <c r="T273" s="22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18" t="s">
        <v>264</v>
      </c>
      <c r="AU273" s="218" t="s">
        <v>83</v>
      </c>
      <c r="AV273" s="14" t="s">
        <v>83</v>
      </c>
      <c r="AW273" s="14" t="s">
        <v>30</v>
      </c>
      <c r="AX273" s="14" t="s">
        <v>81</v>
      </c>
      <c r="AY273" s="218" t="s">
        <v>153</v>
      </c>
    </row>
    <row r="274" s="13" customFormat="1">
      <c r="A274" s="13"/>
      <c r="B274" s="210"/>
      <c r="C274" s="13"/>
      <c r="D274" s="201" t="s">
        <v>264</v>
      </c>
      <c r="E274" s="211" t="s">
        <v>1</v>
      </c>
      <c r="F274" s="212" t="s">
        <v>1411</v>
      </c>
      <c r="G274" s="13"/>
      <c r="H274" s="211" t="s">
        <v>1</v>
      </c>
      <c r="I274" s="213"/>
      <c r="J274" s="13"/>
      <c r="K274" s="13"/>
      <c r="L274" s="210"/>
      <c r="M274" s="214"/>
      <c r="N274" s="215"/>
      <c r="O274" s="215"/>
      <c r="P274" s="215"/>
      <c r="Q274" s="215"/>
      <c r="R274" s="215"/>
      <c r="S274" s="215"/>
      <c r="T274" s="21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11" t="s">
        <v>264</v>
      </c>
      <c r="AU274" s="211" t="s">
        <v>83</v>
      </c>
      <c r="AV274" s="13" t="s">
        <v>81</v>
      </c>
      <c r="AW274" s="13" t="s">
        <v>30</v>
      </c>
      <c r="AX274" s="13" t="s">
        <v>73</v>
      </c>
      <c r="AY274" s="211" t="s">
        <v>153</v>
      </c>
    </row>
    <row r="275" s="2" customFormat="1" ht="16.5" customHeight="1">
      <c r="A275" s="37"/>
      <c r="B275" s="187"/>
      <c r="C275" s="188" t="s">
        <v>1247</v>
      </c>
      <c r="D275" s="188" t="s">
        <v>156</v>
      </c>
      <c r="E275" s="189" t="s">
        <v>1412</v>
      </c>
      <c r="F275" s="190" t="s">
        <v>1413</v>
      </c>
      <c r="G275" s="191" t="s">
        <v>494</v>
      </c>
      <c r="H275" s="192">
        <v>2</v>
      </c>
      <c r="I275" s="193"/>
      <c r="J275" s="194">
        <f>ROUND(I275*H275,2)</f>
        <v>0</v>
      </c>
      <c r="K275" s="190" t="s">
        <v>261</v>
      </c>
      <c r="L275" s="38"/>
      <c r="M275" s="195" t="s">
        <v>1</v>
      </c>
      <c r="N275" s="196" t="s">
        <v>38</v>
      </c>
      <c r="O275" s="76"/>
      <c r="P275" s="197">
        <f>O275*H275</f>
        <v>0</v>
      </c>
      <c r="Q275" s="197">
        <v>0.00046000000000000001</v>
      </c>
      <c r="R275" s="197">
        <f>Q275*H275</f>
        <v>0.00092000000000000003</v>
      </c>
      <c r="S275" s="197">
        <v>0</v>
      </c>
      <c r="T275" s="198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99" t="s">
        <v>173</v>
      </c>
      <c r="AT275" s="199" t="s">
        <v>156</v>
      </c>
      <c r="AU275" s="199" t="s">
        <v>83</v>
      </c>
      <c r="AY275" s="18" t="s">
        <v>153</v>
      </c>
      <c r="BE275" s="200">
        <f>IF(N275="základní",J275,0)</f>
        <v>0</v>
      </c>
      <c r="BF275" s="200">
        <f>IF(N275="snížená",J275,0)</f>
        <v>0</v>
      </c>
      <c r="BG275" s="200">
        <f>IF(N275="zákl. přenesená",J275,0)</f>
        <v>0</v>
      </c>
      <c r="BH275" s="200">
        <f>IF(N275="sníž. přenesená",J275,0)</f>
        <v>0</v>
      </c>
      <c r="BI275" s="200">
        <f>IF(N275="nulová",J275,0)</f>
        <v>0</v>
      </c>
      <c r="BJ275" s="18" t="s">
        <v>81</v>
      </c>
      <c r="BK275" s="200">
        <f>ROUND(I275*H275,2)</f>
        <v>0</v>
      </c>
      <c r="BL275" s="18" t="s">
        <v>173</v>
      </c>
      <c r="BM275" s="199" t="s">
        <v>1414</v>
      </c>
    </row>
    <row r="276" s="2" customFormat="1">
      <c r="A276" s="37"/>
      <c r="B276" s="38"/>
      <c r="C276" s="37"/>
      <c r="D276" s="201" t="s">
        <v>162</v>
      </c>
      <c r="E276" s="37"/>
      <c r="F276" s="202" t="s">
        <v>1415</v>
      </c>
      <c r="G276" s="37"/>
      <c r="H276" s="37"/>
      <c r="I276" s="123"/>
      <c r="J276" s="37"/>
      <c r="K276" s="37"/>
      <c r="L276" s="38"/>
      <c r="M276" s="203"/>
      <c r="N276" s="204"/>
      <c r="O276" s="76"/>
      <c r="P276" s="76"/>
      <c r="Q276" s="76"/>
      <c r="R276" s="76"/>
      <c r="S276" s="76"/>
      <c r="T276" s="7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8" t="s">
        <v>162</v>
      </c>
      <c r="AU276" s="18" t="s">
        <v>83</v>
      </c>
    </row>
    <row r="277" s="2" customFormat="1" ht="16.5" customHeight="1">
      <c r="A277" s="37"/>
      <c r="B277" s="187"/>
      <c r="C277" s="188" t="s">
        <v>1252</v>
      </c>
      <c r="D277" s="188" t="s">
        <v>156</v>
      </c>
      <c r="E277" s="189" t="s">
        <v>996</v>
      </c>
      <c r="F277" s="190" t="s">
        <v>1416</v>
      </c>
      <c r="G277" s="191" t="s">
        <v>997</v>
      </c>
      <c r="H277" s="192">
        <v>2</v>
      </c>
      <c r="I277" s="193"/>
      <c r="J277" s="194">
        <f>ROUND(I277*H277,2)</f>
        <v>0</v>
      </c>
      <c r="K277" s="190" t="s">
        <v>1</v>
      </c>
      <c r="L277" s="38"/>
      <c r="M277" s="195" t="s">
        <v>1</v>
      </c>
      <c r="N277" s="196" t="s">
        <v>38</v>
      </c>
      <c r="O277" s="76"/>
      <c r="P277" s="197">
        <f>O277*H277</f>
        <v>0</v>
      </c>
      <c r="Q277" s="197">
        <v>0</v>
      </c>
      <c r="R277" s="197">
        <f>Q277*H277</f>
        <v>0</v>
      </c>
      <c r="S277" s="197">
        <v>0</v>
      </c>
      <c r="T277" s="198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99" t="s">
        <v>173</v>
      </c>
      <c r="AT277" s="199" t="s">
        <v>156</v>
      </c>
      <c r="AU277" s="199" t="s">
        <v>83</v>
      </c>
      <c r="AY277" s="18" t="s">
        <v>153</v>
      </c>
      <c r="BE277" s="200">
        <f>IF(N277="základní",J277,0)</f>
        <v>0</v>
      </c>
      <c r="BF277" s="200">
        <f>IF(N277="snížená",J277,0)</f>
        <v>0</v>
      </c>
      <c r="BG277" s="200">
        <f>IF(N277="zákl. přenesená",J277,0)</f>
        <v>0</v>
      </c>
      <c r="BH277" s="200">
        <f>IF(N277="sníž. přenesená",J277,0)</f>
        <v>0</v>
      </c>
      <c r="BI277" s="200">
        <f>IF(N277="nulová",J277,0)</f>
        <v>0</v>
      </c>
      <c r="BJ277" s="18" t="s">
        <v>81</v>
      </c>
      <c r="BK277" s="200">
        <f>ROUND(I277*H277,2)</f>
        <v>0</v>
      </c>
      <c r="BL277" s="18" t="s">
        <v>173</v>
      </c>
      <c r="BM277" s="199" t="s">
        <v>1417</v>
      </c>
    </row>
    <row r="278" s="2" customFormat="1">
      <c r="A278" s="37"/>
      <c r="B278" s="38"/>
      <c r="C278" s="37"/>
      <c r="D278" s="201" t="s">
        <v>162</v>
      </c>
      <c r="E278" s="37"/>
      <c r="F278" s="202" t="s">
        <v>1416</v>
      </c>
      <c r="G278" s="37"/>
      <c r="H278" s="37"/>
      <c r="I278" s="123"/>
      <c r="J278" s="37"/>
      <c r="K278" s="37"/>
      <c r="L278" s="38"/>
      <c r="M278" s="203"/>
      <c r="N278" s="204"/>
      <c r="O278" s="76"/>
      <c r="P278" s="76"/>
      <c r="Q278" s="76"/>
      <c r="R278" s="76"/>
      <c r="S278" s="76"/>
      <c r="T278" s="7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8" t="s">
        <v>162</v>
      </c>
      <c r="AU278" s="18" t="s">
        <v>83</v>
      </c>
    </row>
    <row r="279" s="12" customFormat="1" ht="22.8" customHeight="1">
      <c r="A279" s="12"/>
      <c r="B279" s="174"/>
      <c r="C279" s="12"/>
      <c r="D279" s="175" t="s">
        <v>72</v>
      </c>
      <c r="E279" s="185" t="s">
        <v>667</v>
      </c>
      <c r="F279" s="185" t="s">
        <v>668</v>
      </c>
      <c r="G279" s="12"/>
      <c r="H279" s="12"/>
      <c r="I279" s="177"/>
      <c r="J279" s="186">
        <f>BK279</f>
        <v>0</v>
      </c>
      <c r="K279" s="12"/>
      <c r="L279" s="174"/>
      <c r="M279" s="179"/>
      <c r="N279" s="180"/>
      <c r="O279" s="180"/>
      <c r="P279" s="181">
        <f>SUM(P280:P283)</f>
        <v>0</v>
      </c>
      <c r="Q279" s="180"/>
      <c r="R279" s="181">
        <f>SUM(R280:R283)</f>
        <v>0</v>
      </c>
      <c r="S279" s="180"/>
      <c r="T279" s="182">
        <f>SUM(T280:T283)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75" t="s">
        <v>81</v>
      </c>
      <c r="AT279" s="183" t="s">
        <v>72</v>
      </c>
      <c r="AU279" s="183" t="s">
        <v>81</v>
      </c>
      <c r="AY279" s="175" t="s">
        <v>153</v>
      </c>
      <c r="BK279" s="184">
        <f>SUM(BK280:BK283)</f>
        <v>0</v>
      </c>
    </row>
    <row r="280" s="2" customFormat="1" ht="16.5" customHeight="1">
      <c r="A280" s="37"/>
      <c r="B280" s="187"/>
      <c r="C280" s="188" t="s">
        <v>1257</v>
      </c>
      <c r="D280" s="188" t="s">
        <v>156</v>
      </c>
      <c r="E280" s="189" t="s">
        <v>1418</v>
      </c>
      <c r="F280" s="190" t="s">
        <v>1419</v>
      </c>
      <c r="G280" s="191" t="s">
        <v>359</v>
      </c>
      <c r="H280" s="192">
        <v>1.899</v>
      </c>
      <c r="I280" s="193"/>
      <c r="J280" s="194">
        <f>ROUND(I280*H280,2)</f>
        <v>0</v>
      </c>
      <c r="K280" s="190" t="s">
        <v>1308</v>
      </c>
      <c r="L280" s="38"/>
      <c r="M280" s="195" t="s">
        <v>1</v>
      </c>
      <c r="N280" s="196" t="s">
        <v>38</v>
      </c>
      <c r="O280" s="76"/>
      <c r="P280" s="197">
        <f>O280*H280</f>
        <v>0</v>
      </c>
      <c r="Q280" s="197">
        <v>0</v>
      </c>
      <c r="R280" s="197">
        <f>Q280*H280</f>
        <v>0</v>
      </c>
      <c r="S280" s="197">
        <v>0</v>
      </c>
      <c r="T280" s="198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99" t="s">
        <v>173</v>
      </c>
      <c r="AT280" s="199" t="s">
        <v>156</v>
      </c>
      <c r="AU280" s="199" t="s">
        <v>83</v>
      </c>
      <c r="AY280" s="18" t="s">
        <v>153</v>
      </c>
      <c r="BE280" s="200">
        <f>IF(N280="základní",J280,0)</f>
        <v>0</v>
      </c>
      <c r="BF280" s="200">
        <f>IF(N280="snížená",J280,0)</f>
        <v>0</v>
      </c>
      <c r="BG280" s="200">
        <f>IF(N280="zákl. přenesená",J280,0)</f>
        <v>0</v>
      </c>
      <c r="BH280" s="200">
        <f>IF(N280="sníž. přenesená",J280,0)</f>
        <v>0</v>
      </c>
      <c r="BI280" s="200">
        <f>IF(N280="nulová",J280,0)</f>
        <v>0</v>
      </c>
      <c r="BJ280" s="18" t="s">
        <v>81</v>
      </c>
      <c r="BK280" s="200">
        <f>ROUND(I280*H280,2)</f>
        <v>0</v>
      </c>
      <c r="BL280" s="18" t="s">
        <v>173</v>
      </c>
      <c r="BM280" s="199" t="s">
        <v>1420</v>
      </c>
    </row>
    <row r="281" s="2" customFormat="1">
      <c r="A281" s="37"/>
      <c r="B281" s="38"/>
      <c r="C281" s="37"/>
      <c r="D281" s="201" t="s">
        <v>162</v>
      </c>
      <c r="E281" s="37"/>
      <c r="F281" s="202" t="s">
        <v>1421</v>
      </c>
      <c r="G281" s="37"/>
      <c r="H281" s="37"/>
      <c r="I281" s="123"/>
      <c r="J281" s="37"/>
      <c r="K281" s="37"/>
      <c r="L281" s="38"/>
      <c r="M281" s="203"/>
      <c r="N281" s="204"/>
      <c r="O281" s="76"/>
      <c r="P281" s="76"/>
      <c r="Q281" s="76"/>
      <c r="R281" s="76"/>
      <c r="S281" s="76"/>
      <c r="T281" s="7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8" t="s">
        <v>162</v>
      </c>
      <c r="AU281" s="18" t="s">
        <v>83</v>
      </c>
    </row>
    <row r="282" s="2" customFormat="1" ht="16.5" customHeight="1">
      <c r="A282" s="37"/>
      <c r="B282" s="187"/>
      <c r="C282" s="188" t="s">
        <v>1261</v>
      </c>
      <c r="D282" s="188" t="s">
        <v>156</v>
      </c>
      <c r="E282" s="189" t="s">
        <v>1422</v>
      </c>
      <c r="F282" s="190" t="s">
        <v>1423</v>
      </c>
      <c r="G282" s="191" t="s">
        <v>359</v>
      </c>
      <c r="H282" s="192">
        <v>1.899</v>
      </c>
      <c r="I282" s="193"/>
      <c r="J282" s="194">
        <f>ROUND(I282*H282,2)</f>
        <v>0</v>
      </c>
      <c r="K282" s="190" t="s">
        <v>261</v>
      </c>
      <c r="L282" s="38"/>
      <c r="M282" s="195" t="s">
        <v>1</v>
      </c>
      <c r="N282" s="196" t="s">
        <v>38</v>
      </c>
      <c r="O282" s="76"/>
      <c r="P282" s="197">
        <f>O282*H282</f>
        <v>0</v>
      </c>
      <c r="Q282" s="197">
        <v>0</v>
      </c>
      <c r="R282" s="197">
        <f>Q282*H282</f>
        <v>0</v>
      </c>
      <c r="S282" s="197">
        <v>0</v>
      </c>
      <c r="T282" s="198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99" t="s">
        <v>173</v>
      </c>
      <c r="AT282" s="199" t="s">
        <v>156</v>
      </c>
      <c r="AU282" s="199" t="s">
        <v>83</v>
      </c>
      <c r="AY282" s="18" t="s">
        <v>153</v>
      </c>
      <c r="BE282" s="200">
        <f>IF(N282="základní",J282,0)</f>
        <v>0</v>
      </c>
      <c r="BF282" s="200">
        <f>IF(N282="snížená",J282,0)</f>
        <v>0</v>
      </c>
      <c r="BG282" s="200">
        <f>IF(N282="zákl. přenesená",J282,0)</f>
        <v>0</v>
      </c>
      <c r="BH282" s="200">
        <f>IF(N282="sníž. přenesená",J282,0)</f>
        <v>0</v>
      </c>
      <c r="BI282" s="200">
        <f>IF(N282="nulová",J282,0)</f>
        <v>0</v>
      </c>
      <c r="BJ282" s="18" t="s">
        <v>81</v>
      </c>
      <c r="BK282" s="200">
        <f>ROUND(I282*H282,2)</f>
        <v>0</v>
      </c>
      <c r="BL282" s="18" t="s">
        <v>173</v>
      </c>
      <c r="BM282" s="199" t="s">
        <v>1424</v>
      </c>
    </row>
    <row r="283" s="2" customFormat="1">
      <c r="A283" s="37"/>
      <c r="B283" s="38"/>
      <c r="C283" s="37"/>
      <c r="D283" s="201" t="s">
        <v>162</v>
      </c>
      <c r="E283" s="37"/>
      <c r="F283" s="202" t="s">
        <v>1425</v>
      </c>
      <c r="G283" s="37"/>
      <c r="H283" s="37"/>
      <c r="I283" s="123"/>
      <c r="J283" s="37"/>
      <c r="K283" s="37"/>
      <c r="L283" s="38"/>
      <c r="M283" s="206"/>
      <c r="N283" s="207"/>
      <c r="O283" s="208"/>
      <c r="P283" s="208"/>
      <c r="Q283" s="208"/>
      <c r="R283" s="208"/>
      <c r="S283" s="208"/>
      <c r="T283" s="209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8" t="s">
        <v>162</v>
      </c>
      <c r="AU283" s="18" t="s">
        <v>83</v>
      </c>
    </row>
    <row r="284" s="2" customFormat="1" ht="6.96" customHeight="1">
      <c r="A284" s="37"/>
      <c r="B284" s="59"/>
      <c r="C284" s="60"/>
      <c r="D284" s="60"/>
      <c r="E284" s="60"/>
      <c r="F284" s="60"/>
      <c r="G284" s="60"/>
      <c r="H284" s="60"/>
      <c r="I284" s="147"/>
      <c r="J284" s="60"/>
      <c r="K284" s="60"/>
      <c r="L284" s="38"/>
      <c r="M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</row>
  </sheetData>
  <autoFilter ref="C121:K28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1426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ROUND((SUM(BE122:BE284)),  2)</f>
        <v>0</v>
      </c>
      <c r="G33" s="37"/>
      <c r="H33" s="37"/>
      <c r="I33" s="134">
        <v>0.20999999999999999</v>
      </c>
      <c r="J33" s="133">
        <f>ROUND(((SUM(BE122:BE284))*I33),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ROUND((SUM(BF122:BF284)),  2)</f>
        <v>0</v>
      </c>
      <c r="G34" s="37"/>
      <c r="H34" s="37"/>
      <c r="I34" s="134">
        <v>0.14999999999999999</v>
      </c>
      <c r="J34" s="133">
        <f>ROUND(((SUM(BF122:BF284))*I34),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ROUND((SUM(BG122:BG284)),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ROUND((SUM(BH122:BH284)),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ROUND((SUM(BI122:BI284)),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458/20-4-07 - SO 51 - Kanalizace dešťová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J123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250</v>
      </c>
      <c r="E98" s="160"/>
      <c r="F98" s="160"/>
      <c r="G98" s="160"/>
      <c r="H98" s="160"/>
      <c r="I98" s="161"/>
      <c r="J98" s="162">
        <f>J124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251</v>
      </c>
      <c r="E99" s="160"/>
      <c r="F99" s="160"/>
      <c r="G99" s="160"/>
      <c r="H99" s="160"/>
      <c r="I99" s="161"/>
      <c r="J99" s="162">
        <f>J167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8"/>
      <c r="C100" s="10"/>
      <c r="D100" s="159" t="s">
        <v>1035</v>
      </c>
      <c r="E100" s="160"/>
      <c r="F100" s="160"/>
      <c r="G100" s="160"/>
      <c r="H100" s="160"/>
      <c r="I100" s="161"/>
      <c r="J100" s="162">
        <f>J176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1036</v>
      </c>
      <c r="E101" s="160"/>
      <c r="F101" s="160"/>
      <c r="G101" s="160"/>
      <c r="H101" s="160"/>
      <c r="I101" s="161"/>
      <c r="J101" s="162">
        <f>J195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8"/>
      <c r="C102" s="10"/>
      <c r="D102" s="159" t="s">
        <v>466</v>
      </c>
      <c r="E102" s="160"/>
      <c r="F102" s="160"/>
      <c r="G102" s="160"/>
      <c r="H102" s="160"/>
      <c r="I102" s="161"/>
      <c r="J102" s="162">
        <f>J280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123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147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148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137</v>
      </c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122" t="str">
        <f>E7</f>
        <v>Obchodní centrum Lysá nad Labem - veřejná dopravní a technická infrastruktura</v>
      </c>
      <c r="F112" s="31"/>
      <c r="G112" s="31"/>
      <c r="H112" s="31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124</v>
      </c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458/20-4-07 - SO 51 - Kanalizace dešťová</v>
      </c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123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124" t="s">
        <v>22</v>
      </c>
      <c r="J116" s="68" t="str">
        <f>IF(J12="","",J12)</f>
        <v>20. 3. 2020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124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124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123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63"/>
      <c r="B121" s="164"/>
      <c r="C121" s="165" t="s">
        <v>138</v>
      </c>
      <c r="D121" s="166" t="s">
        <v>58</v>
      </c>
      <c r="E121" s="166" t="s">
        <v>54</v>
      </c>
      <c r="F121" s="166" t="s">
        <v>55</v>
      </c>
      <c r="G121" s="166" t="s">
        <v>139</v>
      </c>
      <c r="H121" s="166" t="s">
        <v>140</v>
      </c>
      <c r="I121" s="167" t="s">
        <v>141</v>
      </c>
      <c r="J121" s="166" t="s">
        <v>128</v>
      </c>
      <c r="K121" s="168" t="s">
        <v>142</v>
      </c>
      <c r="L121" s="169"/>
      <c r="M121" s="85" t="s">
        <v>1</v>
      </c>
      <c r="N121" s="86" t="s">
        <v>37</v>
      </c>
      <c r="O121" s="86" t="s">
        <v>143</v>
      </c>
      <c r="P121" s="86" t="s">
        <v>144</v>
      </c>
      <c r="Q121" s="86" t="s">
        <v>145</v>
      </c>
      <c r="R121" s="86" t="s">
        <v>146</v>
      </c>
      <c r="S121" s="86" t="s">
        <v>147</v>
      </c>
      <c r="T121" s="87" t="s">
        <v>148</v>
      </c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</row>
    <row r="122" s="2" customFormat="1" ht="22.8" customHeight="1">
      <c r="A122" s="37"/>
      <c r="B122" s="38"/>
      <c r="C122" s="92" t="s">
        <v>149</v>
      </c>
      <c r="D122" s="37"/>
      <c r="E122" s="37"/>
      <c r="F122" s="37"/>
      <c r="G122" s="37"/>
      <c r="H122" s="37"/>
      <c r="I122" s="123"/>
      <c r="J122" s="170">
        <f>BK122</f>
        <v>0</v>
      </c>
      <c r="K122" s="37"/>
      <c r="L122" s="38"/>
      <c r="M122" s="88"/>
      <c r="N122" s="72"/>
      <c r="O122" s="89"/>
      <c r="P122" s="171">
        <f>P123</f>
        <v>0</v>
      </c>
      <c r="Q122" s="89"/>
      <c r="R122" s="171">
        <f>R123</f>
        <v>51.066986331999992</v>
      </c>
      <c r="S122" s="89"/>
      <c r="T122" s="172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130</v>
      </c>
      <c r="BK122" s="173">
        <f>BK123</f>
        <v>0</v>
      </c>
    </row>
    <row r="123" s="12" customFormat="1" ht="25.92" customHeight="1">
      <c r="A123" s="12"/>
      <c r="B123" s="174"/>
      <c r="C123" s="12"/>
      <c r="D123" s="175" t="s">
        <v>72</v>
      </c>
      <c r="E123" s="176" t="s">
        <v>255</v>
      </c>
      <c r="F123" s="176" t="s">
        <v>256</v>
      </c>
      <c r="G123" s="12"/>
      <c r="H123" s="12"/>
      <c r="I123" s="177"/>
      <c r="J123" s="178">
        <f>BK123</f>
        <v>0</v>
      </c>
      <c r="K123" s="12"/>
      <c r="L123" s="174"/>
      <c r="M123" s="179"/>
      <c r="N123" s="180"/>
      <c r="O123" s="180"/>
      <c r="P123" s="181">
        <f>P124+P167+P176+P195+P280</f>
        <v>0</v>
      </c>
      <c r="Q123" s="180"/>
      <c r="R123" s="181">
        <f>R124+R167+R176+R195+R280</f>
        <v>51.066986331999992</v>
      </c>
      <c r="S123" s="180"/>
      <c r="T123" s="182">
        <f>T124+T167+T176+T195+T280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5" t="s">
        <v>81</v>
      </c>
      <c r="AT123" s="183" t="s">
        <v>72</v>
      </c>
      <c r="AU123" s="183" t="s">
        <v>73</v>
      </c>
      <c r="AY123" s="175" t="s">
        <v>153</v>
      </c>
      <c r="BK123" s="184">
        <f>BK124+BK167+BK176+BK195+BK280</f>
        <v>0</v>
      </c>
    </row>
    <row r="124" s="12" customFormat="1" ht="22.8" customHeight="1">
      <c r="A124" s="12"/>
      <c r="B124" s="174"/>
      <c r="C124" s="12"/>
      <c r="D124" s="175" t="s">
        <v>72</v>
      </c>
      <c r="E124" s="185" t="s">
        <v>81</v>
      </c>
      <c r="F124" s="185" t="s">
        <v>257</v>
      </c>
      <c r="G124" s="12"/>
      <c r="H124" s="12"/>
      <c r="I124" s="177"/>
      <c r="J124" s="186">
        <f>BK124</f>
        <v>0</v>
      </c>
      <c r="K124" s="12"/>
      <c r="L124" s="174"/>
      <c r="M124" s="179"/>
      <c r="N124" s="180"/>
      <c r="O124" s="180"/>
      <c r="P124" s="181">
        <f>SUM(P125:P166)</f>
        <v>0</v>
      </c>
      <c r="Q124" s="180"/>
      <c r="R124" s="181">
        <f>SUM(R125:R166)</f>
        <v>0.004829832</v>
      </c>
      <c r="S124" s="180"/>
      <c r="T124" s="182">
        <f>SUM(T125:T166)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5" t="s">
        <v>81</v>
      </c>
      <c r="AT124" s="183" t="s">
        <v>72</v>
      </c>
      <c r="AU124" s="183" t="s">
        <v>81</v>
      </c>
      <c r="AY124" s="175" t="s">
        <v>153</v>
      </c>
      <c r="BK124" s="184">
        <f>SUM(BK125:BK166)</f>
        <v>0</v>
      </c>
    </row>
    <row r="125" s="2" customFormat="1" ht="16.5" customHeight="1">
      <c r="A125" s="37"/>
      <c r="B125" s="187"/>
      <c r="C125" s="188" t="s">
        <v>81</v>
      </c>
      <c r="D125" s="188" t="s">
        <v>156</v>
      </c>
      <c r="E125" s="189" t="s">
        <v>1037</v>
      </c>
      <c r="F125" s="190" t="s">
        <v>1038</v>
      </c>
      <c r="G125" s="191" t="s">
        <v>290</v>
      </c>
      <c r="H125" s="192">
        <v>148</v>
      </c>
      <c r="I125" s="193"/>
      <c r="J125" s="194">
        <f>ROUND(I125*H125,2)</f>
        <v>0</v>
      </c>
      <c r="K125" s="190" t="s">
        <v>1</v>
      </c>
      <c r="L125" s="38"/>
      <c r="M125" s="195" t="s">
        <v>1</v>
      </c>
      <c r="N125" s="196" t="s">
        <v>38</v>
      </c>
      <c r="O125" s="76"/>
      <c r="P125" s="197">
        <f>O125*H125</f>
        <v>0</v>
      </c>
      <c r="Q125" s="197">
        <v>3.2634E-05</v>
      </c>
      <c r="R125" s="197">
        <f>Q125*H125</f>
        <v>0.004829832</v>
      </c>
      <c r="S125" s="197">
        <v>0</v>
      </c>
      <c r="T125" s="198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9" t="s">
        <v>173</v>
      </c>
      <c r="AT125" s="199" t="s">
        <v>156</v>
      </c>
      <c r="AU125" s="199" t="s">
        <v>83</v>
      </c>
      <c r="AY125" s="18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8" t="s">
        <v>81</v>
      </c>
      <c r="BK125" s="200">
        <f>ROUND(I125*H125,2)</f>
        <v>0</v>
      </c>
      <c r="BL125" s="18" t="s">
        <v>173</v>
      </c>
      <c r="BM125" s="199" t="s">
        <v>1427</v>
      </c>
    </row>
    <row r="126" s="2" customFormat="1">
      <c r="A126" s="37"/>
      <c r="B126" s="38"/>
      <c r="C126" s="37"/>
      <c r="D126" s="201" t="s">
        <v>162</v>
      </c>
      <c r="E126" s="37"/>
      <c r="F126" s="202" t="s">
        <v>1040</v>
      </c>
      <c r="G126" s="37"/>
      <c r="H126" s="37"/>
      <c r="I126" s="123"/>
      <c r="J126" s="37"/>
      <c r="K126" s="37"/>
      <c r="L126" s="38"/>
      <c r="M126" s="203"/>
      <c r="N126" s="204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162</v>
      </c>
      <c r="AU126" s="18" t="s">
        <v>83</v>
      </c>
    </row>
    <row r="127" s="14" customFormat="1">
      <c r="A127" s="14"/>
      <c r="B127" s="217"/>
      <c r="C127" s="14"/>
      <c r="D127" s="201" t="s">
        <v>264</v>
      </c>
      <c r="E127" s="218" t="s">
        <v>1</v>
      </c>
      <c r="F127" s="219" t="s">
        <v>1428</v>
      </c>
      <c r="G127" s="14"/>
      <c r="H127" s="220">
        <v>148</v>
      </c>
      <c r="I127" s="221"/>
      <c r="J127" s="14"/>
      <c r="K127" s="14"/>
      <c r="L127" s="217"/>
      <c r="M127" s="222"/>
      <c r="N127" s="223"/>
      <c r="O127" s="223"/>
      <c r="P127" s="223"/>
      <c r="Q127" s="223"/>
      <c r="R127" s="223"/>
      <c r="S127" s="223"/>
      <c r="T127" s="22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18" t="s">
        <v>264</v>
      </c>
      <c r="AU127" s="218" t="s">
        <v>83</v>
      </c>
      <c r="AV127" s="14" t="s">
        <v>83</v>
      </c>
      <c r="AW127" s="14" t="s">
        <v>30</v>
      </c>
      <c r="AX127" s="14" t="s">
        <v>81</v>
      </c>
      <c r="AY127" s="218" t="s">
        <v>153</v>
      </c>
    </row>
    <row r="128" s="2" customFormat="1" ht="16.5" customHeight="1">
      <c r="A128" s="37"/>
      <c r="B128" s="187"/>
      <c r="C128" s="188" t="s">
        <v>83</v>
      </c>
      <c r="D128" s="188" t="s">
        <v>156</v>
      </c>
      <c r="E128" s="189" t="s">
        <v>1042</v>
      </c>
      <c r="F128" s="190" t="s">
        <v>1043</v>
      </c>
      <c r="G128" s="191" t="s">
        <v>301</v>
      </c>
      <c r="H128" s="192">
        <v>146.124</v>
      </c>
      <c r="I128" s="193"/>
      <c r="J128" s="194">
        <f>ROUND(I128*H128,2)</f>
        <v>0</v>
      </c>
      <c r="K128" s="190" t="s">
        <v>261</v>
      </c>
      <c r="L128" s="38"/>
      <c r="M128" s="195" t="s">
        <v>1</v>
      </c>
      <c r="N128" s="196" t="s">
        <v>38</v>
      </c>
      <c r="O128" s="76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9" t="s">
        <v>173</v>
      </c>
      <c r="AT128" s="199" t="s">
        <v>156</v>
      </c>
      <c r="AU128" s="199" t="s">
        <v>83</v>
      </c>
      <c r="AY128" s="18" t="s">
        <v>153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8" t="s">
        <v>81</v>
      </c>
      <c r="BK128" s="200">
        <f>ROUND(I128*H128,2)</f>
        <v>0</v>
      </c>
      <c r="BL128" s="18" t="s">
        <v>173</v>
      </c>
      <c r="BM128" s="199" t="s">
        <v>1429</v>
      </c>
    </row>
    <row r="129" s="2" customFormat="1">
      <c r="A129" s="37"/>
      <c r="B129" s="38"/>
      <c r="C129" s="37"/>
      <c r="D129" s="201" t="s">
        <v>162</v>
      </c>
      <c r="E129" s="37"/>
      <c r="F129" s="202" t="s">
        <v>1045</v>
      </c>
      <c r="G129" s="37"/>
      <c r="H129" s="37"/>
      <c r="I129" s="123"/>
      <c r="J129" s="37"/>
      <c r="K129" s="37"/>
      <c r="L129" s="38"/>
      <c r="M129" s="203"/>
      <c r="N129" s="204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162</v>
      </c>
      <c r="AU129" s="18" t="s">
        <v>83</v>
      </c>
    </row>
    <row r="130" s="14" customFormat="1">
      <c r="A130" s="14"/>
      <c r="B130" s="217"/>
      <c r="C130" s="14"/>
      <c r="D130" s="201" t="s">
        <v>264</v>
      </c>
      <c r="E130" s="218" t="s">
        <v>1</v>
      </c>
      <c r="F130" s="219" t="s">
        <v>1430</v>
      </c>
      <c r="G130" s="14"/>
      <c r="H130" s="220">
        <v>146.124</v>
      </c>
      <c r="I130" s="221"/>
      <c r="J130" s="14"/>
      <c r="K130" s="14"/>
      <c r="L130" s="217"/>
      <c r="M130" s="222"/>
      <c r="N130" s="223"/>
      <c r="O130" s="223"/>
      <c r="P130" s="223"/>
      <c r="Q130" s="223"/>
      <c r="R130" s="223"/>
      <c r="S130" s="223"/>
      <c r="T130" s="22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8" t="s">
        <v>264</v>
      </c>
      <c r="AU130" s="218" t="s">
        <v>83</v>
      </c>
      <c r="AV130" s="14" t="s">
        <v>83</v>
      </c>
      <c r="AW130" s="14" t="s">
        <v>30</v>
      </c>
      <c r="AX130" s="14" t="s">
        <v>81</v>
      </c>
      <c r="AY130" s="218" t="s">
        <v>153</v>
      </c>
    </row>
    <row r="131" s="2" customFormat="1" ht="16.5" customHeight="1">
      <c r="A131" s="37"/>
      <c r="B131" s="187"/>
      <c r="C131" s="188" t="s">
        <v>168</v>
      </c>
      <c r="D131" s="188" t="s">
        <v>156</v>
      </c>
      <c r="E131" s="189" t="s">
        <v>1056</v>
      </c>
      <c r="F131" s="190" t="s">
        <v>1057</v>
      </c>
      <c r="G131" s="191" t="s">
        <v>260</v>
      </c>
      <c r="H131" s="192">
        <v>243.53999999999999</v>
      </c>
      <c r="I131" s="193"/>
      <c r="J131" s="194">
        <f>ROUND(I131*H131,2)</f>
        <v>0</v>
      </c>
      <c r="K131" s="190" t="s">
        <v>1</v>
      </c>
      <c r="L131" s="38"/>
      <c r="M131" s="195" t="s">
        <v>1</v>
      </c>
      <c r="N131" s="196" t="s">
        <v>38</v>
      </c>
      <c r="O131" s="76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9" t="s">
        <v>173</v>
      </c>
      <c r="AT131" s="199" t="s">
        <v>156</v>
      </c>
      <c r="AU131" s="199" t="s">
        <v>83</v>
      </c>
      <c r="AY131" s="18" t="s">
        <v>153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8" t="s">
        <v>81</v>
      </c>
      <c r="BK131" s="200">
        <f>ROUND(I131*H131,2)</f>
        <v>0</v>
      </c>
      <c r="BL131" s="18" t="s">
        <v>173</v>
      </c>
      <c r="BM131" s="199" t="s">
        <v>1431</v>
      </c>
    </row>
    <row r="132" s="2" customFormat="1">
      <c r="A132" s="37"/>
      <c r="B132" s="38"/>
      <c r="C132" s="37"/>
      <c r="D132" s="201" t="s">
        <v>162</v>
      </c>
      <c r="E132" s="37"/>
      <c r="F132" s="202" t="s">
        <v>1059</v>
      </c>
      <c r="G132" s="37"/>
      <c r="H132" s="37"/>
      <c r="I132" s="123"/>
      <c r="J132" s="37"/>
      <c r="K132" s="37"/>
      <c r="L132" s="38"/>
      <c r="M132" s="203"/>
      <c r="N132" s="204"/>
      <c r="O132" s="76"/>
      <c r="P132" s="76"/>
      <c r="Q132" s="76"/>
      <c r="R132" s="76"/>
      <c r="S132" s="76"/>
      <c r="T132" s="7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162</v>
      </c>
      <c r="AU132" s="18" t="s">
        <v>83</v>
      </c>
    </row>
    <row r="133" s="14" customFormat="1">
      <c r="A133" s="14"/>
      <c r="B133" s="217"/>
      <c r="C133" s="14"/>
      <c r="D133" s="201" t="s">
        <v>264</v>
      </c>
      <c r="E133" s="218" t="s">
        <v>1</v>
      </c>
      <c r="F133" s="219" t="s">
        <v>1432</v>
      </c>
      <c r="G133" s="14"/>
      <c r="H133" s="220">
        <v>243.53999999999999</v>
      </c>
      <c r="I133" s="221"/>
      <c r="J133" s="14"/>
      <c r="K133" s="14"/>
      <c r="L133" s="217"/>
      <c r="M133" s="222"/>
      <c r="N133" s="223"/>
      <c r="O133" s="223"/>
      <c r="P133" s="223"/>
      <c r="Q133" s="223"/>
      <c r="R133" s="223"/>
      <c r="S133" s="223"/>
      <c r="T133" s="22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18" t="s">
        <v>264</v>
      </c>
      <c r="AU133" s="218" t="s">
        <v>83</v>
      </c>
      <c r="AV133" s="14" t="s">
        <v>83</v>
      </c>
      <c r="AW133" s="14" t="s">
        <v>30</v>
      </c>
      <c r="AX133" s="14" t="s">
        <v>81</v>
      </c>
      <c r="AY133" s="218" t="s">
        <v>153</v>
      </c>
    </row>
    <row r="134" s="2" customFormat="1" ht="16.5" customHeight="1">
      <c r="A134" s="37"/>
      <c r="B134" s="187"/>
      <c r="C134" s="188" t="s">
        <v>173</v>
      </c>
      <c r="D134" s="188" t="s">
        <v>156</v>
      </c>
      <c r="E134" s="189" t="s">
        <v>1062</v>
      </c>
      <c r="F134" s="190" t="s">
        <v>1063</v>
      </c>
      <c r="G134" s="191" t="s">
        <v>260</v>
      </c>
      <c r="H134" s="192">
        <v>243.53999999999999</v>
      </c>
      <c r="I134" s="193"/>
      <c r="J134" s="194">
        <f>ROUND(I134*H134,2)</f>
        <v>0</v>
      </c>
      <c r="K134" s="190" t="s">
        <v>1</v>
      </c>
      <c r="L134" s="38"/>
      <c r="M134" s="195" t="s">
        <v>1</v>
      </c>
      <c r="N134" s="196" t="s">
        <v>38</v>
      </c>
      <c r="O134" s="76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9" t="s">
        <v>173</v>
      </c>
      <c r="AT134" s="199" t="s">
        <v>156</v>
      </c>
      <c r="AU134" s="199" t="s">
        <v>83</v>
      </c>
      <c r="AY134" s="18" t="s">
        <v>153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8" t="s">
        <v>81</v>
      </c>
      <c r="BK134" s="200">
        <f>ROUND(I134*H134,2)</f>
        <v>0</v>
      </c>
      <c r="BL134" s="18" t="s">
        <v>173</v>
      </c>
      <c r="BM134" s="199" t="s">
        <v>1433</v>
      </c>
    </row>
    <row r="135" s="2" customFormat="1">
      <c r="A135" s="37"/>
      <c r="B135" s="38"/>
      <c r="C135" s="37"/>
      <c r="D135" s="201" t="s">
        <v>162</v>
      </c>
      <c r="E135" s="37"/>
      <c r="F135" s="202" t="s">
        <v>1065</v>
      </c>
      <c r="G135" s="37"/>
      <c r="H135" s="37"/>
      <c r="I135" s="123"/>
      <c r="J135" s="37"/>
      <c r="K135" s="37"/>
      <c r="L135" s="38"/>
      <c r="M135" s="203"/>
      <c r="N135" s="204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162</v>
      </c>
      <c r="AU135" s="18" t="s">
        <v>83</v>
      </c>
    </row>
    <row r="136" s="14" customFormat="1">
      <c r="A136" s="14"/>
      <c r="B136" s="217"/>
      <c r="C136" s="14"/>
      <c r="D136" s="201" t="s">
        <v>264</v>
      </c>
      <c r="E136" s="218" t="s">
        <v>1</v>
      </c>
      <c r="F136" s="219" t="s">
        <v>1432</v>
      </c>
      <c r="G136" s="14"/>
      <c r="H136" s="220">
        <v>243.53999999999999</v>
      </c>
      <c r="I136" s="221"/>
      <c r="J136" s="14"/>
      <c r="K136" s="14"/>
      <c r="L136" s="217"/>
      <c r="M136" s="222"/>
      <c r="N136" s="223"/>
      <c r="O136" s="223"/>
      <c r="P136" s="223"/>
      <c r="Q136" s="223"/>
      <c r="R136" s="223"/>
      <c r="S136" s="223"/>
      <c r="T136" s="22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8" t="s">
        <v>264</v>
      </c>
      <c r="AU136" s="218" t="s">
        <v>83</v>
      </c>
      <c r="AV136" s="14" t="s">
        <v>83</v>
      </c>
      <c r="AW136" s="14" t="s">
        <v>30</v>
      </c>
      <c r="AX136" s="14" t="s">
        <v>81</v>
      </c>
      <c r="AY136" s="218" t="s">
        <v>153</v>
      </c>
    </row>
    <row r="137" s="2" customFormat="1" ht="16.5" customHeight="1">
      <c r="A137" s="37"/>
      <c r="B137" s="187"/>
      <c r="C137" s="188" t="s">
        <v>152</v>
      </c>
      <c r="D137" s="188" t="s">
        <v>156</v>
      </c>
      <c r="E137" s="189" t="s">
        <v>315</v>
      </c>
      <c r="F137" s="190" t="s">
        <v>316</v>
      </c>
      <c r="G137" s="191" t="s">
        <v>301</v>
      </c>
      <c r="H137" s="192">
        <v>146.124</v>
      </c>
      <c r="I137" s="193"/>
      <c r="J137" s="194">
        <f>ROUND(I137*H137,2)</f>
        <v>0</v>
      </c>
      <c r="K137" s="190" t="s">
        <v>261</v>
      </c>
      <c r="L137" s="38"/>
      <c r="M137" s="195" t="s">
        <v>1</v>
      </c>
      <c r="N137" s="196" t="s">
        <v>38</v>
      </c>
      <c r="O137" s="76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9" t="s">
        <v>173</v>
      </c>
      <c r="AT137" s="199" t="s">
        <v>156</v>
      </c>
      <c r="AU137" s="199" t="s">
        <v>83</v>
      </c>
      <c r="AY137" s="18" t="s">
        <v>153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8" t="s">
        <v>81</v>
      </c>
      <c r="BK137" s="200">
        <f>ROUND(I137*H137,2)</f>
        <v>0</v>
      </c>
      <c r="BL137" s="18" t="s">
        <v>173</v>
      </c>
      <c r="BM137" s="199" t="s">
        <v>1434</v>
      </c>
    </row>
    <row r="138" s="2" customFormat="1">
      <c r="A138" s="37"/>
      <c r="B138" s="38"/>
      <c r="C138" s="37"/>
      <c r="D138" s="201" t="s">
        <v>162</v>
      </c>
      <c r="E138" s="37"/>
      <c r="F138" s="202" t="s">
        <v>318</v>
      </c>
      <c r="G138" s="37"/>
      <c r="H138" s="37"/>
      <c r="I138" s="123"/>
      <c r="J138" s="37"/>
      <c r="K138" s="37"/>
      <c r="L138" s="38"/>
      <c r="M138" s="203"/>
      <c r="N138" s="204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162</v>
      </c>
      <c r="AU138" s="18" t="s">
        <v>83</v>
      </c>
    </row>
    <row r="139" s="14" customFormat="1">
      <c r="A139" s="14"/>
      <c r="B139" s="217"/>
      <c r="C139" s="14"/>
      <c r="D139" s="201" t="s">
        <v>264</v>
      </c>
      <c r="E139" s="218" t="s">
        <v>1</v>
      </c>
      <c r="F139" s="219" t="s">
        <v>1430</v>
      </c>
      <c r="G139" s="14"/>
      <c r="H139" s="220">
        <v>146.124</v>
      </c>
      <c r="I139" s="221"/>
      <c r="J139" s="14"/>
      <c r="K139" s="14"/>
      <c r="L139" s="217"/>
      <c r="M139" s="222"/>
      <c r="N139" s="223"/>
      <c r="O139" s="223"/>
      <c r="P139" s="223"/>
      <c r="Q139" s="223"/>
      <c r="R139" s="223"/>
      <c r="S139" s="223"/>
      <c r="T139" s="22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8" t="s">
        <v>264</v>
      </c>
      <c r="AU139" s="218" t="s">
        <v>83</v>
      </c>
      <c r="AV139" s="14" t="s">
        <v>83</v>
      </c>
      <c r="AW139" s="14" t="s">
        <v>30</v>
      </c>
      <c r="AX139" s="14" t="s">
        <v>81</v>
      </c>
      <c r="AY139" s="218" t="s">
        <v>153</v>
      </c>
    </row>
    <row r="140" s="2" customFormat="1" ht="16.5" customHeight="1">
      <c r="A140" s="37"/>
      <c r="B140" s="187"/>
      <c r="C140" s="188" t="s">
        <v>183</v>
      </c>
      <c r="D140" s="188" t="s">
        <v>156</v>
      </c>
      <c r="E140" s="189" t="s">
        <v>324</v>
      </c>
      <c r="F140" s="190" t="s">
        <v>325</v>
      </c>
      <c r="G140" s="191" t="s">
        <v>301</v>
      </c>
      <c r="H140" s="192">
        <v>146.124</v>
      </c>
      <c r="I140" s="193"/>
      <c r="J140" s="194">
        <f>ROUND(I140*H140,2)</f>
        <v>0</v>
      </c>
      <c r="K140" s="190" t="s">
        <v>261</v>
      </c>
      <c r="L140" s="38"/>
      <c r="M140" s="195" t="s">
        <v>1</v>
      </c>
      <c r="N140" s="196" t="s">
        <v>38</v>
      </c>
      <c r="O140" s="76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9" t="s">
        <v>173</v>
      </c>
      <c r="AT140" s="199" t="s">
        <v>156</v>
      </c>
      <c r="AU140" s="199" t="s">
        <v>83</v>
      </c>
      <c r="AY140" s="18" t="s">
        <v>153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8" t="s">
        <v>81</v>
      </c>
      <c r="BK140" s="200">
        <f>ROUND(I140*H140,2)</f>
        <v>0</v>
      </c>
      <c r="BL140" s="18" t="s">
        <v>173</v>
      </c>
      <c r="BM140" s="199" t="s">
        <v>1435</v>
      </c>
    </row>
    <row r="141" s="2" customFormat="1">
      <c r="A141" s="37"/>
      <c r="B141" s="38"/>
      <c r="C141" s="37"/>
      <c r="D141" s="201" t="s">
        <v>162</v>
      </c>
      <c r="E141" s="37"/>
      <c r="F141" s="202" t="s">
        <v>327</v>
      </c>
      <c r="G141" s="37"/>
      <c r="H141" s="37"/>
      <c r="I141" s="123"/>
      <c r="J141" s="37"/>
      <c r="K141" s="37"/>
      <c r="L141" s="38"/>
      <c r="M141" s="203"/>
      <c r="N141" s="204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162</v>
      </c>
      <c r="AU141" s="18" t="s">
        <v>83</v>
      </c>
    </row>
    <row r="142" s="14" customFormat="1">
      <c r="A142" s="14"/>
      <c r="B142" s="217"/>
      <c r="C142" s="14"/>
      <c r="D142" s="201" t="s">
        <v>264</v>
      </c>
      <c r="E142" s="218" t="s">
        <v>1</v>
      </c>
      <c r="F142" s="219" t="s">
        <v>1430</v>
      </c>
      <c r="G142" s="14"/>
      <c r="H142" s="220">
        <v>146.124</v>
      </c>
      <c r="I142" s="221"/>
      <c r="J142" s="14"/>
      <c r="K142" s="14"/>
      <c r="L142" s="217"/>
      <c r="M142" s="222"/>
      <c r="N142" s="223"/>
      <c r="O142" s="223"/>
      <c r="P142" s="223"/>
      <c r="Q142" s="223"/>
      <c r="R142" s="223"/>
      <c r="S142" s="223"/>
      <c r="T142" s="22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8" t="s">
        <v>264</v>
      </c>
      <c r="AU142" s="218" t="s">
        <v>83</v>
      </c>
      <c r="AV142" s="14" t="s">
        <v>83</v>
      </c>
      <c r="AW142" s="14" t="s">
        <v>30</v>
      </c>
      <c r="AX142" s="14" t="s">
        <v>81</v>
      </c>
      <c r="AY142" s="218" t="s">
        <v>153</v>
      </c>
    </row>
    <row r="143" s="2" customFormat="1" ht="21.75" customHeight="1">
      <c r="A143" s="37"/>
      <c r="B143" s="187"/>
      <c r="C143" s="188" t="s">
        <v>188</v>
      </c>
      <c r="D143" s="188" t="s">
        <v>156</v>
      </c>
      <c r="E143" s="189" t="s">
        <v>330</v>
      </c>
      <c r="F143" s="190" t="s">
        <v>331</v>
      </c>
      <c r="G143" s="191" t="s">
        <v>301</v>
      </c>
      <c r="H143" s="192">
        <v>1461.24</v>
      </c>
      <c r="I143" s="193"/>
      <c r="J143" s="194">
        <f>ROUND(I143*H143,2)</f>
        <v>0</v>
      </c>
      <c r="K143" s="190" t="s">
        <v>261</v>
      </c>
      <c r="L143" s="38"/>
      <c r="M143" s="195" t="s">
        <v>1</v>
      </c>
      <c r="N143" s="196" t="s">
        <v>38</v>
      </c>
      <c r="O143" s="76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9" t="s">
        <v>173</v>
      </c>
      <c r="AT143" s="199" t="s">
        <v>156</v>
      </c>
      <c r="AU143" s="199" t="s">
        <v>83</v>
      </c>
      <c r="AY143" s="18" t="s">
        <v>153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8" t="s">
        <v>81</v>
      </c>
      <c r="BK143" s="200">
        <f>ROUND(I143*H143,2)</f>
        <v>0</v>
      </c>
      <c r="BL143" s="18" t="s">
        <v>173</v>
      </c>
      <c r="BM143" s="199" t="s">
        <v>1436</v>
      </c>
    </row>
    <row r="144" s="2" customFormat="1">
      <c r="A144" s="37"/>
      <c r="B144" s="38"/>
      <c r="C144" s="37"/>
      <c r="D144" s="201" t="s">
        <v>162</v>
      </c>
      <c r="E144" s="37"/>
      <c r="F144" s="202" t="s">
        <v>333</v>
      </c>
      <c r="G144" s="37"/>
      <c r="H144" s="37"/>
      <c r="I144" s="123"/>
      <c r="J144" s="37"/>
      <c r="K144" s="37"/>
      <c r="L144" s="38"/>
      <c r="M144" s="203"/>
      <c r="N144" s="204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162</v>
      </c>
      <c r="AU144" s="18" t="s">
        <v>83</v>
      </c>
    </row>
    <row r="145" s="14" customFormat="1">
      <c r="A145" s="14"/>
      <c r="B145" s="217"/>
      <c r="C145" s="14"/>
      <c r="D145" s="201" t="s">
        <v>264</v>
      </c>
      <c r="E145" s="218" t="s">
        <v>1</v>
      </c>
      <c r="F145" s="219" t="s">
        <v>1437</v>
      </c>
      <c r="G145" s="14"/>
      <c r="H145" s="220">
        <v>1461.24</v>
      </c>
      <c r="I145" s="221"/>
      <c r="J145" s="14"/>
      <c r="K145" s="14"/>
      <c r="L145" s="217"/>
      <c r="M145" s="222"/>
      <c r="N145" s="223"/>
      <c r="O145" s="223"/>
      <c r="P145" s="223"/>
      <c r="Q145" s="223"/>
      <c r="R145" s="223"/>
      <c r="S145" s="223"/>
      <c r="T145" s="22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8" t="s">
        <v>264</v>
      </c>
      <c r="AU145" s="218" t="s">
        <v>83</v>
      </c>
      <c r="AV145" s="14" t="s">
        <v>83</v>
      </c>
      <c r="AW145" s="14" t="s">
        <v>30</v>
      </c>
      <c r="AX145" s="14" t="s">
        <v>81</v>
      </c>
      <c r="AY145" s="218" t="s">
        <v>153</v>
      </c>
    </row>
    <row r="146" s="2" customFormat="1" ht="16.5" customHeight="1">
      <c r="A146" s="37"/>
      <c r="B146" s="187"/>
      <c r="C146" s="188" t="s">
        <v>193</v>
      </c>
      <c r="D146" s="188" t="s">
        <v>156</v>
      </c>
      <c r="E146" s="189" t="s">
        <v>1075</v>
      </c>
      <c r="F146" s="190" t="s">
        <v>1076</v>
      </c>
      <c r="G146" s="191" t="s">
        <v>301</v>
      </c>
      <c r="H146" s="192">
        <v>292.24799999999999</v>
      </c>
      <c r="I146" s="193"/>
      <c r="J146" s="194">
        <f>ROUND(I146*H146,2)</f>
        <v>0</v>
      </c>
      <c r="K146" s="190" t="s">
        <v>261</v>
      </c>
      <c r="L146" s="38"/>
      <c r="M146" s="195" t="s">
        <v>1</v>
      </c>
      <c r="N146" s="196" t="s">
        <v>38</v>
      </c>
      <c r="O146" s="76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9" t="s">
        <v>173</v>
      </c>
      <c r="AT146" s="199" t="s">
        <v>156</v>
      </c>
      <c r="AU146" s="199" t="s">
        <v>83</v>
      </c>
      <c r="AY146" s="18" t="s">
        <v>153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8" t="s">
        <v>81</v>
      </c>
      <c r="BK146" s="200">
        <f>ROUND(I146*H146,2)</f>
        <v>0</v>
      </c>
      <c r="BL146" s="18" t="s">
        <v>173</v>
      </c>
      <c r="BM146" s="199" t="s">
        <v>1438</v>
      </c>
    </row>
    <row r="147" s="2" customFormat="1">
      <c r="A147" s="37"/>
      <c r="B147" s="38"/>
      <c r="C147" s="37"/>
      <c r="D147" s="201" t="s">
        <v>162</v>
      </c>
      <c r="E147" s="37"/>
      <c r="F147" s="202" t="s">
        <v>1078</v>
      </c>
      <c r="G147" s="37"/>
      <c r="H147" s="37"/>
      <c r="I147" s="123"/>
      <c r="J147" s="37"/>
      <c r="K147" s="37"/>
      <c r="L147" s="38"/>
      <c r="M147" s="203"/>
      <c r="N147" s="204"/>
      <c r="O147" s="76"/>
      <c r="P147" s="76"/>
      <c r="Q147" s="76"/>
      <c r="R147" s="76"/>
      <c r="S147" s="76"/>
      <c r="T147" s="7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8" t="s">
        <v>162</v>
      </c>
      <c r="AU147" s="18" t="s">
        <v>83</v>
      </c>
    </row>
    <row r="148" s="14" customFormat="1">
      <c r="A148" s="14"/>
      <c r="B148" s="217"/>
      <c r="C148" s="14"/>
      <c r="D148" s="201" t="s">
        <v>264</v>
      </c>
      <c r="E148" s="218" t="s">
        <v>1</v>
      </c>
      <c r="F148" s="219" t="s">
        <v>1439</v>
      </c>
      <c r="G148" s="14"/>
      <c r="H148" s="220">
        <v>292.24799999999999</v>
      </c>
      <c r="I148" s="221"/>
      <c r="J148" s="14"/>
      <c r="K148" s="14"/>
      <c r="L148" s="217"/>
      <c r="M148" s="222"/>
      <c r="N148" s="223"/>
      <c r="O148" s="223"/>
      <c r="P148" s="223"/>
      <c r="Q148" s="223"/>
      <c r="R148" s="223"/>
      <c r="S148" s="223"/>
      <c r="T148" s="22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8" t="s">
        <v>264</v>
      </c>
      <c r="AU148" s="218" t="s">
        <v>83</v>
      </c>
      <c r="AV148" s="14" t="s">
        <v>83</v>
      </c>
      <c r="AW148" s="14" t="s">
        <v>30</v>
      </c>
      <c r="AX148" s="14" t="s">
        <v>81</v>
      </c>
      <c r="AY148" s="218" t="s">
        <v>153</v>
      </c>
    </row>
    <row r="149" s="2" customFormat="1" ht="16.5" customHeight="1">
      <c r="A149" s="37"/>
      <c r="B149" s="187"/>
      <c r="C149" s="188" t="s">
        <v>201</v>
      </c>
      <c r="D149" s="188" t="s">
        <v>156</v>
      </c>
      <c r="E149" s="189" t="s">
        <v>1080</v>
      </c>
      <c r="F149" s="190" t="s">
        <v>365</v>
      </c>
      <c r="G149" s="191" t="s">
        <v>301</v>
      </c>
      <c r="H149" s="192">
        <v>292.24799999999999</v>
      </c>
      <c r="I149" s="193"/>
      <c r="J149" s="194">
        <f>ROUND(I149*H149,2)</f>
        <v>0</v>
      </c>
      <c r="K149" s="190" t="s">
        <v>1</v>
      </c>
      <c r="L149" s="38"/>
      <c r="M149" s="195" t="s">
        <v>1</v>
      </c>
      <c r="N149" s="196" t="s">
        <v>38</v>
      </c>
      <c r="O149" s="76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9" t="s">
        <v>173</v>
      </c>
      <c r="AT149" s="199" t="s">
        <v>156</v>
      </c>
      <c r="AU149" s="199" t="s">
        <v>83</v>
      </c>
      <c r="AY149" s="18" t="s">
        <v>153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8" t="s">
        <v>81</v>
      </c>
      <c r="BK149" s="200">
        <f>ROUND(I149*H149,2)</f>
        <v>0</v>
      </c>
      <c r="BL149" s="18" t="s">
        <v>173</v>
      </c>
      <c r="BM149" s="199" t="s">
        <v>1440</v>
      </c>
    </row>
    <row r="150" s="2" customFormat="1">
      <c r="A150" s="37"/>
      <c r="B150" s="38"/>
      <c r="C150" s="37"/>
      <c r="D150" s="201" t="s">
        <v>162</v>
      </c>
      <c r="E150" s="37"/>
      <c r="F150" s="202" t="s">
        <v>367</v>
      </c>
      <c r="G150" s="37"/>
      <c r="H150" s="37"/>
      <c r="I150" s="123"/>
      <c r="J150" s="37"/>
      <c r="K150" s="37"/>
      <c r="L150" s="38"/>
      <c r="M150" s="203"/>
      <c r="N150" s="204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162</v>
      </c>
      <c r="AU150" s="18" t="s">
        <v>83</v>
      </c>
    </row>
    <row r="151" s="14" customFormat="1">
      <c r="A151" s="14"/>
      <c r="B151" s="217"/>
      <c r="C151" s="14"/>
      <c r="D151" s="201" t="s">
        <v>264</v>
      </c>
      <c r="E151" s="218" t="s">
        <v>1</v>
      </c>
      <c r="F151" s="219" t="s">
        <v>1439</v>
      </c>
      <c r="G151" s="14"/>
      <c r="H151" s="220">
        <v>292.24799999999999</v>
      </c>
      <c r="I151" s="221"/>
      <c r="J151" s="14"/>
      <c r="K151" s="14"/>
      <c r="L151" s="217"/>
      <c r="M151" s="222"/>
      <c r="N151" s="223"/>
      <c r="O151" s="223"/>
      <c r="P151" s="223"/>
      <c r="Q151" s="223"/>
      <c r="R151" s="223"/>
      <c r="S151" s="223"/>
      <c r="T151" s="22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8" t="s">
        <v>264</v>
      </c>
      <c r="AU151" s="218" t="s">
        <v>83</v>
      </c>
      <c r="AV151" s="14" t="s">
        <v>83</v>
      </c>
      <c r="AW151" s="14" t="s">
        <v>30</v>
      </c>
      <c r="AX151" s="14" t="s">
        <v>81</v>
      </c>
      <c r="AY151" s="218" t="s">
        <v>153</v>
      </c>
    </row>
    <row r="152" s="2" customFormat="1" ht="16.5" customHeight="1">
      <c r="A152" s="37"/>
      <c r="B152" s="187"/>
      <c r="C152" s="188" t="s">
        <v>206</v>
      </c>
      <c r="D152" s="188" t="s">
        <v>156</v>
      </c>
      <c r="E152" s="189" t="s">
        <v>357</v>
      </c>
      <c r="F152" s="190" t="s">
        <v>358</v>
      </c>
      <c r="G152" s="191" t="s">
        <v>359</v>
      </c>
      <c r="H152" s="192">
        <v>146.124</v>
      </c>
      <c r="I152" s="193"/>
      <c r="J152" s="194">
        <f>ROUND(I152*H152,2)</f>
        <v>0</v>
      </c>
      <c r="K152" s="190" t="s">
        <v>261</v>
      </c>
      <c r="L152" s="38"/>
      <c r="M152" s="195" t="s">
        <v>1</v>
      </c>
      <c r="N152" s="196" t="s">
        <v>38</v>
      </c>
      <c r="O152" s="76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9" t="s">
        <v>173</v>
      </c>
      <c r="AT152" s="199" t="s">
        <v>156</v>
      </c>
      <c r="AU152" s="199" t="s">
        <v>83</v>
      </c>
      <c r="AY152" s="18" t="s">
        <v>153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8" t="s">
        <v>81</v>
      </c>
      <c r="BK152" s="200">
        <f>ROUND(I152*H152,2)</f>
        <v>0</v>
      </c>
      <c r="BL152" s="18" t="s">
        <v>173</v>
      </c>
      <c r="BM152" s="199" t="s">
        <v>1441</v>
      </c>
    </row>
    <row r="153" s="2" customFormat="1">
      <c r="A153" s="37"/>
      <c r="B153" s="38"/>
      <c r="C153" s="37"/>
      <c r="D153" s="201" t="s">
        <v>162</v>
      </c>
      <c r="E153" s="37"/>
      <c r="F153" s="202" t="s">
        <v>361</v>
      </c>
      <c r="G153" s="37"/>
      <c r="H153" s="37"/>
      <c r="I153" s="123"/>
      <c r="J153" s="37"/>
      <c r="K153" s="37"/>
      <c r="L153" s="38"/>
      <c r="M153" s="203"/>
      <c r="N153" s="204"/>
      <c r="O153" s="76"/>
      <c r="P153" s="76"/>
      <c r="Q153" s="76"/>
      <c r="R153" s="76"/>
      <c r="S153" s="76"/>
      <c r="T153" s="7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8" t="s">
        <v>162</v>
      </c>
      <c r="AU153" s="18" t="s">
        <v>83</v>
      </c>
    </row>
    <row r="154" s="14" customFormat="1">
      <c r="A154" s="14"/>
      <c r="B154" s="217"/>
      <c r="C154" s="14"/>
      <c r="D154" s="201" t="s">
        <v>264</v>
      </c>
      <c r="E154" s="218" t="s">
        <v>1</v>
      </c>
      <c r="F154" s="219" t="s">
        <v>1430</v>
      </c>
      <c r="G154" s="14"/>
      <c r="H154" s="220">
        <v>146.124</v>
      </c>
      <c r="I154" s="221"/>
      <c r="J154" s="14"/>
      <c r="K154" s="14"/>
      <c r="L154" s="217"/>
      <c r="M154" s="222"/>
      <c r="N154" s="223"/>
      <c r="O154" s="223"/>
      <c r="P154" s="223"/>
      <c r="Q154" s="223"/>
      <c r="R154" s="223"/>
      <c r="S154" s="223"/>
      <c r="T154" s="22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8" t="s">
        <v>264</v>
      </c>
      <c r="AU154" s="218" t="s">
        <v>83</v>
      </c>
      <c r="AV154" s="14" t="s">
        <v>83</v>
      </c>
      <c r="AW154" s="14" t="s">
        <v>30</v>
      </c>
      <c r="AX154" s="14" t="s">
        <v>81</v>
      </c>
      <c r="AY154" s="218" t="s">
        <v>153</v>
      </c>
    </row>
    <row r="155" s="2" customFormat="1" ht="16.5" customHeight="1">
      <c r="A155" s="37"/>
      <c r="B155" s="187"/>
      <c r="C155" s="188" t="s">
        <v>211</v>
      </c>
      <c r="D155" s="188" t="s">
        <v>156</v>
      </c>
      <c r="E155" s="189" t="s">
        <v>1084</v>
      </c>
      <c r="F155" s="190" t="s">
        <v>478</v>
      </c>
      <c r="G155" s="191" t="s">
        <v>301</v>
      </c>
      <c r="H155" s="192">
        <v>92.988</v>
      </c>
      <c r="I155" s="193"/>
      <c r="J155" s="194">
        <f>ROUND(I155*H155,2)</f>
        <v>0</v>
      </c>
      <c r="K155" s="190" t="s">
        <v>1</v>
      </c>
      <c r="L155" s="38"/>
      <c r="M155" s="195" t="s">
        <v>1</v>
      </c>
      <c r="N155" s="196" t="s">
        <v>38</v>
      </c>
      <c r="O155" s="76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9" t="s">
        <v>173</v>
      </c>
      <c r="AT155" s="199" t="s">
        <v>156</v>
      </c>
      <c r="AU155" s="199" t="s">
        <v>83</v>
      </c>
      <c r="AY155" s="18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8" t="s">
        <v>81</v>
      </c>
      <c r="BK155" s="200">
        <f>ROUND(I155*H155,2)</f>
        <v>0</v>
      </c>
      <c r="BL155" s="18" t="s">
        <v>173</v>
      </c>
      <c r="BM155" s="199" t="s">
        <v>1442</v>
      </c>
    </row>
    <row r="156" s="2" customFormat="1">
      <c r="A156" s="37"/>
      <c r="B156" s="38"/>
      <c r="C156" s="37"/>
      <c r="D156" s="201" t="s">
        <v>162</v>
      </c>
      <c r="E156" s="37"/>
      <c r="F156" s="202" t="s">
        <v>480</v>
      </c>
      <c r="G156" s="37"/>
      <c r="H156" s="37"/>
      <c r="I156" s="123"/>
      <c r="J156" s="37"/>
      <c r="K156" s="37"/>
      <c r="L156" s="38"/>
      <c r="M156" s="203"/>
      <c r="N156" s="204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162</v>
      </c>
      <c r="AU156" s="18" t="s">
        <v>83</v>
      </c>
    </row>
    <row r="157" s="14" customFormat="1">
      <c r="A157" s="14"/>
      <c r="B157" s="217"/>
      <c r="C157" s="14"/>
      <c r="D157" s="201" t="s">
        <v>264</v>
      </c>
      <c r="E157" s="218" t="s">
        <v>1</v>
      </c>
      <c r="F157" s="219" t="s">
        <v>1443</v>
      </c>
      <c r="G157" s="14"/>
      <c r="H157" s="220">
        <v>92.988</v>
      </c>
      <c r="I157" s="221"/>
      <c r="J157" s="14"/>
      <c r="K157" s="14"/>
      <c r="L157" s="217"/>
      <c r="M157" s="222"/>
      <c r="N157" s="223"/>
      <c r="O157" s="223"/>
      <c r="P157" s="223"/>
      <c r="Q157" s="223"/>
      <c r="R157" s="223"/>
      <c r="S157" s="223"/>
      <c r="T157" s="22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8" t="s">
        <v>264</v>
      </c>
      <c r="AU157" s="218" t="s">
        <v>83</v>
      </c>
      <c r="AV157" s="14" t="s">
        <v>83</v>
      </c>
      <c r="AW157" s="14" t="s">
        <v>30</v>
      </c>
      <c r="AX157" s="14" t="s">
        <v>81</v>
      </c>
      <c r="AY157" s="218" t="s">
        <v>153</v>
      </c>
    </row>
    <row r="158" s="2" customFormat="1" ht="16.5" customHeight="1">
      <c r="A158" s="37"/>
      <c r="B158" s="187"/>
      <c r="C158" s="236" t="s">
        <v>218</v>
      </c>
      <c r="D158" s="236" t="s">
        <v>491</v>
      </c>
      <c r="E158" s="237" t="s">
        <v>1087</v>
      </c>
      <c r="F158" s="238" t="s">
        <v>1088</v>
      </c>
      <c r="G158" s="239" t="s">
        <v>359</v>
      </c>
      <c r="H158" s="240">
        <v>167.37799999999999</v>
      </c>
      <c r="I158" s="241"/>
      <c r="J158" s="242">
        <f>ROUND(I158*H158,2)</f>
        <v>0</v>
      </c>
      <c r="K158" s="238" t="s">
        <v>261</v>
      </c>
      <c r="L158" s="243"/>
      <c r="M158" s="244" t="s">
        <v>1</v>
      </c>
      <c r="N158" s="245" t="s">
        <v>38</v>
      </c>
      <c r="O158" s="76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9" t="s">
        <v>193</v>
      </c>
      <c r="AT158" s="199" t="s">
        <v>491</v>
      </c>
      <c r="AU158" s="199" t="s">
        <v>83</v>
      </c>
      <c r="AY158" s="18" t="s">
        <v>153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8" t="s">
        <v>81</v>
      </c>
      <c r="BK158" s="200">
        <f>ROUND(I158*H158,2)</f>
        <v>0</v>
      </c>
      <c r="BL158" s="18" t="s">
        <v>173</v>
      </c>
      <c r="BM158" s="199" t="s">
        <v>1444</v>
      </c>
    </row>
    <row r="159" s="2" customFormat="1">
      <c r="A159" s="37"/>
      <c r="B159" s="38"/>
      <c r="C159" s="37"/>
      <c r="D159" s="201" t="s">
        <v>162</v>
      </c>
      <c r="E159" s="37"/>
      <c r="F159" s="202" t="s">
        <v>1088</v>
      </c>
      <c r="G159" s="37"/>
      <c r="H159" s="37"/>
      <c r="I159" s="123"/>
      <c r="J159" s="37"/>
      <c r="K159" s="37"/>
      <c r="L159" s="38"/>
      <c r="M159" s="203"/>
      <c r="N159" s="204"/>
      <c r="O159" s="76"/>
      <c r="P159" s="76"/>
      <c r="Q159" s="76"/>
      <c r="R159" s="76"/>
      <c r="S159" s="76"/>
      <c r="T159" s="7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8" t="s">
        <v>162</v>
      </c>
      <c r="AU159" s="18" t="s">
        <v>83</v>
      </c>
    </row>
    <row r="160" s="14" customFormat="1">
      <c r="A160" s="14"/>
      <c r="B160" s="217"/>
      <c r="C160" s="14"/>
      <c r="D160" s="201" t="s">
        <v>264</v>
      </c>
      <c r="E160" s="218" t="s">
        <v>1</v>
      </c>
      <c r="F160" s="219" t="s">
        <v>1445</v>
      </c>
      <c r="G160" s="14"/>
      <c r="H160" s="220">
        <v>167.37799999999999</v>
      </c>
      <c r="I160" s="221"/>
      <c r="J160" s="14"/>
      <c r="K160" s="14"/>
      <c r="L160" s="217"/>
      <c r="M160" s="222"/>
      <c r="N160" s="223"/>
      <c r="O160" s="223"/>
      <c r="P160" s="223"/>
      <c r="Q160" s="223"/>
      <c r="R160" s="223"/>
      <c r="S160" s="223"/>
      <c r="T160" s="22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8" t="s">
        <v>264</v>
      </c>
      <c r="AU160" s="218" t="s">
        <v>83</v>
      </c>
      <c r="AV160" s="14" t="s">
        <v>83</v>
      </c>
      <c r="AW160" s="14" t="s">
        <v>30</v>
      </c>
      <c r="AX160" s="14" t="s">
        <v>81</v>
      </c>
      <c r="AY160" s="218" t="s">
        <v>153</v>
      </c>
    </row>
    <row r="161" s="2" customFormat="1" ht="16.5" customHeight="1">
      <c r="A161" s="37"/>
      <c r="B161" s="187"/>
      <c r="C161" s="188" t="s">
        <v>223</v>
      </c>
      <c r="D161" s="188" t="s">
        <v>156</v>
      </c>
      <c r="E161" s="189" t="s">
        <v>1095</v>
      </c>
      <c r="F161" s="190" t="s">
        <v>1096</v>
      </c>
      <c r="G161" s="191" t="s">
        <v>301</v>
      </c>
      <c r="H161" s="192">
        <v>33.210000000000001</v>
      </c>
      <c r="I161" s="193"/>
      <c r="J161" s="194">
        <f>ROUND(I161*H161,2)</f>
        <v>0</v>
      </c>
      <c r="K161" s="190" t="s">
        <v>1</v>
      </c>
      <c r="L161" s="38"/>
      <c r="M161" s="195" t="s">
        <v>1</v>
      </c>
      <c r="N161" s="196" t="s">
        <v>38</v>
      </c>
      <c r="O161" s="76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9" t="s">
        <v>173</v>
      </c>
      <c r="AT161" s="199" t="s">
        <v>156</v>
      </c>
      <c r="AU161" s="199" t="s">
        <v>83</v>
      </c>
      <c r="AY161" s="18" t="s">
        <v>153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8" t="s">
        <v>81</v>
      </c>
      <c r="BK161" s="200">
        <f>ROUND(I161*H161,2)</f>
        <v>0</v>
      </c>
      <c r="BL161" s="18" t="s">
        <v>173</v>
      </c>
      <c r="BM161" s="199" t="s">
        <v>1446</v>
      </c>
    </row>
    <row r="162" s="2" customFormat="1">
      <c r="A162" s="37"/>
      <c r="B162" s="38"/>
      <c r="C162" s="37"/>
      <c r="D162" s="201" t="s">
        <v>162</v>
      </c>
      <c r="E162" s="37"/>
      <c r="F162" s="202" t="s">
        <v>1098</v>
      </c>
      <c r="G162" s="37"/>
      <c r="H162" s="37"/>
      <c r="I162" s="123"/>
      <c r="J162" s="37"/>
      <c r="K162" s="37"/>
      <c r="L162" s="38"/>
      <c r="M162" s="203"/>
      <c r="N162" s="204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162</v>
      </c>
      <c r="AU162" s="18" t="s">
        <v>83</v>
      </c>
    </row>
    <row r="163" s="14" customFormat="1">
      <c r="A163" s="14"/>
      <c r="B163" s="217"/>
      <c r="C163" s="14"/>
      <c r="D163" s="201" t="s">
        <v>264</v>
      </c>
      <c r="E163" s="218" t="s">
        <v>1</v>
      </c>
      <c r="F163" s="219" t="s">
        <v>1447</v>
      </c>
      <c r="G163" s="14"/>
      <c r="H163" s="220">
        <v>33.210000000000001</v>
      </c>
      <c r="I163" s="221"/>
      <c r="J163" s="14"/>
      <c r="K163" s="14"/>
      <c r="L163" s="217"/>
      <c r="M163" s="222"/>
      <c r="N163" s="223"/>
      <c r="O163" s="223"/>
      <c r="P163" s="223"/>
      <c r="Q163" s="223"/>
      <c r="R163" s="223"/>
      <c r="S163" s="223"/>
      <c r="T163" s="22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8" t="s">
        <v>264</v>
      </c>
      <c r="AU163" s="218" t="s">
        <v>83</v>
      </c>
      <c r="AV163" s="14" t="s">
        <v>83</v>
      </c>
      <c r="AW163" s="14" t="s">
        <v>30</v>
      </c>
      <c r="AX163" s="14" t="s">
        <v>81</v>
      </c>
      <c r="AY163" s="218" t="s">
        <v>153</v>
      </c>
    </row>
    <row r="164" s="2" customFormat="1" ht="16.5" customHeight="1">
      <c r="A164" s="37"/>
      <c r="B164" s="187"/>
      <c r="C164" s="236" t="s">
        <v>228</v>
      </c>
      <c r="D164" s="236" t="s">
        <v>491</v>
      </c>
      <c r="E164" s="237" t="s">
        <v>1100</v>
      </c>
      <c r="F164" s="238" t="s">
        <v>1101</v>
      </c>
      <c r="G164" s="239" t="s">
        <v>359</v>
      </c>
      <c r="H164" s="240">
        <v>59.777999999999999</v>
      </c>
      <c r="I164" s="241"/>
      <c r="J164" s="242">
        <f>ROUND(I164*H164,2)</f>
        <v>0</v>
      </c>
      <c r="K164" s="238" t="s">
        <v>261</v>
      </c>
      <c r="L164" s="243"/>
      <c r="M164" s="244" t="s">
        <v>1</v>
      </c>
      <c r="N164" s="245" t="s">
        <v>38</v>
      </c>
      <c r="O164" s="76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9" t="s">
        <v>193</v>
      </c>
      <c r="AT164" s="199" t="s">
        <v>491</v>
      </c>
      <c r="AU164" s="199" t="s">
        <v>83</v>
      </c>
      <c r="AY164" s="18" t="s">
        <v>153</v>
      </c>
      <c r="BE164" s="200">
        <f>IF(N164="základní",J164,0)</f>
        <v>0</v>
      </c>
      <c r="BF164" s="200">
        <f>IF(N164="snížená",J164,0)</f>
        <v>0</v>
      </c>
      <c r="BG164" s="200">
        <f>IF(N164="zákl. přenesená",J164,0)</f>
        <v>0</v>
      </c>
      <c r="BH164" s="200">
        <f>IF(N164="sníž. přenesená",J164,0)</f>
        <v>0</v>
      </c>
      <c r="BI164" s="200">
        <f>IF(N164="nulová",J164,0)</f>
        <v>0</v>
      </c>
      <c r="BJ164" s="18" t="s">
        <v>81</v>
      </c>
      <c r="BK164" s="200">
        <f>ROUND(I164*H164,2)</f>
        <v>0</v>
      </c>
      <c r="BL164" s="18" t="s">
        <v>173</v>
      </c>
      <c r="BM164" s="199" t="s">
        <v>1448</v>
      </c>
    </row>
    <row r="165" s="2" customFormat="1">
      <c r="A165" s="37"/>
      <c r="B165" s="38"/>
      <c r="C165" s="37"/>
      <c r="D165" s="201" t="s">
        <v>162</v>
      </c>
      <c r="E165" s="37"/>
      <c r="F165" s="202" t="s">
        <v>1101</v>
      </c>
      <c r="G165" s="37"/>
      <c r="H165" s="37"/>
      <c r="I165" s="123"/>
      <c r="J165" s="37"/>
      <c r="K165" s="37"/>
      <c r="L165" s="38"/>
      <c r="M165" s="203"/>
      <c r="N165" s="204"/>
      <c r="O165" s="76"/>
      <c r="P165" s="76"/>
      <c r="Q165" s="76"/>
      <c r="R165" s="76"/>
      <c r="S165" s="76"/>
      <c r="T165" s="7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8" t="s">
        <v>162</v>
      </c>
      <c r="AU165" s="18" t="s">
        <v>83</v>
      </c>
    </row>
    <row r="166" s="14" customFormat="1">
      <c r="A166" s="14"/>
      <c r="B166" s="217"/>
      <c r="C166" s="14"/>
      <c r="D166" s="201" t="s">
        <v>264</v>
      </c>
      <c r="E166" s="218" t="s">
        <v>1</v>
      </c>
      <c r="F166" s="219" t="s">
        <v>1449</v>
      </c>
      <c r="G166" s="14"/>
      <c r="H166" s="220">
        <v>59.777999999999999</v>
      </c>
      <c r="I166" s="221"/>
      <c r="J166" s="14"/>
      <c r="K166" s="14"/>
      <c r="L166" s="217"/>
      <c r="M166" s="222"/>
      <c r="N166" s="223"/>
      <c r="O166" s="223"/>
      <c r="P166" s="223"/>
      <c r="Q166" s="223"/>
      <c r="R166" s="223"/>
      <c r="S166" s="223"/>
      <c r="T166" s="22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8" t="s">
        <v>264</v>
      </c>
      <c r="AU166" s="218" t="s">
        <v>83</v>
      </c>
      <c r="AV166" s="14" t="s">
        <v>83</v>
      </c>
      <c r="AW166" s="14" t="s">
        <v>30</v>
      </c>
      <c r="AX166" s="14" t="s">
        <v>81</v>
      </c>
      <c r="AY166" s="218" t="s">
        <v>153</v>
      </c>
    </row>
    <row r="167" s="12" customFormat="1" ht="22.8" customHeight="1">
      <c r="A167" s="12"/>
      <c r="B167" s="174"/>
      <c r="C167" s="12"/>
      <c r="D167" s="175" t="s">
        <v>72</v>
      </c>
      <c r="E167" s="185" t="s">
        <v>83</v>
      </c>
      <c r="F167" s="185" t="s">
        <v>369</v>
      </c>
      <c r="G167" s="12"/>
      <c r="H167" s="12"/>
      <c r="I167" s="177"/>
      <c r="J167" s="186">
        <f>BK167</f>
        <v>0</v>
      </c>
      <c r="K167" s="12"/>
      <c r="L167" s="174"/>
      <c r="M167" s="179"/>
      <c r="N167" s="180"/>
      <c r="O167" s="180"/>
      <c r="P167" s="181">
        <f>SUM(P168:P175)</f>
        <v>0</v>
      </c>
      <c r="Q167" s="180"/>
      <c r="R167" s="181">
        <f>SUM(R168:R175)</f>
        <v>0</v>
      </c>
      <c r="S167" s="180"/>
      <c r="T167" s="182">
        <f>SUM(T168:T175)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5" t="s">
        <v>81</v>
      </c>
      <c r="AT167" s="183" t="s">
        <v>72</v>
      </c>
      <c r="AU167" s="183" t="s">
        <v>81</v>
      </c>
      <c r="AY167" s="175" t="s">
        <v>153</v>
      </c>
      <c r="BK167" s="184">
        <f>SUM(BK168:BK175)</f>
        <v>0</v>
      </c>
    </row>
    <row r="168" s="2" customFormat="1" ht="21.75" customHeight="1">
      <c r="A168" s="37"/>
      <c r="B168" s="187"/>
      <c r="C168" s="188" t="s">
        <v>8</v>
      </c>
      <c r="D168" s="188" t="s">
        <v>156</v>
      </c>
      <c r="E168" s="189" t="s">
        <v>1450</v>
      </c>
      <c r="F168" s="190" t="s">
        <v>1451</v>
      </c>
      <c r="G168" s="191" t="s">
        <v>373</v>
      </c>
      <c r="H168" s="192">
        <v>55.350000000000001</v>
      </c>
      <c r="I168" s="193"/>
      <c r="J168" s="194">
        <f>ROUND(I168*H168,2)</f>
        <v>0</v>
      </c>
      <c r="K168" s="190" t="s">
        <v>261</v>
      </c>
      <c r="L168" s="38"/>
      <c r="M168" s="195" t="s">
        <v>1</v>
      </c>
      <c r="N168" s="196" t="s">
        <v>38</v>
      </c>
      <c r="O168" s="76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9" t="s">
        <v>173</v>
      </c>
      <c r="AT168" s="199" t="s">
        <v>156</v>
      </c>
      <c r="AU168" s="199" t="s">
        <v>83</v>
      </c>
      <c r="AY168" s="18" t="s">
        <v>153</v>
      </c>
      <c r="BE168" s="200">
        <f>IF(N168="základní",J168,0)</f>
        <v>0</v>
      </c>
      <c r="BF168" s="200">
        <f>IF(N168="snížená",J168,0)</f>
        <v>0</v>
      </c>
      <c r="BG168" s="200">
        <f>IF(N168="zákl. přenesená",J168,0)</f>
        <v>0</v>
      </c>
      <c r="BH168" s="200">
        <f>IF(N168="sníž. přenesená",J168,0)</f>
        <v>0</v>
      </c>
      <c r="BI168" s="200">
        <f>IF(N168="nulová",J168,0)</f>
        <v>0</v>
      </c>
      <c r="BJ168" s="18" t="s">
        <v>81</v>
      </c>
      <c r="BK168" s="200">
        <f>ROUND(I168*H168,2)</f>
        <v>0</v>
      </c>
      <c r="BL168" s="18" t="s">
        <v>173</v>
      </c>
      <c r="BM168" s="199" t="s">
        <v>1452</v>
      </c>
    </row>
    <row r="169" s="2" customFormat="1">
      <c r="A169" s="37"/>
      <c r="B169" s="38"/>
      <c r="C169" s="37"/>
      <c r="D169" s="201" t="s">
        <v>162</v>
      </c>
      <c r="E169" s="37"/>
      <c r="F169" s="202" t="s">
        <v>1453</v>
      </c>
      <c r="G169" s="37"/>
      <c r="H169" s="37"/>
      <c r="I169" s="123"/>
      <c r="J169" s="37"/>
      <c r="K169" s="37"/>
      <c r="L169" s="38"/>
      <c r="M169" s="203"/>
      <c r="N169" s="204"/>
      <c r="O169" s="76"/>
      <c r="P169" s="76"/>
      <c r="Q169" s="76"/>
      <c r="R169" s="76"/>
      <c r="S169" s="76"/>
      <c r="T169" s="7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8" t="s">
        <v>162</v>
      </c>
      <c r="AU169" s="18" t="s">
        <v>83</v>
      </c>
    </row>
    <row r="170" s="14" customFormat="1">
      <c r="A170" s="14"/>
      <c r="B170" s="217"/>
      <c r="C170" s="14"/>
      <c r="D170" s="201" t="s">
        <v>264</v>
      </c>
      <c r="E170" s="218" t="s">
        <v>1</v>
      </c>
      <c r="F170" s="219" t="s">
        <v>1454</v>
      </c>
      <c r="G170" s="14"/>
      <c r="H170" s="220">
        <v>55.350000000000001</v>
      </c>
      <c r="I170" s="221"/>
      <c r="J170" s="14"/>
      <c r="K170" s="14"/>
      <c r="L170" s="217"/>
      <c r="M170" s="222"/>
      <c r="N170" s="223"/>
      <c r="O170" s="223"/>
      <c r="P170" s="223"/>
      <c r="Q170" s="223"/>
      <c r="R170" s="223"/>
      <c r="S170" s="223"/>
      <c r="T170" s="22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8" t="s">
        <v>264</v>
      </c>
      <c r="AU170" s="218" t="s">
        <v>83</v>
      </c>
      <c r="AV170" s="14" t="s">
        <v>83</v>
      </c>
      <c r="AW170" s="14" t="s">
        <v>30</v>
      </c>
      <c r="AX170" s="14" t="s">
        <v>81</v>
      </c>
      <c r="AY170" s="218" t="s">
        <v>153</v>
      </c>
    </row>
    <row r="171" s="13" customFormat="1">
      <c r="A171" s="13"/>
      <c r="B171" s="210"/>
      <c r="C171" s="13"/>
      <c r="D171" s="201" t="s">
        <v>264</v>
      </c>
      <c r="E171" s="211" t="s">
        <v>1</v>
      </c>
      <c r="F171" s="212" t="s">
        <v>1455</v>
      </c>
      <c r="G171" s="13"/>
      <c r="H171" s="211" t="s">
        <v>1</v>
      </c>
      <c r="I171" s="213"/>
      <c r="J171" s="13"/>
      <c r="K171" s="13"/>
      <c r="L171" s="210"/>
      <c r="M171" s="214"/>
      <c r="N171" s="215"/>
      <c r="O171" s="215"/>
      <c r="P171" s="215"/>
      <c r="Q171" s="215"/>
      <c r="R171" s="215"/>
      <c r="S171" s="215"/>
      <c r="T171" s="21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11" t="s">
        <v>264</v>
      </c>
      <c r="AU171" s="211" t="s">
        <v>83</v>
      </c>
      <c r="AV171" s="13" t="s">
        <v>81</v>
      </c>
      <c r="AW171" s="13" t="s">
        <v>30</v>
      </c>
      <c r="AX171" s="13" t="s">
        <v>73</v>
      </c>
      <c r="AY171" s="211" t="s">
        <v>153</v>
      </c>
    </row>
    <row r="172" s="2" customFormat="1" ht="21.75" customHeight="1">
      <c r="A172" s="37"/>
      <c r="B172" s="187"/>
      <c r="C172" s="188" t="s">
        <v>237</v>
      </c>
      <c r="D172" s="188" t="s">
        <v>156</v>
      </c>
      <c r="E172" s="189" t="s">
        <v>1456</v>
      </c>
      <c r="F172" s="190" t="s">
        <v>1457</v>
      </c>
      <c r="G172" s="191" t="s">
        <v>373</v>
      </c>
      <c r="H172" s="192">
        <v>138.5</v>
      </c>
      <c r="I172" s="193"/>
      <c r="J172" s="194">
        <f>ROUND(I172*H172,2)</f>
        <v>0</v>
      </c>
      <c r="K172" s="190" t="s">
        <v>261</v>
      </c>
      <c r="L172" s="38"/>
      <c r="M172" s="195" t="s">
        <v>1</v>
      </c>
      <c r="N172" s="196" t="s">
        <v>38</v>
      </c>
      <c r="O172" s="76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9" t="s">
        <v>173</v>
      </c>
      <c r="AT172" s="199" t="s">
        <v>156</v>
      </c>
      <c r="AU172" s="199" t="s">
        <v>83</v>
      </c>
      <c r="AY172" s="18" t="s">
        <v>153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8" t="s">
        <v>81</v>
      </c>
      <c r="BK172" s="200">
        <f>ROUND(I172*H172,2)</f>
        <v>0</v>
      </c>
      <c r="BL172" s="18" t="s">
        <v>173</v>
      </c>
      <c r="BM172" s="199" t="s">
        <v>1458</v>
      </c>
    </row>
    <row r="173" s="2" customFormat="1">
      <c r="A173" s="37"/>
      <c r="B173" s="38"/>
      <c r="C173" s="37"/>
      <c r="D173" s="201" t="s">
        <v>162</v>
      </c>
      <c r="E173" s="37"/>
      <c r="F173" s="202" t="s">
        <v>1459</v>
      </c>
      <c r="G173" s="37"/>
      <c r="H173" s="37"/>
      <c r="I173" s="123"/>
      <c r="J173" s="37"/>
      <c r="K173" s="37"/>
      <c r="L173" s="38"/>
      <c r="M173" s="203"/>
      <c r="N173" s="204"/>
      <c r="O173" s="76"/>
      <c r="P173" s="76"/>
      <c r="Q173" s="76"/>
      <c r="R173" s="76"/>
      <c r="S173" s="76"/>
      <c r="T173" s="7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8" t="s">
        <v>162</v>
      </c>
      <c r="AU173" s="18" t="s">
        <v>83</v>
      </c>
    </row>
    <row r="174" s="13" customFormat="1">
      <c r="A174" s="13"/>
      <c r="B174" s="210"/>
      <c r="C174" s="13"/>
      <c r="D174" s="201" t="s">
        <v>264</v>
      </c>
      <c r="E174" s="211" t="s">
        <v>1</v>
      </c>
      <c r="F174" s="212" t="s">
        <v>1460</v>
      </c>
      <c r="G174" s="13"/>
      <c r="H174" s="211" t="s">
        <v>1</v>
      </c>
      <c r="I174" s="213"/>
      <c r="J174" s="13"/>
      <c r="K174" s="13"/>
      <c r="L174" s="210"/>
      <c r="M174" s="214"/>
      <c r="N174" s="215"/>
      <c r="O174" s="215"/>
      <c r="P174" s="215"/>
      <c r="Q174" s="215"/>
      <c r="R174" s="215"/>
      <c r="S174" s="215"/>
      <c r="T174" s="21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11" t="s">
        <v>264</v>
      </c>
      <c r="AU174" s="211" t="s">
        <v>83</v>
      </c>
      <c r="AV174" s="13" t="s">
        <v>81</v>
      </c>
      <c r="AW174" s="13" t="s">
        <v>30</v>
      </c>
      <c r="AX174" s="13" t="s">
        <v>73</v>
      </c>
      <c r="AY174" s="211" t="s">
        <v>153</v>
      </c>
    </row>
    <row r="175" s="14" customFormat="1">
      <c r="A175" s="14"/>
      <c r="B175" s="217"/>
      <c r="C175" s="14"/>
      <c r="D175" s="201" t="s">
        <v>264</v>
      </c>
      <c r="E175" s="218" t="s">
        <v>1</v>
      </c>
      <c r="F175" s="219" t="s">
        <v>1461</v>
      </c>
      <c r="G175" s="14"/>
      <c r="H175" s="220">
        <v>138.5</v>
      </c>
      <c r="I175" s="221"/>
      <c r="J175" s="14"/>
      <c r="K175" s="14"/>
      <c r="L175" s="217"/>
      <c r="M175" s="222"/>
      <c r="N175" s="223"/>
      <c r="O175" s="223"/>
      <c r="P175" s="223"/>
      <c r="Q175" s="223"/>
      <c r="R175" s="223"/>
      <c r="S175" s="223"/>
      <c r="T175" s="22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8" t="s">
        <v>264</v>
      </c>
      <c r="AU175" s="218" t="s">
        <v>83</v>
      </c>
      <c r="AV175" s="14" t="s">
        <v>83</v>
      </c>
      <c r="AW175" s="14" t="s">
        <v>30</v>
      </c>
      <c r="AX175" s="14" t="s">
        <v>81</v>
      </c>
      <c r="AY175" s="218" t="s">
        <v>153</v>
      </c>
    </row>
    <row r="176" s="12" customFormat="1" ht="22.8" customHeight="1">
      <c r="A176" s="12"/>
      <c r="B176" s="174"/>
      <c r="C176" s="12"/>
      <c r="D176" s="175" t="s">
        <v>72</v>
      </c>
      <c r="E176" s="185" t="s">
        <v>173</v>
      </c>
      <c r="F176" s="185" t="s">
        <v>1109</v>
      </c>
      <c r="G176" s="12"/>
      <c r="H176" s="12"/>
      <c r="I176" s="177"/>
      <c r="J176" s="186">
        <f>BK176</f>
        <v>0</v>
      </c>
      <c r="K176" s="12"/>
      <c r="L176" s="174"/>
      <c r="M176" s="179"/>
      <c r="N176" s="180"/>
      <c r="O176" s="180"/>
      <c r="P176" s="181">
        <f>SUM(P177:P194)</f>
        <v>0</v>
      </c>
      <c r="Q176" s="180"/>
      <c r="R176" s="181">
        <f>SUM(R177:R194)</f>
        <v>4.6378576000000002</v>
      </c>
      <c r="S176" s="180"/>
      <c r="T176" s="182">
        <f>SUM(T177:T194)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5" t="s">
        <v>81</v>
      </c>
      <c r="AT176" s="183" t="s">
        <v>72</v>
      </c>
      <c r="AU176" s="183" t="s">
        <v>81</v>
      </c>
      <c r="AY176" s="175" t="s">
        <v>153</v>
      </c>
      <c r="BK176" s="184">
        <f>SUM(BK177:BK194)</f>
        <v>0</v>
      </c>
    </row>
    <row r="177" s="2" customFormat="1" ht="16.5" customHeight="1">
      <c r="A177" s="37"/>
      <c r="B177" s="187"/>
      <c r="C177" s="188" t="s">
        <v>244</v>
      </c>
      <c r="D177" s="188" t="s">
        <v>156</v>
      </c>
      <c r="E177" s="189" t="s">
        <v>1110</v>
      </c>
      <c r="F177" s="190" t="s">
        <v>1111</v>
      </c>
      <c r="G177" s="191" t="s">
        <v>301</v>
      </c>
      <c r="H177" s="192">
        <v>13.284000000000001</v>
      </c>
      <c r="I177" s="193"/>
      <c r="J177" s="194">
        <f>ROUND(I177*H177,2)</f>
        <v>0</v>
      </c>
      <c r="K177" s="190" t="s">
        <v>1308</v>
      </c>
      <c r="L177" s="38"/>
      <c r="M177" s="195" t="s">
        <v>1</v>
      </c>
      <c r="N177" s="196" t="s">
        <v>38</v>
      </c>
      <c r="O177" s="76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9" t="s">
        <v>173</v>
      </c>
      <c r="AT177" s="199" t="s">
        <v>156</v>
      </c>
      <c r="AU177" s="199" t="s">
        <v>83</v>
      </c>
      <c r="AY177" s="18" t="s">
        <v>153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8" t="s">
        <v>81</v>
      </c>
      <c r="BK177" s="200">
        <f>ROUND(I177*H177,2)</f>
        <v>0</v>
      </c>
      <c r="BL177" s="18" t="s">
        <v>173</v>
      </c>
      <c r="BM177" s="199" t="s">
        <v>1462</v>
      </c>
    </row>
    <row r="178" s="2" customFormat="1">
      <c r="A178" s="37"/>
      <c r="B178" s="38"/>
      <c r="C178" s="37"/>
      <c r="D178" s="201" t="s">
        <v>162</v>
      </c>
      <c r="E178" s="37"/>
      <c r="F178" s="202" t="s">
        <v>1113</v>
      </c>
      <c r="G178" s="37"/>
      <c r="H178" s="37"/>
      <c r="I178" s="123"/>
      <c r="J178" s="37"/>
      <c r="K178" s="37"/>
      <c r="L178" s="38"/>
      <c r="M178" s="203"/>
      <c r="N178" s="204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162</v>
      </c>
      <c r="AU178" s="18" t="s">
        <v>83</v>
      </c>
    </row>
    <row r="179" s="14" customFormat="1">
      <c r="A179" s="14"/>
      <c r="B179" s="217"/>
      <c r="C179" s="14"/>
      <c r="D179" s="201" t="s">
        <v>264</v>
      </c>
      <c r="E179" s="218" t="s">
        <v>1</v>
      </c>
      <c r="F179" s="219" t="s">
        <v>1463</v>
      </c>
      <c r="G179" s="14"/>
      <c r="H179" s="220">
        <v>13.284000000000001</v>
      </c>
      <c r="I179" s="221"/>
      <c r="J179" s="14"/>
      <c r="K179" s="14"/>
      <c r="L179" s="217"/>
      <c r="M179" s="222"/>
      <c r="N179" s="223"/>
      <c r="O179" s="223"/>
      <c r="P179" s="223"/>
      <c r="Q179" s="223"/>
      <c r="R179" s="223"/>
      <c r="S179" s="223"/>
      <c r="T179" s="22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8" t="s">
        <v>264</v>
      </c>
      <c r="AU179" s="218" t="s">
        <v>83</v>
      </c>
      <c r="AV179" s="14" t="s">
        <v>83</v>
      </c>
      <c r="AW179" s="14" t="s">
        <v>30</v>
      </c>
      <c r="AX179" s="14" t="s">
        <v>81</v>
      </c>
      <c r="AY179" s="218" t="s">
        <v>153</v>
      </c>
    </row>
    <row r="180" s="2" customFormat="1" ht="16.5" customHeight="1">
      <c r="A180" s="37"/>
      <c r="B180" s="187"/>
      <c r="C180" s="188" t="s">
        <v>356</v>
      </c>
      <c r="D180" s="188" t="s">
        <v>156</v>
      </c>
      <c r="E180" s="189" t="s">
        <v>1464</v>
      </c>
      <c r="F180" s="190" t="s">
        <v>1465</v>
      </c>
      <c r="G180" s="191" t="s">
        <v>494</v>
      </c>
      <c r="H180" s="192">
        <v>28</v>
      </c>
      <c r="I180" s="193"/>
      <c r="J180" s="194">
        <f>ROUND(I180*H180,2)</f>
        <v>0</v>
      </c>
      <c r="K180" s="190" t="s">
        <v>261</v>
      </c>
      <c r="L180" s="38"/>
      <c r="M180" s="195" t="s">
        <v>1</v>
      </c>
      <c r="N180" s="196" t="s">
        <v>38</v>
      </c>
      <c r="O180" s="76"/>
      <c r="P180" s="197">
        <f>O180*H180</f>
        <v>0</v>
      </c>
      <c r="Q180" s="197">
        <v>0.00165</v>
      </c>
      <c r="R180" s="197">
        <f>Q180*H180</f>
        <v>0.046199999999999998</v>
      </c>
      <c r="S180" s="197">
        <v>0</v>
      </c>
      <c r="T180" s="198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9" t="s">
        <v>173</v>
      </c>
      <c r="AT180" s="199" t="s">
        <v>156</v>
      </c>
      <c r="AU180" s="199" t="s">
        <v>83</v>
      </c>
      <c r="AY180" s="18" t="s">
        <v>153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8" t="s">
        <v>81</v>
      </c>
      <c r="BK180" s="200">
        <f>ROUND(I180*H180,2)</f>
        <v>0</v>
      </c>
      <c r="BL180" s="18" t="s">
        <v>173</v>
      </c>
      <c r="BM180" s="199" t="s">
        <v>1466</v>
      </c>
    </row>
    <row r="181" s="2" customFormat="1">
      <c r="A181" s="37"/>
      <c r="B181" s="38"/>
      <c r="C181" s="37"/>
      <c r="D181" s="201" t="s">
        <v>162</v>
      </c>
      <c r="E181" s="37"/>
      <c r="F181" s="202" t="s">
        <v>1467</v>
      </c>
      <c r="G181" s="37"/>
      <c r="H181" s="37"/>
      <c r="I181" s="123"/>
      <c r="J181" s="37"/>
      <c r="K181" s="37"/>
      <c r="L181" s="38"/>
      <c r="M181" s="203"/>
      <c r="N181" s="204"/>
      <c r="O181" s="76"/>
      <c r="P181" s="76"/>
      <c r="Q181" s="76"/>
      <c r="R181" s="76"/>
      <c r="S181" s="76"/>
      <c r="T181" s="7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8" t="s">
        <v>162</v>
      </c>
      <c r="AU181" s="18" t="s">
        <v>83</v>
      </c>
    </row>
    <row r="182" s="14" customFormat="1">
      <c r="A182" s="14"/>
      <c r="B182" s="217"/>
      <c r="C182" s="14"/>
      <c r="D182" s="201" t="s">
        <v>264</v>
      </c>
      <c r="E182" s="218" t="s">
        <v>1</v>
      </c>
      <c r="F182" s="219" t="s">
        <v>427</v>
      </c>
      <c r="G182" s="14"/>
      <c r="H182" s="220">
        <v>28</v>
      </c>
      <c r="I182" s="221"/>
      <c r="J182" s="14"/>
      <c r="K182" s="14"/>
      <c r="L182" s="217"/>
      <c r="M182" s="222"/>
      <c r="N182" s="223"/>
      <c r="O182" s="223"/>
      <c r="P182" s="223"/>
      <c r="Q182" s="223"/>
      <c r="R182" s="223"/>
      <c r="S182" s="223"/>
      <c r="T182" s="22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8" t="s">
        <v>264</v>
      </c>
      <c r="AU182" s="218" t="s">
        <v>83</v>
      </c>
      <c r="AV182" s="14" t="s">
        <v>83</v>
      </c>
      <c r="AW182" s="14" t="s">
        <v>30</v>
      </c>
      <c r="AX182" s="14" t="s">
        <v>81</v>
      </c>
      <c r="AY182" s="218" t="s">
        <v>153</v>
      </c>
    </row>
    <row r="183" s="2" customFormat="1" ht="21.75" customHeight="1">
      <c r="A183" s="37"/>
      <c r="B183" s="187"/>
      <c r="C183" s="236" t="s">
        <v>363</v>
      </c>
      <c r="D183" s="236" t="s">
        <v>491</v>
      </c>
      <c r="E183" s="237" t="s">
        <v>1468</v>
      </c>
      <c r="F183" s="238" t="s">
        <v>1469</v>
      </c>
      <c r="G183" s="239" t="s">
        <v>494</v>
      </c>
      <c r="H183" s="240">
        <v>28</v>
      </c>
      <c r="I183" s="241"/>
      <c r="J183" s="242">
        <f>ROUND(I183*H183,2)</f>
        <v>0</v>
      </c>
      <c r="K183" s="238" t="s">
        <v>1</v>
      </c>
      <c r="L183" s="243"/>
      <c r="M183" s="244" t="s">
        <v>1</v>
      </c>
      <c r="N183" s="245" t="s">
        <v>38</v>
      </c>
      <c r="O183" s="76"/>
      <c r="P183" s="197">
        <f>O183*H183</f>
        <v>0</v>
      </c>
      <c r="Q183" s="197">
        <v>0.16</v>
      </c>
      <c r="R183" s="197">
        <f>Q183*H183</f>
        <v>4.4800000000000004</v>
      </c>
      <c r="S183" s="197">
        <v>0</v>
      </c>
      <c r="T183" s="198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9" t="s">
        <v>193</v>
      </c>
      <c r="AT183" s="199" t="s">
        <v>491</v>
      </c>
      <c r="AU183" s="199" t="s">
        <v>83</v>
      </c>
      <c r="AY183" s="18" t="s">
        <v>153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8" t="s">
        <v>81</v>
      </c>
      <c r="BK183" s="200">
        <f>ROUND(I183*H183,2)</f>
        <v>0</v>
      </c>
      <c r="BL183" s="18" t="s">
        <v>173</v>
      </c>
      <c r="BM183" s="199" t="s">
        <v>1470</v>
      </c>
    </row>
    <row r="184" s="2" customFormat="1">
      <c r="A184" s="37"/>
      <c r="B184" s="38"/>
      <c r="C184" s="37"/>
      <c r="D184" s="201" t="s">
        <v>162</v>
      </c>
      <c r="E184" s="37"/>
      <c r="F184" s="202" t="s">
        <v>1469</v>
      </c>
      <c r="G184" s="37"/>
      <c r="H184" s="37"/>
      <c r="I184" s="123"/>
      <c r="J184" s="37"/>
      <c r="K184" s="37"/>
      <c r="L184" s="38"/>
      <c r="M184" s="203"/>
      <c r="N184" s="204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162</v>
      </c>
      <c r="AU184" s="18" t="s">
        <v>83</v>
      </c>
    </row>
    <row r="185" s="2" customFormat="1" ht="16.5" customHeight="1">
      <c r="A185" s="37"/>
      <c r="B185" s="187"/>
      <c r="C185" s="188" t="s">
        <v>370</v>
      </c>
      <c r="D185" s="188" t="s">
        <v>156</v>
      </c>
      <c r="E185" s="189" t="s">
        <v>1471</v>
      </c>
      <c r="F185" s="190" t="s">
        <v>1472</v>
      </c>
      <c r="G185" s="191" t="s">
        <v>301</v>
      </c>
      <c r="H185" s="192">
        <v>16.605</v>
      </c>
      <c r="I185" s="193"/>
      <c r="J185" s="194">
        <f>ROUND(I185*H185,2)</f>
        <v>0</v>
      </c>
      <c r="K185" s="190" t="s">
        <v>261</v>
      </c>
      <c r="L185" s="38"/>
      <c r="M185" s="195" t="s">
        <v>1</v>
      </c>
      <c r="N185" s="196" t="s">
        <v>38</v>
      </c>
      <c r="O185" s="76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9" t="s">
        <v>173</v>
      </c>
      <c r="AT185" s="199" t="s">
        <v>156</v>
      </c>
      <c r="AU185" s="199" t="s">
        <v>83</v>
      </c>
      <c r="AY185" s="18" t="s">
        <v>153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8" t="s">
        <v>81</v>
      </c>
      <c r="BK185" s="200">
        <f>ROUND(I185*H185,2)</f>
        <v>0</v>
      </c>
      <c r="BL185" s="18" t="s">
        <v>173</v>
      </c>
      <c r="BM185" s="199" t="s">
        <v>1473</v>
      </c>
    </row>
    <row r="186" s="2" customFormat="1">
      <c r="A186" s="37"/>
      <c r="B186" s="38"/>
      <c r="C186" s="37"/>
      <c r="D186" s="201" t="s">
        <v>162</v>
      </c>
      <c r="E186" s="37"/>
      <c r="F186" s="202" t="s">
        <v>1474</v>
      </c>
      <c r="G186" s="37"/>
      <c r="H186" s="37"/>
      <c r="I186" s="123"/>
      <c r="J186" s="37"/>
      <c r="K186" s="37"/>
      <c r="L186" s="38"/>
      <c r="M186" s="203"/>
      <c r="N186" s="204"/>
      <c r="O186" s="76"/>
      <c r="P186" s="76"/>
      <c r="Q186" s="76"/>
      <c r="R186" s="76"/>
      <c r="S186" s="76"/>
      <c r="T186" s="7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162</v>
      </c>
      <c r="AU186" s="18" t="s">
        <v>83</v>
      </c>
    </row>
    <row r="187" s="14" customFormat="1">
      <c r="A187" s="14"/>
      <c r="B187" s="217"/>
      <c r="C187" s="14"/>
      <c r="D187" s="201" t="s">
        <v>264</v>
      </c>
      <c r="E187" s="218" t="s">
        <v>1</v>
      </c>
      <c r="F187" s="219" t="s">
        <v>1475</v>
      </c>
      <c r="G187" s="14"/>
      <c r="H187" s="220">
        <v>16.605</v>
      </c>
      <c r="I187" s="221"/>
      <c r="J187" s="14"/>
      <c r="K187" s="14"/>
      <c r="L187" s="217"/>
      <c r="M187" s="222"/>
      <c r="N187" s="223"/>
      <c r="O187" s="223"/>
      <c r="P187" s="223"/>
      <c r="Q187" s="223"/>
      <c r="R187" s="223"/>
      <c r="S187" s="223"/>
      <c r="T187" s="22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18" t="s">
        <v>264</v>
      </c>
      <c r="AU187" s="218" t="s">
        <v>83</v>
      </c>
      <c r="AV187" s="14" t="s">
        <v>83</v>
      </c>
      <c r="AW187" s="14" t="s">
        <v>30</v>
      </c>
      <c r="AX187" s="14" t="s">
        <v>81</v>
      </c>
      <c r="AY187" s="218" t="s">
        <v>153</v>
      </c>
    </row>
    <row r="188" s="2" customFormat="1" ht="16.5" customHeight="1">
      <c r="A188" s="37"/>
      <c r="B188" s="187"/>
      <c r="C188" s="188" t="s">
        <v>7</v>
      </c>
      <c r="D188" s="188" t="s">
        <v>156</v>
      </c>
      <c r="E188" s="189" t="s">
        <v>1476</v>
      </c>
      <c r="F188" s="190" t="s">
        <v>1477</v>
      </c>
      <c r="G188" s="191" t="s">
        <v>301</v>
      </c>
      <c r="H188" s="192">
        <v>3</v>
      </c>
      <c r="I188" s="193"/>
      <c r="J188" s="194">
        <f>ROUND(I188*H188,2)</f>
        <v>0</v>
      </c>
      <c r="K188" s="190" t="s">
        <v>261</v>
      </c>
      <c r="L188" s="38"/>
      <c r="M188" s="195" t="s">
        <v>1</v>
      </c>
      <c r="N188" s="196" t="s">
        <v>38</v>
      </c>
      <c r="O188" s="76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9" t="s">
        <v>173</v>
      </c>
      <c r="AT188" s="199" t="s">
        <v>156</v>
      </c>
      <c r="AU188" s="199" t="s">
        <v>83</v>
      </c>
      <c r="AY188" s="18" t="s">
        <v>153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8" t="s">
        <v>81</v>
      </c>
      <c r="BK188" s="200">
        <f>ROUND(I188*H188,2)</f>
        <v>0</v>
      </c>
      <c r="BL188" s="18" t="s">
        <v>173</v>
      </c>
      <c r="BM188" s="199" t="s">
        <v>1478</v>
      </c>
    </row>
    <row r="189" s="2" customFormat="1">
      <c r="A189" s="37"/>
      <c r="B189" s="38"/>
      <c r="C189" s="37"/>
      <c r="D189" s="201" t="s">
        <v>162</v>
      </c>
      <c r="E189" s="37"/>
      <c r="F189" s="202" t="s">
        <v>1479</v>
      </c>
      <c r="G189" s="37"/>
      <c r="H189" s="37"/>
      <c r="I189" s="123"/>
      <c r="J189" s="37"/>
      <c r="K189" s="37"/>
      <c r="L189" s="38"/>
      <c r="M189" s="203"/>
      <c r="N189" s="204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162</v>
      </c>
      <c r="AU189" s="18" t="s">
        <v>83</v>
      </c>
    </row>
    <row r="190" s="2" customFormat="1" ht="16.5" customHeight="1">
      <c r="A190" s="37"/>
      <c r="B190" s="187"/>
      <c r="C190" s="188" t="s">
        <v>385</v>
      </c>
      <c r="D190" s="188" t="s">
        <v>156</v>
      </c>
      <c r="E190" s="189" t="s">
        <v>1480</v>
      </c>
      <c r="F190" s="190" t="s">
        <v>1481</v>
      </c>
      <c r="G190" s="191" t="s">
        <v>260</v>
      </c>
      <c r="H190" s="192">
        <v>14</v>
      </c>
      <c r="I190" s="193"/>
      <c r="J190" s="194">
        <f>ROUND(I190*H190,2)</f>
        <v>0</v>
      </c>
      <c r="K190" s="190" t="s">
        <v>261</v>
      </c>
      <c r="L190" s="38"/>
      <c r="M190" s="195" t="s">
        <v>1</v>
      </c>
      <c r="N190" s="196" t="s">
        <v>38</v>
      </c>
      <c r="O190" s="76"/>
      <c r="P190" s="197">
        <f>O190*H190</f>
        <v>0</v>
      </c>
      <c r="Q190" s="197">
        <v>0</v>
      </c>
      <c r="R190" s="197">
        <f>Q190*H190</f>
        <v>0</v>
      </c>
      <c r="S190" s="197">
        <v>0</v>
      </c>
      <c r="T190" s="198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9" t="s">
        <v>173</v>
      </c>
      <c r="AT190" s="199" t="s">
        <v>156</v>
      </c>
      <c r="AU190" s="199" t="s">
        <v>83</v>
      </c>
      <c r="AY190" s="18" t="s">
        <v>153</v>
      </c>
      <c r="BE190" s="200">
        <f>IF(N190="základní",J190,0)</f>
        <v>0</v>
      </c>
      <c r="BF190" s="200">
        <f>IF(N190="snížená",J190,0)</f>
        <v>0</v>
      </c>
      <c r="BG190" s="200">
        <f>IF(N190="zákl. přenesená",J190,0)</f>
        <v>0</v>
      </c>
      <c r="BH190" s="200">
        <f>IF(N190="sníž. přenesená",J190,0)</f>
        <v>0</v>
      </c>
      <c r="BI190" s="200">
        <f>IF(N190="nulová",J190,0)</f>
        <v>0</v>
      </c>
      <c r="BJ190" s="18" t="s">
        <v>81</v>
      </c>
      <c r="BK190" s="200">
        <f>ROUND(I190*H190,2)</f>
        <v>0</v>
      </c>
      <c r="BL190" s="18" t="s">
        <v>173</v>
      </c>
      <c r="BM190" s="199" t="s">
        <v>1482</v>
      </c>
    </row>
    <row r="191" s="2" customFormat="1">
      <c r="A191" s="37"/>
      <c r="B191" s="38"/>
      <c r="C191" s="37"/>
      <c r="D191" s="201" t="s">
        <v>162</v>
      </c>
      <c r="E191" s="37"/>
      <c r="F191" s="202" t="s">
        <v>1483</v>
      </c>
      <c r="G191" s="37"/>
      <c r="H191" s="37"/>
      <c r="I191" s="123"/>
      <c r="J191" s="37"/>
      <c r="K191" s="37"/>
      <c r="L191" s="38"/>
      <c r="M191" s="203"/>
      <c r="N191" s="204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162</v>
      </c>
      <c r="AU191" s="18" t="s">
        <v>83</v>
      </c>
    </row>
    <row r="192" s="2" customFormat="1" ht="16.5" customHeight="1">
      <c r="A192" s="37"/>
      <c r="B192" s="187"/>
      <c r="C192" s="188" t="s">
        <v>392</v>
      </c>
      <c r="D192" s="188" t="s">
        <v>156</v>
      </c>
      <c r="E192" s="189" t="s">
        <v>407</v>
      </c>
      <c r="F192" s="190" t="s">
        <v>408</v>
      </c>
      <c r="G192" s="191" t="s">
        <v>260</v>
      </c>
      <c r="H192" s="192">
        <v>232.62000000000001</v>
      </c>
      <c r="I192" s="193"/>
      <c r="J192" s="194">
        <f>ROUND(I192*H192,2)</f>
        <v>0</v>
      </c>
      <c r="K192" s="190" t="s">
        <v>261</v>
      </c>
      <c r="L192" s="38"/>
      <c r="M192" s="195" t="s">
        <v>1</v>
      </c>
      <c r="N192" s="196" t="s">
        <v>38</v>
      </c>
      <c r="O192" s="76"/>
      <c r="P192" s="197">
        <f>O192*H192</f>
        <v>0</v>
      </c>
      <c r="Q192" s="197">
        <v>0.00048000000000000001</v>
      </c>
      <c r="R192" s="197">
        <f>Q192*H192</f>
        <v>0.11165760000000001</v>
      </c>
      <c r="S192" s="197">
        <v>0</v>
      </c>
      <c r="T192" s="198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9" t="s">
        <v>173</v>
      </c>
      <c r="AT192" s="199" t="s">
        <v>156</v>
      </c>
      <c r="AU192" s="199" t="s">
        <v>83</v>
      </c>
      <c r="AY192" s="18" t="s">
        <v>153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8" t="s">
        <v>81</v>
      </c>
      <c r="BK192" s="200">
        <f>ROUND(I192*H192,2)</f>
        <v>0</v>
      </c>
      <c r="BL192" s="18" t="s">
        <v>173</v>
      </c>
      <c r="BM192" s="199" t="s">
        <v>1484</v>
      </c>
    </row>
    <row r="193" s="2" customFormat="1">
      <c r="A193" s="37"/>
      <c r="B193" s="38"/>
      <c r="C193" s="37"/>
      <c r="D193" s="201" t="s">
        <v>162</v>
      </c>
      <c r="E193" s="37"/>
      <c r="F193" s="202" t="s">
        <v>410</v>
      </c>
      <c r="G193" s="37"/>
      <c r="H193" s="37"/>
      <c r="I193" s="123"/>
      <c r="J193" s="37"/>
      <c r="K193" s="37"/>
      <c r="L193" s="38"/>
      <c r="M193" s="203"/>
      <c r="N193" s="204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162</v>
      </c>
      <c r="AU193" s="18" t="s">
        <v>83</v>
      </c>
    </row>
    <row r="194" s="14" customFormat="1">
      <c r="A194" s="14"/>
      <c r="B194" s="217"/>
      <c r="C194" s="14"/>
      <c r="D194" s="201" t="s">
        <v>264</v>
      </c>
      <c r="E194" s="218" t="s">
        <v>1</v>
      </c>
      <c r="F194" s="219" t="s">
        <v>1485</v>
      </c>
      <c r="G194" s="14"/>
      <c r="H194" s="220">
        <v>232.62000000000001</v>
      </c>
      <c r="I194" s="221"/>
      <c r="J194" s="14"/>
      <c r="K194" s="14"/>
      <c r="L194" s="217"/>
      <c r="M194" s="222"/>
      <c r="N194" s="223"/>
      <c r="O194" s="223"/>
      <c r="P194" s="223"/>
      <c r="Q194" s="223"/>
      <c r="R194" s="223"/>
      <c r="S194" s="223"/>
      <c r="T194" s="22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18" t="s">
        <v>264</v>
      </c>
      <c r="AU194" s="218" t="s">
        <v>83</v>
      </c>
      <c r="AV194" s="14" t="s">
        <v>83</v>
      </c>
      <c r="AW194" s="14" t="s">
        <v>30</v>
      </c>
      <c r="AX194" s="14" t="s">
        <v>81</v>
      </c>
      <c r="AY194" s="218" t="s">
        <v>153</v>
      </c>
    </row>
    <row r="195" s="12" customFormat="1" ht="22.8" customHeight="1">
      <c r="A195" s="12"/>
      <c r="B195" s="174"/>
      <c r="C195" s="12"/>
      <c r="D195" s="175" t="s">
        <v>72</v>
      </c>
      <c r="E195" s="185" t="s">
        <v>193</v>
      </c>
      <c r="F195" s="185" t="s">
        <v>1122</v>
      </c>
      <c r="G195" s="12"/>
      <c r="H195" s="12"/>
      <c r="I195" s="177"/>
      <c r="J195" s="186">
        <f>BK195</f>
        <v>0</v>
      </c>
      <c r="K195" s="12"/>
      <c r="L195" s="174"/>
      <c r="M195" s="179"/>
      <c r="N195" s="180"/>
      <c r="O195" s="180"/>
      <c r="P195" s="181">
        <f>SUM(P196:P279)</f>
        <v>0</v>
      </c>
      <c r="Q195" s="180"/>
      <c r="R195" s="181">
        <f>SUM(R196:R279)</f>
        <v>46.424298899999989</v>
      </c>
      <c r="S195" s="180"/>
      <c r="T195" s="182">
        <f>SUM(T196:T279)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75" t="s">
        <v>81</v>
      </c>
      <c r="AT195" s="183" t="s">
        <v>72</v>
      </c>
      <c r="AU195" s="183" t="s">
        <v>81</v>
      </c>
      <c r="AY195" s="175" t="s">
        <v>153</v>
      </c>
      <c r="BK195" s="184">
        <f>SUM(BK196:BK279)</f>
        <v>0</v>
      </c>
    </row>
    <row r="196" s="2" customFormat="1" ht="16.5" customHeight="1">
      <c r="A196" s="37"/>
      <c r="B196" s="187"/>
      <c r="C196" s="188" t="s">
        <v>399</v>
      </c>
      <c r="D196" s="188" t="s">
        <v>156</v>
      </c>
      <c r="E196" s="189" t="s">
        <v>1486</v>
      </c>
      <c r="F196" s="190" t="s">
        <v>1487</v>
      </c>
      <c r="G196" s="191" t="s">
        <v>373</v>
      </c>
      <c r="H196" s="192">
        <v>28.149999999999999</v>
      </c>
      <c r="I196" s="193"/>
      <c r="J196" s="194">
        <f>ROUND(I196*H196,2)</f>
        <v>0</v>
      </c>
      <c r="K196" s="190" t="s">
        <v>261</v>
      </c>
      <c r="L196" s="38"/>
      <c r="M196" s="195" t="s">
        <v>1</v>
      </c>
      <c r="N196" s="196" t="s">
        <v>38</v>
      </c>
      <c r="O196" s="76"/>
      <c r="P196" s="197">
        <f>O196*H196</f>
        <v>0</v>
      </c>
      <c r="Q196" s="197">
        <v>1.0000000000000001E-05</v>
      </c>
      <c r="R196" s="197">
        <f>Q196*H196</f>
        <v>0.00028150000000000001</v>
      </c>
      <c r="S196" s="197">
        <v>0</v>
      </c>
      <c r="T196" s="198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9" t="s">
        <v>173</v>
      </c>
      <c r="AT196" s="199" t="s">
        <v>156</v>
      </c>
      <c r="AU196" s="199" t="s">
        <v>83</v>
      </c>
      <c r="AY196" s="18" t="s">
        <v>153</v>
      </c>
      <c r="BE196" s="200">
        <f>IF(N196="základní",J196,0)</f>
        <v>0</v>
      </c>
      <c r="BF196" s="200">
        <f>IF(N196="snížená",J196,0)</f>
        <v>0</v>
      </c>
      <c r="BG196" s="200">
        <f>IF(N196="zákl. přenesená",J196,0)</f>
        <v>0</v>
      </c>
      <c r="BH196" s="200">
        <f>IF(N196="sníž. přenesená",J196,0)</f>
        <v>0</v>
      </c>
      <c r="BI196" s="200">
        <f>IF(N196="nulová",J196,0)</f>
        <v>0</v>
      </c>
      <c r="BJ196" s="18" t="s">
        <v>81</v>
      </c>
      <c r="BK196" s="200">
        <f>ROUND(I196*H196,2)</f>
        <v>0</v>
      </c>
      <c r="BL196" s="18" t="s">
        <v>173</v>
      </c>
      <c r="BM196" s="199" t="s">
        <v>1488</v>
      </c>
    </row>
    <row r="197" s="2" customFormat="1">
      <c r="A197" s="37"/>
      <c r="B197" s="38"/>
      <c r="C197" s="37"/>
      <c r="D197" s="201" t="s">
        <v>162</v>
      </c>
      <c r="E197" s="37"/>
      <c r="F197" s="202" t="s">
        <v>1489</v>
      </c>
      <c r="G197" s="37"/>
      <c r="H197" s="37"/>
      <c r="I197" s="123"/>
      <c r="J197" s="37"/>
      <c r="K197" s="37"/>
      <c r="L197" s="38"/>
      <c r="M197" s="203"/>
      <c r="N197" s="204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162</v>
      </c>
      <c r="AU197" s="18" t="s">
        <v>83</v>
      </c>
    </row>
    <row r="198" s="13" customFormat="1">
      <c r="A198" s="13"/>
      <c r="B198" s="210"/>
      <c r="C198" s="13"/>
      <c r="D198" s="201" t="s">
        <v>264</v>
      </c>
      <c r="E198" s="211" t="s">
        <v>1</v>
      </c>
      <c r="F198" s="212" t="s">
        <v>1490</v>
      </c>
      <c r="G198" s="13"/>
      <c r="H198" s="211" t="s">
        <v>1</v>
      </c>
      <c r="I198" s="213"/>
      <c r="J198" s="13"/>
      <c r="K198" s="13"/>
      <c r="L198" s="210"/>
      <c r="M198" s="214"/>
      <c r="N198" s="215"/>
      <c r="O198" s="215"/>
      <c r="P198" s="215"/>
      <c r="Q198" s="215"/>
      <c r="R198" s="215"/>
      <c r="S198" s="215"/>
      <c r="T198" s="21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11" t="s">
        <v>264</v>
      </c>
      <c r="AU198" s="211" t="s">
        <v>83</v>
      </c>
      <c r="AV198" s="13" t="s">
        <v>81</v>
      </c>
      <c r="AW198" s="13" t="s">
        <v>30</v>
      </c>
      <c r="AX198" s="13" t="s">
        <v>73</v>
      </c>
      <c r="AY198" s="211" t="s">
        <v>153</v>
      </c>
    </row>
    <row r="199" s="14" customFormat="1">
      <c r="A199" s="14"/>
      <c r="B199" s="217"/>
      <c r="C199" s="14"/>
      <c r="D199" s="201" t="s">
        <v>264</v>
      </c>
      <c r="E199" s="218" t="s">
        <v>1</v>
      </c>
      <c r="F199" s="219" t="s">
        <v>1491</v>
      </c>
      <c r="G199" s="14"/>
      <c r="H199" s="220">
        <v>28.149999999999999</v>
      </c>
      <c r="I199" s="221"/>
      <c r="J199" s="14"/>
      <c r="K199" s="14"/>
      <c r="L199" s="217"/>
      <c r="M199" s="222"/>
      <c r="N199" s="223"/>
      <c r="O199" s="223"/>
      <c r="P199" s="223"/>
      <c r="Q199" s="223"/>
      <c r="R199" s="223"/>
      <c r="S199" s="223"/>
      <c r="T199" s="22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18" t="s">
        <v>264</v>
      </c>
      <c r="AU199" s="218" t="s">
        <v>83</v>
      </c>
      <c r="AV199" s="14" t="s">
        <v>83</v>
      </c>
      <c r="AW199" s="14" t="s">
        <v>30</v>
      </c>
      <c r="AX199" s="14" t="s">
        <v>81</v>
      </c>
      <c r="AY199" s="218" t="s">
        <v>153</v>
      </c>
    </row>
    <row r="200" s="2" customFormat="1" ht="16.5" customHeight="1">
      <c r="A200" s="37"/>
      <c r="B200" s="187"/>
      <c r="C200" s="236" t="s">
        <v>406</v>
      </c>
      <c r="D200" s="236" t="s">
        <v>491</v>
      </c>
      <c r="E200" s="237" t="s">
        <v>1492</v>
      </c>
      <c r="F200" s="238" t="s">
        <v>1493</v>
      </c>
      <c r="G200" s="239" t="s">
        <v>373</v>
      </c>
      <c r="H200" s="240">
        <v>28.431999999999999</v>
      </c>
      <c r="I200" s="241"/>
      <c r="J200" s="242">
        <f>ROUND(I200*H200,2)</f>
        <v>0</v>
      </c>
      <c r="K200" s="238" t="s">
        <v>261</v>
      </c>
      <c r="L200" s="243"/>
      <c r="M200" s="244" t="s">
        <v>1</v>
      </c>
      <c r="N200" s="245" t="s">
        <v>38</v>
      </c>
      <c r="O200" s="76"/>
      <c r="P200" s="197">
        <f>O200*H200</f>
        <v>0</v>
      </c>
      <c r="Q200" s="197">
        <v>0.21440000000000001</v>
      </c>
      <c r="R200" s="197">
        <f>Q200*H200</f>
        <v>6.0958208000000003</v>
      </c>
      <c r="S200" s="197">
        <v>0</v>
      </c>
      <c r="T200" s="198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9" t="s">
        <v>193</v>
      </c>
      <c r="AT200" s="199" t="s">
        <v>491</v>
      </c>
      <c r="AU200" s="199" t="s">
        <v>83</v>
      </c>
      <c r="AY200" s="18" t="s">
        <v>153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8" t="s">
        <v>81</v>
      </c>
      <c r="BK200" s="200">
        <f>ROUND(I200*H200,2)</f>
        <v>0</v>
      </c>
      <c r="BL200" s="18" t="s">
        <v>173</v>
      </c>
      <c r="BM200" s="199" t="s">
        <v>1494</v>
      </c>
    </row>
    <row r="201" s="2" customFormat="1">
      <c r="A201" s="37"/>
      <c r="B201" s="38"/>
      <c r="C201" s="37"/>
      <c r="D201" s="201" t="s">
        <v>162</v>
      </c>
      <c r="E201" s="37"/>
      <c r="F201" s="202" t="s">
        <v>1493</v>
      </c>
      <c r="G201" s="37"/>
      <c r="H201" s="37"/>
      <c r="I201" s="123"/>
      <c r="J201" s="37"/>
      <c r="K201" s="37"/>
      <c r="L201" s="38"/>
      <c r="M201" s="203"/>
      <c r="N201" s="204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162</v>
      </c>
      <c r="AU201" s="18" t="s">
        <v>83</v>
      </c>
    </row>
    <row r="202" s="14" customFormat="1">
      <c r="A202" s="14"/>
      <c r="B202" s="217"/>
      <c r="C202" s="14"/>
      <c r="D202" s="201" t="s">
        <v>264</v>
      </c>
      <c r="E202" s="14"/>
      <c r="F202" s="219" t="s">
        <v>1495</v>
      </c>
      <c r="G202" s="14"/>
      <c r="H202" s="220">
        <v>28.431999999999999</v>
      </c>
      <c r="I202" s="221"/>
      <c r="J202" s="14"/>
      <c r="K202" s="14"/>
      <c r="L202" s="217"/>
      <c r="M202" s="222"/>
      <c r="N202" s="223"/>
      <c r="O202" s="223"/>
      <c r="P202" s="223"/>
      <c r="Q202" s="223"/>
      <c r="R202" s="223"/>
      <c r="S202" s="223"/>
      <c r="T202" s="22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8" t="s">
        <v>264</v>
      </c>
      <c r="AU202" s="218" t="s">
        <v>83</v>
      </c>
      <c r="AV202" s="14" t="s">
        <v>83</v>
      </c>
      <c r="AW202" s="14" t="s">
        <v>3</v>
      </c>
      <c r="AX202" s="14" t="s">
        <v>81</v>
      </c>
      <c r="AY202" s="218" t="s">
        <v>153</v>
      </c>
    </row>
    <row r="203" s="2" customFormat="1" ht="16.5" customHeight="1">
      <c r="A203" s="37"/>
      <c r="B203" s="187"/>
      <c r="C203" s="188" t="s">
        <v>412</v>
      </c>
      <c r="D203" s="188" t="s">
        <v>156</v>
      </c>
      <c r="E203" s="189" t="s">
        <v>1496</v>
      </c>
      <c r="F203" s="190" t="s">
        <v>1497</v>
      </c>
      <c r="G203" s="191" t="s">
        <v>373</v>
      </c>
      <c r="H203" s="192">
        <v>27.199999999999999</v>
      </c>
      <c r="I203" s="193"/>
      <c r="J203" s="194">
        <f>ROUND(I203*H203,2)</f>
        <v>0</v>
      </c>
      <c r="K203" s="190" t="s">
        <v>261</v>
      </c>
      <c r="L203" s="38"/>
      <c r="M203" s="195" t="s">
        <v>1</v>
      </c>
      <c r="N203" s="196" t="s">
        <v>38</v>
      </c>
      <c r="O203" s="76"/>
      <c r="P203" s="197">
        <f>O203*H203</f>
        <v>0</v>
      </c>
      <c r="Q203" s="197">
        <v>3.0000000000000001E-05</v>
      </c>
      <c r="R203" s="197">
        <f>Q203*H203</f>
        <v>0.00081599999999999999</v>
      </c>
      <c r="S203" s="197">
        <v>0</v>
      </c>
      <c r="T203" s="198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9" t="s">
        <v>173</v>
      </c>
      <c r="AT203" s="199" t="s">
        <v>156</v>
      </c>
      <c r="AU203" s="199" t="s">
        <v>83</v>
      </c>
      <c r="AY203" s="18" t="s">
        <v>153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8" t="s">
        <v>81</v>
      </c>
      <c r="BK203" s="200">
        <f>ROUND(I203*H203,2)</f>
        <v>0</v>
      </c>
      <c r="BL203" s="18" t="s">
        <v>173</v>
      </c>
      <c r="BM203" s="199" t="s">
        <v>1498</v>
      </c>
    </row>
    <row r="204" s="2" customFormat="1">
      <c r="A204" s="37"/>
      <c r="B204" s="38"/>
      <c r="C204" s="37"/>
      <c r="D204" s="201" t="s">
        <v>162</v>
      </c>
      <c r="E204" s="37"/>
      <c r="F204" s="202" t="s">
        <v>1499</v>
      </c>
      <c r="G204" s="37"/>
      <c r="H204" s="37"/>
      <c r="I204" s="123"/>
      <c r="J204" s="37"/>
      <c r="K204" s="37"/>
      <c r="L204" s="38"/>
      <c r="M204" s="203"/>
      <c r="N204" s="204"/>
      <c r="O204" s="76"/>
      <c r="P204" s="76"/>
      <c r="Q204" s="76"/>
      <c r="R204" s="76"/>
      <c r="S204" s="76"/>
      <c r="T204" s="7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162</v>
      </c>
      <c r="AU204" s="18" t="s">
        <v>83</v>
      </c>
    </row>
    <row r="205" s="14" customFormat="1">
      <c r="A205" s="14"/>
      <c r="B205" s="217"/>
      <c r="C205" s="14"/>
      <c r="D205" s="201" t="s">
        <v>264</v>
      </c>
      <c r="E205" s="218" t="s">
        <v>1</v>
      </c>
      <c r="F205" s="219" t="s">
        <v>1500</v>
      </c>
      <c r="G205" s="14"/>
      <c r="H205" s="220">
        <v>27.199999999999999</v>
      </c>
      <c r="I205" s="221"/>
      <c r="J205" s="14"/>
      <c r="K205" s="14"/>
      <c r="L205" s="217"/>
      <c r="M205" s="222"/>
      <c r="N205" s="223"/>
      <c r="O205" s="223"/>
      <c r="P205" s="223"/>
      <c r="Q205" s="223"/>
      <c r="R205" s="223"/>
      <c r="S205" s="223"/>
      <c r="T205" s="22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8" t="s">
        <v>264</v>
      </c>
      <c r="AU205" s="218" t="s">
        <v>83</v>
      </c>
      <c r="AV205" s="14" t="s">
        <v>83</v>
      </c>
      <c r="AW205" s="14" t="s">
        <v>30</v>
      </c>
      <c r="AX205" s="14" t="s">
        <v>81</v>
      </c>
      <c r="AY205" s="218" t="s">
        <v>153</v>
      </c>
    </row>
    <row r="206" s="13" customFormat="1">
      <c r="A206" s="13"/>
      <c r="B206" s="210"/>
      <c r="C206" s="13"/>
      <c r="D206" s="201" t="s">
        <v>264</v>
      </c>
      <c r="E206" s="211" t="s">
        <v>1</v>
      </c>
      <c r="F206" s="212" t="s">
        <v>1501</v>
      </c>
      <c r="G206" s="13"/>
      <c r="H206" s="211" t="s">
        <v>1</v>
      </c>
      <c r="I206" s="213"/>
      <c r="J206" s="13"/>
      <c r="K206" s="13"/>
      <c r="L206" s="210"/>
      <c r="M206" s="214"/>
      <c r="N206" s="215"/>
      <c r="O206" s="215"/>
      <c r="P206" s="215"/>
      <c r="Q206" s="215"/>
      <c r="R206" s="215"/>
      <c r="S206" s="215"/>
      <c r="T206" s="21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11" t="s">
        <v>264</v>
      </c>
      <c r="AU206" s="211" t="s">
        <v>83</v>
      </c>
      <c r="AV206" s="13" t="s">
        <v>81</v>
      </c>
      <c r="AW206" s="13" t="s">
        <v>30</v>
      </c>
      <c r="AX206" s="13" t="s">
        <v>73</v>
      </c>
      <c r="AY206" s="211" t="s">
        <v>153</v>
      </c>
    </row>
    <row r="207" s="2" customFormat="1" ht="16.5" customHeight="1">
      <c r="A207" s="37"/>
      <c r="B207" s="187"/>
      <c r="C207" s="236" t="s">
        <v>419</v>
      </c>
      <c r="D207" s="236" t="s">
        <v>491</v>
      </c>
      <c r="E207" s="237" t="s">
        <v>1502</v>
      </c>
      <c r="F207" s="238" t="s">
        <v>1503</v>
      </c>
      <c r="G207" s="239" t="s">
        <v>373</v>
      </c>
      <c r="H207" s="240">
        <v>32.640000000000001</v>
      </c>
      <c r="I207" s="241"/>
      <c r="J207" s="242">
        <f>ROUND(I207*H207,2)</f>
        <v>0</v>
      </c>
      <c r="K207" s="238" t="s">
        <v>261</v>
      </c>
      <c r="L207" s="243"/>
      <c r="M207" s="244" t="s">
        <v>1</v>
      </c>
      <c r="N207" s="245" t="s">
        <v>38</v>
      </c>
      <c r="O207" s="76"/>
      <c r="P207" s="197">
        <f>O207*H207</f>
        <v>0</v>
      </c>
      <c r="Q207" s="197">
        <v>0.024</v>
      </c>
      <c r="R207" s="197">
        <f>Q207*H207</f>
        <v>0.78336000000000006</v>
      </c>
      <c r="S207" s="197">
        <v>0</v>
      </c>
      <c r="T207" s="198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9" t="s">
        <v>193</v>
      </c>
      <c r="AT207" s="199" t="s">
        <v>491</v>
      </c>
      <c r="AU207" s="199" t="s">
        <v>83</v>
      </c>
      <c r="AY207" s="18" t="s">
        <v>153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8" t="s">
        <v>81</v>
      </c>
      <c r="BK207" s="200">
        <f>ROUND(I207*H207,2)</f>
        <v>0</v>
      </c>
      <c r="BL207" s="18" t="s">
        <v>173</v>
      </c>
      <c r="BM207" s="199" t="s">
        <v>1504</v>
      </c>
    </row>
    <row r="208" s="2" customFormat="1">
      <c r="A208" s="37"/>
      <c r="B208" s="38"/>
      <c r="C208" s="37"/>
      <c r="D208" s="201" t="s">
        <v>162</v>
      </c>
      <c r="E208" s="37"/>
      <c r="F208" s="202" t="s">
        <v>1503</v>
      </c>
      <c r="G208" s="37"/>
      <c r="H208" s="37"/>
      <c r="I208" s="123"/>
      <c r="J208" s="37"/>
      <c r="K208" s="37"/>
      <c r="L208" s="38"/>
      <c r="M208" s="203"/>
      <c r="N208" s="204"/>
      <c r="O208" s="76"/>
      <c r="P208" s="76"/>
      <c r="Q208" s="76"/>
      <c r="R208" s="76"/>
      <c r="S208" s="76"/>
      <c r="T208" s="7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8" t="s">
        <v>162</v>
      </c>
      <c r="AU208" s="18" t="s">
        <v>83</v>
      </c>
    </row>
    <row r="209" s="14" customFormat="1">
      <c r="A209" s="14"/>
      <c r="B209" s="217"/>
      <c r="C209" s="14"/>
      <c r="D209" s="201" t="s">
        <v>264</v>
      </c>
      <c r="E209" s="218" t="s">
        <v>1</v>
      </c>
      <c r="F209" s="219" t="s">
        <v>1500</v>
      </c>
      <c r="G209" s="14"/>
      <c r="H209" s="220">
        <v>27.199999999999999</v>
      </c>
      <c r="I209" s="221"/>
      <c r="J209" s="14"/>
      <c r="K209" s="14"/>
      <c r="L209" s="217"/>
      <c r="M209" s="222"/>
      <c r="N209" s="223"/>
      <c r="O209" s="223"/>
      <c r="P209" s="223"/>
      <c r="Q209" s="223"/>
      <c r="R209" s="223"/>
      <c r="S209" s="223"/>
      <c r="T209" s="22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8" t="s">
        <v>264</v>
      </c>
      <c r="AU209" s="218" t="s">
        <v>83</v>
      </c>
      <c r="AV209" s="14" t="s">
        <v>83</v>
      </c>
      <c r="AW209" s="14" t="s">
        <v>30</v>
      </c>
      <c r="AX209" s="14" t="s">
        <v>81</v>
      </c>
      <c r="AY209" s="218" t="s">
        <v>153</v>
      </c>
    </row>
    <row r="210" s="13" customFormat="1">
      <c r="A210" s="13"/>
      <c r="B210" s="210"/>
      <c r="C210" s="13"/>
      <c r="D210" s="201" t="s">
        <v>264</v>
      </c>
      <c r="E210" s="211" t="s">
        <v>1</v>
      </c>
      <c r="F210" s="212" t="s">
        <v>1505</v>
      </c>
      <c r="G210" s="13"/>
      <c r="H210" s="211" t="s">
        <v>1</v>
      </c>
      <c r="I210" s="213"/>
      <c r="J210" s="13"/>
      <c r="K210" s="13"/>
      <c r="L210" s="210"/>
      <c r="M210" s="214"/>
      <c r="N210" s="215"/>
      <c r="O210" s="215"/>
      <c r="P210" s="215"/>
      <c r="Q210" s="215"/>
      <c r="R210" s="215"/>
      <c r="S210" s="215"/>
      <c r="T210" s="21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11" t="s">
        <v>264</v>
      </c>
      <c r="AU210" s="211" t="s">
        <v>83</v>
      </c>
      <c r="AV210" s="13" t="s">
        <v>81</v>
      </c>
      <c r="AW210" s="13" t="s">
        <v>30</v>
      </c>
      <c r="AX210" s="13" t="s">
        <v>73</v>
      </c>
      <c r="AY210" s="211" t="s">
        <v>153</v>
      </c>
    </row>
    <row r="211" s="14" customFormat="1">
      <c r="A211" s="14"/>
      <c r="B211" s="217"/>
      <c r="C211" s="14"/>
      <c r="D211" s="201" t="s">
        <v>264</v>
      </c>
      <c r="E211" s="14"/>
      <c r="F211" s="219" t="s">
        <v>1506</v>
      </c>
      <c r="G211" s="14"/>
      <c r="H211" s="220">
        <v>32.640000000000001</v>
      </c>
      <c r="I211" s="221"/>
      <c r="J211" s="14"/>
      <c r="K211" s="14"/>
      <c r="L211" s="217"/>
      <c r="M211" s="222"/>
      <c r="N211" s="223"/>
      <c r="O211" s="223"/>
      <c r="P211" s="223"/>
      <c r="Q211" s="223"/>
      <c r="R211" s="223"/>
      <c r="S211" s="223"/>
      <c r="T211" s="22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8" t="s">
        <v>264</v>
      </c>
      <c r="AU211" s="218" t="s">
        <v>83</v>
      </c>
      <c r="AV211" s="14" t="s">
        <v>83</v>
      </c>
      <c r="AW211" s="14" t="s">
        <v>3</v>
      </c>
      <c r="AX211" s="14" t="s">
        <v>81</v>
      </c>
      <c r="AY211" s="218" t="s">
        <v>153</v>
      </c>
    </row>
    <row r="212" s="2" customFormat="1" ht="16.5" customHeight="1">
      <c r="A212" s="37"/>
      <c r="B212" s="187"/>
      <c r="C212" s="188" t="s">
        <v>427</v>
      </c>
      <c r="D212" s="188" t="s">
        <v>156</v>
      </c>
      <c r="E212" s="189" t="s">
        <v>1507</v>
      </c>
      <c r="F212" s="190" t="s">
        <v>1508</v>
      </c>
      <c r="G212" s="191" t="s">
        <v>494</v>
      </c>
      <c r="H212" s="192">
        <v>8</v>
      </c>
      <c r="I212" s="193"/>
      <c r="J212" s="194">
        <f>ROUND(I212*H212,2)</f>
        <v>0</v>
      </c>
      <c r="K212" s="190" t="s">
        <v>261</v>
      </c>
      <c r="L212" s="38"/>
      <c r="M212" s="195" t="s">
        <v>1</v>
      </c>
      <c r="N212" s="196" t="s">
        <v>38</v>
      </c>
      <c r="O212" s="76"/>
      <c r="P212" s="197">
        <f>O212*H212</f>
        <v>0</v>
      </c>
      <c r="Q212" s="197">
        <v>0.00084999999999999995</v>
      </c>
      <c r="R212" s="197">
        <f>Q212*H212</f>
        <v>0.0067999999999999996</v>
      </c>
      <c r="S212" s="197">
        <v>0</v>
      </c>
      <c r="T212" s="198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9" t="s">
        <v>173</v>
      </c>
      <c r="AT212" s="199" t="s">
        <v>156</v>
      </c>
      <c r="AU212" s="199" t="s">
        <v>83</v>
      </c>
      <c r="AY212" s="18" t="s">
        <v>153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8" t="s">
        <v>81</v>
      </c>
      <c r="BK212" s="200">
        <f>ROUND(I212*H212,2)</f>
        <v>0</v>
      </c>
      <c r="BL212" s="18" t="s">
        <v>173</v>
      </c>
      <c r="BM212" s="199" t="s">
        <v>1509</v>
      </c>
    </row>
    <row r="213" s="2" customFormat="1">
      <c r="A213" s="37"/>
      <c r="B213" s="38"/>
      <c r="C213" s="37"/>
      <c r="D213" s="201" t="s">
        <v>162</v>
      </c>
      <c r="E213" s="37"/>
      <c r="F213" s="202" t="s">
        <v>1510</v>
      </c>
      <c r="G213" s="37"/>
      <c r="H213" s="37"/>
      <c r="I213" s="123"/>
      <c r="J213" s="37"/>
      <c r="K213" s="37"/>
      <c r="L213" s="38"/>
      <c r="M213" s="203"/>
      <c r="N213" s="204"/>
      <c r="O213" s="76"/>
      <c r="P213" s="76"/>
      <c r="Q213" s="76"/>
      <c r="R213" s="76"/>
      <c r="S213" s="76"/>
      <c r="T213" s="7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8" t="s">
        <v>162</v>
      </c>
      <c r="AU213" s="18" t="s">
        <v>83</v>
      </c>
    </row>
    <row r="214" s="14" customFormat="1">
      <c r="A214" s="14"/>
      <c r="B214" s="217"/>
      <c r="C214" s="14"/>
      <c r="D214" s="201" t="s">
        <v>264</v>
      </c>
      <c r="E214" s="218" t="s">
        <v>1</v>
      </c>
      <c r="F214" s="219" t="s">
        <v>193</v>
      </c>
      <c r="G214" s="14"/>
      <c r="H214" s="220">
        <v>8</v>
      </c>
      <c r="I214" s="221"/>
      <c r="J214" s="14"/>
      <c r="K214" s="14"/>
      <c r="L214" s="217"/>
      <c r="M214" s="222"/>
      <c r="N214" s="223"/>
      <c r="O214" s="223"/>
      <c r="P214" s="223"/>
      <c r="Q214" s="223"/>
      <c r="R214" s="223"/>
      <c r="S214" s="223"/>
      <c r="T214" s="22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8" t="s">
        <v>264</v>
      </c>
      <c r="AU214" s="218" t="s">
        <v>83</v>
      </c>
      <c r="AV214" s="14" t="s">
        <v>83</v>
      </c>
      <c r="AW214" s="14" t="s">
        <v>30</v>
      </c>
      <c r="AX214" s="14" t="s">
        <v>81</v>
      </c>
      <c r="AY214" s="218" t="s">
        <v>153</v>
      </c>
    </row>
    <row r="215" s="2" customFormat="1" ht="16.5" customHeight="1">
      <c r="A215" s="37"/>
      <c r="B215" s="187"/>
      <c r="C215" s="188" t="s">
        <v>433</v>
      </c>
      <c r="D215" s="188" t="s">
        <v>156</v>
      </c>
      <c r="E215" s="189" t="s">
        <v>1511</v>
      </c>
      <c r="F215" s="190" t="s">
        <v>1512</v>
      </c>
      <c r="G215" s="191" t="s">
        <v>494</v>
      </c>
      <c r="H215" s="192">
        <v>3</v>
      </c>
      <c r="I215" s="193"/>
      <c r="J215" s="194">
        <f>ROUND(I215*H215,2)</f>
        <v>0</v>
      </c>
      <c r="K215" s="190" t="s">
        <v>261</v>
      </c>
      <c r="L215" s="38"/>
      <c r="M215" s="195" t="s">
        <v>1</v>
      </c>
      <c r="N215" s="196" t="s">
        <v>38</v>
      </c>
      <c r="O215" s="76"/>
      <c r="P215" s="197">
        <f>O215*H215</f>
        <v>0</v>
      </c>
      <c r="Q215" s="197">
        <v>0.068640000000000007</v>
      </c>
      <c r="R215" s="197">
        <f>Q215*H215</f>
        <v>0.20592000000000002</v>
      </c>
      <c r="S215" s="197">
        <v>0</v>
      </c>
      <c r="T215" s="198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9" t="s">
        <v>173</v>
      </c>
      <c r="AT215" s="199" t="s">
        <v>156</v>
      </c>
      <c r="AU215" s="199" t="s">
        <v>83</v>
      </c>
      <c r="AY215" s="18" t="s">
        <v>153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8" t="s">
        <v>81</v>
      </c>
      <c r="BK215" s="200">
        <f>ROUND(I215*H215,2)</f>
        <v>0</v>
      </c>
      <c r="BL215" s="18" t="s">
        <v>173</v>
      </c>
      <c r="BM215" s="199" t="s">
        <v>1513</v>
      </c>
    </row>
    <row r="216" s="2" customFormat="1">
      <c r="A216" s="37"/>
      <c r="B216" s="38"/>
      <c r="C216" s="37"/>
      <c r="D216" s="201" t="s">
        <v>162</v>
      </c>
      <c r="E216" s="37"/>
      <c r="F216" s="202" t="s">
        <v>1514</v>
      </c>
      <c r="G216" s="37"/>
      <c r="H216" s="37"/>
      <c r="I216" s="123"/>
      <c r="J216" s="37"/>
      <c r="K216" s="37"/>
      <c r="L216" s="38"/>
      <c r="M216" s="203"/>
      <c r="N216" s="204"/>
      <c r="O216" s="76"/>
      <c r="P216" s="76"/>
      <c r="Q216" s="76"/>
      <c r="R216" s="76"/>
      <c r="S216" s="76"/>
      <c r="T216" s="7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162</v>
      </c>
      <c r="AU216" s="18" t="s">
        <v>83</v>
      </c>
    </row>
    <row r="217" s="14" customFormat="1">
      <c r="A217" s="14"/>
      <c r="B217" s="217"/>
      <c r="C217" s="14"/>
      <c r="D217" s="201" t="s">
        <v>264</v>
      </c>
      <c r="E217" s="218" t="s">
        <v>1</v>
      </c>
      <c r="F217" s="219" t="s">
        <v>168</v>
      </c>
      <c r="G217" s="14"/>
      <c r="H217" s="220">
        <v>3</v>
      </c>
      <c r="I217" s="221"/>
      <c r="J217" s="14"/>
      <c r="K217" s="14"/>
      <c r="L217" s="217"/>
      <c r="M217" s="222"/>
      <c r="N217" s="223"/>
      <c r="O217" s="223"/>
      <c r="P217" s="223"/>
      <c r="Q217" s="223"/>
      <c r="R217" s="223"/>
      <c r="S217" s="223"/>
      <c r="T217" s="22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18" t="s">
        <v>264</v>
      </c>
      <c r="AU217" s="218" t="s">
        <v>83</v>
      </c>
      <c r="AV217" s="14" t="s">
        <v>83</v>
      </c>
      <c r="AW217" s="14" t="s">
        <v>30</v>
      </c>
      <c r="AX217" s="14" t="s">
        <v>81</v>
      </c>
      <c r="AY217" s="218" t="s">
        <v>153</v>
      </c>
    </row>
    <row r="218" s="2" customFormat="1" ht="16.5" customHeight="1">
      <c r="A218" s="37"/>
      <c r="B218" s="187"/>
      <c r="C218" s="188" t="s">
        <v>439</v>
      </c>
      <c r="D218" s="188" t="s">
        <v>156</v>
      </c>
      <c r="E218" s="189" t="s">
        <v>1515</v>
      </c>
      <c r="F218" s="190" t="s">
        <v>1516</v>
      </c>
      <c r="G218" s="191" t="s">
        <v>1517</v>
      </c>
      <c r="H218" s="192">
        <v>8</v>
      </c>
      <c r="I218" s="193"/>
      <c r="J218" s="194">
        <f>ROUND(I218*H218,2)</f>
        <v>0</v>
      </c>
      <c r="K218" s="190" t="s">
        <v>1</v>
      </c>
      <c r="L218" s="38"/>
      <c r="M218" s="195" t="s">
        <v>1</v>
      </c>
      <c r="N218" s="196" t="s">
        <v>38</v>
      </c>
      <c r="O218" s="76"/>
      <c r="P218" s="197">
        <f>O218*H218</f>
        <v>0</v>
      </c>
      <c r="Q218" s="197">
        <v>0.00031</v>
      </c>
      <c r="R218" s="197">
        <f>Q218*H218</f>
        <v>0.00248</v>
      </c>
      <c r="S218" s="197">
        <v>0</v>
      </c>
      <c r="T218" s="198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9" t="s">
        <v>173</v>
      </c>
      <c r="AT218" s="199" t="s">
        <v>156</v>
      </c>
      <c r="AU218" s="199" t="s">
        <v>83</v>
      </c>
      <c r="AY218" s="18" t="s">
        <v>153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8" t="s">
        <v>81</v>
      </c>
      <c r="BK218" s="200">
        <f>ROUND(I218*H218,2)</f>
        <v>0</v>
      </c>
      <c r="BL218" s="18" t="s">
        <v>173</v>
      </c>
      <c r="BM218" s="199" t="s">
        <v>1518</v>
      </c>
    </row>
    <row r="219" s="2" customFormat="1">
      <c r="A219" s="37"/>
      <c r="B219" s="38"/>
      <c r="C219" s="37"/>
      <c r="D219" s="201" t="s">
        <v>162</v>
      </c>
      <c r="E219" s="37"/>
      <c r="F219" s="202" t="s">
        <v>1516</v>
      </c>
      <c r="G219" s="37"/>
      <c r="H219" s="37"/>
      <c r="I219" s="123"/>
      <c r="J219" s="37"/>
      <c r="K219" s="37"/>
      <c r="L219" s="38"/>
      <c r="M219" s="203"/>
      <c r="N219" s="204"/>
      <c r="O219" s="76"/>
      <c r="P219" s="76"/>
      <c r="Q219" s="76"/>
      <c r="R219" s="76"/>
      <c r="S219" s="76"/>
      <c r="T219" s="7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8" t="s">
        <v>162</v>
      </c>
      <c r="AU219" s="18" t="s">
        <v>83</v>
      </c>
    </row>
    <row r="220" s="14" customFormat="1">
      <c r="A220" s="14"/>
      <c r="B220" s="217"/>
      <c r="C220" s="14"/>
      <c r="D220" s="201" t="s">
        <v>264</v>
      </c>
      <c r="E220" s="218" t="s">
        <v>1</v>
      </c>
      <c r="F220" s="219" t="s">
        <v>193</v>
      </c>
      <c r="G220" s="14"/>
      <c r="H220" s="220">
        <v>8</v>
      </c>
      <c r="I220" s="221"/>
      <c r="J220" s="14"/>
      <c r="K220" s="14"/>
      <c r="L220" s="217"/>
      <c r="M220" s="222"/>
      <c r="N220" s="223"/>
      <c r="O220" s="223"/>
      <c r="P220" s="223"/>
      <c r="Q220" s="223"/>
      <c r="R220" s="223"/>
      <c r="S220" s="223"/>
      <c r="T220" s="22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18" t="s">
        <v>264</v>
      </c>
      <c r="AU220" s="218" t="s">
        <v>83</v>
      </c>
      <c r="AV220" s="14" t="s">
        <v>83</v>
      </c>
      <c r="AW220" s="14" t="s">
        <v>30</v>
      </c>
      <c r="AX220" s="14" t="s">
        <v>81</v>
      </c>
      <c r="AY220" s="218" t="s">
        <v>153</v>
      </c>
    </row>
    <row r="221" s="2" customFormat="1" ht="16.5" customHeight="1">
      <c r="A221" s="37"/>
      <c r="B221" s="187"/>
      <c r="C221" s="188" t="s">
        <v>444</v>
      </c>
      <c r="D221" s="188" t="s">
        <v>156</v>
      </c>
      <c r="E221" s="189" t="s">
        <v>1519</v>
      </c>
      <c r="F221" s="190" t="s">
        <v>1520</v>
      </c>
      <c r="G221" s="191" t="s">
        <v>494</v>
      </c>
      <c r="H221" s="192">
        <v>6</v>
      </c>
      <c r="I221" s="193"/>
      <c r="J221" s="194">
        <f>ROUND(I221*H221,2)</f>
        <v>0</v>
      </c>
      <c r="K221" s="190" t="s">
        <v>261</v>
      </c>
      <c r="L221" s="38"/>
      <c r="M221" s="195" t="s">
        <v>1</v>
      </c>
      <c r="N221" s="196" t="s">
        <v>38</v>
      </c>
      <c r="O221" s="76"/>
      <c r="P221" s="197">
        <f>O221*H221</f>
        <v>0</v>
      </c>
      <c r="Q221" s="197">
        <v>1.92726</v>
      </c>
      <c r="R221" s="197">
        <f>Q221*H221</f>
        <v>11.563559999999999</v>
      </c>
      <c r="S221" s="197">
        <v>0</v>
      </c>
      <c r="T221" s="198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9" t="s">
        <v>173</v>
      </c>
      <c r="AT221" s="199" t="s">
        <v>156</v>
      </c>
      <c r="AU221" s="199" t="s">
        <v>83</v>
      </c>
      <c r="AY221" s="18" t="s">
        <v>153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8" t="s">
        <v>81</v>
      </c>
      <c r="BK221" s="200">
        <f>ROUND(I221*H221,2)</f>
        <v>0</v>
      </c>
      <c r="BL221" s="18" t="s">
        <v>173</v>
      </c>
      <c r="BM221" s="199" t="s">
        <v>1521</v>
      </c>
    </row>
    <row r="222" s="2" customFormat="1">
      <c r="A222" s="37"/>
      <c r="B222" s="38"/>
      <c r="C222" s="37"/>
      <c r="D222" s="201" t="s">
        <v>162</v>
      </c>
      <c r="E222" s="37"/>
      <c r="F222" s="202" t="s">
        <v>1522</v>
      </c>
      <c r="G222" s="37"/>
      <c r="H222" s="37"/>
      <c r="I222" s="123"/>
      <c r="J222" s="37"/>
      <c r="K222" s="37"/>
      <c r="L222" s="38"/>
      <c r="M222" s="203"/>
      <c r="N222" s="204"/>
      <c r="O222" s="76"/>
      <c r="P222" s="76"/>
      <c r="Q222" s="76"/>
      <c r="R222" s="76"/>
      <c r="S222" s="76"/>
      <c r="T222" s="7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8" t="s">
        <v>162</v>
      </c>
      <c r="AU222" s="18" t="s">
        <v>83</v>
      </c>
    </row>
    <row r="223" s="2" customFormat="1" ht="16.5" customHeight="1">
      <c r="A223" s="37"/>
      <c r="B223" s="187"/>
      <c r="C223" s="236" t="s">
        <v>281</v>
      </c>
      <c r="D223" s="236" t="s">
        <v>491</v>
      </c>
      <c r="E223" s="237" t="s">
        <v>1523</v>
      </c>
      <c r="F223" s="238" t="s">
        <v>1524</v>
      </c>
      <c r="G223" s="239" t="s">
        <v>494</v>
      </c>
      <c r="H223" s="240">
        <v>6</v>
      </c>
      <c r="I223" s="241"/>
      <c r="J223" s="242">
        <f>ROUND(I223*H223,2)</f>
        <v>0</v>
      </c>
      <c r="K223" s="238" t="s">
        <v>1</v>
      </c>
      <c r="L223" s="243"/>
      <c r="M223" s="244" t="s">
        <v>1</v>
      </c>
      <c r="N223" s="245" t="s">
        <v>38</v>
      </c>
      <c r="O223" s="76"/>
      <c r="P223" s="197">
        <f>O223*H223</f>
        <v>0</v>
      </c>
      <c r="Q223" s="197">
        <v>0.58499999999999996</v>
      </c>
      <c r="R223" s="197">
        <f>Q223*H223</f>
        <v>3.5099999999999998</v>
      </c>
      <c r="S223" s="197">
        <v>0</v>
      </c>
      <c r="T223" s="198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9" t="s">
        <v>193</v>
      </c>
      <c r="AT223" s="199" t="s">
        <v>491</v>
      </c>
      <c r="AU223" s="199" t="s">
        <v>83</v>
      </c>
      <c r="AY223" s="18" t="s">
        <v>153</v>
      </c>
      <c r="BE223" s="200">
        <f>IF(N223="základní",J223,0)</f>
        <v>0</v>
      </c>
      <c r="BF223" s="200">
        <f>IF(N223="snížená",J223,0)</f>
        <v>0</v>
      </c>
      <c r="BG223" s="200">
        <f>IF(N223="zákl. přenesená",J223,0)</f>
        <v>0</v>
      </c>
      <c r="BH223" s="200">
        <f>IF(N223="sníž. přenesená",J223,0)</f>
        <v>0</v>
      </c>
      <c r="BI223" s="200">
        <f>IF(N223="nulová",J223,0)</f>
        <v>0</v>
      </c>
      <c r="BJ223" s="18" t="s">
        <v>81</v>
      </c>
      <c r="BK223" s="200">
        <f>ROUND(I223*H223,2)</f>
        <v>0</v>
      </c>
      <c r="BL223" s="18" t="s">
        <v>173</v>
      </c>
      <c r="BM223" s="199" t="s">
        <v>1525</v>
      </c>
    </row>
    <row r="224" s="2" customFormat="1">
      <c r="A224" s="37"/>
      <c r="B224" s="38"/>
      <c r="C224" s="37"/>
      <c r="D224" s="201" t="s">
        <v>162</v>
      </c>
      <c r="E224" s="37"/>
      <c r="F224" s="202" t="s">
        <v>1524</v>
      </c>
      <c r="G224" s="37"/>
      <c r="H224" s="37"/>
      <c r="I224" s="123"/>
      <c r="J224" s="37"/>
      <c r="K224" s="37"/>
      <c r="L224" s="38"/>
      <c r="M224" s="203"/>
      <c r="N224" s="204"/>
      <c r="O224" s="76"/>
      <c r="P224" s="76"/>
      <c r="Q224" s="76"/>
      <c r="R224" s="76"/>
      <c r="S224" s="76"/>
      <c r="T224" s="7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8" t="s">
        <v>162</v>
      </c>
      <c r="AU224" s="18" t="s">
        <v>83</v>
      </c>
    </row>
    <row r="225" s="14" customFormat="1">
      <c r="A225" s="14"/>
      <c r="B225" s="217"/>
      <c r="C225" s="14"/>
      <c r="D225" s="201" t="s">
        <v>264</v>
      </c>
      <c r="E225" s="218" t="s">
        <v>1</v>
      </c>
      <c r="F225" s="219" t="s">
        <v>183</v>
      </c>
      <c r="G225" s="14"/>
      <c r="H225" s="220">
        <v>6</v>
      </c>
      <c r="I225" s="221"/>
      <c r="J225" s="14"/>
      <c r="K225" s="14"/>
      <c r="L225" s="217"/>
      <c r="M225" s="222"/>
      <c r="N225" s="223"/>
      <c r="O225" s="223"/>
      <c r="P225" s="223"/>
      <c r="Q225" s="223"/>
      <c r="R225" s="223"/>
      <c r="S225" s="223"/>
      <c r="T225" s="22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8" t="s">
        <v>264</v>
      </c>
      <c r="AU225" s="218" t="s">
        <v>83</v>
      </c>
      <c r="AV225" s="14" t="s">
        <v>83</v>
      </c>
      <c r="AW225" s="14" t="s">
        <v>30</v>
      </c>
      <c r="AX225" s="14" t="s">
        <v>81</v>
      </c>
      <c r="AY225" s="218" t="s">
        <v>153</v>
      </c>
    </row>
    <row r="226" s="2" customFormat="1" ht="16.5" customHeight="1">
      <c r="A226" s="37"/>
      <c r="B226" s="187"/>
      <c r="C226" s="236" t="s">
        <v>455</v>
      </c>
      <c r="D226" s="236" t="s">
        <v>491</v>
      </c>
      <c r="E226" s="237" t="s">
        <v>1526</v>
      </c>
      <c r="F226" s="238" t="s">
        <v>1527</v>
      </c>
      <c r="G226" s="239" t="s">
        <v>494</v>
      </c>
      <c r="H226" s="240">
        <v>6</v>
      </c>
      <c r="I226" s="241"/>
      <c r="J226" s="242">
        <f>ROUND(I226*H226,2)</f>
        <v>0</v>
      </c>
      <c r="K226" s="238" t="s">
        <v>1</v>
      </c>
      <c r="L226" s="243"/>
      <c r="M226" s="244" t="s">
        <v>1</v>
      </c>
      <c r="N226" s="245" t="s">
        <v>38</v>
      </c>
      <c r="O226" s="76"/>
      <c r="P226" s="197">
        <f>O226*H226</f>
        <v>0</v>
      </c>
      <c r="Q226" s="197">
        <v>0.068000000000000005</v>
      </c>
      <c r="R226" s="197">
        <f>Q226*H226</f>
        <v>0.40800000000000003</v>
      </c>
      <c r="S226" s="197">
        <v>0</v>
      </c>
      <c r="T226" s="198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9" t="s">
        <v>193</v>
      </c>
      <c r="AT226" s="199" t="s">
        <v>491</v>
      </c>
      <c r="AU226" s="199" t="s">
        <v>83</v>
      </c>
      <c r="AY226" s="18" t="s">
        <v>153</v>
      </c>
      <c r="BE226" s="200">
        <f>IF(N226="základní",J226,0)</f>
        <v>0</v>
      </c>
      <c r="BF226" s="200">
        <f>IF(N226="snížená",J226,0)</f>
        <v>0</v>
      </c>
      <c r="BG226" s="200">
        <f>IF(N226="zákl. přenesená",J226,0)</f>
        <v>0</v>
      </c>
      <c r="BH226" s="200">
        <f>IF(N226="sníž. přenesená",J226,0)</f>
        <v>0</v>
      </c>
      <c r="BI226" s="200">
        <f>IF(N226="nulová",J226,0)</f>
        <v>0</v>
      </c>
      <c r="BJ226" s="18" t="s">
        <v>81</v>
      </c>
      <c r="BK226" s="200">
        <f>ROUND(I226*H226,2)</f>
        <v>0</v>
      </c>
      <c r="BL226" s="18" t="s">
        <v>173</v>
      </c>
      <c r="BM226" s="199" t="s">
        <v>1528</v>
      </c>
    </row>
    <row r="227" s="2" customFormat="1">
      <c r="A227" s="37"/>
      <c r="B227" s="38"/>
      <c r="C227" s="37"/>
      <c r="D227" s="201" t="s">
        <v>162</v>
      </c>
      <c r="E227" s="37"/>
      <c r="F227" s="202" t="s">
        <v>1527</v>
      </c>
      <c r="G227" s="37"/>
      <c r="H227" s="37"/>
      <c r="I227" s="123"/>
      <c r="J227" s="37"/>
      <c r="K227" s="37"/>
      <c r="L227" s="38"/>
      <c r="M227" s="203"/>
      <c r="N227" s="204"/>
      <c r="O227" s="76"/>
      <c r="P227" s="76"/>
      <c r="Q227" s="76"/>
      <c r="R227" s="76"/>
      <c r="S227" s="76"/>
      <c r="T227" s="7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8" t="s">
        <v>162</v>
      </c>
      <c r="AU227" s="18" t="s">
        <v>83</v>
      </c>
    </row>
    <row r="228" s="14" customFormat="1">
      <c r="A228" s="14"/>
      <c r="B228" s="217"/>
      <c r="C228" s="14"/>
      <c r="D228" s="201" t="s">
        <v>264</v>
      </c>
      <c r="E228" s="218" t="s">
        <v>1</v>
      </c>
      <c r="F228" s="219" t="s">
        <v>183</v>
      </c>
      <c r="G228" s="14"/>
      <c r="H228" s="220">
        <v>6</v>
      </c>
      <c r="I228" s="221"/>
      <c r="J228" s="14"/>
      <c r="K228" s="14"/>
      <c r="L228" s="217"/>
      <c r="M228" s="222"/>
      <c r="N228" s="223"/>
      <c r="O228" s="223"/>
      <c r="P228" s="223"/>
      <c r="Q228" s="223"/>
      <c r="R228" s="223"/>
      <c r="S228" s="223"/>
      <c r="T228" s="22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8" t="s">
        <v>264</v>
      </c>
      <c r="AU228" s="218" t="s">
        <v>83</v>
      </c>
      <c r="AV228" s="14" t="s">
        <v>83</v>
      </c>
      <c r="AW228" s="14" t="s">
        <v>30</v>
      </c>
      <c r="AX228" s="14" t="s">
        <v>81</v>
      </c>
      <c r="AY228" s="218" t="s">
        <v>153</v>
      </c>
    </row>
    <row r="229" s="2" customFormat="1" ht="16.5" customHeight="1">
      <c r="A229" s="37"/>
      <c r="B229" s="187"/>
      <c r="C229" s="236" t="s">
        <v>461</v>
      </c>
      <c r="D229" s="236" t="s">
        <v>491</v>
      </c>
      <c r="E229" s="237" t="s">
        <v>1529</v>
      </c>
      <c r="F229" s="238" t="s">
        <v>1530</v>
      </c>
      <c r="G229" s="239" t="s">
        <v>494</v>
      </c>
      <c r="H229" s="240">
        <v>6</v>
      </c>
      <c r="I229" s="241"/>
      <c r="J229" s="242">
        <f>ROUND(I229*H229,2)</f>
        <v>0</v>
      </c>
      <c r="K229" s="238" t="s">
        <v>1</v>
      </c>
      <c r="L229" s="243"/>
      <c r="M229" s="244" t="s">
        <v>1</v>
      </c>
      <c r="N229" s="245" t="s">
        <v>38</v>
      </c>
      <c r="O229" s="76"/>
      <c r="P229" s="197">
        <f>O229*H229</f>
        <v>0</v>
      </c>
      <c r="Q229" s="197">
        <v>0.052999999999999998</v>
      </c>
      <c r="R229" s="197">
        <f>Q229*H229</f>
        <v>0.318</v>
      </c>
      <c r="S229" s="197">
        <v>0</v>
      </c>
      <c r="T229" s="198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9" t="s">
        <v>193</v>
      </c>
      <c r="AT229" s="199" t="s">
        <v>491</v>
      </c>
      <c r="AU229" s="199" t="s">
        <v>83</v>
      </c>
      <c r="AY229" s="18" t="s">
        <v>153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8" t="s">
        <v>81</v>
      </c>
      <c r="BK229" s="200">
        <f>ROUND(I229*H229,2)</f>
        <v>0</v>
      </c>
      <c r="BL229" s="18" t="s">
        <v>173</v>
      </c>
      <c r="BM229" s="199" t="s">
        <v>1531</v>
      </c>
    </row>
    <row r="230" s="2" customFormat="1">
      <c r="A230" s="37"/>
      <c r="B230" s="38"/>
      <c r="C230" s="37"/>
      <c r="D230" s="201" t="s">
        <v>162</v>
      </c>
      <c r="E230" s="37"/>
      <c r="F230" s="202" t="s">
        <v>1530</v>
      </c>
      <c r="G230" s="37"/>
      <c r="H230" s="37"/>
      <c r="I230" s="123"/>
      <c r="J230" s="37"/>
      <c r="K230" s="37"/>
      <c r="L230" s="38"/>
      <c r="M230" s="203"/>
      <c r="N230" s="204"/>
      <c r="O230" s="76"/>
      <c r="P230" s="76"/>
      <c r="Q230" s="76"/>
      <c r="R230" s="76"/>
      <c r="S230" s="76"/>
      <c r="T230" s="7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8" t="s">
        <v>162</v>
      </c>
      <c r="AU230" s="18" t="s">
        <v>83</v>
      </c>
    </row>
    <row r="231" s="14" customFormat="1">
      <c r="A231" s="14"/>
      <c r="B231" s="217"/>
      <c r="C231" s="14"/>
      <c r="D231" s="201" t="s">
        <v>264</v>
      </c>
      <c r="E231" s="218" t="s">
        <v>1</v>
      </c>
      <c r="F231" s="219" t="s">
        <v>183</v>
      </c>
      <c r="G231" s="14"/>
      <c r="H231" s="220">
        <v>6</v>
      </c>
      <c r="I231" s="221"/>
      <c r="J231" s="14"/>
      <c r="K231" s="14"/>
      <c r="L231" s="217"/>
      <c r="M231" s="222"/>
      <c r="N231" s="223"/>
      <c r="O231" s="223"/>
      <c r="P231" s="223"/>
      <c r="Q231" s="223"/>
      <c r="R231" s="223"/>
      <c r="S231" s="223"/>
      <c r="T231" s="22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18" t="s">
        <v>264</v>
      </c>
      <c r="AU231" s="218" t="s">
        <v>83</v>
      </c>
      <c r="AV231" s="14" t="s">
        <v>83</v>
      </c>
      <c r="AW231" s="14" t="s">
        <v>30</v>
      </c>
      <c r="AX231" s="14" t="s">
        <v>81</v>
      </c>
      <c r="AY231" s="218" t="s">
        <v>153</v>
      </c>
    </row>
    <row r="232" s="2" customFormat="1" ht="16.5" customHeight="1">
      <c r="A232" s="37"/>
      <c r="B232" s="187"/>
      <c r="C232" s="236" t="s">
        <v>623</v>
      </c>
      <c r="D232" s="236" t="s">
        <v>491</v>
      </c>
      <c r="E232" s="237" t="s">
        <v>1532</v>
      </c>
      <c r="F232" s="238" t="s">
        <v>1533</v>
      </c>
      <c r="G232" s="239" t="s">
        <v>494</v>
      </c>
      <c r="H232" s="240">
        <v>12</v>
      </c>
      <c r="I232" s="241"/>
      <c r="J232" s="242">
        <f>ROUND(I232*H232,2)</f>
        <v>0</v>
      </c>
      <c r="K232" s="238" t="s">
        <v>1</v>
      </c>
      <c r="L232" s="243"/>
      <c r="M232" s="244" t="s">
        <v>1</v>
      </c>
      <c r="N232" s="245" t="s">
        <v>38</v>
      </c>
      <c r="O232" s="76"/>
      <c r="P232" s="197">
        <f>O232*H232</f>
        <v>0</v>
      </c>
      <c r="Q232" s="197">
        <v>0.002</v>
      </c>
      <c r="R232" s="197">
        <f>Q232*H232</f>
        <v>0.024</v>
      </c>
      <c r="S232" s="197">
        <v>0</v>
      </c>
      <c r="T232" s="198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99" t="s">
        <v>193</v>
      </c>
      <c r="AT232" s="199" t="s">
        <v>491</v>
      </c>
      <c r="AU232" s="199" t="s">
        <v>83</v>
      </c>
      <c r="AY232" s="18" t="s">
        <v>153</v>
      </c>
      <c r="BE232" s="200">
        <f>IF(N232="základní",J232,0)</f>
        <v>0</v>
      </c>
      <c r="BF232" s="200">
        <f>IF(N232="snížená",J232,0)</f>
        <v>0</v>
      </c>
      <c r="BG232" s="200">
        <f>IF(N232="zákl. přenesená",J232,0)</f>
        <v>0</v>
      </c>
      <c r="BH232" s="200">
        <f>IF(N232="sníž. přenesená",J232,0)</f>
        <v>0</v>
      </c>
      <c r="BI232" s="200">
        <f>IF(N232="nulová",J232,0)</f>
        <v>0</v>
      </c>
      <c r="BJ232" s="18" t="s">
        <v>81</v>
      </c>
      <c r="BK232" s="200">
        <f>ROUND(I232*H232,2)</f>
        <v>0</v>
      </c>
      <c r="BL232" s="18" t="s">
        <v>173</v>
      </c>
      <c r="BM232" s="199" t="s">
        <v>1534</v>
      </c>
    </row>
    <row r="233" s="2" customFormat="1">
      <c r="A233" s="37"/>
      <c r="B233" s="38"/>
      <c r="C233" s="37"/>
      <c r="D233" s="201" t="s">
        <v>162</v>
      </c>
      <c r="E233" s="37"/>
      <c r="F233" s="202" t="s">
        <v>1533</v>
      </c>
      <c r="G233" s="37"/>
      <c r="H233" s="37"/>
      <c r="I233" s="123"/>
      <c r="J233" s="37"/>
      <c r="K233" s="37"/>
      <c r="L233" s="38"/>
      <c r="M233" s="203"/>
      <c r="N233" s="204"/>
      <c r="O233" s="76"/>
      <c r="P233" s="76"/>
      <c r="Q233" s="76"/>
      <c r="R233" s="76"/>
      <c r="S233" s="76"/>
      <c r="T233" s="7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8" t="s">
        <v>162</v>
      </c>
      <c r="AU233" s="18" t="s">
        <v>83</v>
      </c>
    </row>
    <row r="234" s="14" customFormat="1">
      <c r="A234" s="14"/>
      <c r="B234" s="217"/>
      <c r="C234" s="14"/>
      <c r="D234" s="201" t="s">
        <v>264</v>
      </c>
      <c r="E234" s="218" t="s">
        <v>1</v>
      </c>
      <c r="F234" s="219" t="s">
        <v>218</v>
      </c>
      <c r="G234" s="14"/>
      <c r="H234" s="220">
        <v>12</v>
      </c>
      <c r="I234" s="221"/>
      <c r="J234" s="14"/>
      <c r="K234" s="14"/>
      <c r="L234" s="217"/>
      <c r="M234" s="222"/>
      <c r="N234" s="223"/>
      <c r="O234" s="223"/>
      <c r="P234" s="223"/>
      <c r="Q234" s="223"/>
      <c r="R234" s="223"/>
      <c r="S234" s="223"/>
      <c r="T234" s="22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18" t="s">
        <v>264</v>
      </c>
      <c r="AU234" s="218" t="s">
        <v>83</v>
      </c>
      <c r="AV234" s="14" t="s">
        <v>83</v>
      </c>
      <c r="AW234" s="14" t="s">
        <v>30</v>
      </c>
      <c r="AX234" s="14" t="s">
        <v>81</v>
      </c>
      <c r="AY234" s="218" t="s">
        <v>153</v>
      </c>
    </row>
    <row r="235" s="2" customFormat="1" ht="16.5" customHeight="1">
      <c r="A235" s="37"/>
      <c r="B235" s="187"/>
      <c r="C235" s="236" t="s">
        <v>628</v>
      </c>
      <c r="D235" s="236" t="s">
        <v>491</v>
      </c>
      <c r="E235" s="237" t="s">
        <v>1535</v>
      </c>
      <c r="F235" s="238" t="s">
        <v>1536</v>
      </c>
      <c r="G235" s="239" t="s">
        <v>494</v>
      </c>
      <c r="H235" s="240">
        <v>6</v>
      </c>
      <c r="I235" s="241"/>
      <c r="J235" s="242">
        <f>ROUND(I235*H235,2)</f>
        <v>0</v>
      </c>
      <c r="K235" s="238" t="s">
        <v>261</v>
      </c>
      <c r="L235" s="243"/>
      <c r="M235" s="244" t="s">
        <v>1</v>
      </c>
      <c r="N235" s="245" t="s">
        <v>38</v>
      </c>
      <c r="O235" s="76"/>
      <c r="P235" s="197">
        <f>O235*H235</f>
        <v>0</v>
      </c>
      <c r="Q235" s="197">
        <v>0.254</v>
      </c>
      <c r="R235" s="197">
        <f>Q235*H235</f>
        <v>1.524</v>
      </c>
      <c r="S235" s="197">
        <v>0</v>
      </c>
      <c r="T235" s="198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9" t="s">
        <v>193</v>
      </c>
      <c r="AT235" s="199" t="s">
        <v>491</v>
      </c>
      <c r="AU235" s="199" t="s">
        <v>83</v>
      </c>
      <c r="AY235" s="18" t="s">
        <v>153</v>
      </c>
      <c r="BE235" s="200">
        <f>IF(N235="základní",J235,0)</f>
        <v>0</v>
      </c>
      <c r="BF235" s="200">
        <f>IF(N235="snížená",J235,0)</f>
        <v>0</v>
      </c>
      <c r="BG235" s="200">
        <f>IF(N235="zákl. přenesená",J235,0)</f>
        <v>0</v>
      </c>
      <c r="BH235" s="200">
        <f>IF(N235="sníž. přenesená",J235,0)</f>
        <v>0</v>
      </c>
      <c r="BI235" s="200">
        <f>IF(N235="nulová",J235,0)</f>
        <v>0</v>
      </c>
      <c r="BJ235" s="18" t="s">
        <v>81</v>
      </c>
      <c r="BK235" s="200">
        <f>ROUND(I235*H235,2)</f>
        <v>0</v>
      </c>
      <c r="BL235" s="18" t="s">
        <v>173</v>
      </c>
      <c r="BM235" s="199" t="s">
        <v>1537</v>
      </c>
    </row>
    <row r="236" s="2" customFormat="1">
      <c r="A236" s="37"/>
      <c r="B236" s="38"/>
      <c r="C236" s="37"/>
      <c r="D236" s="201" t="s">
        <v>162</v>
      </c>
      <c r="E236" s="37"/>
      <c r="F236" s="202" t="s">
        <v>1536</v>
      </c>
      <c r="G236" s="37"/>
      <c r="H236" s="37"/>
      <c r="I236" s="123"/>
      <c r="J236" s="37"/>
      <c r="K236" s="37"/>
      <c r="L236" s="38"/>
      <c r="M236" s="203"/>
      <c r="N236" s="204"/>
      <c r="O236" s="76"/>
      <c r="P236" s="76"/>
      <c r="Q236" s="76"/>
      <c r="R236" s="76"/>
      <c r="S236" s="76"/>
      <c r="T236" s="7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8" t="s">
        <v>162</v>
      </c>
      <c r="AU236" s="18" t="s">
        <v>83</v>
      </c>
    </row>
    <row r="237" s="14" customFormat="1">
      <c r="A237" s="14"/>
      <c r="B237" s="217"/>
      <c r="C237" s="14"/>
      <c r="D237" s="201" t="s">
        <v>264</v>
      </c>
      <c r="E237" s="218" t="s">
        <v>1</v>
      </c>
      <c r="F237" s="219" t="s">
        <v>183</v>
      </c>
      <c r="G237" s="14"/>
      <c r="H237" s="220">
        <v>6</v>
      </c>
      <c r="I237" s="221"/>
      <c r="J237" s="14"/>
      <c r="K237" s="14"/>
      <c r="L237" s="217"/>
      <c r="M237" s="222"/>
      <c r="N237" s="223"/>
      <c r="O237" s="223"/>
      <c r="P237" s="223"/>
      <c r="Q237" s="223"/>
      <c r="R237" s="223"/>
      <c r="S237" s="223"/>
      <c r="T237" s="22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18" t="s">
        <v>264</v>
      </c>
      <c r="AU237" s="218" t="s">
        <v>83</v>
      </c>
      <c r="AV237" s="14" t="s">
        <v>83</v>
      </c>
      <c r="AW237" s="14" t="s">
        <v>30</v>
      </c>
      <c r="AX237" s="14" t="s">
        <v>81</v>
      </c>
      <c r="AY237" s="218" t="s">
        <v>153</v>
      </c>
    </row>
    <row r="238" s="2" customFormat="1" ht="16.5" customHeight="1">
      <c r="A238" s="37"/>
      <c r="B238" s="187"/>
      <c r="C238" s="236" t="s">
        <v>633</v>
      </c>
      <c r="D238" s="236" t="s">
        <v>491</v>
      </c>
      <c r="E238" s="237" t="s">
        <v>1538</v>
      </c>
      <c r="F238" s="238" t="s">
        <v>1539</v>
      </c>
      <c r="G238" s="239" t="s">
        <v>494</v>
      </c>
      <c r="H238" s="240">
        <v>6</v>
      </c>
      <c r="I238" s="241"/>
      <c r="J238" s="242">
        <f>ROUND(I238*H238,2)</f>
        <v>0</v>
      </c>
      <c r="K238" s="238" t="s">
        <v>261</v>
      </c>
      <c r="L238" s="243"/>
      <c r="M238" s="244" t="s">
        <v>1</v>
      </c>
      <c r="N238" s="245" t="s">
        <v>38</v>
      </c>
      <c r="O238" s="76"/>
      <c r="P238" s="197">
        <f>O238*H238</f>
        <v>0</v>
      </c>
      <c r="Q238" s="197">
        <v>1.6140000000000001</v>
      </c>
      <c r="R238" s="197">
        <f>Q238*H238</f>
        <v>9.6840000000000011</v>
      </c>
      <c r="S238" s="197">
        <v>0</v>
      </c>
      <c r="T238" s="198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99" t="s">
        <v>193</v>
      </c>
      <c r="AT238" s="199" t="s">
        <v>491</v>
      </c>
      <c r="AU238" s="199" t="s">
        <v>83</v>
      </c>
      <c r="AY238" s="18" t="s">
        <v>153</v>
      </c>
      <c r="BE238" s="200">
        <f>IF(N238="základní",J238,0)</f>
        <v>0</v>
      </c>
      <c r="BF238" s="200">
        <f>IF(N238="snížená",J238,0)</f>
        <v>0</v>
      </c>
      <c r="BG238" s="200">
        <f>IF(N238="zákl. přenesená",J238,0)</f>
        <v>0</v>
      </c>
      <c r="BH238" s="200">
        <f>IF(N238="sníž. přenesená",J238,0)</f>
        <v>0</v>
      </c>
      <c r="BI238" s="200">
        <f>IF(N238="nulová",J238,0)</f>
        <v>0</v>
      </c>
      <c r="BJ238" s="18" t="s">
        <v>81</v>
      </c>
      <c r="BK238" s="200">
        <f>ROUND(I238*H238,2)</f>
        <v>0</v>
      </c>
      <c r="BL238" s="18" t="s">
        <v>173</v>
      </c>
      <c r="BM238" s="199" t="s">
        <v>1540</v>
      </c>
    </row>
    <row r="239" s="2" customFormat="1">
      <c r="A239" s="37"/>
      <c r="B239" s="38"/>
      <c r="C239" s="37"/>
      <c r="D239" s="201" t="s">
        <v>162</v>
      </c>
      <c r="E239" s="37"/>
      <c r="F239" s="202" t="s">
        <v>1539</v>
      </c>
      <c r="G239" s="37"/>
      <c r="H239" s="37"/>
      <c r="I239" s="123"/>
      <c r="J239" s="37"/>
      <c r="K239" s="37"/>
      <c r="L239" s="38"/>
      <c r="M239" s="203"/>
      <c r="N239" s="204"/>
      <c r="O239" s="76"/>
      <c r="P239" s="76"/>
      <c r="Q239" s="76"/>
      <c r="R239" s="76"/>
      <c r="S239" s="76"/>
      <c r="T239" s="7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8" t="s">
        <v>162</v>
      </c>
      <c r="AU239" s="18" t="s">
        <v>83</v>
      </c>
    </row>
    <row r="240" s="2" customFormat="1" ht="16.5" customHeight="1">
      <c r="A240" s="37"/>
      <c r="B240" s="187"/>
      <c r="C240" s="188" t="s">
        <v>638</v>
      </c>
      <c r="D240" s="188" t="s">
        <v>156</v>
      </c>
      <c r="E240" s="189" t="s">
        <v>1541</v>
      </c>
      <c r="F240" s="190" t="s">
        <v>1542</v>
      </c>
      <c r="G240" s="191" t="s">
        <v>494</v>
      </c>
      <c r="H240" s="192">
        <v>8</v>
      </c>
      <c r="I240" s="193"/>
      <c r="J240" s="194">
        <f>ROUND(I240*H240,2)</f>
        <v>0</v>
      </c>
      <c r="K240" s="190" t="s">
        <v>261</v>
      </c>
      <c r="L240" s="38"/>
      <c r="M240" s="195" t="s">
        <v>1</v>
      </c>
      <c r="N240" s="196" t="s">
        <v>38</v>
      </c>
      <c r="O240" s="76"/>
      <c r="P240" s="197">
        <f>O240*H240</f>
        <v>0</v>
      </c>
      <c r="Q240" s="197">
        <v>0.34089999999999998</v>
      </c>
      <c r="R240" s="197">
        <f>Q240*H240</f>
        <v>2.7271999999999998</v>
      </c>
      <c r="S240" s="197">
        <v>0</v>
      </c>
      <c r="T240" s="198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99" t="s">
        <v>173</v>
      </c>
      <c r="AT240" s="199" t="s">
        <v>156</v>
      </c>
      <c r="AU240" s="199" t="s">
        <v>83</v>
      </c>
      <c r="AY240" s="18" t="s">
        <v>153</v>
      </c>
      <c r="BE240" s="200">
        <f>IF(N240="základní",J240,0)</f>
        <v>0</v>
      </c>
      <c r="BF240" s="200">
        <f>IF(N240="snížená",J240,0)</f>
        <v>0</v>
      </c>
      <c r="BG240" s="200">
        <f>IF(N240="zákl. přenesená",J240,0)</f>
        <v>0</v>
      </c>
      <c r="BH240" s="200">
        <f>IF(N240="sníž. přenesená",J240,0)</f>
        <v>0</v>
      </c>
      <c r="BI240" s="200">
        <f>IF(N240="nulová",J240,0)</f>
        <v>0</v>
      </c>
      <c r="BJ240" s="18" t="s">
        <v>81</v>
      </c>
      <c r="BK240" s="200">
        <f>ROUND(I240*H240,2)</f>
        <v>0</v>
      </c>
      <c r="BL240" s="18" t="s">
        <v>173</v>
      </c>
      <c r="BM240" s="199" t="s">
        <v>1543</v>
      </c>
    </row>
    <row r="241" s="2" customFormat="1">
      <c r="A241" s="37"/>
      <c r="B241" s="38"/>
      <c r="C241" s="37"/>
      <c r="D241" s="201" t="s">
        <v>162</v>
      </c>
      <c r="E241" s="37"/>
      <c r="F241" s="202" t="s">
        <v>1544</v>
      </c>
      <c r="G241" s="37"/>
      <c r="H241" s="37"/>
      <c r="I241" s="123"/>
      <c r="J241" s="37"/>
      <c r="K241" s="37"/>
      <c r="L241" s="38"/>
      <c r="M241" s="203"/>
      <c r="N241" s="204"/>
      <c r="O241" s="76"/>
      <c r="P241" s="76"/>
      <c r="Q241" s="76"/>
      <c r="R241" s="76"/>
      <c r="S241" s="76"/>
      <c r="T241" s="7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8" t="s">
        <v>162</v>
      </c>
      <c r="AU241" s="18" t="s">
        <v>83</v>
      </c>
    </row>
    <row r="242" s="2" customFormat="1" ht="16.5" customHeight="1">
      <c r="A242" s="37"/>
      <c r="B242" s="187"/>
      <c r="C242" s="236" t="s">
        <v>643</v>
      </c>
      <c r="D242" s="236" t="s">
        <v>491</v>
      </c>
      <c r="E242" s="237" t="s">
        <v>1545</v>
      </c>
      <c r="F242" s="238" t="s">
        <v>1546</v>
      </c>
      <c r="G242" s="239" t="s">
        <v>494</v>
      </c>
      <c r="H242" s="240">
        <v>8</v>
      </c>
      <c r="I242" s="241"/>
      <c r="J242" s="242">
        <f>ROUND(I242*H242,2)</f>
        <v>0</v>
      </c>
      <c r="K242" s="238" t="s">
        <v>261</v>
      </c>
      <c r="L242" s="243"/>
      <c r="M242" s="244" t="s">
        <v>1</v>
      </c>
      <c r="N242" s="245" t="s">
        <v>38</v>
      </c>
      <c r="O242" s="76"/>
      <c r="P242" s="197">
        <f>O242*H242</f>
        <v>0</v>
      </c>
      <c r="Q242" s="197">
        <v>0.01941</v>
      </c>
      <c r="R242" s="197">
        <f>Q242*H242</f>
        <v>0.15528</v>
      </c>
      <c r="S242" s="197">
        <v>0</v>
      </c>
      <c r="T242" s="198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99" t="s">
        <v>193</v>
      </c>
      <c r="AT242" s="199" t="s">
        <v>491</v>
      </c>
      <c r="AU242" s="199" t="s">
        <v>83</v>
      </c>
      <c r="AY242" s="18" t="s">
        <v>153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8" t="s">
        <v>81</v>
      </c>
      <c r="BK242" s="200">
        <f>ROUND(I242*H242,2)</f>
        <v>0</v>
      </c>
      <c r="BL242" s="18" t="s">
        <v>173</v>
      </c>
      <c r="BM242" s="199" t="s">
        <v>1547</v>
      </c>
    </row>
    <row r="243" s="2" customFormat="1">
      <c r="A243" s="37"/>
      <c r="B243" s="38"/>
      <c r="C243" s="37"/>
      <c r="D243" s="201" t="s">
        <v>162</v>
      </c>
      <c r="E243" s="37"/>
      <c r="F243" s="202" t="s">
        <v>1546</v>
      </c>
      <c r="G243" s="37"/>
      <c r="H243" s="37"/>
      <c r="I243" s="123"/>
      <c r="J243" s="37"/>
      <c r="K243" s="37"/>
      <c r="L243" s="38"/>
      <c r="M243" s="203"/>
      <c r="N243" s="204"/>
      <c r="O243" s="76"/>
      <c r="P243" s="76"/>
      <c r="Q243" s="76"/>
      <c r="R243" s="76"/>
      <c r="S243" s="76"/>
      <c r="T243" s="7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162</v>
      </c>
      <c r="AU243" s="18" t="s">
        <v>83</v>
      </c>
    </row>
    <row r="244" s="2" customFormat="1" ht="16.5" customHeight="1">
      <c r="A244" s="37"/>
      <c r="B244" s="187"/>
      <c r="C244" s="236" t="s">
        <v>650</v>
      </c>
      <c r="D244" s="236" t="s">
        <v>491</v>
      </c>
      <c r="E244" s="237" t="s">
        <v>1548</v>
      </c>
      <c r="F244" s="238" t="s">
        <v>1549</v>
      </c>
      <c r="G244" s="239" t="s">
        <v>494</v>
      </c>
      <c r="H244" s="240">
        <v>8</v>
      </c>
      <c r="I244" s="241"/>
      <c r="J244" s="242">
        <f>ROUND(I244*H244,2)</f>
        <v>0</v>
      </c>
      <c r="K244" s="238" t="s">
        <v>261</v>
      </c>
      <c r="L244" s="243"/>
      <c r="M244" s="244" t="s">
        <v>1</v>
      </c>
      <c r="N244" s="245" t="s">
        <v>38</v>
      </c>
      <c r="O244" s="76"/>
      <c r="P244" s="197">
        <f>O244*H244</f>
        <v>0</v>
      </c>
      <c r="Q244" s="197">
        <v>0.071999999999999995</v>
      </c>
      <c r="R244" s="197">
        <f>Q244*H244</f>
        <v>0.57599999999999996</v>
      </c>
      <c r="S244" s="197">
        <v>0</v>
      </c>
      <c r="T244" s="198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99" t="s">
        <v>193</v>
      </c>
      <c r="AT244" s="199" t="s">
        <v>491</v>
      </c>
      <c r="AU244" s="199" t="s">
        <v>83</v>
      </c>
      <c r="AY244" s="18" t="s">
        <v>153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8" t="s">
        <v>81</v>
      </c>
      <c r="BK244" s="200">
        <f>ROUND(I244*H244,2)</f>
        <v>0</v>
      </c>
      <c r="BL244" s="18" t="s">
        <v>173</v>
      </c>
      <c r="BM244" s="199" t="s">
        <v>1550</v>
      </c>
    </row>
    <row r="245" s="2" customFormat="1">
      <c r="A245" s="37"/>
      <c r="B245" s="38"/>
      <c r="C245" s="37"/>
      <c r="D245" s="201" t="s">
        <v>162</v>
      </c>
      <c r="E245" s="37"/>
      <c r="F245" s="202" t="s">
        <v>1549</v>
      </c>
      <c r="G245" s="37"/>
      <c r="H245" s="37"/>
      <c r="I245" s="123"/>
      <c r="J245" s="37"/>
      <c r="K245" s="37"/>
      <c r="L245" s="38"/>
      <c r="M245" s="203"/>
      <c r="N245" s="204"/>
      <c r="O245" s="76"/>
      <c r="P245" s="76"/>
      <c r="Q245" s="76"/>
      <c r="R245" s="76"/>
      <c r="S245" s="76"/>
      <c r="T245" s="7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8" t="s">
        <v>162</v>
      </c>
      <c r="AU245" s="18" t="s">
        <v>83</v>
      </c>
    </row>
    <row r="246" s="2" customFormat="1" ht="16.5" customHeight="1">
      <c r="A246" s="37"/>
      <c r="B246" s="187"/>
      <c r="C246" s="236" t="s">
        <v>656</v>
      </c>
      <c r="D246" s="236" t="s">
        <v>491</v>
      </c>
      <c r="E246" s="237" t="s">
        <v>1551</v>
      </c>
      <c r="F246" s="238" t="s">
        <v>1552</v>
      </c>
      <c r="G246" s="239" t="s">
        <v>494</v>
      </c>
      <c r="H246" s="240">
        <v>8</v>
      </c>
      <c r="I246" s="241"/>
      <c r="J246" s="242">
        <f>ROUND(I246*H246,2)</f>
        <v>0</v>
      </c>
      <c r="K246" s="238" t="s">
        <v>261</v>
      </c>
      <c r="L246" s="243"/>
      <c r="M246" s="244" t="s">
        <v>1</v>
      </c>
      <c r="N246" s="245" t="s">
        <v>38</v>
      </c>
      <c r="O246" s="76"/>
      <c r="P246" s="197">
        <f>O246*H246</f>
        <v>0</v>
      </c>
      <c r="Q246" s="197">
        <v>0.027</v>
      </c>
      <c r="R246" s="197">
        <f>Q246*H246</f>
        <v>0.216</v>
      </c>
      <c r="S246" s="197">
        <v>0</v>
      </c>
      <c r="T246" s="198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99" t="s">
        <v>193</v>
      </c>
      <c r="AT246" s="199" t="s">
        <v>491</v>
      </c>
      <c r="AU246" s="199" t="s">
        <v>83</v>
      </c>
      <c r="AY246" s="18" t="s">
        <v>153</v>
      </c>
      <c r="BE246" s="200">
        <f>IF(N246="základní",J246,0)</f>
        <v>0</v>
      </c>
      <c r="BF246" s="200">
        <f>IF(N246="snížená",J246,0)</f>
        <v>0</v>
      </c>
      <c r="BG246" s="200">
        <f>IF(N246="zákl. přenesená",J246,0)</f>
        <v>0</v>
      </c>
      <c r="BH246" s="200">
        <f>IF(N246="sníž. přenesená",J246,0)</f>
        <v>0</v>
      </c>
      <c r="BI246" s="200">
        <f>IF(N246="nulová",J246,0)</f>
        <v>0</v>
      </c>
      <c r="BJ246" s="18" t="s">
        <v>81</v>
      </c>
      <c r="BK246" s="200">
        <f>ROUND(I246*H246,2)</f>
        <v>0</v>
      </c>
      <c r="BL246" s="18" t="s">
        <v>173</v>
      </c>
      <c r="BM246" s="199" t="s">
        <v>1553</v>
      </c>
    </row>
    <row r="247" s="2" customFormat="1">
      <c r="A247" s="37"/>
      <c r="B247" s="38"/>
      <c r="C247" s="37"/>
      <c r="D247" s="201" t="s">
        <v>162</v>
      </c>
      <c r="E247" s="37"/>
      <c r="F247" s="202" t="s">
        <v>1552</v>
      </c>
      <c r="G247" s="37"/>
      <c r="H247" s="37"/>
      <c r="I247" s="123"/>
      <c r="J247" s="37"/>
      <c r="K247" s="37"/>
      <c r="L247" s="38"/>
      <c r="M247" s="203"/>
      <c r="N247" s="204"/>
      <c r="O247" s="76"/>
      <c r="P247" s="76"/>
      <c r="Q247" s="76"/>
      <c r="R247" s="76"/>
      <c r="S247" s="76"/>
      <c r="T247" s="7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8" t="s">
        <v>162</v>
      </c>
      <c r="AU247" s="18" t="s">
        <v>83</v>
      </c>
    </row>
    <row r="248" s="2" customFormat="1" ht="16.5" customHeight="1">
      <c r="A248" s="37"/>
      <c r="B248" s="187"/>
      <c r="C248" s="236" t="s">
        <v>662</v>
      </c>
      <c r="D248" s="236" t="s">
        <v>491</v>
      </c>
      <c r="E248" s="237" t="s">
        <v>1554</v>
      </c>
      <c r="F248" s="238" t="s">
        <v>1555</v>
      </c>
      <c r="G248" s="239" t="s">
        <v>494</v>
      </c>
      <c r="H248" s="240">
        <v>8</v>
      </c>
      <c r="I248" s="241"/>
      <c r="J248" s="242">
        <f>ROUND(I248*H248,2)</f>
        <v>0</v>
      </c>
      <c r="K248" s="238" t="s">
        <v>261</v>
      </c>
      <c r="L248" s="243"/>
      <c r="M248" s="244" t="s">
        <v>1</v>
      </c>
      <c r="N248" s="245" t="s">
        <v>38</v>
      </c>
      <c r="O248" s="76"/>
      <c r="P248" s="197">
        <f>O248*H248</f>
        <v>0</v>
      </c>
      <c r="Q248" s="197">
        <v>0.040000000000000001</v>
      </c>
      <c r="R248" s="197">
        <f>Q248*H248</f>
        <v>0.32000000000000001</v>
      </c>
      <c r="S248" s="197">
        <v>0</v>
      </c>
      <c r="T248" s="198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99" t="s">
        <v>193</v>
      </c>
      <c r="AT248" s="199" t="s">
        <v>491</v>
      </c>
      <c r="AU248" s="199" t="s">
        <v>83</v>
      </c>
      <c r="AY248" s="18" t="s">
        <v>153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8" t="s">
        <v>81</v>
      </c>
      <c r="BK248" s="200">
        <f>ROUND(I248*H248,2)</f>
        <v>0</v>
      </c>
      <c r="BL248" s="18" t="s">
        <v>173</v>
      </c>
      <c r="BM248" s="199" t="s">
        <v>1556</v>
      </c>
    </row>
    <row r="249" s="2" customFormat="1">
      <c r="A249" s="37"/>
      <c r="B249" s="38"/>
      <c r="C249" s="37"/>
      <c r="D249" s="201" t="s">
        <v>162</v>
      </c>
      <c r="E249" s="37"/>
      <c r="F249" s="202" t="s">
        <v>1555</v>
      </c>
      <c r="G249" s="37"/>
      <c r="H249" s="37"/>
      <c r="I249" s="123"/>
      <c r="J249" s="37"/>
      <c r="K249" s="37"/>
      <c r="L249" s="38"/>
      <c r="M249" s="203"/>
      <c r="N249" s="204"/>
      <c r="O249" s="76"/>
      <c r="P249" s="76"/>
      <c r="Q249" s="76"/>
      <c r="R249" s="76"/>
      <c r="S249" s="76"/>
      <c r="T249" s="7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8" t="s">
        <v>162</v>
      </c>
      <c r="AU249" s="18" t="s">
        <v>83</v>
      </c>
    </row>
    <row r="250" s="2" customFormat="1" ht="16.5" customHeight="1">
      <c r="A250" s="37"/>
      <c r="B250" s="187"/>
      <c r="C250" s="236" t="s">
        <v>669</v>
      </c>
      <c r="D250" s="236" t="s">
        <v>491</v>
      </c>
      <c r="E250" s="237" t="s">
        <v>1557</v>
      </c>
      <c r="F250" s="238" t="s">
        <v>1558</v>
      </c>
      <c r="G250" s="239" t="s">
        <v>494</v>
      </c>
      <c r="H250" s="240">
        <v>8</v>
      </c>
      <c r="I250" s="241"/>
      <c r="J250" s="242">
        <f>ROUND(I250*H250,2)</f>
        <v>0</v>
      </c>
      <c r="K250" s="238" t="s">
        <v>261</v>
      </c>
      <c r="L250" s="243"/>
      <c r="M250" s="244" t="s">
        <v>1</v>
      </c>
      <c r="N250" s="245" t="s">
        <v>38</v>
      </c>
      <c r="O250" s="76"/>
      <c r="P250" s="197">
        <f>O250*H250</f>
        <v>0</v>
      </c>
      <c r="Q250" s="197">
        <v>0.080000000000000002</v>
      </c>
      <c r="R250" s="197">
        <f>Q250*H250</f>
        <v>0.64000000000000001</v>
      </c>
      <c r="S250" s="197">
        <v>0</v>
      </c>
      <c r="T250" s="198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99" t="s">
        <v>193</v>
      </c>
      <c r="AT250" s="199" t="s">
        <v>491</v>
      </c>
      <c r="AU250" s="199" t="s">
        <v>83</v>
      </c>
      <c r="AY250" s="18" t="s">
        <v>153</v>
      </c>
      <c r="BE250" s="200">
        <f>IF(N250="základní",J250,0)</f>
        <v>0</v>
      </c>
      <c r="BF250" s="200">
        <f>IF(N250="snížená",J250,0)</f>
        <v>0</v>
      </c>
      <c r="BG250" s="200">
        <f>IF(N250="zákl. přenesená",J250,0)</f>
        <v>0</v>
      </c>
      <c r="BH250" s="200">
        <f>IF(N250="sníž. přenesená",J250,0)</f>
        <v>0</v>
      </c>
      <c r="BI250" s="200">
        <f>IF(N250="nulová",J250,0)</f>
        <v>0</v>
      </c>
      <c r="BJ250" s="18" t="s">
        <v>81</v>
      </c>
      <c r="BK250" s="200">
        <f>ROUND(I250*H250,2)</f>
        <v>0</v>
      </c>
      <c r="BL250" s="18" t="s">
        <v>173</v>
      </c>
      <c r="BM250" s="199" t="s">
        <v>1559</v>
      </c>
    </row>
    <row r="251" s="2" customFormat="1">
      <c r="A251" s="37"/>
      <c r="B251" s="38"/>
      <c r="C251" s="37"/>
      <c r="D251" s="201" t="s">
        <v>162</v>
      </c>
      <c r="E251" s="37"/>
      <c r="F251" s="202" t="s">
        <v>1558</v>
      </c>
      <c r="G251" s="37"/>
      <c r="H251" s="37"/>
      <c r="I251" s="123"/>
      <c r="J251" s="37"/>
      <c r="K251" s="37"/>
      <c r="L251" s="38"/>
      <c r="M251" s="203"/>
      <c r="N251" s="204"/>
      <c r="O251" s="76"/>
      <c r="P251" s="76"/>
      <c r="Q251" s="76"/>
      <c r="R251" s="76"/>
      <c r="S251" s="76"/>
      <c r="T251" s="7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8" t="s">
        <v>162</v>
      </c>
      <c r="AU251" s="18" t="s">
        <v>83</v>
      </c>
    </row>
    <row r="252" s="2" customFormat="1" ht="16.5" customHeight="1">
      <c r="A252" s="37"/>
      <c r="B252" s="187"/>
      <c r="C252" s="236" t="s">
        <v>677</v>
      </c>
      <c r="D252" s="236" t="s">
        <v>491</v>
      </c>
      <c r="E252" s="237" t="s">
        <v>1560</v>
      </c>
      <c r="F252" s="238" t="s">
        <v>1561</v>
      </c>
      <c r="G252" s="239" t="s">
        <v>494</v>
      </c>
      <c r="H252" s="240">
        <v>8</v>
      </c>
      <c r="I252" s="241"/>
      <c r="J252" s="242">
        <f>ROUND(I252*H252,2)</f>
        <v>0</v>
      </c>
      <c r="K252" s="238" t="s">
        <v>261</v>
      </c>
      <c r="L252" s="243"/>
      <c r="M252" s="244" t="s">
        <v>1</v>
      </c>
      <c r="N252" s="245" t="s">
        <v>38</v>
      </c>
      <c r="O252" s="76"/>
      <c r="P252" s="197">
        <f>O252*H252</f>
        <v>0</v>
      </c>
      <c r="Q252" s="197">
        <v>0.0085000000000000006</v>
      </c>
      <c r="R252" s="197">
        <f>Q252*H252</f>
        <v>0.068000000000000005</v>
      </c>
      <c r="S252" s="197">
        <v>0</v>
      </c>
      <c r="T252" s="198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99" t="s">
        <v>193</v>
      </c>
      <c r="AT252" s="199" t="s">
        <v>491</v>
      </c>
      <c r="AU252" s="199" t="s">
        <v>83</v>
      </c>
      <c r="AY252" s="18" t="s">
        <v>153</v>
      </c>
      <c r="BE252" s="200">
        <f>IF(N252="základní",J252,0)</f>
        <v>0</v>
      </c>
      <c r="BF252" s="200">
        <f>IF(N252="snížená",J252,0)</f>
        <v>0</v>
      </c>
      <c r="BG252" s="200">
        <f>IF(N252="zákl. přenesená",J252,0)</f>
        <v>0</v>
      </c>
      <c r="BH252" s="200">
        <f>IF(N252="sníž. přenesená",J252,0)</f>
        <v>0</v>
      </c>
      <c r="BI252" s="200">
        <f>IF(N252="nulová",J252,0)</f>
        <v>0</v>
      </c>
      <c r="BJ252" s="18" t="s">
        <v>81</v>
      </c>
      <c r="BK252" s="200">
        <f>ROUND(I252*H252,2)</f>
        <v>0</v>
      </c>
      <c r="BL252" s="18" t="s">
        <v>173</v>
      </c>
      <c r="BM252" s="199" t="s">
        <v>1562</v>
      </c>
    </row>
    <row r="253" s="2" customFormat="1">
      <c r="A253" s="37"/>
      <c r="B253" s="38"/>
      <c r="C253" s="37"/>
      <c r="D253" s="201" t="s">
        <v>162</v>
      </c>
      <c r="E253" s="37"/>
      <c r="F253" s="202" t="s">
        <v>1561</v>
      </c>
      <c r="G253" s="37"/>
      <c r="H253" s="37"/>
      <c r="I253" s="123"/>
      <c r="J253" s="37"/>
      <c r="K253" s="37"/>
      <c r="L253" s="38"/>
      <c r="M253" s="203"/>
      <c r="N253" s="204"/>
      <c r="O253" s="76"/>
      <c r="P253" s="76"/>
      <c r="Q253" s="76"/>
      <c r="R253" s="76"/>
      <c r="S253" s="76"/>
      <c r="T253" s="7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8" t="s">
        <v>162</v>
      </c>
      <c r="AU253" s="18" t="s">
        <v>83</v>
      </c>
    </row>
    <row r="254" s="2" customFormat="1" ht="16.5" customHeight="1">
      <c r="A254" s="37"/>
      <c r="B254" s="187"/>
      <c r="C254" s="188" t="s">
        <v>683</v>
      </c>
      <c r="D254" s="188" t="s">
        <v>156</v>
      </c>
      <c r="E254" s="189" t="s">
        <v>1563</v>
      </c>
      <c r="F254" s="190" t="s">
        <v>1564</v>
      </c>
      <c r="G254" s="191" t="s">
        <v>494</v>
      </c>
      <c r="H254" s="192">
        <v>6</v>
      </c>
      <c r="I254" s="193"/>
      <c r="J254" s="194">
        <f>ROUND(I254*H254,2)</f>
        <v>0</v>
      </c>
      <c r="K254" s="190" t="s">
        <v>1</v>
      </c>
      <c r="L254" s="38"/>
      <c r="M254" s="195" t="s">
        <v>1</v>
      </c>
      <c r="N254" s="196" t="s">
        <v>38</v>
      </c>
      <c r="O254" s="76"/>
      <c r="P254" s="197">
        <f>O254*H254</f>
        <v>0</v>
      </c>
      <c r="Q254" s="197">
        <v>0.21734000000000001</v>
      </c>
      <c r="R254" s="197">
        <f>Q254*H254</f>
        <v>1.3040400000000001</v>
      </c>
      <c r="S254" s="197">
        <v>0</v>
      </c>
      <c r="T254" s="198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99" t="s">
        <v>173</v>
      </c>
      <c r="AT254" s="199" t="s">
        <v>156</v>
      </c>
      <c r="AU254" s="199" t="s">
        <v>83</v>
      </c>
      <c r="AY254" s="18" t="s">
        <v>153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8" t="s">
        <v>81</v>
      </c>
      <c r="BK254" s="200">
        <f>ROUND(I254*H254,2)</f>
        <v>0</v>
      </c>
      <c r="BL254" s="18" t="s">
        <v>173</v>
      </c>
      <c r="BM254" s="199" t="s">
        <v>1565</v>
      </c>
    </row>
    <row r="255" s="2" customFormat="1">
      <c r="A255" s="37"/>
      <c r="B255" s="38"/>
      <c r="C255" s="37"/>
      <c r="D255" s="201" t="s">
        <v>162</v>
      </c>
      <c r="E255" s="37"/>
      <c r="F255" s="202" t="s">
        <v>1564</v>
      </c>
      <c r="G255" s="37"/>
      <c r="H255" s="37"/>
      <c r="I255" s="123"/>
      <c r="J255" s="37"/>
      <c r="K255" s="37"/>
      <c r="L255" s="38"/>
      <c r="M255" s="203"/>
      <c r="N255" s="204"/>
      <c r="O255" s="76"/>
      <c r="P255" s="76"/>
      <c r="Q255" s="76"/>
      <c r="R255" s="76"/>
      <c r="S255" s="76"/>
      <c r="T255" s="7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8" t="s">
        <v>162</v>
      </c>
      <c r="AU255" s="18" t="s">
        <v>83</v>
      </c>
    </row>
    <row r="256" s="14" customFormat="1">
      <c r="A256" s="14"/>
      <c r="B256" s="217"/>
      <c r="C256" s="14"/>
      <c r="D256" s="201" t="s">
        <v>264</v>
      </c>
      <c r="E256" s="218" t="s">
        <v>1</v>
      </c>
      <c r="F256" s="219" t="s">
        <v>183</v>
      </c>
      <c r="G256" s="14"/>
      <c r="H256" s="220">
        <v>6</v>
      </c>
      <c r="I256" s="221"/>
      <c r="J256" s="14"/>
      <c r="K256" s="14"/>
      <c r="L256" s="217"/>
      <c r="M256" s="222"/>
      <c r="N256" s="223"/>
      <c r="O256" s="223"/>
      <c r="P256" s="223"/>
      <c r="Q256" s="223"/>
      <c r="R256" s="223"/>
      <c r="S256" s="223"/>
      <c r="T256" s="22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18" t="s">
        <v>264</v>
      </c>
      <c r="AU256" s="218" t="s">
        <v>83</v>
      </c>
      <c r="AV256" s="14" t="s">
        <v>83</v>
      </c>
      <c r="AW256" s="14" t="s">
        <v>30</v>
      </c>
      <c r="AX256" s="14" t="s">
        <v>81</v>
      </c>
      <c r="AY256" s="218" t="s">
        <v>153</v>
      </c>
    </row>
    <row r="257" s="2" customFormat="1" ht="16.5" customHeight="1">
      <c r="A257" s="37"/>
      <c r="B257" s="187"/>
      <c r="C257" s="236" t="s">
        <v>690</v>
      </c>
      <c r="D257" s="236" t="s">
        <v>491</v>
      </c>
      <c r="E257" s="237" t="s">
        <v>1566</v>
      </c>
      <c r="F257" s="238" t="s">
        <v>1567</v>
      </c>
      <c r="G257" s="239" t="s">
        <v>494</v>
      </c>
      <c r="H257" s="240">
        <v>6</v>
      </c>
      <c r="I257" s="241"/>
      <c r="J257" s="242">
        <f>ROUND(I257*H257,2)</f>
        <v>0</v>
      </c>
      <c r="K257" s="238" t="s">
        <v>1</v>
      </c>
      <c r="L257" s="243"/>
      <c r="M257" s="244" t="s">
        <v>1</v>
      </c>
      <c r="N257" s="245" t="s">
        <v>38</v>
      </c>
      <c r="O257" s="76"/>
      <c r="P257" s="197">
        <f>O257*H257</f>
        <v>0</v>
      </c>
      <c r="Q257" s="197">
        <v>0.16200000000000001</v>
      </c>
      <c r="R257" s="197">
        <f>Q257*H257</f>
        <v>0.97199999999999998</v>
      </c>
      <c r="S257" s="197">
        <v>0</v>
      </c>
      <c r="T257" s="198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99" t="s">
        <v>193</v>
      </c>
      <c r="AT257" s="199" t="s">
        <v>491</v>
      </c>
      <c r="AU257" s="199" t="s">
        <v>83</v>
      </c>
      <c r="AY257" s="18" t="s">
        <v>153</v>
      </c>
      <c r="BE257" s="200">
        <f>IF(N257="základní",J257,0)</f>
        <v>0</v>
      </c>
      <c r="BF257" s="200">
        <f>IF(N257="snížená",J257,0)</f>
        <v>0</v>
      </c>
      <c r="BG257" s="200">
        <f>IF(N257="zákl. přenesená",J257,0)</f>
        <v>0</v>
      </c>
      <c r="BH257" s="200">
        <f>IF(N257="sníž. přenesená",J257,0)</f>
        <v>0</v>
      </c>
      <c r="BI257" s="200">
        <f>IF(N257="nulová",J257,0)</f>
        <v>0</v>
      </c>
      <c r="BJ257" s="18" t="s">
        <v>81</v>
      </c>
      <c r="BK257" s="200">
        <f>ROUND(I257*H257,2)</f>
        <v>0</v>
      </c>
      <c r="BL257" s="18" t="s">
        <v>173</v>
      </c>
      <c r="BM257" s="199" t="s">
        <v>1568</v>
      </c>
    </row>
    <row r="258" s="2" customFormat="1">
      <c r="A258" s="37"/>
      <c r="B258" s="38"/>
      <c r="C258" s="37"/>
      <c r="D258" s="201" t="s">
        <v>162</v>
      </c>
      <c r="E258" s="37"/>
      <c r="F258" s="202" t="s">
        <v>1567</v>
      </c>
      <c r="G258" s="37"/>
      <c r="H258" s="37"/>
      <c r="I258" s="123"/>
      <c r="J258" s="37"/>
      <c r="K258" s="37"/>
      <c r="L258" s="38"/>
      <c r="M258" s="203"/>
      <c r="N258" s="204"/>
      <c r="O258" s="76"/>
      <c r="P258" s="76"/>
      <c r="Q258" s="76"/>
      <c r="R258" s="76"/>
      <c r="S258" s="76"/>
      <c r="T258" s="7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8" t="s">
        <v>162</v>
      </c>
      <c r="AU258" s="18" t="s">
        <v>83</v>
      </c>
    </row>
    <row r="259" s="14" customFormat="1">
      <c r="A259" s="14"/>
      <c r="B259" s="217"/>
      <c r="C259" s="14"/>
      <c r="D259" s="201" t="s">
        <v>264</v>
      </c>
      <c r="E259" s="218" t="s">
        <v>1</v>
      </c>
      <c r="F259" s="219" t="s">
        <v>183</v>
      </c>
      <c r="G259" s="14"/>
      <c r="H259" s="220">
        <v>6</v>
      </c>
      <c r="I259" s="221"/>
      <c r="J259" s="14"/>
      <c r="K259" s="14"/>
      <c r="L259" s="217"/>
      <c r="M259" s="222"/>
      <c r="N259" s="223"/>
      <c r="O259" s="223"/>
      <c r="P259" s="223"/>
      <c r="Q259" s="223"/>
      <c r="R259" s="223"/>
      <c r="S259" s="223"/>
      <c r="T259" s="22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18" t="s">
        <v>264</v>
      </c>
      <c r="AU259" s="218" t="s">
        <v>83</v>
      </c>
      <c r="AV259" s="14" t="s">
        <v>83</v>
      </c>
      <c r="AW259" s="14" t="s">
        <v>30</v>
      </c>
      <c r="AX259" s="14" t="s">
        <v>81</v>
      </c>
      <c r="AY259" s="218" t="s">
        <v>153</v>
      </c>
    </row>
    <row r="260" s="2" customFormat="1" ht="16.5" customHeight="1">
      <c r="A260" s="37"/>
      <c r="B260" s="187"/>
      <c r="C260" s="188" t="s">
        <v>1209</v>
      </c>
      <c r="D260" s="188" t="s">
        <v>156</v>
      </c>
      <c r="E260" s="189" t="s">
        <v>1563</v>
      </c>
      <c r="F260" s="190" t="s">
        <v>1564</v>
      </c>
      <c r="G260" s="191" t="s">
        <v>494</v>
      </c>
      <c r="H260" s="192">
        <v>14</v>
      </c>
      <c r="I260" s="193"/>
      <c r="J260" s="194">
        <f>ROUND(I260*H260,2)</f>
        <v>0</v>
      </c>
      <c r="K260" s="190" t="s">
        <v>1</v>
      </c>
      <c r="L260" s="38"/>
      <c r="M260" s="195" t="s">
        <v>1</v>
      </c>
      <c r="N260" s="196" t="s">
        <v>38</v>
      </c>
      <c r="O260" s="76"/>
      <c r="P260" s="197">
        <f>O260*H260</f>
        <v>0</v>
      </c>
      <c r="Q260" s="197">
        <v>0.21734000000000001</v>
      </c>
      <c r="R260" s="197">
        <f>Q260*H260</f>
        <v>3.0427599999999999</v>
      </c>
      <c r="S260" s="197">
        <v>0</v>
      </c>
      <c r="T260" s="198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9" t="s">
        <v>173</v>
      </c>
      <c r="AT260" s="199" t="s">
        <v>156</v>
      </c>
      <c r="AU260" s="199" t="s">
        <v>83</v>
      </c>
      <c r="AY260" s="18" t="s">
        <v>153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8" t="s">
        <v>81</v>
      </c>
      <c r="BK260" s="200">
        <f>ROUND(I260*H260,2)</f>
        <v>0</v>
      </c>
      <c r="BL260" s="18" t="s">
        <v>173</v>
      </c>
      <c r="BM260" s="199" t="s">
        <v>1569</v>
      </c>
    </row>
    <row r="261" s="2" customFormat="1">
      <c r="A261" s="37"/>
      <c r="B261" s="38"/>
      <c r="C261" s="37"/>
      <c r="D261" s="201" t="s">
        <v>162</v>
      </c>
      <c r="E261" s="37"/>
      <c r="F261" s="202" t="s">
        <v>1564</v>
      </c>
      <c r="G261" s="37"/>
      <c r="H261" s="37"/>
      <c r="I261" s="123"/>
      <c r="J261" s="37"/>
      <c r="K261" s="37"/>
      <c r="L261" s="38"/>
      <c r="M261" s="203"/>
      <c r="N261" s="204"/>
      <c r="O261" s="76"/>
      <c r="P261" s="76"/>
      <c r="Q261" s="76"/>
      <c r="R261" s="76"/>
      <c r="S261" s="76"/>
      <c r="T261" s="7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8" t="s">
        <v>162</v>
      </c>
      <c r="AU261" s="18" t="s">
        <v>83</v>
      </c>
    </row>
    <row r="262" s="14" customFormat="1">
      <c r="A262" s="14"/>
      <c r="B262" s="217"/>
      <c r="C262" s="14"/>
      <c r="D262" s="201" t="s">
        <v>264</v>
      </c>
      <c r="E262" s="218" t="s">
        <v>1</v>
      </c>
      <c r="F262" s="219" t="s">
        <v>228</v>
      </c>
      <c r="G262" s="14"/>
      <c r="H262" s="220">
        <v>14</v>
      </c>
      <c r="I262" s="221"/>
      <c r="J262" s="14"/>
      <c r="K262" s="14"/>
      <c r="L262" s="217"/>
      <c r="M262" s="222"/>
      <c r="N262" s="223"/>
      <c r="O262" s="223"/>
      <c r="P262" s="223"/>
      <c r="Q262" s="223"/>
      <c r="R262" s="223"/>
      <c r="S262" s="223"/>
      <c r="T262" s="22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18" t="s">
        <v>264</v>
      </c>
      <c r="AU262" s="218" t="s">
        <v>83</v>
      </c>
      <c r="AV262" s="14" t="s">
        <v>83</v>
      </c>
      <c r="AW262" s="14" t="s">
        <v>30</v>
      </c>
      <c r="AX262" s="14" t="s">
        <v>81</v>
      </c>
      <c r="AY262" s="218" t="s">
        <v>153</v>
      </c>
    </row>
    <row r="263" s="2" customFormat="1" ht="16.5" customHeight="1">
      <c r="A263" s="37"/>
      <c r="B263" s="187"/>
      <c r="C263" s="236" t="s">
        <v>1213</v>
      </c>
      <c r="D263" s="236" t="s">
        <v>491</v>
      </c>
      <c r="E263" s="237" t="s">
        <v>1566</v>
      </c>
      <c r="F263" s="238" t="s">
        <v>1567</v>
      </c>
      <c r="G263" s="239" t="s">
        <v>494</v>
      </c>
      <c r="H263" s="240">
        <v>6</v>
      </c>
      <c r="I263" s="241"/>
      <c r="J263" s="242">
        <f>ROUND(I263*H263,2)</f>
        <v>0</v>
      </c>
      <c r="K263" s="238" t="s">
        <v>1</v>
      </c>
      <c r="L263" s="243"/>
      <c r="M263" s="244" t="s">
        <v>1</v>
      </c>
      <c r="N263" s="245" t="s">
        <v>38</v>
      </c>
      <c r="O263" s="76"/>
      <c r="P263" s="197">
        <f>O263*H263</f>
        <v>0</v>
      </c>
      <c r="Q263" s="197">
        <v>0.16200000000000001</v>
      </c>
      <c r="R263" s="197">
        <f>Q263*H263</f>
        <v>0.97199999999999998</v>
      </c>
      <c r="S263" s="197">
        <v>0</v>
      </c>
      <c r="T263" s="198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9" t="s">
        <v>193</v>
      </c>
      <c r="AT263" s="199" t="s">
        <v>491</v>
      </c>
      <c r="AU263" s="199" t="s">
        <v>83</v>
      </c>
      <c r="AY263" s="18" t="s">
        <v>153</v>
      </c>
      <c r="BE263" s="200">
        <f>IF(N263="základní",J263,0)</f>
        <v>0</v>
      </c>
      <c r="BF263" s="200">
        <f>IF(N263="snížená",J263,0)</f>
        <v>0</v>
      </c>
      <c r="BG263" s="200">
        <f>IF(N263="zákl. přenesená",J263,0)</f>
        <v>0</v>
      </c>
      <c r="BH263" s="200">
        <f>IF(N263="sníž. přenesená",J263,0)</f>
        <v>0</v>
      </c>
      <c r="BI263" s="200">
        <f>IF(N263="nulová",J263,0)</f>
        <v>0</v>
      </c>
      <c r="BJ263" s="18" t="s">
        <v>81</v>
      </c>
      <c r="BK263" s="200">
        <f>ROUND(I263*H263,2)</f>
        <v>0</v>
      </c>
      <c r="BL263" s="18" t="s">
        <v>173</v>
      </c>
      <c r="BM263" s="199" t="s">
        <v>1570</v>
      </c>
    </row>
    <row r="264" s="2" customFormat="1">
      <c r="A264" s="37"/>
      <c r="B264" s="38"/>
      <c r="C264" s="37"/>
      <c r="D264" s="201" t="s">
        <v>162</v>
      </c>
      <c r="E264" s="37"/>
      <c r="F264" s="202" t="s">
        <v>1567</v>
      </c>
      <c r="G264" s="37"/>
      <c r="H264" s="37"/>
      <c r="I264" s="123"/>
      <c r="J264" s="37"/>
      <c r="K264" s="37"/>
      <c r="L264" s="38"/>
      <c r="M264" s="203"/>
      <c r="N264" s="204"/>
      <c r="O264" s="76"/>
      <c r="P264" s="76"/>
      <c r="Q264" s="76"/>
      <c r="R264" s="76"/>
      <c r="S264" s="76"/>
      <c r="T264" s="7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8" t="s">
        <v>162</v>
      </c>
      <c r="AU264" s="18" t="s">
        <v>83</v>
      </c>
    </row>
    <row r="265" s="14" customFormat="1">
      <c r="A265" s="14"/>
      <c r="B265" s="217"/>
      <c r="C265" s="14"/>
      <c r="D265" s="201" t="s">
        <v>264</v>
      </c>
      <c r="E265" s="218" t="s">
        <v>1</v>
      </c>
      <c r="F265" s="219" t="s">
        <v>183</v>
      </c>
      <c r="G265" s="14"/>
      <c r="H265" s="220">
        <v>6</v>
      </c>
      <c r="I265" s="221"/>
      <c r="J265" s="14"/>
      <c r="K265" s="14"/>
      <c r="L265" s="217"/>
      <c r="M265" s="222"/>
      <c r="N265" s="223"/>
      <c r="O265" s="223"/>
      <c r="P265" s="223"/>
      <c r="Q265" s="223"/>
      <c r="R265" s="223"/>
      <c r="S265" s="223"/>
      <c r="T265" s="22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18" t="s">
        <v>264</v>
      </c>
      <c r="AU265" s="218" t="s">
        <v>83</v>
      </c>
      <c r="AV265" s="14" t="s">
        <v>83</v>
      </c>
      <c r="AW265" s="14" t="s">
        <v>30</v>
      </c>
      <c r="AX265" s="14" t="s">
        <v>81</v>
      </c>
      <c r="AY265" s="218" t="s">
        <v>153</v>
      </c>
    </row>
    <row r="266" s="2" customFormat="1" ht="16.5" customHeight="1">
      <c r="A266" s="37"/>
      <c r="B266" s="187"/>
      <c r="C266" s="236" t="s">
        <v>1217</v>
      </c>
      <c r="D266" s="236" t="s">
        <v>491</v>
      </c>
      <c r="E266" s="237" t="s">
        <v>1571</v>
      </c>
      <c r="F266" s="238" t="s">
        <v>1572</v>
      </c>
      <c r="G266" s="239" t="s">
        <v>494</v>
      </c>
      <c r="H266" s="240">
        <v>8</v>
      </c>
      <c r="I266" s="241"/>
      <c r="J266" s="242">
        <f>ROUND(I266*H266,2)</f>
        <v>0</v>
      </c>
      <c r="K266" s="238" t="s">
        <v>1</v>
      </c>
      <c r="L266" s="243"/>
      <c r="M266" s="244" t="s">
        <v>1</v>
      </c>
      <c r="N266" s="245" t="s">
        <v>38</v>
      </c>
      <c r="O266" s="76"/>
      <c r="P266" s="197">
        <f>O266*H266</f>
        <v>0</v>
      </c>
      <c r="Q266" s="197">
        <v>0.058000000000000003</v>
      </c>
      <c r="R266" s="197">
        <f>Q266*H266</f>
        <v>0.46400000000000002</v>
      </c>
      <c r="S266" s="197">
        <v>0</v>
      </c>
      <c r="T266" s="198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99" t="s">
        <v>193</v>
      </c>
      <c r="AT266" s="199" t="s">
        <v>491</v>
      </c>
      <c r="AU266" s="199" t="s">
        <v>83</v>
      </c>
      <c r="AY266" s="18" t="s">
        <v>153</v>
      </c>
      <c r="BE266" s="200">
        <f>IF(N266="základní",J266,0)</f>
        <v>0</v>
      </c>
      <c r="BF266" s="200">
        <f>IF(N266="snížená",J266,0)</f>
        <v>0</v>
      </c>
      <c r="BG266" s="200">
        <f>IF(N266="zákl. přenesená",J266,0)</f>
        <v>0</v>
      </c>
      <c r="BH266" s="200">
        <f>IF(N266="sníž. přenesená",J266,0)</f>
        <v>0</v>
      </c>
      <c r="BI266" s="200">
        <f>IF(N266="nulová",J266,0)</f>
        <v>0</v>
      </c>
      <c r="BJ266" s="18" t="s">
        <v>81</v>
      </c>
      <c r="BK266" s="200">
        <f>ROUND(I266*H266,2)</f>
        <v>0</v>
      </c>
      <c r="BL266" s="18" t="s">
        <v>173</v>
      </c>
      <c r="BM266" s="199" t="s">
        <v>1573</v>
      </c>
    </row>
    <row r="267" s="2" customFormat="1">
      <c r="A267" s="37"/>
      <c r="B267" s="38"/>
      <c r="C267" s="37"/>
      <c r="D267" s="201" t="s">
        <v>162</v>
      </c>
      <c r="E267" s="37"/>
      <c r="F267" s="202" t="s">
        <v>1572</v>
      </c>
      <c r="G267" s="37"/>
      <c r="H267" s="37"/>
      <c r="I267" s="123"/>
      <c r="J267" s="37"/>
      <c r="K267" s="37"/>
      <c r="L267" s="38"/>
      <c r="M267" s="203"/>
      <c r="N267" s="204"/>
      <c r="O267" s="76"/>
      <c r="P267" s="76"/>
      <c r="Q267" s="76"/>
      <c r="R267" s="76"/>
      <c r="S267" s="76"/>
      <c r="T267" s="7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162</v>
      </c>
      <c r="AU267" s="18" t="s">
        <v>83</v>
      </c>
    </row>
    <row r="268" s="14" customFormat="1">
      <c r="A268" s="14"/>
      <c r="B268" s="217"/>
      <c r="C268" s="14"/>
      <c r="D268" s="201" t="s">
        <v>264</v>
      </c>
      <c r="E268" s="218" t="s">
        <v>1</v>
      </c>
      <c r="F268" s="219" t="s">
        <v>193</v>
      </c>
      <c r="G268" s="14"/>
      <c r="H268" s="220">
        <v>8</v>
      </c>
      <c r="I268" s="221"/>
      <c r="J268" s="14"/>
      <c r="K268" s="14"/>
      <c r="L268" s="217"/>
      <c r="M268" s="222"/>
      <c r="N268" s="223"/>
      <c r="O268" s="223"/>
      <c r="P268" s="223"/>
      <c r="Q268" s="223"/>
      <c r="R268" s="223"/>
      <c r="S268" s="223"/>
      <c r="T268" s="22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18" t="s">
        <v>264</v>
      </c>
      <c r="AU268" s="218" t="s">
        <v>83</v>
      </c>
      <c r="AV268" s="14" t="s">
        <v>83</v>
      </c>
      <c r="AW268" s="14" t="s">
        <v>30</v>
      </c>
      <c r="AX268" s="14" t="s">
        <v>81</v>
      </c>
      <c r="AY268" s="218" t="s">
        <v>153</v>
      </c>
    </row>
    <row r="269" s="2" customFormat="1" ht="16.5" customHeight="1">
      <c r="A269" s="37"/>
      <c r="B269" s="187"/>
      <c r="C269" s="236" t="s">
        <v>1222</v>
      </c>
      <c r="D269" s="236" t="s">
        <v>491</v>
      </c>
      <c r="E269" s="237" t="s">
        <v>1574</v>
      </c>
      <c r="F269" s="238" t="s">
        <v>1575</v>
      </c>
      <c r="G269" s="239" t="s">
        <v>494</v>
      </c>
      <c r="H269" s="240">
        <v>8</v>
      </c>
      <c r="I269" s="241"/>
      <c r="J269" s="242">
        <f>ROUND(I269*H269,2)</f>
        <v>0</v>
      </c>
      <c r="K269" s="238" t="s">
        <v>1</v>
      </c>
      <c r="L269" s="243"/>
      <c r="M269" s="244" t="s">
        <v>1</v>
      </c>
      <c r="N269" s="245" t="s">
        <v>38</v>
      </c>
      <c r="O269" s="76"/>
      <c r="P269" s="197">
        <f>O269*H269</f>
        <v>0</v>
      </c>
      <c r="Q269" s="197">
        <v>0.059999999999999998</v>
      </c>
      <c r="R269" s="197">
        <f>Q269*H269</f>
        <v>0.47999999999999998</v>
      </c>
      <c r="S269" s="197">
        <v>0</v>
      </c>
      <c r="T269" s="198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99" t="s">
        <v>193</v>
      </c>
      <c r="AT269" s="199" t="s">
        <v>491</v>
      </c>
      <c r="AU269" s="199" t="s">
        <v>83</v>
      </c>
      <c r="AY269" s="18" t="s">
        <v>153</v>
      </c>
      <c r="BE269" s="200">
        <f>IF(N269="základní",J269,0)</f>
        <v>0</v>
      </c>
      <c r="BF269" s="200">
        <f>IF(N269="snížená",J269,0)</f>
        <v>0</v>
      </c>
      <c r="BG269" s="200">
        <f>IF(N269="zákl. přenesená",J269,0)</f>
        <v>0</v>
      </c>
      <c r="BH269" s="200">
        <f>IF(N269="sníž. přenesená",J269,0)</f>
        <v>0</v>
      </c>
      <c r="BI269" s="200">
        <f>IF(N269="nulová",J269,0)</f>
        <v>0</v>
      </c>
      <c r="BJ269" s="18" t="s">
        <v>81</v>
      </c>
      <c r="BK269" s="200">
        <f>ROUND(I269*H269,2)</f>
        <v>0</v>
      </c>
      <c r="BL269" s="18" t="s">
        <v>173</v>
      </c>
      <c r="BM269" s="199" t="s">
        <v>1576</v>
      </c>
    </row>
    <row r="270" s="2" customFormat="1">
      <c r="A270" s="37"/>
      <c r="B270" s="38"/>
      <c r="C270" s="37"/>
      <c r="D270" s="201" t="s">
        <v>162</v>
      </c>
      <c r="E270" s="37"/>
      <c r="F270" s="202" t="s">
        <v>1575</v>
      </c>
      <c r="G270" s="37"/>
      <c r="H270" s="37"/>
      <c r="I270" s="123"/>
      <c r="J270" s="37"/>
      <c r="K270" s="37"/>
      <c r="L270" s="38"/>
      <c r="M270" s="203"/>
      <c r="N270" s="204"/>
      <c r="O270" s="76"/>
      <c r="P270" s="76"/>
      <c r="Q270" s="76"/>
      <c r="R270" s="76"/>
      <c r="S270" s="76"/>
      <c r="T270" s="7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18" t="s">
        <v>162</v>
      </c>
      <c r="AU270" s="18" t="s">
        <v>83</v>
      </c>
    </row>
    <row r="271" s="14" customFormat="1">
      <c r="A271" s="14"/>
      <c r="B271" s="217"/>
      <c r="C271" s="14"/>
      <c r="D271" s="201" t="s">
        <v>264</v>
      </c>
      <c r="E271" s="218" t="s">
        <v>1</v>
      </c>
      <c r="F271" s="219" t="s">
        <v>193</v>
      </c>
      <c r="G271" s="14"/>
      <c r="H271" s="220">
        <v>8</v>
      </c>
      <c r="I271" s="221"/>
      <c r="J271" s="14"/>
      <c r="K271" s="14"/>
      <c r="L271" s="217"/>
      <c r="M271" s="222"/>
      <c r="N271" s="223"/>
      <c r="O271" s="223"/>
      <c r="P271" s="223"/>
      <c r="Q271" s="223"/>
      <c r="R271" s="223"/>
      <c r="S271" s="223"/>
      <c r="T271" s="22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18" t="s">
        <v>264</v>
      </c>
      <c r="AU271" s="218" t="s">
        <v>83</v>
      </c>
      <c r="AV271" s="14" t="s">
        <v>83</v>
      </c>
      <c r="AW271" s="14" t="s">
        <v>30</v>
      </c>
      <c r="AX271" s="14" t="s">
        <v>81</v>
      </c>
      <c r="AY271" s="218" t="s">
        <v>153</v>
      </c>
    </row>
    <row r="272" s="2" customFormat="1" ht="16.5" customHeight="1">
      <c r="A272" s="37"/>
      <c r="B272" s="187"/>
      <c r="C272" s="188" t="s">
        <v>1227</v>
      </c>
      <c r="D272" s="188" t="s">
        <v>156</v>
      </c>
      <c r="E272" s="189" t="s">
        <v>1577</v>
      </c>
      <c r="F272" s="190" t="s">
        <v>1578</v>
      </c>
      <c r="G272" s="191" t="s">
        <v>494</v>
      </c>
      <c r="H272" s="192">
        <v>1</v>
      </c>
      <c r="I272" s="193"/>
      <c r="J272" s="194">
        <f>ROUND(I272*H272,2)</f>
        <v>0</v>
      </c>
      <c r="K272" s="190" t="s">
        <v>261</v>
      </c>
      <c r="L272" s="38"/>
      <c r="M272" s="195" t="s">
        <v>1</v>
      </c>
      <c r="N272" s="196" t="s">
        <v>38</v>
      </c>
      <c r="O272" s="76"/>
      <c r="P272" s="197">
        <f>O272*H272</f>
        <v>0</v>
      </c>
      <c r="Q272" s="197">
        <v>0.32973999999999998</v>
      </c>
      <c r="R272" s="197">
        <f>Q272*H272</f>
        <v>0.32973999999999998</v>
      </c>
      <c r="S272" s="197">
        <v>0</v>
      </c>
      <c r="T272" s="198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99" t="s">
        <v>173</v>
      </c>
      <c r="AT272" s="199" t="s">
        <v>156</v>
      </c>
      <c r="AU272" s="199" t="s">
        <v>83</v>
      </c>
      <c r="AY272" s="18" t="s">
        <v>153</v>
      </c>
      <c r="BE272" s="200">
        <f>IF(N272="základní",J272,0)</f>
        <v>0</v>
      </c>
      <c r="BF272" s="200">
        <f>IF(N272="snížená",J272,0)</f>
        <v>0</v>
      </c>
      <c r="BG272" s="200">
        <f>IF(N272="zákl. přenesená",J272,0)</f>
        <v>0</v>
      </c>
      <c r="BH272" s="200">
        <f>IF(N272="sníž. přenesená",J272,0)</f>
        <v>0</v>
      </c>
      <c r="BI272" s="200">
        <f>IF(N272="nulová",J272,0)</f>
        <v>0</v>
      </c>
      <c r="BJ272" s="18" t="s">
        <v>81</v>
      </c>
      <c r="BK272" s="200">
        <f>ROUND(I272*H272,2)</f>
        <v>0</v>
      </c>
      <c r="BL272" s="18" t="s">
        <v>173</v>
      </c>
      <c r="BM272" s="199" t="s">
        <v>1579</v>
      </c>
    </row>
    <row r="273" s="2" customFormat="1">
      <c r="A273" s="37"/>
      <c r="B273" s="38"/>
      <c r="C273" s="37"/>
      <c r="D273" s="201" t="s">
        <v>162</v>
      </c>
      <c r="E273" s="37"/>
      <c r="F273" s="202" t="s">
        <v>1580</v>
      </c>
      <c r="G273" s="37"/>
      <c r="H273" s="37"/>
      <c r="I273" s="123"/>
      <c r="J273" s="37"/>
      <c r="K273" s="37"/>
      <c r="L273" s="38"/>
      <c r="M273" s="203"/>
      <c r="N273" s="204"/>
      <c r="O273" s="76"/>
      <c r="P273" s="76"/>
      <c r="Q273" s="76"/>
      <c r="R273" s="76"/>
      <c r="S273" s="76"/>
      <c r="T273" s="7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8" t="s">
        <v>162</v>
      </c>
      <c r="AU273" s="18" t="s">
        <v>83</v>
      </c>
    </row>
    <row r="274" s="2" customFormat="1" ht="16.5" customHeight="1">
      <c r="A274" s="37"/>
      <c r="B274" s="187"/>
      <c r="C274" s="188" t="s">
        <v>1232</v>
      </c>
      <c r="D274" s="188" t="s">
        <v>156</v>
      </c>
      <c r="E274" s="189" t="s">
        <v>1243</v>
      </c>
      <c r="F274" s="190" t="s">
        <v>1244</v>
      </c>
      <c r="G274" s="191" t="s">
        <v>373</v>
      </c>
      <c r="H274" s="192">
        <v>232.62000000000001</v>
      </c>
      <c r="I274" s="193"/>
      <c r="J274" s="194">
        <f>ROUND(I274*H274,2)</f>
        <v>0</v>
      </c>
      <c r="K274" s="190" t="s">
        <v>1</v>
      </c>
      <c r="L274" s="38"/>
      <c r="M274" s="195" t="s">
        <v>1</v>
      </c>
      <c r="N274" s="196" t="s">
        <v>38</v>
      </c>
      <c r="O274" s="76"/>
      <c r="P274" s="197">
        <f>O274*H274</f>
        <v>0</v>
      </c>
      <c r="Q274" s="197">
        <v>0.00012999999999999999</v>
      </c>
      <c r="R274" s="197">
        <f>Q274*H274</f>
        <v>0.030240599999999999</v>
      </c>
      <c r="S274" s="197">
        <v>0</v>
      </c>
      <c r="T274" s="198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99" t="s">
        <v>173</v>
      </c>
      <c r="AT274" s="199" t="s">
        <v>156</v>
      </c>
      <c r="AU274" s="199" t="s">
        <v>83</v>
      </c>
      <c r="AY274" s="18" t="s">
        <v>153</v>
      </c>
      <c r="BE274" s="200">
        <f>IF(N274="základní",J274,0)</f>
        <v>0</v>
      </c>
      <c r="BF274" s="200">
        <f>IF(N274="snížená",J274,0)</f>
        <v>0</v>
      </c>
      <c r="BG274" s="200">
        <f>IF(N274="zákl. přenesená",J274,0)</f>
        <v>0</v>
      </c>
      <c r="BH274" s="200">
        <f>IF(N274="sníž. přenesená",J274,0)</f>
        <v>0</v>
      </c>
      <c r="BI274" s="200">
        <f>IF(N274="nulová",J274,0)</f>
        <v>0</v>
      </c>
      <c r="BJ274" s="18" t="s">
        <v>81</v>
      </c>
      <c r="BK274" s="200">
        <f>ROUND(I274*H274,2)</f>
        <v>0</v>
      </c>
      <c r="BL274" s="18" t="s">
        <v>173</v>
      </c>
      <c r="BM274" s="199" t="s">
        <v>1581</v>
      </c>
    </row>
    <row r="275" s="2" customFormat="1">
      <c r="A275" s="37"/>
      <c r="B275" s="38"/>
      <c r="C275" s="37"/>
      <c r="D275" s="201" t="s">
        <v>162</v>
      </c>
      <c r="E275" s="37"/>
      <c r="F275" s="202" t="s">
        <v>1244</v>
      </c>
      <c r="G275" s="37"/>
      <c r="H275" s="37"/>
      <c r="I275" s="123"/>
      <c r="J275" s="37"/>
      <c r="K275" s="37"/>
      <c r="L275" s="38"/>
      <c r="M275" s="203"/>
      <c r="N275" s="204"/>
      <c r="O275" s="76"/>
      <c r="P275" s="76"/>
      <c r="Q275" s="76"/>
      <c r="R275" s="76"/>
      <c r="S275" s="76"/>
      <c r="T275" s="7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8" t="s">
        <v>162</v>
      </c>
      <c r="AU275" s="18" t="s">
        <v>83</v>
      </c>
    </row>
    <row r="276" s="14" customFormat="1">
      <c r="A276" s="14"/>
      <c r="B276" s="217"/>
      <c r="C276" s="14"/>
      <c r="D276" s="201" t="s">
        <v>264</v>
      </c>
      <c r="E276" s="218" t="s">
        <v>1</v>
      </c>
      <c r="F276" s="219" t="s">
        <v>1582</v>
      </c>
      <c r="G276" s="14"/>
      <c r="H276" s="220">
        <v>232.62000000000001</v>
      </c>
      <c r="I276" s="221"/>
      <c r="J276" s="14"/>
      <c r="K276" s="14"/>
      <c r="L276" s="217"/>
      <c r="M276" s="222"/>
      <c r="N276" s="223"/>
      <c r="O276" s="223"/>
      <c r="P276" s="223"/>
      <c r="Q276" s="223"/>
      <c r="R276" s="223"/>
      <c r="S276" s="223"/>
      <c r="T276" s="22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18" t="s">
        <v>264</v>
      </c>
      <c r="AU276" s="218" t="s">
        <v>83</v>
      </c>
      <c r="AV276" s="14" t="s">
        <v>83</v>
      </c>
      <c r="AW276" s="14" t="s">
        <v>30</v>
      </c>
      <c r="AX276" s="14" t="s">
        <v>81</v>
      </c>
      <c r="AY276" s="218" t="s">
        <v>153</v>
      </c>
    </row>
    <row r="277" s="2" customFormat="1" ht="16.5" customHeight="1">
      <c r="A277" s="37"/>
      <c r="B277" s="187"/>
      <c r="C277" s="188" t="s">
        <v>1237</v>
      </c>
      <c r="D277" s="188" t="s">
        <v>156</v>
      </c>
      <c r="E277" s="189" t="s">
        <v>1583</v>
      </c>
      <c r="F277" s="190" t="s">
        <v>1584</v>
      </c>
      <c r="G277" s="191" t="s">
        <v>1585</v>
      </c>
      <c r="H277" s="192">
        <v>3</v>
      </c>
      <c r="I277" s="193"/>
      <c r="J277" s="194">
        <f>ROUND(I277*H277,2)</f>
        <v>0</v>
      </c>
      <c r="K277" s="190" t="s">
        <v>1</v>
      </c>
      <c r="L277" s="38"/>
      <c r="M277" s="195" t="s">
        <v>1</v>
      </c>
      <c r="N277" s="196" t="s">
        <v>38</v>
      </c>
      <c r="O277" s="76"/>
      <c r="P277" s="197">
        <f>O277*H277</f>
        <v>0</v>
      </c>
      <c r="Q277" s="197">
        <v>0</v>
      </c>
      <c r="R277" s="197">
        <f>Q277*H277</f>
        <v>0</v>
      </c>
      <c r="S277" s="197">
        <v>0</v>
      </c>
      <c r="T277" s="198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99" t="s">
        <v>173</v>
      </c>
      <c r="AT277" s="199" t="s">
        <v>156</v>
      </c>
      <c r="AU277" s="199" t="s">
        <v>83</v>
      </c>
      <c r="AY277" s="18" t="s">
        <v>153</v>
      </c>
      <c r="BE277" s="200">
        <f>IF(N277="základní",J277,0)</f>
        <v>0</v>
      </c>
      <c r="BF277" s="200">
        <f>IF(N277="snížená",J277,0)</f>
        <v>0</v>
      </c>
      <c r="BG277" s="200">
        <f>IF(N277="zákl. přenesená",J277,0)</f>
        <v>0</v>
      </c>
      <c r="BH277" s="200">
        <f>IF(N277="sníž. přenesená",J277,0)</f>
        <v>0</v>
      </c>
      <c r="BI277" s="200">
        <f>IF(N277="nulová",J277,0)</f>
        <v>0</v>
      </c>
      <c r="BJ277" s="18" t="s">
        <v>81</v>
      </c>
      <c r="BK277" s="200">
        <f>ROUND(I277*H277,2)</f>
        <v>0</v>
      </c>
      <c r="BL277" s="18" t="s">
        <v>173</v>
      </c>
      <c r="BM277" s="199" t="s">
        <v>1586</v>
      </c>
    </row>
    <row r="278" s="2" customFormat="1">
      <c r="A278" s="37"/>
      <c r="B278" s="38"/>
      <c r="C278" s="37"/>
      <c r="D278" s="201" t="s">
        <v>162</v>
      </c>
      <c r="E278" s="37"/>
      <c r="F278" s="202" t="s">
        <v>1584</v>
      </c>
      <c r="G278" s="37"/>
      <c r="H278" s="37"/>
      <c r="I278" s="123"/>
      <c r="J278" s="37"/>
      <c r="K278" s="37"/>
      <c r="L278" s="38"/>
      <c r="M278" s="203"/>
      <c r="N278" s="204"/>
      <c r="O278" s="76"/>
      <c r="P278" s="76"/>
      <c r="Q278" s="76"/>
      <c r="R278" s="76"/>
      <c r="S278" s="76"/>
      <c r="T278" s="7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8" t="s">
        <v>162</v>
      </c>
      <c r="AU278" s="18" t="s">
        <v>83</v>
      </c>
    </row>
    <row r="279" s="14" customFormat="1">
      <c r="A279" s="14"/>
      <c r="B279" s="217"/>
      <c r="C279" s="14"/>
      <c r="D279" s="201" t="s">
        <v>264</v>
      </c>
      <c r="E279" s="218" t="s">
        <v>1</v>
      </c>
      <c r="F279" s="219" t="s">
        <v>168</v>
      </c>
      <c r="G279" s="14"/>
      <c r="H279" s="220">
        <v>3</v>
      </c>
      <c r="I279" s="221"/>
      <c r="J279" s="14"/>
      <c r="K279" s="14"/>
      <c r="L279" s="217"/>
      <c r="M279" s="222"/>
      <c r="N279" s="223"/>
      <c r="O279" s="223"/>
      <c r="P279" s="223"/>
      <c r="Q279" s="223"/>
      <c r="R279" s="223"/>
      <c r="S279" s="223"/>
      <c r="T279" s="22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18" t="s">
        <v>264</v>
      </c>
      <c r="AU279" s="218" t="s">
        <v>83</v>
      </c>
      <c r="AV279" s="14" t="s">
        <v>83</v>
      </c>
      <c r="AW279" s="14" t="s">
        <v>30</v>
      </c>
      <c r="AX279" s="14" t="s">
        <v>81</v>
      </c>
      <c r="AY279" s="218" t="s">
        <v>153</v>
      </c>
    </row>
    <row r="280" s="12" customFormat="1" ht="22.8" customHeight="1">
      <c r="A280" s="12"/>
      <c r="B280" s="174"/>
      <c r="C280" s="12"/>
      <c r="D280" s="175" t="s">
        <v>72</v>
      </c>
      <c r="E280" s="185" t="s">
        <v>667</v>
      </c>
      <c r="F280" s="185" t="s">
        <v>668</v>
      </c>
      <c r="G280" s="12"/>
      <c r="H280" s="12"/>
      <c r="I280" s="177"/>
      <c r="J280" s="186">
        <f>BK280</f>
        <v>0</v>
      </c>
      <c r="K280" s="12"/>
      <c r="L280" s="174"/>
      <c r="M280" s="179"/>
      <c r="N280" s="180"/>
      <c r="O280" s="180"/>
      <c r="P280" s="181">
        <f>SUM(P281:P284)</f>
        <v>0</v>
      </c>
      <c r="Q280" s="180"/>
      <c r="R280" s="181">
        <f>SUM(R281:R284)</f>
        <v>0</v>
      </c>
      <c r="S280" s="180"/>
      <c r="T280" s="182">
        <f>SUM(T281:T284)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175" t="s">
        <v>81</v>
      </c>
      <c r="AT280" s="183" t="s">
        <v>72</v>
      </c>
      <c r="AU280" s="183" t="s">
        <v>81</v>
      </c>
      <c r="AY280" s="175" t="s">
        <v>153</v>
      </c>
      <c r="BK280" s="184">
        <f>SUM(BK281:BK284)</f>
        <v>0</v>
      </c>
    </row>
    <row r="281" s="2" customFormat="1" ht="16.5" customHeight="1">
      <c r="A281" s="37"/>
      <c r="B281" s="187"/>
      <c r="C281" s="188" t="s">
        <v>1242</v>
      </c>
      <c r="D281" s="188" t="s">
        <v>156</v>
      </c>
      <c r="E281" s="189" t="s">
        <v>1587</v>
      </c>
      <c r="F281" s="190" t="s">
        <v>1588</v>
      </c>
      <c r="G281" s="191" t="s">
        <v>359</v>
      </c>
      <c r="H281" s="192">
        <v>51.067</v>
      </c>
      <c r="I281" s="193"/>
      <c r="J281" s="194">
        <f>ROUND(I281*H281,2)</f>
        <v>0</v>
      </c>
      <c r="K281" s="190" t="s">
        <v>261</v>
      </c>
      <c r="L281" s="38"/>
      <c r="M281" s="195" t="s">
        <v>1</v>
      </c>
      <c r="N281" s="196" t="s">
        <v>38</v>
      </c>
      <c r="O281" s="76"/>
      <c r="P281" s="197">
        <f>O281*H281</f>
        <v>0</v>
      </c>
      <c r="Q281" s="197">
        <v>0</v>
      </c>
      <c r="R281" s="197">
        <f>Q281*H281</f>
        <v>0</v>
      </c>
      <c r="S281" s="197">
        <v>0</v>
      </c>
      <c r="T281" s="198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99" t="s">
        <v>173</v>
      </c>
      <c r="AT281" s="199" t="s">
        <v>156</v>
      </c>
      <c r="AU281" s="199" t="s">
        <v>83</v>
      </c>
      <c r="AY281" s="18" t="s">
        <v>153</v>
      </c>
      <c r="BE281" s="200">
        <f>IF(N281="základní",J281,0)</f>
        <v>0</v>
      </c>
      <c r="BF281" s="200">
        <f>IF(N281="snížená",J281,0)</f>
        <v>0</v>
      </c>
      <c r="BG281" s="200">
        <f>IF(N281="zákl. přenesená",J281,0)</f>
        <v>0</v>
      </c>
      <c r="BH281" s="200">
        <f>IF(N281="sníž. přenesená",J281,0)</f>
        <v>0</v>
      </c>
      <c r="BI281" s="200">
        <f>IF(N281="nulová",J281,0)</f>
        <v>0</v>
      </c>
      <c r="BJ281" s="18" t="s">
        <v>81</v>
      </c>
      <c r="BK281" s="200">
        <f>ROUND(I281*H281,2)</f>
        <v>0</v>
      </c>
      <c r="BL281" s="18" t="s">
        <v>173</v>
      </c>
      <c r="BM281" s="199" t="s">
        <v>1589</v>
      </c>
    </row>
    <row r="282" s="2" customFormat="1">
      <c r="A282" s="37"/>
      <c r="B282" s="38"/>
      <c r="C282" s="37"/>
      <c r="D282" s="201" t="s">
        <v>162</v>
      </c>
      <c r="E282" s="37"/>
      <c r="F282" s="202" t="s">
        <v>1590</v>
      </c>
      <c r="G282" s="37"/>
      <c r="H282" s="37"/>
      <c r="I282" s="123"/>
      <c r="J282" s="37"/>
      <c r="K282" s="37"/>
      <c r="L282" s="38"/>
      <c r="M282" s="203"/>
      <c r="N282" s="204"/>
      <c r="O282" s="76"/>
      <c r="P282" s="76"/>
      <c r="Q282" s="76"/>
      <c r="R282" s="76"/>
      <c r="S282" s="76"/>
      <c r="T282" s="7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8" t="s">
        <v>162</v>
      </c>
      <c r="AU282" s="18" t="s">
        <v>83</v>
      </c>
    </row>
    <row r="283" s="2" customFormat="1" ht="16.5" customHeight="1">
      <c r="A283" s="37"/>
      <c r="B283" s="187"/>
      <c r="C283" s="188" t="s">
        <v>1247</v>
      </c>
      <c r="D283" s="188" t="s">
        <v>156</v>
      </c>
      <c r="E283" s="189" t="s">
        <v>1591</v>
      </c>
      <c r="F283" s="190" t="s">
        <v>1592</v>
      </c>
      <c r="G283" s="191" t="s">
        <v>359</v>
      </c>
      <c r="H283" s="192">
        <v>51.067</v>
      </c>
      <c r="I283" s="193"/>
      <c r="J283" s="194">
        <f>ROUND(I283*H283,2)</f>
        <v>0</v>
      </c>
      <c r="K283" s="190" t="s">
        <v>261</v>
      </c>
      <c r="L283" s="38"/>
      <c r="M283" s="195" t="s">
        <v>1</v>
      </c>
      <c r="N283" s="196" t="s">
        <v>38</v>
      </c>
      <c r="O283" s="76"/>
      <c r="P283" s="197">
        <f>O283*H283</f>
        <v>0</v>
      </c>
      <c r="Q283" s="197">
        <v>0</v>
      </c>
      <c r="R283" s="197">
        <f>Q283*H283</f>
        <v>0</v>
      </c>
      <c r="S283" s="197">
        <v>0</v>
      </c>
      <c r="T283" s="198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99" t="s">
        <v>173</v>
      </c>
      <c r="AT283" s="199" t="s">
        <v>156</v>
      </c>
      <c r="AU283" s="199" t="s">
        <v>83</v>
      </c>
      <c r="AY283" s="18" t="s">
        <v>153</v>
      </c>
      <c r="BE283" s="200">
        <f>IF(N283="základní",J283,0)</f>
        <v>0</v>
      </c>
      <c r="BF283" s="200">
        <f>IF(N283="snížená",J283,0)</f>
        <v>0</v>
      </c>
      <c r="BG283" s="200">
        <f>IF(N283="zákl. přenesená",J283,0)</f>
        <v>0</v>
      </c>
      <c r="BH283" s="200">
        <f>IF(N283="sníž. přenesená",J283,0)</f>
        <v>0</v>
      </c>
      <c r="BI283" s="200">
        <f>IF(N283="nulová",J283,0)</f>
        <v>0</v>
      </c>
      <c r="BJ283" s="18" t="s">
        <v>81</v>
      </c>
      <c r="BK283" s="200">
        <f>ROUND(I283*H283,2)</f>
        <v>0</v>
      </c>
      <c r="BL283" s="18" t="s">
        <v>173</v>
      </c>
      <c r="BM283" s="199" t="s">
        <v>1593</v>
      </c>
    </row>
    <row r="284" s="2" customFormat="1">
      <c r="A284" s="37"/>
      <c r="B284" s="38"/>
      <c r="C284" s="37"/>
      <c r="D284" s="201" t="s">
        <v>162</v>
      </c>
      <c r="E284" s="37"/>
      <c r="F284" s="202" t="s">
        <v>1594</v>
      </c>
      <c r="G284" s="37"/>
      <c r="H284" s="37"/>
      <c r="I284" s="123"/>
      <c r="J284" s="37"/>
      <c r="K284" s="37"/>
      <c r="L284" s="38"/>
      <c r="M284" s="206"/>
      <c r="N284" s="207"/>
      <c r="O284" s="208"/>
      <c r="P284" s="208"/>
      <c r="Q284" s="208"/>
      <c r="R284" s="208"/>
      <c r="S284" s="208"/>
      <c r="T284" s="209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8" t="s">
        <v>162</v>
      </c>
      <c r="AU284" s="18" t="s">
        <v>83</v>
      </c>
    </row>
    <row r="285" s="2" customFormat="1" ht="6.96" customHeight="1">
      <c r="A285" s="37"/>
      <c r="B285" s="59"/>
      <c r="C285" s="60"/>
      <c r="D285" s="60"/>
      <c r="E285" s="60"/>
      <c r="F285" s="60"/>
      <c r="G285" s="60"/>
      <c r="H285" s="60"/>
      <c r="I285" s="147"/>
      <c r="J285" s="60"/>
      <c r="K285" s="60"/>
      <c r="L285" s="38"/>
      <c r="M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</row>
  </sheetData>
  <autoFilter ref="C121:K28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1595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ROUND((SUM(BE122:BE234)),  2)</f>
        <v>0</v>
      </c>
      <c r="G33" s="37"/>
      <c r="H33" s="37"/>
      <c r="I33" s="134">
        <v>0.20999999999999999</v>
      </c>
      <c r="J33" s="133">
        <f>ROUND(((SUM(BE122:BE234))*I33),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ROUND((SUM(BF122:BF234)),  2)</f>
        <v>0</v>
      </c>
      <c r="G34" s="37"/>
      <c r="H34" s="37"/>
      <c r="I34" s="134">
        <v>0.14999999999999999</v>
      </c>
      <c r="J34" s="133">
        <f>ROUND(((SUM(BF122:BF234))*I34),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ROUND((SUM(BG122:BG234)),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ROUND((SUM(BH122:BH234)),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ROUND((SUM(BI122:BI234)),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458/20-4-08 - SO 53 Kanalizace splašková - přípojka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J123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250</v>
      </c>
      <c r="E98" s="160"/>
      <c r="F98" s="160"/>
      <c r="G98" s="160"/>
      <c r="H98" s="160"/>
      <c r="I98" s="161"/>
      <c r="J98" s="162">
        <f>J124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251</v>
      </c>
      <c r="E99" s="160"/>
      <c r="F99" s="160"/>
      <c r="G99" s="160"/>
      <c r="H99" s="160"/>
      <c r="I99" s="161"/>
      <c r="J99" s="162">
        <f>J167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8"/>
      <c r="C100" s="10"/>
      <c r="D100" s="159" t="s">
        <v>1035</v>
      </c>
      <c r="E100" s="160"/>
      <c r="F100" s="160"/>
      <c r="G100" s="160"/>
      <c r="H100" s="160"/>
      <c r="I100" s="161"/>
      <c r="J100" s="162">
        <f>J170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1036</v>
      </c>
      <c r="E101" s="160"/>
      <c r="F101" s="160"/>
      <c r="G101" s="160"/>
      <c r="H101" s="160"/>
      <c r="I101" s="161"/>
      <c r="J101" s="162">
        <f>J188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8"/>
      <c r="C102" s="10"/>
      <c r="D102" s="159" t="s">
        <v>466</v>
      </c>
      <c r="E102" s="160"/>
      <c r="F102" s="160"/>
      <c r="G102" s="160"/>
      <c r="H102" s="160"/>
      <c r="I102" s="161"/>
      <c r="J102" s="162">
        <f>J232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123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147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148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137</v>
      </c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122" t="str">
        <f>E7</f>
        <v>Obchodní centrum Lysá nad Labem - veřejná dopravní a technická infrastruktura</v>
      </c>
      <c r="F112" s="31"/>
      <c r="G112" s="31"/>
      <c r="H112" s="31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124</v>
      </c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458/20-4-08 - SO 53 Kanalizace splašková - přípojka</v>
      </c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123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124" t="s">
        <v>22</v>
      </c>
      <c r="J116" s="68" t="str">
        <f>IF(J12="","",J12)</f>
        <v>20. 3. 2020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124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124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123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63"/>
      <c r="B121" s="164"/>
      <c r="C121" s="165" t="s">
        <v>138</v>
      </c>
      <c r="D121" s="166" t="s">
        <v>58</v>
      </c>
      <c r="E121" s="166" t="s">
        <v>54</v>
      </c>
      <c r="F121" s="166" t="s">
        <v>55</v>
      </c>
      <c r="G121" s="166" t="s">
        <v>139</v>
      </c>
      <c r="H121" s="166" t="s">
        <v>140</v>
      </c>
      <c r="I121" s="167" t="s">
        <v>141</v>
      </c>
      <c r="J121" s="166" t="s">
        <v>128</v>
      </c>
      <c r="K121" s="168" t="s">
        <v>142</v>
      </c>
      <c r="L121" s="169"/>
      <c r="M121" s="85" t="s">
        <v>1</v>
      </c>
      <c r="N121" s="86" t="s">
        <v>37</v>
      </c>
      <c r="O121" s="86" t="s">
        <v>143</v>
      </c>
      <c r="P121" s="86" t="s">
        <v>144</v>
      </c>
      <c r="Q121" s="86" t="s">
        <v>145</v>
      </c>
      <c r="R121" s="86" t="s">
        <v>146</v>
      </c>
      <c r="S121" s="86" t="s">
        <v>147</v>
      </c>
      <c r="T121" s="87" t="s">
        <v>148</v>
      </c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</row>
    <row r="122" s="2" customFormat="1" ht="22.8" customHeight="1">
      <c r="A122" s="37"/>
      <c r="B122" s="38"/>
      <c r="C122" s="92" t="s">
        <v>149</v>
      </c>
      <c r="D122" s="37"/>
      <c r="E122" s="37"/>
      <c r="F122" s="37"/>
      <c r="G122" s="37"/>
      <c r="H122" s="37"/>
      <c r="I122" s="123"/>
      <c r="J122" s="170">
        <f>BK122</f>
        <v>0</v>
      </c>
      <c r="K122" s="37"/>
      <c r="L122" s="38"/>
      <c r="M122" s="88"/>
      <c r="N122" s="72"/>
      <c r="O122" s="89"/>
      <c r="P122" s="171">
        <f>P123</f>
        <v>0</v>
      </c>
      <c r="Q122" s="89"/>
      <c r="R122" s="171">
        <f>R123</f>
        <v>8.7847814320000008</v>
      </c>
      <c r="S122" s="89"/>
      <c r="T122" s="172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130</v>
      </c>
      <c r="BK122" s="173">
        <f>BK123</f>
        <v>0</v>
      </c>
    </row>
    <row r="123" s="12" customFormat="1" ht="25.92" customHeight="1">
      <c r="A123" s="12"/>
      <c r="B123" s="174"/>
      <c r="C123" s="12"/>
      <c r="D123" s="175" t="s">
        <v>72</v>
      </c>
      <c r="E123" s="176" t="s">
        <v>255</v>
      </c>
      <c r="F123" s="176" t="s">
        <v>256</v>
      </c>
      <c r="G123" s="12"/>
      <c r="H123" s="12"/>
      <c r="I123" s="177"/>
      <c r="J123" s="178">
        <f>BK123</f>
        <v>0</v>
      </c>
      <c r="K123" s="12"/>
      <c r="L123" s="174"/>
      <c r="M123" s="179"/>
      <c r="N123" s="180"/>
      <c r="O123" s="180"/>
      <c r="P123" s="181">
        <f>P124+P167+P170+P188+P232</f>
        <v>0</v>
      </c>
      <c r="Q123" s="180"/>
      <c r="R123" s="181">
        <f>R124+R167+R170+R188+R232</f>
        <v>8.7847814320000008</v>
      </c>
      <c r="S123" s="180"/>
      <c r="T123" s="182">
        <f>T124+T167+T170+T188+T232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5" t="s">
        <v>81</v>
      </c>
      <c r="AT123" s="183" t="s">
        <v>72</v>
      </c>
      <c r="AU123" s="183" t="s">
        <v>73</v>
      </c>
      <c r="AY123" s="175" t="s">
        <v>153</v>
      </c>
      <c r="BK123" s="184">
        <f>BK124+BK167+BK170+BK188+BK232</f>
        <v>0</v>
      </c>
    </row>
    <row r="124" s="12" customFormat="1" ht="22.8" customHeight="1">
      <c r="A124" s="12"/>
      <c r="B124" s="174"/>
      <c r="C124" s="12"/>
      <c r="D124" s="175" t="s">
        <v>72</v>
      </c>
      <c r="E124" s="185" t="s">
        <v>81</v>
      </c>
      <c r="F124" s="185" t="s">
        <v>257</v>
      </c>
      <c r="G124" s="12"/>
      <c r="H124" s="12"/>
      <c r="I124" s="177"/>
      <c r="J124" s="186">
        <f>BK124</f>
        <v>0</v>
      </c>
      <c r="K124" s="12"/>
      <c r="L124" s="174"/>
      <c r="M124" s="179"/>
      <c r="N124" s="180"/>
      <c r="O124" s="180"/>
      <c r="P124" s="181">
        <f>SUM(P125:P166)</f>
        <v>0</v>
      </c>
      <c r="Q124" s="180"/>
      <c r="R124" s="181">
        <f>SUM(R125:R166)</f>
        <v>0.001566432</v>
      </c>
      <c r="S124" s="180"/>
      <c r="T124" s="182">
        <f>SUM(T125:T166)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5" t="s">
        <v>81</v>
      </c>
      <c r="AT124" s="183" t="s">
        <v>72</v>
      </c>
      <c r="AU124" s="183" t="s">
        <v>81</v>
      </c>
      <c r="AY124" s="175" t="s">
        <v>153</v>
      </c>
      <c r="BK124" s="184">
        <f>SUM(BK125:BK166)</f>
        <v>0</v>
      </c>
    </row>
    <row r="125" s="2" customFormat="1" ht="16.5" customHeight="1">
      <c r="A125" s="37"/>
      <c r="B125" s="187"/>
      <c r="C125" s="188" t="s">
        <v>81</v>
      </c>
      <c r="D125" s="188" t="s">
        <v>156</v>
      </c>
      <c r="E125" s="189" t="s">
        <v>1037</v>
      </c>
      <c r="F125" s="190" t="s">
        <v>1038</v>
      </c>
      <c r="G125" s="191" t="s">
        <v>290</v>
      </c>
      <c r="H125" s="192">
        <v>48</v>
      </c>
      <c r="I125" s="193"/>
      <c r="J125" s="194">
        <f>ROUND(I125*H125,2)</f>
        <v>0</v>
      </c>
      <c r="K125" s="190" t="s">
        <v>1</v>
      </c>
      <c r="L125" s="38"/>
      <c r="M125" s="195" t="s">
        <v>1</v>
      </c>
      <c r="N125" s="196" t="s">
        <v>38</v>
      </c>
      <c r="O125" s="76"/>
      <c r="P125" s="197">
        <f>O125*H125</f>
        <v>0</v>
      </c>
      <c r="Q125" s="197">
        <v>3.2634E-05</v>
      </c>
      <c r="R125" s="197">
        <f>Q125*H125</f>
        <v>0.001566432</v>
      </c>
      <c r="S125" s="197">
        <v>0</v>
      </c>
      <c r="T125" s="198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9" t="s">
        <v>173</v>
      </c>
      <c r="AT125" s="199" t="s">
        <v>156</v>
      </c>
      <c r="AU125" s="199" t="s">
        <v>83</v>
      </c>
      <c r="AY125" s="18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8" t="s">
        <v>81</v>
      </c>
      <c r="BK125" s="200">
        <f>ROUND(I125*H125,2)</f>
        <v>0</v>
      </c>
      <c r="BL125" s="18" t="s">
        <v>173</v>
      </c>
      <c r="BM125" s="199" t="s">
        <v>1596</v>
      </c>
    </row>
    <row r="126" s="2" customFormat="1">
      <c r="A126" s="37"/>
      <c r="B126" s="38"/>
      <c r="C126" s="37"/>
      <c r="D126" s="201" t="s">
        <v>162</v>
      </c>
      <c r="E126" s="37"/>
      <c r="F126" s="202" t="s">
        <v>1040</v>
      </c>
      <c r="G126" s="37"/>
      <c r="H126" s="37"/>
      <c r="I126" s="123"/>
      <c r="J126" s="37"/>
      <c r="K126" s="37"/>
      <c r="L126" s="38"/>
      <c r="M126" s="203"/>
      <c r="N126" s="204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162</v>
      </c>
      <c r="AU126" s="18" t="s">
        <v>83</v>
      </c>
    </row>
    <row r="127" s="14" customFormat="1">
      <c r="A127" s="14"/>
      <c r="B127" s="217"/>
      <c r="C127" s="14"/>
      <c r="D127" s="201" t="s">
        <v>264</v>
      </c>
      <c r="E127" s="218" t="s">
        <v>1</v>
      </c>
      <c r="F127" s="219" t="s">
        <v>1213</v>
      </c>
      <c r="G127" s="14"/>
      <c r="H127" s="220">
        <v>48</v>
      </c>
      <c r="I127" s="221"/>
      <c r="J127" s="14"/>
      <c r="K127" s="14"/>
      <c r="L127" s="217"/>
      <c r="M127" s="222"/>
      <c r="N127" s="223"/>
      <c r="O127" s="223"/>
      <c r="P127" s="223"/>
      <c r="Q127" s="223"/>
      <c r="R127" s="223"/>
      <c r="S127" s="223"/>
      <c r="T127" s="22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18" t="s">
        <v>264</v>
      </c>
      <c r="AU127" s="218" t="s">
        <v>83</v>
      </c>
      <c r="AV127" s="14" t="s">
        <v>83</v>
      </c>
      <c r="AW127" s="14" t="s">
        <v>30</v>
      </c>
      <c r="AX127" s="14" t="s">
        <v>81</v>
      </c>
      <c r="AY127" s="218" t="s">
        <v>153</v>
      </c>
    </row>
    <row r="128" s="2" customFormat="1" ht="16.5" customHeight="1">
      <c r="A128" s="37"/>
      <c r="B128" s="187"/>
      <c r="C128" s="188" t="s">
        <v>83</v>
      </c>
      <c r="D128" s="188" t="s">
        <v>156</v>
      </c>
      <c r="E128" s="189" t="s">
        <v>1042</v>
      </c>
      <c r="F128" s="190" t="s">
        <v>1043</v>
      </c>
      <c r="G128" s="191" t="s">
        <v>301</v>
      </c>
      <c r="H128" s="192">
        <v>26.324999999999999</v>
      </c>
      <c r="I128" s="193"/>
      <c r="J128" s="194">
        <f>ROUND(I128*H128,2)</f>
        <v>0</v>
      </c>
      <c r="K128" s="190" t="s">
        <v>261</v>
      </c>
      <c r="L128" s="38"/>
      <c r="M128" s="195" t="s">
        <v>1</v>
      </c>
      <c r="N128" s="196" t="s">
        <v>38</v>
      </c>
      <c r="O128" s="76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9" t="s">
        <v>173</v>
      </c>
      <c r="AT128" s="199" t="s">
        <v>156</v>
      </c>
      <c r="AU128" s="199" t="s">
        <v>83</v>
      </c>
      <c r="AY128" s="18" t="s">
        <v>153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8" t="s">
        <v>81</v>
      </c>
      <c r="BK128" s="200">
        <f>ROUND(I128*H128,2)</f>
        <v>0</v>
      </c>
      <c r="BL128" s="18" t="s">
        <v>173</v>
      </c>
      <c r="BM128" s="199" t="s">
        <v>1597</v>
      </c>
    </row>
    <row r="129" s="2" customFormat="1">
      <c r="A129" s="37"/>
      <c r="B129" s="38"/>
      <c r="C129" s="37"/>
      <c r="D129" s="201" t="s">
        <v>162</v>
      </c>
      <c r="E129" s="37"/>
      <c r="F129" s="202" t="s">
        <v>1045</v>
      </c>
      <c r="G129" s="37"/>
      <c r="H129" s="37"/>
      <c r="I129" s="123"/>
      <c r="J129" s="37"/>
      <c r="K129" s="37"/>
      <c r="L129" s="38"/>
      <c r="M129" s="203"/>
      <c r="N129" s="204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162</v>
      </c>
      <c r="AU129" s="18" t="s">
        <v>83</v>
      </c>
    </row>
    <row r="130" s="14" customFormat="1">
      <c r="A130" s="14"/>
      <c r="B130" s="217"/>
      <c r="C130" s="14"/>
      <c r="D130" s="201" t="s">
        <v>264</v>
      </c>
      <c r="E130" s="218" t="s">
        <v>1</v>
      </c>
      <c r="F130" s="219" t="s">
        <v>1598</v>
      </c>
      <c r="G130" s="14"/>
      <c r="H130" s="220">
        <v>26.324999999999999</v>
      </c>
      <c r="I130" s="221"/>
      <c r="J130" s="14"/>
      <c r="K130" s="14"/>
      <c r="L130" s="217"/>
      <c r="M130" s="222"/>
      <c r="N130" s="223"/>
      <c r="O130" s="223"/>
      <c r="P130" s="223"/>
      <c r="Q130" s="223"/>
      <c r="R130" s="223"/>
      <c r="S130" s="223"/>
      <c r="T130" s="22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8" t="s">
        <v>264</v>
      </c>
      <c r="AU130" s="218" t="s">
        <v>83</v>
      </c>
      <c r="AV130" s="14" t="s">
        <v>83</v>
      </c>
      <c r="AW130" s="14" t="s">
        <v>30</v>
      </c>
      <c r="AX130" s="14" t="s">
        <v>81</v>
      </c>
      <c r="AY130" s="218" t="s">
        <v>153</v>
      </c>
    </row>
    <row r="131" s="2" customFormat="1" ht="16.5" customHeight="1">
      <c r="A131" s="37"/>
      <c r="B131" s="187"/>
      <c r="C131" s="188" t="s">
        <v>168</v>
      </c>
      <c r="D131" s="188" t="s">
        <v>156</v>
      </c>
      <c r="E131" s="189" t="s">
        <v>1056</v>
      </c>
      <c r="F131" s="190" t="s">
        <v>1057</v>
      </c>
      <c r="G131" s="191" t="s">
        <v>260</v>
      </c>
      <c r="H131" s="192">
        <v>40.5</v>
      </c>
      <c r="I131" s="193"/>
      <c r="J131" s="194">
        <f>ROUND(I131*H131,2)</f>
        <v>0</v>
      </c>
      <c r="K131" s="190" t="s">
        <v>1</v>
      </c>
      <c r="L131" s="38"/>
      <c r="M131" s="195" t="s">
        <v>1</v>
      </c>
      <c r="N131" s="196" t="s">
        <v>38</v>
      </c>
      <c r="O131" s="76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9" t="s">
        <v>173</v>
      </c>
      <c r="AT131" s="199" t="s">
        <v>156</v>
      </c>
      <c r="AU131" s="199" t="s">
        <v>83</v>
      </c>
      <c r="AY131" s="18" t="s">
        <v>153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8" t="s">
        <v>81</v>
      </c>
      <c r="BK131" s="200">
        <f>ROUND(I131*H131,2)</f>
        <v>0</v>
      </c>
      <c r="BL131" s="18" t="s">
        <v>173</v>
      </c>
      <c r="BM131" s="199" t="s">
        <v>1599</v>
      </c>
    </row>
    <row r="132" s="2" customFormat="1">
      <c r="A132" s="37"/>
      <c r="B132" s="38"/>
      <c r="C132" s="37"/>
      <c r="D132" s="201" t="s">
        <v>162</v>
      </c>
      <c r="E132" s="37"/>
      <c r="F132" s="202" t="s">
        <v>1059</v>
      </c>
      <c r="G132" s="37"/>
      <c r="H132" s="37"/>
      <c r="I132" s="123"/>
      <c r="J132" s="37"/>
      <c r="K132" s="37"/>
      <c r="L132" s="38"/>
      <c r="M132" s="203"/>
      <c r="N132" s="204"/>
      <c r="O132" s="76"/>
      <c r="P132" s="76"/>
      <c r="Q132" s="76"/>
      <c r="R132" s="76"/>
      <c r="S132" s="76"/>
      <c r="T132" s="7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162</v>
      </c>
      <c r="AU132" s="18" t="s">
        <v>83</v>
      </c>
    </row>
    <row r="133" s="14" customFormat="1">
      <c r="A133" s="14"/>
      <c r="B133" s="217"/>
      <c r="C133" s="14"/>
      <c r="D133" s="201" t="s">
        <v>264</v>
      </c>
      <c r="E133" s="218" t="s">
        <v>1</v>
      </c>
      <c r="F133" s="219" t="s">
        <v>1600</v>
      </c>
      <c r="G133" s="14"/>
      <c r="H133" s="220">
        <v>40.5</v>
      </c>
      <c r="I133" s="221"/>
      <c r="J133" s="14"/>
      <c r="K133" s="14"/>
      <c r="L133" s="217"/>
      <c r="M133" s="222"/>
      <c r="N133" s="223"/>
      <c r="O133" s="223"/>
      <c r="P133" s="223"/>
      <c r="Q133" s="223"/>
      <c r="R133" s="223"/>
      <c r="S133" s="223"/>
      <c r="T133" s="22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18" t="s">
        <v>264</v>
      </c>
      <c r="AU133" s="218" t="s">
        <v>83</v>
      </c>
      <c r="AV133" s="14" t="s">
        <v>83</v>
      </c>
      <c r="AW133" s="14" t="s">
        <v>30</v>
      </c>
      <c r="AX133" s="14" t="s">
        <v>81</v>
      </c>
      <c r="AY133" s="218" t="s">
        <v>153</v>
      </c>
    </row>
    <row r="134" s="2" customFormat="1" ht="16.5" customHeight="1">
      <c r="A134" s="37"/>
      <c r="B134" s="187"/>
      <c r="C134" s="188" t="s">
        <v>173</v>
      </c>
      <c r="D134" s="188" t="s">
        <v>156</v>
      </c>
      <c r="E134" s="189" t="s">
        <v>1062</v>
      </c>
      <c r="F134" s="190" t="s">
        <v>1063</v>
      </c>
      <c r="G134" s="191" t="s">
        <v>260</v>
      </c>
      <c r="H134" s="192">
        <v>40.5</v>
      </c>
      <c r="I134" s="193"/>
      <c r="J134" s="194">
        <f>ROUND(I134*H134,2)</f>
        <v>0</v>
      </c>
      <c r="K134" s="190" t="s">
        <v>1</v>
      </c>
      <c r="L134" s="38"/>
      <c r="M134" s="195" t="s">
        <v>1</v>
      </c>
      <c r="N134" s="196" t="s">
        <v>38</v>
      </c>
      <c r="O134" s="76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9" t="s">
        <v>173</v>
      </c>
      <c r="AT134" s="199" t="s">
        <v>156</v>
      </c>
      <c r="AU134" s="199" t="s">
        <v>83</v>
      </c>
      <c r="AY134" s="18" t="s">
        <v>153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8" t="s">
        <v>81</v>
      </c>
      <c r="BK134" s="200">
        <f>ROUND(I134*H134,2)</f>
        <v>0</v>
      </c>
      <c r="BL134" s="18" t="s">
        <v>173</v>
      </c>
      <c r="BM134" s="199" t="s">
        <v>1601</v>
      </c>
    </row>
    <row r="135" s="2" customFormat="1">
      <c r="A135" s="37"/>
      <c r="B135" s="38"/>
      <c r="C135" s="37"/>
      <c r="D135" s="201" t="s">
        <v>162</v>
      </c>
      <c r="E135" s="37"/>
      <c r="F135" s="202" t="s">
        <v>1065</v>
      </c>
      <c r="G135" s="37"/>
      <c r="H135" s="37"/>
      <c r="I135" s="123"/>
      <c r="J135" s="37"/>
      <c r="K135" s="37"/>
      <c r="L135" s="38"/>
      <c r="M135" s="203"/>
      <c r="N135" s="204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162</v>
      </c>
      <c r="AU135" s="18" t="s">
        <v>83</v>
      </c>
    </row>
    <row r="136" s="14" customFormat="1">
      <c r="A136" s="14"/>
      <c r="B136" s="217"/>
      <c r="C136" s="14"/>
      <c r="D136" s="201" t="s">
        <v>264</v>
      </c>
      <c r="E136" s="218" t="s">
        <v>1</v>
      </c>
      <c r="F136" s="219" t="s">
        <v>1600</v>
      </c>
      <c r="G136" s="14"/>
      <c r="H136" s="220">
        <v>40.5</v>
      </c>
      <c r="I136" s="221"/>
      <c r="J136" s="14"/>
      <c r="K136" s="14"/>
      <c r="L136" s="217"/>
      <c r="M136" s="222"/>
      <c r="N136" s="223"/>
      <c r="O136" s="223"/>
      <c r="P136" s="223"/>
      <c r="Q136" s="223"/>
      <c r="R136" s="223"/>
      <c r="S136" s="223"/>
      <c r="T136" s="22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8" t="s">
        <v>264</v>
      </c>
      <c r="AU136" s="218" t="s">
        <v>83</v>
      </c>
      <c r="AV136" s="14" t="s">
        <v>83</v>
      </c>
      <c r="AW136" s="14" t="s">
        <v>30</v>
      </c>
      <c r="AX136" s="14" t="s">
        <v>81</v>
      </c>
      <c r="AY136" s="218" t="s">
        <v>153</v>
      </c>
    </row>
    <row r="137" s="2" customFormat="1" ht="16.5" customHeight="1">
      <c r="A137" s="37"/>
      <c r="B137" s="187"/>
      <c r="C137" s="188" t="s">
        <v>152</v>
      </c>
      <c r="D137" s="188" t="s">
        <v>156</v>
      </c>
      <c r="E137" s="189" t="s">
        <v>315</v>
      </c>
      <c r="F137" s="190" t="s">
        <v>316</v>
      </c>
      <c r="G137" s="191" t="s">
        <v>301</v>
      </c>
      <c r="H137" s="192">
        <v>26.324999999999999</v>
      </c>
      <c r="I137" s="193"/>
      <c r="J137" s="194">
        <f>ROUND(I137*H137,2)</f>
        <v>0</v>
      </c>
      <c r="K137" s="190" t="s">
        <v>261</v>
      </c>
      <c r="L137" s="38"/>
      <c r="M137" s="195" t="s">
        <v>1</v>
      </c>
      <c r="N137" s="196" t="s">
        <v>38</v>
      </c>
      <c r="O137" s="76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9" t="s">
        <v>173</v>
      </c>
      <c r="AT137" s="199" t="s">
        <v>156</v>
      </c>
      <c r="AU137" s="199" t="s">
        <v>83</v>
      </c>
      <c r="AY137" s="18" t="s">
        <v>153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8" t="s">
        <v>81</v>
      </c>
      <c r="BK137" s="200">
        <f>ROUND(I137*H137,2)</f>
        <v>0</v>
      </c>
      <c r="BL137" s="18" t="s">
        <v>173</v>
      </c>
      <c r="BM137" s="199" t="s">
        <v>1602</v>
      </c>
    </row>
    <row r="138" s="2" customFormat="1">
      <c r="A138" s="37"/>
      <c r="B138" s="38"/>
      <c r="C138" s="37"/>
      <c r="D138" s="201" t="s">
        <v>162</v>
      </c>
      <c r="E138" s="37"/>
      <c r="F138" s="202" t="s">
        <v>318</v>
      </c>
      <c r="G138" s="37"/>
      <c r="H138" s="37"/>
      <c r="I138" s="123"/>
      <c r="J138" s="37"/>
      <c r="K138" s="37"/>
      <c r="L138" s="38"/>
      <c r="M138" s="203"/>
      <c r="N138" s="204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162</v>
      </c>
      <c r="AU138" s="18" t="s">
        <v>83</v>
      </c>
    </row>
    <row r="139" s="14" customFormat="1">
      <c r="A139" s="14"/>
      <c r="B139" s="217"/>
      <c r="C139" s="14"/>
      <c r="D139" s="201" t="s">
        <v>264</v>
      </c>
      <c r="E139" s="218" t="s">
        <v>1</v>
      </c>
      <c r="F139" s="219" t="s">
        <v>1598</v>
      </c>
      <c r="G139" s="14"/>
      <c r="H139" s="220">
        <v>26.324999999999999</v>
      </c>
      <c r="I139" s="221"/>
      <c r="J139" s="14"/>
      <c r="K139" s="14"/>
      <c r="L139" s="217"/>
      <c r="M139" s="222"/>
      <c r="N139" s="223"/>
      <c r="O139" s="223"/>
      <c r="P139" s="223"/>
      <c r="Q139" s="223"/>
      <c r="R139" s="223"/>
      <c r="S139" s="223"/>
      <c r="T139" s="22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8" t="s">
        <v>264</v>
      </c>
      <c r="AU139" s="218" t="s">
        <v>83</v>
      </c>
      <c r="AV139" s="14" t="s">
        <v>83</v>
      </c>
      <c r="AW139" s="14" t="s">
        <v>30</v>
      </c>
      <c r="AX139" s="14" t="s">
        <v>81</v>
      </c>
      <c r="AY139" s="218" t="s">
        <v>153</v>
      </c>
    </row>
    <row r="140" s="2" customFormat="1" ht="16.5" customHeight="1">
      <c r="A140" s="37"/>
      <c r="B140" s="187"/>
      <c r="C140" s="188" t="s">
        <v>183</v>
      </c>
      <c r="D140" s="188" t="s">
        <v>156</v>
      </c>
      <c r="E140" s="189" t="s">
        <v>324</v>
      </c>
      <c r="F140" s="190" t="s">
        <v>325</v>
      </c>
      <c r="G140" s="191" t="s">
        <v>301</v>
      </c>
      <c r="H140" s="192">
        <v>26.324999999999999</v>
      </c>
      <c r="I140" s="193"/>
      <c r="J140" s="194">
        <f>ROUND(I140*H140,2)</f>
        <v>0</v>
      </c>
      <c r="K140" s="190" t="s">
        <v>261</v>
      </c>
      <c r="L140" s="38"/>
      <c r="M140" s="195" t="s">
        <v>1</v>
      </c>
      <c r="N140" s="196" t="s">
        <v>38</v>
      </c>
      <c r="O140" s="76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9" t="s">
        <v>173</v>
      </c>
      <c r="AT140" s="199" t="s">
        <v>156</v>
      </c>
      <c r="AU140" s="199" t="s">
        <v>83</v>
      </c>
      <c r="AY140" s="18" t="s">
        <v>153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8" t="s">
        <v>81</v>
      </c>
      <c r="BK140" s="200">
        <f>ROUND(I140*H140,2)</f>
        <v>0</v>
      </c>
      <c r="BL140" s="18" t="s">
        <v>173</v>
      </c>
      <c r="BM140" s="199" t="s">
        <v>1603</v>
      </c>
    </row>
    <row r="141" s="2" customFormat="1">
      <c r="A141" s="37"/>
      <c r="B141" s="38"/>
      <c r="C141" s="37"/>
      <c r="D141" s="201" t="s">
        <v>162</v>
      </c>
      <c r="E141" s="37"/>
      <c r="F141" s="202" t="s">
        <v>327</v>
      </c>
      <c r="G141" s="37"/>
      <c r="H141" s="37"/>
      <c r="I141" s="123"/>
      <c r="J141" s="37"/>
      <c r="K141" s="37"/>
      <c r="L141" s="38"/>
      <c r="M141" s="203"/>
      <c r="N141" s="204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162</v>
      </c>
      <c r="AU141" s="18" t="s">
        <v>83</v>
      </c>
    </row>
    <row r="142" s="14" customFormat="1">
      <c r="A142" s="14"/>
      <c r="B142" s="217"/>
      <c r="C142" s="14"/>
      <c r="D142" s="201" t="s">
        <v>264</v>
      </c>
      <c r="E142" s="218" t="s">
        <v>1</v>
      </c>
      <c r="F142" s="219" t="s">
        <v>1598</v>
      </c>
      <c r="G142" s="14"/>
      <c r="H142" s="220">
        <v>26.324999999999999</v>
      </c>
      <c r="I142" s="221"/>
      <c r="J142" s="14"/>
      <c r="K142" s="14"/>
      <c r="L142" s="217"/>
      <c r="M142" s="222"/>
      <c r="N142" s="223"/>
      <c r="O142" s="223"/>
      <c r="P142" s="223"/>
      <c r="Q142" s="223"/>
      <c r="R142" s="223"/>
      <c r="S142" s="223"/>
      <c r="T142" s="22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8" t="s">
        <v>264</v>
      </c>
      <c r="AU142" s="218" t="s">
        <v>83</v>
      </c>
      <c r="AV142" s="14" t="s">
        <v>83</v>
      </c>
      <c r="AW142" s="14" t="s">
        <v>30</v>
      </c>
      <c r="AX142" s="14" t="s">
        <v>81</v>
      </c>
      <c r="AY142" s="218" t="s">
        <v>153</v>
      </c>
    </row>
    <row r="143" s="2" customFormat="1" ht="21.75" customHeight="1">
      <c r="A143" s="37"/>
      <c r="B143" s="187"/>
      <c r="C143" s="188" t="s">
        <v>188</v>
      </c>
      <c r="D143" s="188" t="s">
        <v>156</v>
      </c>
      <c r="E143" s="189" t="s">
        <v>330</v>
      </c>
      <c r="F143" s="190" t="s">
        <v>331</v>
      </c>
      <c r="G143" s="191" t="s">
        <v>301</v>
      </c>
      <c r="H143" s="192">
        <v>263.25</v>
      </c>
      <c r="I143" s="193"/>
      <c r="J143" s="194">
        <f>ROUND(I143*H143,2)</f>
        <v>0</v>
      </c>
      <c r="K143" s="190" t="s">
        <v>261</v>
      </c>
      <c r="L143" s="38"/>
      <c r="M143" s="195" t="s">
        <v>1</v>
      </c>
      <c r="N143" s="196" t="s">
        <v>38</v>
      </c>
      <c r="O143" s="76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9" t="s">
        <v>173</v>
      </c>
      <c r="AT143" s="199" t="s">
        <v>156</v>
      </c>
      <c r="AU143" s="199" t="s">
        <v>83</v>
      </c>
      <c r="AY143" s="18" t="s">
        <v>153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8" t="s">
        <v>81</v>
      </c>
      <c r="BK143" s="200">
        <f>ROUND(I143*H143,2)</f>
        <v>0</v>
      </c>
      <c r="BL143" s="18" t="s">
        <v>173</v>
      </c>
      <c r="BM143" s="199" t="s">
        <v>1604</v>
      </c>
    </row>
    <row r="144" s="2" customFormat="1">
      <c r="A144" s="37"/>
      <c r="B144" s="38"/>
      <c r="C144" s="37"/>
      <c r="D144" s="201" t="s">
        <v>162</v>
      </c>
      <c r="E144" s="37"/>
      <c r="F144" s="202" t="s">
        <v>333</v>
      </c>
      <c r="G144" s="37"/>
      <c r="H144" s="37"/>
      <c r="I144" s="123"/>
      <c r="J144" s="37"/>
      <c r="K144" s="37"/>
      <c r="L144" s="38"/>
      <c r="M144" s="203"/>
      <c r="N144" s="204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162</v>
      </c>
      <c r="AU144" s="18" t="s">
        <v>83</v>
      </c>
    </row>
    <row r="145" s="14" customFormat="1">
      <c r="A145" s="14"/>
      <c r="B145" s="217"/>
      <c r="C145" s="14"/>
      <c r="D145" s="201" t="s">
        <v>264</v>
      </c>
      <c r="E145" s="218" t="s">
        <v>1</v>
      </c>
      <c r="F145" s="219" t="s">
        <v>1605</v>
      </c>
      <c r="G145" s="14"/>
      <c r="H145" s="220">
        <v>263.25</v>
      </c>
      <c r="I145" s="221"/>
      <c r="J145" s="14"/>
      <c r="K145" s="14"/>
      <c r="L145" s="217"/>
      <c r="M145" s="222"/>
      <c r="N145" s="223"/>
      <c r="O145" s="223"/>
      <c r="P145" s="223"/>
      <c r="Q145" s="223"/>
      <c r="R145" s="223"/>
      <c r="S145" s="223"/>
      <c r="T145" s="22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8" t="s">
        <v>264</v>
      </c>
      <c r="AU145" s="218" t="s">
        <v>83</v>
      </c>
      <c r="AV145" s="14" t="s">
        <v>83</v>
      </c>
      <c r="AW145" s="14" t="s">
        <v>30</v>
      </c>
      <c r="AX145" s="14" t="s">
        <v>81</v>
      </c>
      <c r="AY145" s="218" t="s">
        <v>153</v>
      </c>
    </row>
    <row r="146" s="2" customFormat="1" ht="16.5" customHeight="1">
      <c r="A146" s="37"/>
      <c r="B146" s="187"/>
      <c r="C146" s="188" t="s">
        <v>193</v>
      </c>
      <c r="D146" s="188" t="s">
        <v>156</v>
      </c>
      <c r="E146" s="189" t="s">
        <v>1075</v>
      </c>
      <c r="F146" s="190" t="s">
        <v>1076</v>
      </c>
      <c r="G146" s="191" t="s">
        <v>301</v>
      </c>
      <c r="H146" s="192">
        <v>52.649999999999999</v>
      </c>
      <c r="I146" s="193"/>
      <c r="J146" s="194">
        <f>ROUND(I146*H146,2)</f>
        <v>0</v>
      </c>
      <c r="K146" s="190" t="s">
        <v>261</v>
      </c>
      <c r="L146" s="38"/>
      <c r="M146" s="195" t="s">
        <v>1</v>
      </c>
      <c r="N146" s="196" t="s">
        <v>38</v>
      </c>
      <c r="O146" s="76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9" t="s">
        <v>173</v>
      </c>
      <c r="AT146" s="199" t="s">
        <v>156</v>
      </c>
      <c r="AU146" s="199" t="s">
        <v>83</v>
      </c>
      <c r="AY146" s="18" t="s">
        <v>153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8" t="s">
        <v>81</v>
      </c>
      <c r="BK146" s="200">
        <f>ROUND(I146*H146,2)</f>
        <v>0</v>
      </c>
      <c r="BL146" s="18" t="s">
        <v>173</v>
      </c>
      <c r="BM146" s="199" t="s">
        <v>1606</v>
      </c>
    </row>
    <row r="147" s="2" customFormat="1">
      <c r="A147" s="37"/>
      <c r="B147" s="38"/>
      <c r="C147" s="37"/>
      <c r="D147" s="201" t="s">
        <v>162</v>
      </c>
      <c r="E147" s="37"/>
      <c r="F147" s="202" t="s">
        <v>1078</v>
      </c>
      <c r="G147" s="37"/>
      <c r="H147" s="37"/>
      <c r="I147" s="123"/>
      <c r="J147" s="37"/>
      <c r="K147" s="37"/>
      <c r="L147" s="38"/>
      <c r="M147" s="203"/>
      <c r="N147" s="204"/>
      <c r="O147" s="76"/>
      <c r="P147" s="76"/>
      <c r="Q147" s="76"/>
      <c r="R147" s="76"/>
      <c r="S147" s="76"/>
      <c r="T147" s="7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8" t="s">
        <v>162</v>
      </c>
      <c r="AU147" s="18" t="s">
        <v>83</v>
      </c>
    </row>
    <row r="148" s="14" customFormat="1">
      <c r="A148" s="14"/>
      <c r="B148" s="217"/>
      <c r="C148" s="14"/>
      <c r="D148" s="201" t="s">
        <v>264</v>
      </c>
      <c r="E148" s="218" t="s">
        <v>1</v>
      </c>
      <c r="F148" s="219" t="s">
        <v>1607</v>
      </c>
      <c r="G148" s="14"/>
      <c r="H148" s="220">
        <v>52.649999999999999</v>
      </c>
      <c r="I148" s="221"/>
      <c r="J148" s="14"/>
      <c r="K148" s="14"/>
      <c r="L148" s="217"/>
      <c r="M148" s="222"/>
      <c r="N148" s="223"/>
      <c r="O148" s="223"/>
      <c r="P148" s="223"/>
      <c r="Q148" s="223"/>
      <c r="R148" s="223"/>
      <c r="S148" s="223"/>
      <c r="T148" s="22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8" t="s">
        <v>264</v>
      </c>
      <c r="AU148" s="218" t="s">
        <v>83</v>
      </c>
      <c r="AV148" s="14" t="s">
        <v>83</v>
      </c>
      <c r="AW148" s="14" t="s">
        <v>30</v>
      </c>
      <c r="AX148" s="14" t="s">
        <v>81</v>
      </c>
      <c r="AY148" s="218" t="s">
        <v>153</v>
      </c>
    </row>
    <row r="149" s="2" customFormat="1" ht="16.5" customHeight="1">
      <c r="A149" s="37"/>
      <c r="B149" s="187"/>
      <c r="C149" s="188" t="s">
        <v>201</v>
      </c>
      <c r="D149" s="188" t="s">
        <v>156</v>
      </c>
      <c r="E149" s="189" t="s">
        <v>1080</v>
      </c>
      <c r="F149" s="190" t="s">
        <v>365</v>
      </c>
      <c r="G149" s="191" t="s">
        <v>301</v>
      </c>
      <c r="H149" s="192">
        <v>52.649999999999999</v>
      </c>
      <c r="I149" s="193"/>
      <c r="J149" s="194">
        <f>ROUND(I149*H149,2)</f>
        <v>0</v>
      </c>
      <c r="K149" s="190" t="s">
        <v>1</v>
      </c>
      <c r="L149" s="38"/>
      <c r="M149" s="195" t="s">
        <v>1</v>
      </c>
      <c r="N149" s="196" t="s">
        <v>38</v>
      </c>
      <c r="O149" s="76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9" t="s">
        <v>173</v>
      </c>
      <c r="AT149" s="199" t="s">
        <v>156</v>
      </c>
      <c r="AU149" s="199" t="s">
        <v>83</v>
      </c>
      <c r="AY149" s="18" t="s">
        <v>153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8" t="s">
        <v>81</v>
      </c>
      <c r="BK149" s="200">
        <f>ROUND(I149*H149,2)</f>
        <v>0</v>
      </c>
      <c r="BL149" s="18" t="s">
        <v>173</v>
      </c>
      <c r="BM149" s="199" t="s">
        <v>1608</v>
      </c>
    </row>
    <row r="150" s="2" customFormat="1">
      <c r="A150" s="37"/>
      <c r="B150" s="38"/>
      <c r="C150" s="37"/>
      <c r="D150" s="201" t="s">
        <v>162</v>
      </c>
      <c r="E150" s="37"/>
      <c r="F150" s="202" t="s">
        <v>367</v>
      </c>
      <c r="G150" s="37"/>
      <c r="H150" s="37"/>
      <c r="I150" s="123"/>
      <c r="J150" s="37"/>
      <c r="K150" s="37"/>
      <c r="L150" s="38"/>
      <c r="M150" s="203"/>
      <c r="N150" s="204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162</v>
      </c>
      <c r="AU150" s="18" t="s">
        <v>83</v>
      </c>
    </row>
    <row r="151" s="14" customFormat="1">
      <c r="A151" s="14"/>
      <c r="B151" s="217"/>
      <c r="C151" s="14"/>
      <c r="D151" s="201" t="s">
        <v>264</v>
      </c>
      <c r="E151" s="218" t="s">
        <v>1</v>
      </c>
      <c r="F151" s="219" t="s">
        <v>1607</v>
      </c>
      <c r="G151" s="14"/>
      <c r="H151" s="220">
        <v>52.649999999999999</v>
      </c>
      <c r="I151" s="221"/>
      <c r="J151" s="14"/>
      <c r="K151" s="14"/>
      <c r="L151" s="217"/>
      <c r="M151" s="222"/>
      <c r="N151" s="223"/>
      <c r="O151" s="223"/>
      <c r="P151" s="223"/>
      <c r="Q151" s="223"/>
      <c r="R151" s="223"/>
      <c r="S151" s="223"/>
      <c r="T151" s="22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8" t="s">
        <v>264</v>
      </c>
      <c r="AU151" s="218" t="s">
        <v>83</v>
      </c>
      <c r="AV151" s="14" t="s">
        <v>83</v>
      </c>
      <c r="AW151" s="14" t="s">
        <v>30</v>
      </c>
      <c r="AX151" s="14" t="s">
        <v>81</v>
      </c>
      <c r="AY151" s="218" t="s">
        <v>153</v>
      </c>
    </row>
    <row r="152" s="2" customFormat="1" ht="16.5" customHeight="1">
      <c r="A152" s="37"/>
      <c r="B152" s="187"/>
      <c r="C152" s="188" t="s">
        <v>206</v>
      </c>
      <c r="D152" s="188" t="s">
        <v>156</v>
      </c>
      <c r="E152" s="189" t="s">
        <v>357</v>
      </c>
      <c r="F152" s="190" t="s">
        <v>358</v>
      </c>
      <c r="G152" s="191" t="s">
        <v>359</v>
      </c>
      <c r="H152" s="192">
        <v>26.324999999999999</v>
      </c>
      <c r="I152" s="193"/>
      <c r="J152" s="194">
        <f>ROUND(I152*H152,2)</f>
        <v>0</v>
      </c>
      <c r="K152" s="190" t="s">
        <v>261</v>
      </c>
      <c r="L152" s="38"/>
      <c r="M152" s="195" t="s">
        <v>1</v>
      </c>
      <c r="N152" s="196" t="s">
        <v>38</v>
      </c>
      <c r="O152" s="76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9" t="s">
        <v>173</v>
      </c>
      <c r="AT152" s="199" t="s">
        <v>156</v>
      </c>
      <c r="AU152" s="199" t="s">
        <v>83</v>
      </c>
      <c r="AY152" s="18" t="s">
        <v>153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8" t="s">
        <v>81</v>
      </c>
      <c r="BK152" s="200">
        <f>ROUND(I152*H152,2)</f>
        <v>0</v>
      </c>
      <c r="BL152" s="18" t="s">
        <v>173</v>
      </c>
      <c r="BM152" s="199" t="s">
        <v>1609</v>
      </c>
    </row>
    <row r="153" s="2" customFormat="1">
      <c r="A153" s="37"/>
      <c r="B153" s="38"/>
      <c r="C153" s="37"/>
      <c r="D153" s="201" t="s">
        <v>162</v>
      </c>
      <c r="E153" s="37"/>
      <c r="F153" s="202" t="s">
        <v>361</v>
      </c>
      <c r="G153" s="37"/>
      <c r="H153" s="37"/>
      <c r="I153" s="123"/>
      <c r="J153" s="37"/>
      <c r="K153" s="37"/>
      <c r="L153" s="38"/>
      <c r="M153" s="203"/>
      <c r="N153" s="204"/>
      <c r="O153" s="76"/>
      <c r="P153" s="76"/>
      <c r="Q153" s="76"/>
      <c r="R153" s="76"/>
      <c r="S153" s="76"/>
      <c r="T153" s="7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8" t="s">
        <v>162</v>
      </c>
      <c r="AU153" s="18" t="s">
        <v>83</v>
      </c>
    </row>
    <row r="154" s="14" customFormat="1">
      <c r="A154" s="14"/>
      <c r="B154" s="217"/>
      <c r="C154" s="14"/>
      <c r="D154" s="201" t="s">
        <v>264</v>
      </c>
      <c r="E154" s="218" t="s">
        <v>1</v>
      </c>
      <c r="F154" s="219" t="s">
        <v>1598</v>
      </c>
      <c r="G154" s="14"/>
      <c r="H154" s="220">
        <v>26.324999999999999</v>
      </c>
      <c r="I154" s="221"/>
      <c r="J154" s="14"/>
      <c r="K154" s="14"/>
      <c r="L154" s="217"/>
      <c r="M154" s="222"/>
      <c r="N154" s="223"/>
      <c r="O154" s="223"/>
      <c r="P154" s="223"/>
      <c r="Q154" s="223"/>
      <c r="R154" s="223"/>
      <c r="S154" s="223"/>
      <c r="T154" s="22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8" t="s">
        <v>264</v>
      </c>
      <c r="AU154" s="218" t="s">
        <v>83</v>
      </c>
      <c r="AV154" s="14" t="s">
        <v>83</v>
      </c>
      <c r="AW154" s="14" t="s">
        <v>30</v>
      </c>
      <c r="AX154" s="14" t="s">
        <v>81</v>
      </c>
      <c r="AY154" s="218" t="s">
        <v>153</v>
      </c>
    </row>
    <row r="155" s="2" customFormat="1" ht="16.5" customHeight="1">
      <c r="A155" s="37"/>
      <c r="B155" s="187"/>
      <c r="C155" s="188" t="s">
        <v>211</v>
      </c>
      <c r="D155" s="188" t="s">
        <v>156</v>
      </c>
      <c r="E155" s="189" t="s">
        <v>1084</v>
      </c>
      <c r="F155" s="190" t="s">
        <v>478</v>
      </c>
      <c r="G155" s="191" t="s">
        <v>301</v>
      </c>
      <c r="H155" s="192">
        <v>18.603000000000002</v>
      </c>
      <c r="I155" s="193"/>
      <c r="J155" s="194">
        <f>ROUND(I155*H155,2)</f>
        <v>0</v>
      </c>
      <c r="K155" s="190" t="s">
        <v>1</v>
      </c>
      <c r="L155" s="38"/>
      <c r="M155" s="195" t="s">
        <v>1</v>
      </c>
      <c r="N155" s="196" t="s">
        <v>38</v>
      </c>
      <c r="O155" s="76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9" t="s">
        <v>173</v>
      </c>
      <c r="AT155" s="199" t="s">
        <v>156</v>
      </c>
      <c r="AU155" s="199" t="s">
        <v>83</v>
      </c>
      <c r="AY155" s="18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8" t="s">
        <v>81</v>
      </c>
      <c r="BK155" s="200">
        <f>ROUND(I155*H155,2)</f>
        <v>0</v>
      </c>
      <c r="BL155" s="18" t="s">
        <v>173</v>
      </c>
      <c r="BM155" s="199" t="s">
        <v>1610</v>
      </c>
    </row>
    <row r="156" s="2" customFormat="1">
      <c r="A156" s="37"/>
      <c r="B156" s="38"/>
      <c r="C156" s="37"/>
      <c r="D156" s="201" t="s">
        <v>162</v>
      </c>
      <c r="E156" s="37"/>
      <c r="F156" s="202" t="s">
        <v>480</v>
      </c>
      <c r="G156" s="37"/>
      <c r="H156" s="37"/>
      <c r="I156" s="123"/>
      <c r="J156" s="37"/>
      <c r="K156" s="37"/>
      <c r="L156" s="38"/>
      <c r="M156" s="203"/>
      <c r="N156" s="204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162</v>
      </c>
      <c r="AU156" s="18" t="s">
        <v>83</v>
      </c>
    </row>
    <row r="157" s="14" customFormat="1">
      <c r="A157" s="14"/>
      <c r="B157" s="217"/>
      <c r="C157" s="14"/>
      <c r="D157" s="201" t="s">
        <v>264</v>
      </c>
      <c r="E157" s="218" t="s">
        <v>1</v>
      </c>
      <c r="F157" s="219" t="s">
        <v>1611</v>
      </c>
      <c r="G157" s="14"/>
      <c r="H157" s="220">
        <v>18.603000000000002</v>
      </c>
      <c r="I157" s="221"/>
      <c r="J157" s="14"/>
      <c r="K157" s="14"/>
      <c r="L157" s="217"/>
      <c r="M157" s="222"/>
      <c r="N157" s="223"/>
      <c r="O157" s="223"/>
      <c r="P157" s="223"/>
      <c r="Q157" s="223"/>
      <c r="R157" s="223"/>
      <c r="S157" s="223"/>
      <c r="T157" s="22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8" t="s">
        <v>264</v>
      </c>
      <c r="AU157" s="218" t="s">
        <v>83</v>
      </c>
      <c r="AV157" s="14" t="s">
        <v>83</v>
      </c>
      <c r="AW157" s="14" t="s">
        <v>30</v>
      </c>
      <c r="AX157" s="14" t="s">
        <v>81</v>
      </c>
      <c r="AY157" s="218" t="s">
        <v>153</v>
      </c>
    </row>
    <row r="158" s="2" customFormat="1" ht="16.5" customHeight="1">
      <c r="A158" s="37"/>
      <c r="B158" s="187"/>
      <c r="C158" s="236" t="s">
        <v>218</v>
      </c>
      <c r="D158" s="236" t="s">
        <v>491</v>
      </c>
      <c r="E158" s="237" t="s">
        <v>1087</v>
      </c>
      <c r="F158" s="238" t="s">
        <v>1088</v>
      </c>
      <c r="G158" s="239" t="s">
        <v>359</v>
      </c>
      <c r="H158" s="240">
        <v>33.484999999999999</v>
      </c>
      <c r="I158" s="241"/>
      <c r="J158" s="242">
        <f>ROUND(I158*H158,2)</f>
        <v>0</v>
      </c>
      <c r="K158" s="238" t="s">
        <v>261</v>
      </c>
      <c r="L158" s="243"/>
      <c r="M158" s="244" t="s">
        <v>1</v>
      </c>
      <c r="N158" s="245" t="s">
        <v>38</v>
      </c>
      <c r="O158" s="76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9" t="s">
        <v>193</v>
      </c>
      <c r="AT158" s="199" t="s">
        <v>491</v>
      </c>
      <c r="AU158" s="199" t="s">
        <v>83</v>
      </c>
      <c r="AY158" s="18" t="s">
        <v>153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8" t="s">
        <v>81</v>
      </c>
      <c r="BK158" s="200">
        <f>ROUND(I158*H158,2)</f>
        <v>0</v>
      </c>
      <c r="BL158" s="18" t="s">
        <v>173</v>
      </c>
      <c r="BM158" s="199" t="s">
        <v>1612</v>
      </c>
    </row>
    <row r="159" s="2" customFormat="1">
      <c r="A159" s="37"/>
      <c r="B159" s="38"/>
      <c r="C159" s="37"/>
      <c r="D159" s="201" t="s">
        <v>162</v>
      </c>
      <c r="E159" s="37"/>
      <c r="F159" s="202" t="s">
        <v>1088</v>
      </c>
      <c r="G159" s="37"/>
      <c r="H159" s="37"/>
      <c r="I159" s="123"/>
      <c r="J159" s="37"/>
      <c r="K159" s="37"/>
      <c r="L159" s="38"/>
      <c r="M159" s="203"/>
      <c r="N159" s="204"/>
      <c r="O159" s="76"/>
      <c r="P159" s="76"/>
      <c r="Q159" s="76"/>
      <c r="R159" s="76"/>
      <c r="S159" s="76"/>
      <c r="T159" s="7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8" t="s">
        <v>162</v>
      </c>
      <c r="AU159" s="18" t="s">
        <v>83</v>
      </c>
    </row>
    <row r="160" s="14" customFormat="1">
      <c r="A160" s="14"/>
      <c r="B160" s="217"/>
      <c r="C160" s="14"/>
      <c r="D160" s="201" t="s">
        <v>264</v>
      </c>
      <c r="E160" s="218" t="s">
        <v>1</v>
      </c>
      <c r="F160" s="219" t="s">
        <v>1613</v>
      </c>
      <c r="G160" s="14"/>
      <c r="H160" s="220">
        <v>33.484999999999999</v>
      </c>
      <c r="I160" s="221"/>
      <c r="J160" s="14"/>
      <c r="K160" s="14"/>
      <c r="L160" s="217"/>
      <c r="M160" s="222"/>
      <c r="N160" s="223"/>
      <c r="O160" s="223"/>
      <c r="P160" s="223"/>
      <c r="Q160" s="223"/>
      <c r="R160" s="223"/>
      <c r="S160" s="223"/>
      <c r="T160" s="22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8" t="s">
        <v>264</v>
      </c>
      <c r="AU160" s="218" t="s">
        <v>83</v>
      </c>
      <c r="AV160" s="14" t="s">
        <v>83</v>
      </c>
      <c r="AW160" s="14" t="s">
        <v>30</v>
      </c>
      <c r="AX160" s="14" t="s">
        <v>81</v>
      </c>
      <c r="AY160" s="218" t="s">
        <v>153</v>
      </c>
    </row>
    <row r="161" s="2" customFormat="1" ht="16.5" customHeight="1">
      <c r="A161" s="37"/>
      <c r="B161" s="187"/>
      <c r="C161" s="188" t="s">
        <v>223</v>
      </c>
      <c r="D161" s="188" t="s">
        <v>156</v>
      </c>
      <c r="E161" s="189" t="s">
        <v>1095</v>
      </c>
      <c r="F161" s="190" t="s">
        <v>1096</v>
      </c>
      <c r="G161" s="191" t="s">
        <v>301</v>
      </c>
      <c r="H161" s="192">
        <v>7.7220000000000004</v>
      </c>
      <c r="I161" s="193"/>
      <c r="J161" s="194">
        <f>ROUND(I161*H161,2)</f>
        <v>0</v>
      </c>
      <c r="K161" s="190" t="s">
        <v>1</v>
      </c>
      <c r="L161" s="38"/>
      <c r="M161" s="195" t="s">
        <v>1</v>
      </c>
      <c r="N161" s="196" t="s">
        <v>38</v>
      </c>
      <c r="O161" s="76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9" t="s">
        <v>173</v>
      </c>
      <c r="AT161" s="199" t="s">
        <v>156</v>
      </c>
      <c r="AU161" s="199" t="s">
        <v>83</v>
      </c>
      <c r="AY161" s="18" t="s">
        <v>153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8" t="s">
        <v>81</v>
      </c>
      <c r="BK161" s="200">
        <f>ROUND(I161*H161,2)</f>
        <v>0</v>
      </c>
      <c r="BL161" s="18" t="s">
        <v>173</v>
      </c>
      <c r="BM161" s="199" t="s">
        <v>1614</v>
      </c>
    </row>
    <row r="162" s="2" customFormat="1">
      <c r="A162" s="37"/>
      <c r="B162" s="38"/>
      <c r="C162" s="37"/>
      <c r="D162" s="201" t="s">
        <v>162</v>
      </c>
      <c r="E162" s="37"/>
      <c r="F162" s="202" t="s">
        <v>1098</v>
      </c>
      <c r="G162" s="37"/>
      <c r="H162" s="37"/>
      <c r="I162" s="123"/>
      <c r="J162" s="37"/>
      <c r="K162" s="37"/>
      <c r="L162" s="38"/>
      <c r="M162" s="203"/>
      <c r="N162" s="204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162</v>
      </c>
      <c r="AU162" s="18" t="s">
        <v>83</v>
      </c>
    </row>
    <row r="163" s="14" customFormat="1">
      <c r="A163" s="14"/>
      <c r="B163" s="217"/>
      <c r="C163" s="14"/>
      <c r="D163" s="201" t="s">
        <v>264</v>
      </c>
      <c r="E163" s="218" t="s">
        <v>1</v>
      </c>
      <c r="F163" s="219" t="s">
        <v>1615</v>
      </c>
      <c r="G163" s="14"/>
      <c r="H163" s="220">
        <v>7.7220000000000004</v>
      </c>
      <c r="I163" s="221"/>
      <c r="J163" s="14"/>
      <c r="K163" s="14"/>
      <c r="L163" s="217"/>
      <c r="M163" s="222"/>
      <c r="N163" s="223"/>
      <c r="O163" s="223"/>
      <c r="P163" s="223"/>
      <c r="Q163" s="223"/>
      <c r="R163" s="223"/>
      <c r="S163" s="223"/>
      <c r="T163" s="22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8" t="s">
        <v>264</v>
      </c>
      <c r="AU163" s="218" t="s">
        <v>83</v>
      </c>
      <c r="AV163" s="14" t="s">
        <v>83</v>
      </c>
      <c r="AW163" s="14" t="s">
        <v>30</v>
      </c>
      <c r="AX163" s="14" t="s">
        <v>81</v>
      </c>
      <c r="AY163" s="218" t="s">
        <v>153</v>
      </c>
    </row>
    <row r="164" s="2" customFormat="1" ht="16.5" customHeight="1">
      <c r="A164" s="37"/>
      <c r="B164" s="187"/>
      <c r="C164" s="236" t="s">
        <v>228</v>
      </c>
      <c r="D164" s="236" t="s">
        <v>491</v>
      </c>
      <c r="E164" s="237" t="s">
        <v>1100</v>
      </c>
      <c r="F164" s="238" t="s">
        <v>1101</v>
      </c>
      <c r="G164" s="239" t="s">
        <v>359</v>
      </c>
      <c r="H164" s="240">
        <v>13.9</v>
      </c>
      <c r="I164" s="241"/>
      <c r="J164" s="242">
        <f>ROUND(I164*H164,2)</f>
        <v>0</v>
      </c>
      <c r="K164" s="238" t="s">
        <v>261</v>
      </c>
      <c r="L164" s="243"/>
      <c r="M164" s="244" t="s">
        <v>1</v>
      </c>
      <c r="N164" s="245" t="s">
        <v>38</v>
      </c>
      <c r="O164" s="76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9" t="s">
        <v>193</v>
      </c>
      <c r="AT164" s="199" t="s">
        <v>491</v>
      </c>
      <c r="AU164" s="199" t="s">
        <v>83</v>
      </c>
      <c r="AY164" s="18" t="s">
        <v>153</v>
      </c>
      <c r="BE164" s="200">
        <f>IF(N164="základní",J164,0)</f>
        <v>0</v>
      </c>
      <c r="BF164" s="200">
        <f>IF(N164="snížená",J164,0)</f>
        <v>0</v>
      </c>
      <c r="BG164" s="200">
        <f>IF(N164="zákl. přenesená",J164,0)</f>
        <v>0</v>
      </c>
      <c r="BH164" s="200">
        <f>IF(N164="sníž. přenesená",J164,0)</f>
        <v>0</v>
      </c>
      <c r="BI164" s="200">
        <f>IF(N164="nulová",J164,0)</f>
        <v>0</v>
      </c>
      <c r="BJ164" s="18" t="s">
        <v>81</v>
      </c>
      <c r="BK164" s="200">
        <f>ROUND(I164*H164,2)</f>
        <v>0</v>
      </c>
      <c r="BL164" s="18" t="s">
        <v>173</v>
      </c>
      <c r="BM164" s="199" t="s">
        <v>1616</v>
      </c>
    </row>
    <row r="165" s="2" customFormat="1">
      <c r="A165" s="37"/>
      <c r="B165" s="38"/>
      <c r="C165" s="37"/>
      <c r="D165" s="201" t="s">
        <v>162</v>
      </c>
      <c r="E165" s="37"/>
      <c r="F165" s="202" t="s">
        <v>1101</v>
      </c>
      <c r="G165" s="37"/>
      <c r="H165" s="37"/>
      <c r="I165" s="123"/>
      <c r="J165" s="37"/>
      <c r="K165" s="37"/>
      <c r="L165" s="38"/>
      <c r="M165" s="203"/>
      <c r="N165" s="204"/>
      <c r="O165" s="76"/>
      <c r="P165" s="76"/>
      <c r="Q165" s="76"/>
      <c r="R165" s="76"/>
      <c r="S165" s="76"/>
      <c r="T165" s="7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8" t="s">
        <v>162</v>
      </c>
      <c r="AU165" s="18" t="s">
        <v>83</v>
      </c>
    </row>
    <row r="166" s="14" customFormat="1">
      <c r="A166" s="14"/>
      <c r="B166" s="217"/>
      <c r="C166" s="14"/>
      <c r="D166" s="201" t="s">
        <v>264</v>
      </c>
      <c r="E166" s="218" t="s">
        <v>1</v>
      </c>
      <c r="F166" s="219" t="s">
        <v>1617</v>
      </c>
      <c r="G166" s="14"/>
      <c r="H166" s="220">
        <v>13.9</v>
      </c>
      <c r="I166" s="221"/>
      <c r="J166" s="14"/>
      <c r="K166" s="14"/>
      <c r="L166" s="217"/>
      <c r="M166" s="222"/>
      <c r="N166" s="223"/>
      <c r="O166" s="223"/>
      <c r="P166" s="223"/>
      <c r="Q166" s="223"/>
      <c r="R166" s="223"/>
      <c r="S166" s="223"/>
      <c r="T166" s="22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8" t="s">
        <v>264</v>
      </c>
      <c r="AU166" s="218" t="s">
        <v>83</v>
      </c>
      <c r="AV166" s="14" t="s">
        <v>83</v>
      </c>
      <c r="AW166" s="14" t="s">
        <v>30</v>
      </c>
      <c r="AX166" s="14" t="s">
        <v>81</v>
      </c>
      <c r="AY166" s="218" t="s">
        <v>153</v>
      </c>
    </row>
    <row r="167" s="12" customFormat="1" ht="22.8" customHeight="1">
      <c r="A167" s="12"/>
      <c r="B167" s="174"/>
      <c r="C167" s="12"/>
      <c r="D167" s="175" t="s">
        <v>72</v>
      </c>
      <c r="E167" s="185" t="s">
        <v>83</v>
      </c>
      <c r="F167" s="185" t="s">
        <v>369</v>
      </c>
      <c r="G167" s="12"/>
      <c r="H167" s="12"/>
      <c r="I167" s="177"/>
      <c r="J167" s="186">
        <f>BK167</f>
        <v>0</v>
      </c>
      <c r="K167" s="12"/>
      <c r="L167" s="174"/>
      <c r="M167" s="179"/>
      <c r="N167" s="180"/>
      <c r="O167" s="180"/>
      <c r="P167" s="181">
        <f>SUM(P168:P169)</f>
        <v>0</v>
      </c>
      <c r="Q167" s="180"/>
      <c r="R167" s="181">
        <f>SUM(R168:R169)</f>
        <v>2.7593999999999999</v>
      </c>
      <c r="S167" s="180"/>
      <c r="T167" s="182">
        <f>SUM(T168:T169)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5" t="s">
        <v>81</v>
      </c>
      <c r="AT167" s="183" t="s">
        <v>72</v>
      </c>
      <c r="AU167" s="183" t="s">
        <v>81</v>
      </c>
      <c r="AY167" s="175" t="s">
        <v>153</v>
      </c>
      <c r="BK167" s="184">
        <f>SUM(BK168:BK169)</f>
        <v>0</v>
      </c>
    </row>
    <row r="168" s="2" customFormat="1" ht="21.75" customHeight="1">
      <c r="A168" s="37"/>
      <c r="B168" s="187"/>
      <c r="C168" s="188" t="s">
        <v>8</v>
      </c>
      <c r="D168" s="188" t="s">
        <v>156</v>
      </c>
      <c r="E168" s="189" t="s">
        <v>1450</v>
      </c>
      <c r="F168" s="190" t="s">
        <v>1451</v>
      </c>
      <c r="G168" s="191" t="s">
        <v>373</v>
      </c>
      <c r="H168" s="192">
        <v>13.5</v>
      </c>
      <c r="I168" s="193"/>
      <c r="J168" s="194">
        <f>ROUND(I168*H168,2)</f>
        <v>0</v>
      </c>
      <c r="K168" s="190" t="s">
        <v>261</v>
      </c>
      <c r="L168" s="38"/>
      <c r="M168" s="195" t="s">
        <v>1</v>
      </c>
      <c r="N168" s="196" t="s">
        <v>38</v>
      </c>
      <c r="O168" s="76"/>
      <c r="P168" s="197">
        <f>O168*H168</f>
        <v>0</v>
      </c>
      <c r="Q168" s="197">
        <v>0.2044</v>
      </c>
      <c r="R168" s="197">
        <f>Q168*H168</f>
        <v>2.7593999999999999</v>
      </c>
      <c r="S168" s="197">
        <v>0</v>
      </c>
      <c r="T168" s="198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9" t="s">
        <v>173</v>
      </c>
      <c r="AT168" s="199" t="s">
        <v>156</v>
      </c>
      <c r="AU168" s="199" t="s">
        <v>83</v>
      </c>
      <c r="AY168" s="18" t="s">
        <v>153</v>
      </c>
      <c r="BE168" s="200">
        <f>IF(N168="základní",J168,0)</f>
        <v>0</v>
      </c>
      <c r="BF168" s="200">
        <f>IF(N168="snížená",J168,0)</f>
        <v>0</v>
      </c>
      <c r="BG168" s="200">
        <f>IF(N168="zákl. přenesená",J168,0)</f>
        <v>0</v>
      </c>
      <c r="BH168" s="200">
        <f>IF(N168="sníž. přenesená",J168,0)</f>
        <v>0</v>
      </c>
      <c r="BI168" s="200">
        <f>IF(N168="nulová",J168,0)</f>
        <v>0</v>
      </c>
      <c r="BJ168" s="18" t="s">
        <v>81</v>
      </c>
      <c r="BK168" s="200">
        <f>ROUND(I168*H168,2)</f>
        <v>0</v>
      </c>
      <c r="BL168" s="18" t="s">
        <v>173</v>
      </c>
      <c r="BM168" s="199" t="s">
        <v>1618</v>
      </c>
    </row>
    <row r="169" s="2" customFormat="1">
      <c r="A169" s="37"/>
      <c r="B169" s="38"/>
      <c r="C169" s="37"/>
      <c r="D169" s="201" t="s">
        <v>162</v>
      </c>
      <c r="E169" s="37"/>
      <c r="F169" s="202" t="s">
        <v>1453</v>
      </c>
      <c r="G169" s="37"/>
      <c r="H169" s="37"/>
      <c r="I169" s="123"/>
      <c r="J169" s="37"/>
      <c r="K169" s="37"/>
      <c r="L169" s="38"/>
      <c r="M169" s="203"/>
      <c r="N169" s="204"/>
      <c r="O169" s="76"/>
      <c r="P169" s="76"/>
      <c r="Q169" s="76"/>
      <c r="R169" s="76"/>
      <c r="S169" s="76"/>
      <c r="T169" s="7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8" t="s">
        <v>162</v>
      </c>
      <c r="AU169" s="18" t="s">
        <v>83</v>
      </c>
    </row>
    <row r="170" s="12" customFormat="1" ht="22.8" customHeight="1">
      <c r="A170" s="12"/>
      <c r="B170" s="174"/>
      <c r="C170" s="12"/>
      <c r="D170" s="175" t="s">
        <v>72</v>
      </c>
      <c r="E170" s="185" t="s">
        <v>173</v>
      </c>
      <c r="F170" s="185" t="s">
        <v>1109</v>
      </c>
      <c r="G170" s="12"/>
      <c r="H170" s="12"/>
      <c r="I170" s="177"/>
      <c r="J170" s="186">
        <f>BK170</f>
        <v>0</v>
      </c>
      <c r="K170" s="12"/>
      <c r="L170" s="174"/>
      <c r="M170" s="179"/>
      <c r="N170" s="180"/>
      <c r="O170" s="180"/>
      <c r="P170" s="181">
        <f>SUM(P171:P187)</f>
        <v>0</v>
      </c>
      <c r="Q170" s="180"/>
      <c r="R170" s="181">
        <f>SUM(R171:R187)</f>
        <v>0.87224000000000002</v>
      </c>
      <c r="S170" s="180"/>
      <c r="T170" s="182">
        <f>SUM(T171:T187)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5" t="s">
        <v>81</v>
      </c>
      <c r="AT170" s="183" t="s">
        <v>72</v>
      </c>
      <c r="AU170" s="183" t="s">
        <v>81</v>
      </c>
      <c r="AY170" s="175" t="s">
        <v>153</v>
      </c>
      <c r="BK170" s="184">
        <f>SUM(BK171:BK187)</f>
        <v>0</v>
      </c>
    </row>
    <row r="171" s="2" customFormat="1" ht="16.5" customHeight="1">
      <c r="A171" s="37"/>
      <c r="B171" s="187"/>
      <c r="C171" s="188" t="s">
        <v>237</v>
      </c>
      <c r="D171" s="188" t="s">
        <v>156</v>
      </c>
      <c r="E171" s="189" t="s">
        <v>1110</v>
      </c>
      <c r="F171" s="190" t="s">
        <v>1111</v>
      </c>
      <c r="G171" s="191" t="s">
        <v>301</v>
      </c>
      <c r="H171" s="192">
        <v>2.633</v>
      </c>
      <c r="I171" s="193"/>
      <c r="J171" s="194">
        <f>ROUND(I171*H171,2)</f>
        <v>0</v>
      </c>
      <c r="K171" s="190" t="s">
        <v>1308</v>
      </c>
      <c r="L171" s="38"/>
      <c r="M171" s="195" t="s">
        <v>1</v>
      </c>
      <c r="N171" s="196" t="s">
        <v>38</v>
      </c>
      <c r="O171" s="76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9" t="s">
        <v>173</v>
      </c>
      <c r="AT171" s="199" t="s">
        <v>156</v>
      </c>
      <c r="AU171" s="199" t="s">
        <v>83</v>
      </c>
      <c r="AY171" s="18" t="s">
        <v>153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8" t="s">
        <v>81</v>
      </c>
      <c r="BK171" s="200">
        <f>ROUND(I171*H171,2)</f>
        <v>0</v>
      </c>
      <c r="BL171" s="18" t="s">
        <v>173</v>
      </c>
      <c r="BM171" s="199" t="s">
        <v>1619</v>
      </c>
    </row>
    <row r="172" s="2" customFormat="1">
      <c r="A172" s="37"/>
      <c r="B172" s="38"/>
      <c r="C172" s="37"/>
      <c r="D172" s="201" t="s">
        <v>162</v>
      </c>
      <c r="E172" s="37"/>
      <c r="F172" s="202" t="s">
        <v>1113</v>
      </c>
      <c r="G172" s="37"/>
      <c r="H172" s="37"/>
      <c r="I172" s="123"/>
      <c r="J172" s="37"/>
      <c r="K172" s="37"/>
      <c r="L172" s="38"/>
      <c r="M172" s="203"/>
      <c r="N172" s="204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162</v>
      </c>
      <c r="AU172" s="18" t="s">
        <v>83</v>
      </c>
    </row>
    <row r="173" s="14" customFormat="1">
      <c r="A173" s="14"/>
      <c r="B173" s="217"/>
      <c r="C173" s="14"/>
      <c r="D173" s="201" t="s">
        <v>264</v>
      </c>
      <c r="E173" s="218" t="s">
        <v>1</v>
      </c>
      <c r="F173" s="219" t="s">
        <v>1620</v>
      </c>
      <c r="G173" s="14"/>
      <c r="H173" s="220">
        <v>2.633</v>
      </c>
      <c r="I173" s="221"/>
      <c r="J173" s="14"/>
      <c r="K173" s="14"/>
      <c r="L173" s="217"/>
      <c r="M173" s="222"/>
      <c r="N173" s="223"/>
      <c r="O173" s="223"/>
      <c r="P173" s="223"/>
      <c r="Q173" s="223"/>
      <c r="R173" s="223"/>
      <c r="S173" s="223"/>
      <c r="T173" s="22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18" t="s">
        <v>264</v>
      </c>
      <c r="AU173" s="218" t="s">
        <v>83</v>
      </c>
      <c r="AV173" s="14" t="s">
        <v>83</v>
      </c>
      <c r="AW173" s="14" t="s">
        <v>30</v>
      </c>
      <c r="AX173" s="14" t="s">
        <v>81</v>
      </c>
      <c r="AY173" s="218" t="s">
        <v>153</v>
      </c>
    </row>
    <row r="174" s="2" customFormat="1" ht="16.5" customHeight="1">
      <c r="A174" s="37"/>
      <c r="B174" s="187"/>
      <c r="C174" s="188" t="s">
        <v>244</v>
      </c>
      <c r="D174" s="188" t="s">
        <v>156</v>
      </c>
      <c r="E174" s="189" t="s">
        <v>1464</v>
      </c>
      <c r="F174" s="190" t="s">
        <v>1465</v>
      </c>
      <c r="G174" s="191" t="s">
        <v>494</v>
      </c>
      <c r="H174" s="192">
        <v>5</v>
      </c>
      <c r="I174" s="193"/>
      <c r="J174" s="194">
        <f>ROUND(I174*H174,2)</f>
        <v>0</v>
      </c>
      <c r="K174" s="190" t="s">
        <v>261</v>
      </c>
      <c r="L174" s="38"/>
      <c r="M174" s="195" t="s">
        <v>1</v>
      </c>
      <c r="N174" s="196" t="s">
        <v>38</v>
      </c>
      <c r="O174" s="76"/>
      <c r="P174" s="197">
        <f>O174*H174</f>
        <v>0</v>
      </c>
      <c r="Q174" s="197">
        <v>0.00165</v>
      </c>
      <c r="R174" s="197">
        <f>Q174*H174</f>
        <v>0.0082500000000000004</v>
      </c>
      <c r="S174" s="197">
        <v>0</v>
      </c>
      <c r="T174" s="198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9" t="s">
        <v>173</v>
      </c>
      <c r="AT174" s="199" t="s">
        <v>156</v>
      </c>
      <c r="AU174" s="199" t="s">
        <v>83</v>
      </c>
      <c r="AY174" s="18" t="s">
        <v>153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8" t="s">
        <v>81</v>
      </c>
      <c r="BK174" s="200">
        <f>ROUND(I174*H174,2)</f>
        <v>0</v>
      </c>
      <c r="BL174" s="18" t="s">
        <v>173</v>
      </c>
      <c r="BM174" s="199" t="s">
        <v>1621</v>
      </c>
    </row>
    <row r="175" s="2" customFormat="1">
      <c r="A175" s="37"/>
      <c r="B175" s="38"/>
      <c r="C175" s="37"/>
      <c r="D175" s="201" t="s">
        <v>162</v>
      </c>
      <c r="E175" s="37"/>
      <c r="F175" s="202" t="s">
        <v>1467</v>
      </c>
      <c r="G175" s="37"/>
      <c r="H175" s="37"/>
      <c r="I175" s="123"/>
      <c r="J175" s="37"/>
      <c r="K175" s="37"/>
      <c r="L175" s="38"/>
      <c r="M175" s="203"/>
      <c r="N175" s="204"/>
      <c r="O175" s="76"/>
      <c r="P175" s="76"/>
      <c r="Q175" s="76"/>
      <c r="R175" s="76"/>
      <c r="S175" s="76"/>
      <c r="T175" s="7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8" t="s">
        <v>162</v>
      </c>
      <c r="AU175" s="18" t="s">
        <v>83</v>
      </c>
    </row>
    <row r="176" s="14" customFormat="1">
      <c r="A176" s="14"/>
      <c r="B176" s="217"/>
      <c r="C176" s="14"/>
      <c r="D176" s="201" t="s">
        <v>264</v>
      </c>
      <c r="E176" s="218" t="s">
        <v>1</v>
      </c>
      <c r="F176" s="219" t="s">
        <v>152</v>
      </c>
      <c r="G176" s="14"/>
      <c r="H176" s="220">
        <v>5</v>
      </c>
      <c r="I176" s="221"/>
      <c r="J176" s="14"/>
      <c r="K176" s="14"/>
      <c r="L176" s="217"/>
      <c r="M176" s="222"/>
      <c r="N176" s="223"/>
      <c r="O176" s="223"/>
      <c r="P176" s="223"/>
      <c r="Q176" s="223"/>
      <c r="R176" s="223"/>
      <c r="S176" s="223"/>
      <c r="T176" s="22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8" t="s">
        <v>264</v>
      </c>
      <c r="AU176" s="218" t="s">
        <v>83</v>
      </c>
      <c r="AV176" s="14" t="s">
        <v>83</v>
      </c>
      <c r="AW176" s="14" t="s">
        <v>30</v>
      </c>
      <c r="AX176" s="14" t="s">
        <v>81</v>
      </c>
      <c r="AY176" s="218" t="s">
        <v>153</v>
      </c>
    </row>
    <row r="177" s="2" customFormat="1" ht="21.75" customHeight="1">
      <c r="A177" s="37"/>
      <c r="B177" s="187"/>
      <c r="C177" s="236" t="s">
        <v>356</v>
      </c>
      <c r="D177" s="236" t="s">
        <v>491</v>
      </c>
      <c r="E177" s="237" t="s">
        <v>1468</v>
      </c>
      <c r="F177" s="238" t="s">
        <v>1469</v>
      </c>
      <c r="G177" s="239" t="s">
        <v>494</v>
      </c>
      <c r="H177" s="240">
        <v>5</v>
      </c>
      <c r="I177" s="241"/>
      <c r="J177" s="242">
        <f>ROUND(I177*H177,2)</f>
        <v>0</v>
      </c>
      <c r="K177" s="238" t="s">
        <v>1</v>
      </c>
      <c r="L177" s="243"/>
      <c r="M177" s="244" t="s">
        <v>1</v>
      </c>
      <c r="N177" s="245" t="s">
        <v>38</v>
      </c>
      <c r="O177" s="76"/>
      <c r="P177" s="197">
        <f>O177*H177</f>
        <v>0</v>
      </c>
      <c r="Q177" s="197">
        <v>0.16</v>
      </c>
      <c r="R177" s="197">
        <f>Q177*H177</f>
        <v>0.80000000000000004</v>
      </c>
      <c r="S177" s="197">
        <v>0</v>
      </c>
      <c r="T177" s="198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9" t="s">
        <v>193</v>
      </c>
      <c r="AT177" s="199" t="s">
        <v>491</v>
      </c>
      <c r="AU177" s="199" t="s">
        <v>83</v>
      </c>
      <c r="AY177" s="18" t="s">
        <v>153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8" t="s">
        <v>81</v>
      </c>
      <c r="BK177" s="200">
        <f>ROUND(I177*H177,2)</f>
        <v>0</v>
      </c>
      <c r="BL177" s="18" t="s">
        <v>173</v>
      </c>
      <c r="BM177" s="199" t="s">
        <v>1622</v>
      </c>
    </row>
    <row r="178" s="2" customFormat="1">
      <c r="A178" s="37"/>
      <c r="B178" s="38"/>
      <c r="C178" s="37"/>
      <c r="D178" s="201" t="s">
        <v>162</v>
      </c>
      <c r="E178" s="37"/>
      <c r="F178" s="202" t="s">
        <v>1469</v>
      </c>
      <c r="G178" s="37"/>
      <c r="H178" s="37"/>
      <c r="I178" s="123"/>
      <c r="J178" s="37"/>
      <c r="K178" s="37"/>
      <c r="L178" s="38"/>
      <c r="M178" s="203"/>
      <c r="N178" s="204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162</v>
      </c>
      <c r="AU178" s="18" t="s">
        <v>83</v>
      </c>
    </row>
    <row r="179" s="2" customFormat="1" ht="16.5" customHeight="1">
      <c r="A179" s="37"/>
      <c r="B179" s="187"/>
      <c r="C179" s="188" t="s">
        <v>363</v>
      </c>
      <c r="D179" s="188" t="s">
        <v>156</v>
      </c>
      <c r="E179" s="189" t="s">
        <v>407</v>
      </c>
      <c r="F179" s="190" t="s">
        <v>408</v>
      </c>
      <c r="G179" s="191" t="s">
        <v>260</v>
      </c>
      <c r="H179" s="192">
        <v>20.25</v>
      </c>
      <c r="I179" s="193"/>
      <c r="J179" s="194">
        <f>ROUND(I179*H179,2)</f>
        <v>0</v>
      </c>
      <c r="K179" s="190" t="s">
        <v>261</v>
      </c>
      <c r="L179" s="38"/>
      <c r="M179" s="195" t="s">
        <v>1</v>
      </c>
      <c r="N179" s="196" t="s">
        <v>38</v>
      </c>
      <c r="O179" s="76"/>
      <c r="P179" s="197">
        <f>O179*H179</f>
        <v>0</v>
      </c>
      <c r="Q179" s="197">
        <v>0.00048000000000000001</v>
      </c>
      <c r="R179" s="197">
        <f>Q179*H179</f>
        <v>0.0097199999999999995</v>
      </c>
      <c r="S179" s="197">
        <v>0</v>
      </c>
      <c r="T179" s="198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9" t="s">
        <v>173</v>
      </c>
      <c r="AT179" s="199" t="s">
        <v>156</v>
      </c>
      <c r="AU179" s="199" t="s">
        <v>83</v>
      </c>
      <c r="AY179" s="18" t="s">
        <v>153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8" t="s">
        <v>81</v>
      </c>
      <c r="BK179" s="200">
        <f>ROUND(I179*H179,2)</f>
        <v>0</v>
      </c>
      <c r="BL179" s="18" t="s">
        <v>173</v>
      </c>
      <c r="BM179" s="199" t="s">
        <v>1623</v>
      </c>
    </row>
    <row r="180" s="2" customFormat="1">
      <c r="A180" s="37"/>
      <c r="B180" s="38"/>
      <c r="C180" s="37"/>
      <c r="D180" s="201" t="s">
        <v>162</v>
      </c>
      <c r="E180" s="37"/>
      <c r="F180" s="202" t="s">
        <v>410</v>
      </c>
      <c r="G180" s="37"/>
      <c r="H180" s="37"/>
      <c r="I180" s="123"/>
      <c r="J180" s="37"/>
      <c r="K180" s="37"/>
      <c r="L180" s="38"/>
      <c r="M180" s="203"/>
      <c r="N180" s="204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162</v>
      </c>
      <c r="AU180" s="18" t="s">
        <v>83</v>
      </c>
    </row>
    <row r="181" s="14" customFormat="1">
      <c r="A181" s="14"/>
      <c r="B181" s="217"/>
      <c r="C181" s="14"/>
      <c r="D181" s="201" t="s">
        <v>264</v>
      </c>
      <c r="E181" s="218" t="s">
        <v>1</v>
      </c>
      <c r="F181" s="219" t="s">
        <v>1624</v>
      </c>
      <c r="G181" s="14"/>
      <c r="H181" s="220">
        <v>20.25</v>
      </c>
      <c r="I181" s="221"/>
      <c r="J181" s="14"/>
      <c r="K181" s="14"/>
      <c r="L181" s="217"/>
      <c r="M181" s="222"/>
      <c r="N181" s="223"/>
      <c r="O181" s="223"/>
      <c r="P181" s="223"/>
      <c r="Q181" s="223"/>
      <c r="R181" s="223"/>
      <c r="S181" s="223"/>
      <c r="T181" s="22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18" t="s">
        <v>264</v>
      </c>
      <c r="AU181" s="218" t="s">
        <v>83</v>
      </c>
      <c r="AV181" s="14" t="s">
        <v>83</v>
      </c>
      <c r="AW181" s="14" t="s">
        <v>30</v>
      </c>
      <c r="AX181" s="14" t="s">
        <v>81</v>
      </c>
      <c r="AY181" s="218" t="s">
        <v>153</v>
      </c>
    </row>
    <row r="182" s="2" customFormat="1" ht="16.5" customHeight="1">
      <c r="A182" s="37"/>
      <c r="B182" s="187"/>
      <c r="C182" s="188" t="s">
        <v>370</v>
      </c>
      <c r="D182" s="188" t="s">
        <v>156</v>
      </c>
      <c r="E182" s="189" t="s">
        <v>1625</v>
      </c>
      <c r="F182" s="190" t="s">
        <v>1626</v>
      </c>
      <c r="G182" s="191" t="s">
        <v>301</v>
      </c>
      <c r="H182" s="192">
        <v>3.7799999999999998</v>
      </c>
      <c r="I182" s="193"/>
      <c r="J182" s="194">
        <f>ROUND(I182*H182,2)</f>
        <v>0</v>
      </c>
      <c r="K182" s="190" t="s">
        <v>261</v>
      </c>
      <c r="L182" s="38"/>
      <c r="M182" s="195" t="s">
        <v>1</v>
      </c>
      <c r="N182" s="196" t="s">
        <v>38</v>
      </c>
      <c r="O182" s="76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9" t="s">
        <v>173</v>
      </c>
      <c r="AT182" s="199" t="s">
        <v>156</v>
      </c>
      <c r="AU182" s="199" t="s">
        <v>83</v>
      </c>
      <c r="AY182" s="18" t="s">
        <v>153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8" t="s">
        <v>81</v>
      </c>
      <c r="BK182" s="200">
        <f>ROUND(I182*H182,2)</f>
        <v>0</v>
      </c>
      <c r="BL182" s="18" t="s">
        <v>173</v>
      </c>
      <c r="BM182" s="199" t="s">
        <v>1627</v>
      </c>
    </row>
    <row r="183" s="2" customFormat="1">
      <c r="A183" s="37"/>
      <c r="B183" s="38"/>
      <c r="C183" s="37"/>
      <c r="D183" s="201" t="s">
        <v>162</v>
      </c>
      <c r="E183" s="37"/>
      <c r="F183" s="202" t="s">
        <v>1628</v>
      </c>
      <c r="G183" s="37"/>
      <c r="H183" s="37"/>
      <c r="I183" s="123"/>
      <c r="J183" s="37"/>
      <c r="K183" s="37"/>
      <c r="L183" s="38"/>
      <c r="M183" s="203"/>
      <c r="N183" s="204"/>
      <c r="O183" s="76"/>
      <c r="P183" s="76"/>
      <c r="Q183" s="76"/>
      <c r="R183" s="76"/>
      <c r="S183" s="76"/>
      <c r="T183" s="7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8" t="s">
        <v>162</v>
      </c>
      <c r="AU183" s="18" t="s">
        <v>83</v>
      </c>
    </row>
    <row r="184" s="14" customFormat="1">
      <c r="A184" s="14"/>
      <c r="B184" s="217"/>
      <c r="C184" s="14"/>
      <c r="D184" s="201" t="s">
        <v>264</v>
      </c>
      <c r="E184" s="218" t="s">
        <v>1</v>
      </c>
      <c r="F184" s="219" t="s">
        <v>1629</v>
      </c>
      <c r="G184" s="14"/>
      <c r="H184" s="220">
        <v>3.7799999999999998</v>
      </c>
      <c r="I184" s="221"/>
      <c r="J184" s="14"/>
      <c r="K184" s="14"/>
      <c r="L184" s="217"/>
      <c r="M184" s="222"/>
      <c r="N184" s="223"/>
      <c r="O184" s="223"/>
      <c r="P184" s="223"/>
      <c r="Q184" s="223"/>
      <c r="R184" s="223"/>
      <c r="S184" s="223"/>
      <c r="T184" s="22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8" t="s">
        <v>264</v>
      </c>
      <c r="AU184" s="218" t="s">
        <v>83</v>
      </c>
      <c r="AV184" s="14" t="s">
        <v>83</v>
      </c>
      <c r="AW184" s="14" t="s">
        <v>30</v>
      </c>
      <c r="AX184" s="14" t="s">
        <v>81</v>
      </c>
      <c r="AY184" s="218" t="s">
        <v>153</v>
      </c>
    </row>
    <row r="185" s="2" customFormat="1" ht="16.5" customHeight="1">
      <c r="A185" s="37"/>
      <c r="B185" s="187"/>
      <c r="C185" s="188" t="s">
        <v>7</v>
      </c>
      <c r="D185" s="188" t="s">
        <v>156</v>
      </c>
      <c r="E185" s="189" t="s">
        <v>1630</v>
      </c>
      <c r="F185" s="190" t="s">
        <v>1631</v>
      </c>
      <c r="G185" s="191" t="s">
        <v>260</v>
      </c>
      <c r="H185" s="192">
        <v>13.5</v>
      </c>
      <c r="I185" s="193"/>
      <c r="J185" s="194">
        <f>ROUND(I185*H185,2)</f>
        <v>0</v>
      </c>
      <c r="K185" s="190" t="s">
        <v>1</v>
      </c>
      <c r="L185" s="38"/>
      <c r="M185" s="195" t="s">
        <v>1</v>
      </c>
      <c r="N185" s="196" t="s">
        <v>38</v>
      </c>
      <c r="O185" s="76"/>
      <c r="P185" s="197">
        <f>O185*H185</f>
        <v>0</v>
      </c>
      <c r="Q185" s="197">
        <v>0.0040200000000000001</v>
      </c>
      <c r="R185" s="197">
        <f>Q185*H185</f>
        <v>0.054269999999999999</v>
      </c>
      <c r="S185" s="197">
        <v>0</v>
      </c>
      <c r="T185" s="198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9" t="s">
        <v>173</v>
      </c>
      <c r="AT185" s="199" t="s">
        <v>156</v>
      </c>
      <c r="AU185" s="199" t="s">
        <v>83</v>
      </c>
      <c r="AY185" s="18" t="s">
        <v>153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8" t="s">
        <v>81</v>
      </c>
      <c r="BK185" s="200">
        <f>ROUND(I185*H185,2)</f>
        <v>0</v>
      </c>
      <c r="BL185" s="18" t="s">
        <v>173</v>
      </c>
      <c r="BM185" s="199" t="s">
        <v>1632</v>
      </c>
    </row>
    <row r="186" s="2" customFormat="1">
      <c r="A186" s="37"/>
      <c r="B186" s="38"/>
      <c r="C186" s="37"/>
      <c r="D186" s="201" t="s">
        <v>162</v>
      </c>
      <c r="E186" s="37"/>
      <c r="F186" s="202" t="s">
        <v>1631</v>
      </c>
      <c r="G186" s="37"/>
      <c r="H186" s="37"/>
      <c r="I186" s="123"/>
      <c r="J186" s="37"/>
      <c r="K186" s="37"/>
      <c r="L186" s="38"/>
      <c r="M186" s="203"/>
      <c r="N186" s="204"/>
      <c r="O186" s="76"/>
      <c r="P186" s="76"/>
      <c r="Q186" s="76"/>
      <c r="R186" s="76"/>
      <c r="S186" s="76"/>
      <c r="T186" s="7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162</v>
      </c>
      <c r="AU186" s="18" t="s">
        <v>83</v>
      </c>
    </row>
    <row r="187" s="14" customFormat="1">
      <c r="A187" s="14"/>
      <c r="B187" s="217"/>
      <c r="C187" s="14"/>
      <c r="D187" s="201" t="s">
        <v>264</v>
      </c>
      <c r="E187" s="218" t="s">
        <v>1</v>
      </c>
      <c r="F187" s="219" t="s">
        <v>1633</v>
      </c>
      <c r="G187" s="14"/>
      <c r="H187" s="220">
        <v>13.5</v>
      </c>
      <c r="I187" s="221"/>
      <c r="J187" s="14"/>
      <c r="K187" s="14"/>
      <c r="L187" s="217"/>
      <c r="M187" s="222"/>
      <c r="N187" s="223"/>
      <c r="O187" s="223"/>
      <c r="P187" s="223"/>
      <c r="Q187" s="223"/>
      <c r="R187" s="223"/>
      <c r="S187" s="223"/>
      <c r="T187" s="22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18" t="s">
        <v>264</v>
      </c>
      <c r="AU187" s="218" t="s">
        <v>83</v>
      </c>
      <c r="AV187" s="14" t="s">
        <v>83</v>
      </c>
      <c r="AW187" s="14" t="s">
        <v>30</v>
      </c>
      <c r="AX187" s="14" t="s">
        <v>81</v>
      </c>
      <c r="AY187" s="218" t="s">
        <v>153</v>
      </c>
    </row>
    <row r="188" s="12" customFormat="1" ht="22.8" customHeight="1">
      <c r="A188" s="12"/>
      <c r="B188" s="174"/>
      <c r="C188" s="12"/>
      <c r="D188" s="175" t="s">
        <v>72</v>
      </c>
      <c r="E188" s="185" t="s">
        <v>193</v>
      </c>
      <c r="F188" s="185" t="s">
        <v>1122</v>
      </c>
      <c r="G188" s="12"/>
      <c r="H188" s="12"/>
      <c r="I188" s="177"/>
      <c r="J188" s="186">
        <f>BK188</f>
        <v>0</v>
      </c>
      <c r="K188" s="12"/>
      <c r="L188" s="174"/>
      <c r="M188" s="179"/>
      <c r="N188" s="180"/>
      <c r="O188" s="180"/>
      <c r="P188" s="181">
        <f>SUM(P189:P231)</f>
        <v>0</v>
      </c>
      <c r="Q188" s="180"/>
      <c r="R188" s="181">
        <f>SUM(R189:R231)</f>
        <v>5.1515750000000002</v>
      </c>
      <c r="S188" s="180"/>
      <c r="T188" s="182">
        <f>SUM(T189:T231)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5" t="s">
        <v>81</v>
      </c>
      <c r="AT188" s="183" t="s">
        <v>72</v>
      </c>
      <c r="AU188" s="183" t="s">
        <v>81</v>
      </c>
      <c r="AY188" s="175" t="s">
        <v>153</v>
      </c>
      <c r="BK188" s="184">
        <f>SUM(BK189:BK231)</f>
        <v>0</v>
      </c>
    </row>
    <row r="189" s="2" customFormat="1" ht="16.5" customHeight="1">
      <c r="A189" s="37"/>
      <c r="B189" s="187"/>
      <c r="C189" s="188" t="s">
        <v>385</v>
      </c>
      <c r="D189" s="188" t="s">
        <v>156</v>
      </c>
      <c r="E189" s="189" t="s">
        <v>1634</v>
      </c>
      <c r="F189" s="190" t="s">
        <v>1635</v>
      </c>
      <c r="G189" s="191" t="s">
        <v>373</v>
      </c>
      <c r="H189" s="192">
        <v>13.5</v>
      </c>
      <c r="I189" s="193"/>
      <c r="J189" s="194">
        <f>ROUND(I189*H189,2)</f>
        <v>0</v>
      </c>
      <c r="K189" s="190" t="s">
        <v>261</v>
      </c>
      <c r="L189" s="38"/>
      <c r="M189" s="195" t="s">
        <v>1</v>
      </c>
      <c r="N189" s="196" t="s">
        <v>38</v>
      </c>
      <c r="O189" s="76"/>
      <c r="P189" s="197">
        <f>O189*H189</f>
        <v>0</v>
      </c>
      <c r="Q189" s="197">
        <v>4.0000000000000003E-05</v>
      </c>
      <c r="R189" s="197">
        <f>Q189*H189</f>
        <v>0.00054000000000000001</v>
      </c>
      <c r="S189" s="197">
        <v>0</v>
      </c>
      <c r="T189" s="198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9" t="s">
        <v>173</v>
      </c>
      <c r="AT189" s="199" t="s">
        <v>156</v>
      </c>
      <c r="AU189" s="199" t="s">
        <v>83</v>
      </c>
      <c r="AY189" s="18" t="s">
        <v>153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8" t="s">
        <v>81</v>
      </c>
      <c r="BK189" s="200">
        <f>ROUND(I189*H189,2)</f>
        <v>0</v>
      </c>
      <c r="BL189" s="18" t="s">
        <v>173</v>
      </c>
      <c r="BM189" s="199" t="s">
        <v>1636</v>
      </c>
    </row>
    <row r="190" s="2" customFormat="1">
      <c r="A190" s="37"/>
      <c r="B190" s="38"/>
      <c r="C190" s="37"/>
      <c r="D190" s="201" t="s">
        <v>162</v>
      </c>
      <c r="E190" s="37"/>
      <c r="F190" s="202" t="s">
        <v>1637</v>
      </c>
      <c r="G190" s="37"/>
      <c r="H190" s="37"/>
      <c r="I190" s="123"/>
      <c r="J190" s="37"/>
      <c r="K190" s="37"/>
      <c r="L190" s="38"/>
      <c r="M190" s="203"/>
      <c r="N190" s="204"/>
      <c r="O190" s="76"/>
      <c r="P190" s="76"/>
      <c r="Q190" s="76"/>
      <c r="R190" s="76"/>
      <c r="S190" s="76"/>
      <c r="T190" s="7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8" t="s">
        <v>162</v>
      </c>
      <c r="AU190" s="18" t="s">
        <v>83</v>
      </c>
    </row>
    <row r="191" s="14" customFormat="1">
      <c r="A191" s="14"/>
      <c r="B191" s="217"/>
      <c r="C191" s="14"/>
      <c r="D191" s="201" t="s">
        <v>264</v>
      </c>
      <c r="E191" s="218" t="s">
        <v>1</v>
      </c>
      <c r="F191" s="219" t="s">
        <v>1638</v>
      </c>
      <c r="G191" s="14"/>
      <c r="H191" s="220">
        <v>13.5</v>
      </c>
      <c r="I191" s="221"/>
      <c r="J191" s="14"/>
      <c r="K191" s="14"/>
      <c r="L191" s="217"/>
      <c r="M191" s="222"/>
      <c r="N191" s="223"/>
      <c r="O191" s="223"/>
      <c r="P191" s="223"/>
      <c r="Q191" s="223"/>
      <c r="R191" s="223"/>
      <c r="S191" s="223"/>
      <c r="T191" s="22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18" t="s">
        <v>264</v>
      </c>
      <c r="AU191" s="218" t="s">
        <v>83</v>
      </c>
      <c r="AV191" s="14" t="s">
        <v>83</v>
      </c>
      <c r="AW191" s="14" t="s">
        <v>30</v>
      </c>
      <c r="AX191" s="14" t="s">
        <v>81</v>
      </c>
      <c r="AY191" s="218" t="s">
        <v>153</v>
      </c>
    </row>
    <row r="192" s="2" customFormat="1" ht="16.5" customHeight="1">
      <c r="A192" s="37"/>
      <c r="B192" s="187"/>
      <c r="C192" s="236" t="s">
        <v>392</v>
      </c>
      <c r="D192" s="236" t="s">
        <v>491</v>
      </c>
      <c r="E192" s="237" t="s">
        <v>1639</v>
      </c>
      <c r="F192" s="238" t="s">
        <v>1640</v>
      </c>
      <c r="G192" s="239" t="s">
        <v>373</v>
      </c>
      <c r="H192" s="240">
        <v>13.5</v>
      </c>
      <c r="I192" s="241"/>
      <c r="J192" s="242">
        <f>ROUND(I192*H192,2)</f>
        <v>0</v>
      </c>
      <c r="K192" s="238" t="s">
        <v>261</v>
      </c>
      <c r="L192" s="243"/>
      <c r="M192" s="244" t="s">
        <v>1</v>
      </c>
      <c r="N192" s="245" t="s">
        <v>38</v>
      </c>
      <c r="O192" s="76"/>
      <c r="P192" s="197">
        <f>O192*H192</f>
        <v>0</v>
      </c>
      <c r="Q192" s="197">
        <v>0.036999999999999998</v>
      </c>
      <c r="R192" s="197">
        <f>Q192*H192</f>
        <v>0.4995</v>
      </c>
      <c r="S192" s="197">
        <v>0</v>
      </c>
      <c r="T192" s="198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9" t="s">
        <v>193</v>
      </c>
      <c r="AT192" s="199" t="s">
        <v>491</v>
      </c>
      <c r="AU192" s="199" t="s">
        <v>83</v>
      </c>
      <c r="AY192" s="18" t="s">
        <v>153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8" t="s">
        <v>81</v>
      </c>
      <c r="BK192" s="200">
        <f>ROUND(I192*H192,2)</f>
        <v>0</v>
      </c>
      <c r="BL192" s="18" t="s">
        <v>173</v>
      </c>
      <c r="BM192" s="199" t="s">
        <v>1641</v>
      </c>
    </row>
    <row r="193" s="2" customFormat="1">
      <c r="A193" s="37"/>
      <c r="B193" s="38"/>
      <c r="C193" s="37"/>
      <c r="D193" s="201" t="s">
        <v>162</v>
      </c>
      <c r="E193" s="37"/>
      <c r="F193" s="202" t="s">
        <v>1640</v>
      </c>
      <c r="G193" s="37"/>
      <c r="H193" s="37"/>
      <c r="I193" s="123"/>
      <c r="J193" s="37"/>
      <c r="K193" s="37"/>
      <c r="L193" s="38"/>
      <c r="M193" s="203"/>
      <c r="N193" s="204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162</v>
      </c>
      <c r="AU193" s="18" t="s">
        <v>83</v>
      </c>
    </row>
    <row r="194" s="14" customFormat="1">
      <c r="A194" s="14"/>
      <c r="B194" s="217"/>
      <c r="C194" s="14"/>
      <c r="D194" s="201" t="s">
        <v>264</v>
      </c>
      <c r="E194" s="218" t="s">
        <v>1</v>
      </c>
      <c r="F194" s="219" t="s">
        <v>1638</v>
      </c>
      <c r="G194" s="14"/>
      <c r="H194" s="220">
        <v>13.5</v>
      </c>
      <c r="I194" s="221"/>
      <c r="J194" s="14"/>
      <c r="K194" s="14"/>
      <c r="L194" s="217"/>
      <c r="M194" s="222"/>
      <c r="N194" s="223"/>
      <c r="O194" s="223"/>
      <c r="P194" s="223"/>
      <c r="Q194" s="223"/>
      <c r="R194" s="223"/>
      <c r="S194" s="223"/>
      <c r="T194" s="22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18" t="s">
        <v>264</v>
      </c>
      <c r="AU194" s="218" t="s">
        <v>83</v>
      </c>
      <c r="AV194" s="14" t="s">
        <v>83</v>
      </c>
      <c r="AW194" s="14" t="s">
        <v>30</v>
      </c>
      <c r="AX194" s="14" t="s">
        <v>81</v>
      </c>
      <c r="AY194" s="218" t="s">
        <v>153</v>
      </c>
    </row>
    <row r="195" s="2" customFormat="1" ht="16.5" customHeight="1">
      <c r="A195" s="37"/>
      <c r="B195" s="187"/>
      <c r="C195" s="188" t="s">
        <v>399</v>
      </c>
      <c r="D195" s="188" t="s">
        <v>156</v>
      </c>
      <c r="E195" s="189" t="s">
        <v>1642</v>
      </c>
      <c r="F195" s="190" t="s">
        <v>1643</v>
      </c>
      <c r="G195" s="191" t="s">
        <v>494</v>
      </c>
      <c r="H195" s="192">
        <v>1</v>
      </c>
      <c r="I195" s="193"/>
      <c r="J195" s="194">
        <f>ROUND(I195*H195,2)</f>
        <v>0</v>
      </c>
      <c r="K195" s="190" t="s">
        <v>261</v>
      </c>
      <c r="L195" s="38"/>
      <c r="M195" s="195" t="s">
        <v>1</v>
      </c>
      <c r="N195" s="196" t="s">
        <v>38</v>
      </c>
      <c r="O195" s="76"/>
      <c r="P195" s="197">
        <f>O195*H195</f>
        <v>0</v>
      </c>
      <c r="Q195" s="197">
        <v>0.001</v>
      </c>
      <c r="R195" s="197">
        <f>Q195*H195</f>
        <v>0.001</v>
      </c>
      <c r="S195" s="197">
        <v>0</v>
      </c>
      <c r="T195" s="198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9" t="s">
        <v>173</v>
      </c>
      <c r="AT195" s="199" t="s">
        <v>156</v>
      </c>
      <c r="AU195" s="199" t="s">
        <v>83</v>
      </c>
      <c r="AY195" s="18" t="s">
        <v>153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8" t="s">
        <v>81</v>
      </c>
      <c r="BK195" s="200">
        <f>ROUND(I195*H195,2)</f>
        <v>0</v>
      </c>
      <c r="BL195" s="18" t="s">
        <v>173</v>
      </c>
      <c r="BM195" s="199" t="s">
        <v>1644</v>
      </c>
    </row>
    <row r="196" s="2" customFormat="1">
      <c r="A196" s="37"/>
      <c r="B196" s="38"/>
      <c r="C196" s="37"/>
      <c r="D196" s="201" t="s">
        <v>162</v>
      </c>
      <c r="E196" s="37"/>
      <c r="F196" s="202" t="s">
        <v>1645</v>
      </c>
      <c r="G196" s="37"/>
      <c r="H196" s="37"/>
      <c r="I196" s="123"/>
      <c r="J196" s="37"/>
      <c r="K196" s="37"/>
      <c r="L196" s="38"/>
      <c r="M196" s="203"/>
      <c r="N196" s="204"/>
      <c r="O196" s="76"/>
      <c r="P196" s="76"/>
      <c r="Q196" s="76"/>
      <c r="R196" s="76"/>
      <c r="S196" s="76"/>
      <c r="T196" s="7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8" t="s">
        <v>162</v>
      </c>
      <c r="AU196" s="18" t="s">
        <v>83</v>
      </c>
    </row>
    <row r="197" s="2" customFormat="1" ht="16.5" customHeight="1">
      <c r="A197" s="37"/>
      <c r="B197" s="187"/>
      <c r="C197" s="236" t="s">
        <v>406</v>
      </c>
      <c r="D197" s="236" t="s">
        <v>491</v>
      </c>
      <c r="E197" s="237" t="s">
        <v>1646</v>
      </c>
      <c r="F197" s="238" t="s">
        <v>1647</v>
      </c>
      <c r="G197" s="239" t="s">
        <v>494</v>
      </c>
      <c r="H197" s="240">
        <v>1</v>
      </c>
      <c r="I197" s="241"/>
      <c r="J197" s="242">
        <f>ROUND(I197*H197,2)</f>
        <v>0</v>
      </c>
      <c r="K197" s="238" t="s">
        <v>261</v>
      </c>
      <c r="L197" s="243"/>
      <c r="M197" s="244" t="s">
        <v>1</v>
      </c>
      <c r="N197" s="245" t="s">
        <v>38</v>
      </c>
      <c r="O197" s="76"/>
      <c r="P197" s="197">
        <f>O197*H197</f>
        <v>0</v>
      </c>
      <c r="Q197" s="197">
        <v>0.024</v>
      </c>
      <c r="R197" s="197">
        <f>Q197*H197</f>
        <v>0.024</v>
      </c>
      <c r="S197" s="197">
        <v>0</v>
      </c>
      <c r="T197" s="198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9" t="s">
        <v>193</v>
      </c>
      <c r="AT197" s="199" t="s">
        <v>491</v>
      </c>
      <c r="AU197" s="199" t="s">
        <v>83</v>
      </c>
      <c r="AY197" s="18" t="s">
        <v>153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8" t="s">
        <v>81</v>
      </c>
      <c r="BK197" s="200">
        <f>ROUND(I197*H197,2)</f>
        <v>0</v>
      </c>
      <c r="BL197" s="18" t="s">
        <v>173</v>
      </c>
      <c r="BM197" s="199" t="s">
        <v>1648</v>
      </c>
    </row>
    <row r="198" s="2" customFormat="1">
      <c r="A198" s="37"/>
      <c r="B198" s="38"/>
      <c r="C198" s="37"/>
      <c r="D198" s="201" t="s">
        <v>162</v>
      </c>
      <c r="E198" s="37"/>
      <c r="F198" s="202" t="s">
        <v>1647</v>
      </c>
      <c r="G198" s="37"/>
      <c r="H198" s="37"/>
      <c r="I198" s="123"/>
      <c r="J198" s="37"/>
      <c r="K198" s="37"/>
      <c r="L198" s="38"/>
      <c r="M198" s="203"/>
      <c r="N198" s="204"/>
      <c r="O198" s="76"/>
      <c r="P198" s="76"/>
      <c r="Q198" s="76"/>
      <c r="R198" s="76"/>
      <c r="S198" s="76"/>
      <c r="T198" s="7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8" t="s">
        <v>162</v>
      </c>
      <c r="AU198" s="18" t="s">
        <v>83</v>
      </c>
    </row>
    <row r="199" s="2" customFormat="1" ht="16.5" customHeight="1">
      <c r="A199" s="37"/>
      <c r="B199" s="187"/>
      <c r="C199" s="188" t="s">
        <v>412</v>
      </c>
      <c r="D199" s="188" t="s">
        <v>156</v>
      </c>
      <c r="E199" s="189" t="s">
        <v>1583</v>
      </c>
      <c r="F199" s="190" t="s">
        <v>1584</v>
      </c>
      <c r="G199" s="191" t="s">
        <v>1585</v>
      </c>
      <c r="H199" s="192">
        <v>1</v>
      </c>
      <c r="I199" s="193"/>
      <c r="J199" s="194">
        <f>ROUND(I199*H199,2)</f>
        <v>0</v>
      </c>
      <c r="K199" s="190" t="s">
        <v>1</v>
      </c>
      <c r="L199" s="38"/>
      <c r="M199" s="195" t="s">
        <v>1</v>
      </c>
      <c r="N199" s="196" t="s">
        <v>38</v>
      </c>
      <c r="O199" s="76"/>
      <c r="P199" s="197">
        <f>O199*H199</f>
        <v>0</v>
      </c>
      <c r="Q199" s="197">
        <v>0</v>
      </c>
      <c r="R199" s="197">
        <f>Q199*H199</f>
        <v>0</v>
      </c>
      <c r="S199" s="197">
        <v>0</v>
      </c>
      <c r="T199" s="198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9" t="s">
        <v>173</v>
      </c>
      <c r="AT199" s="199" t="s">
        <v>156</v>
      </c>
      <c r="AU199" s="199" t="s">
        <v>83</v>
      </c>
      <c r="AY199" s="18" t="s">
        <v>153</v>
      </c>
      <c r="BE199" s="200">
        <f>IF(N199="základní",J199,0)</f>
        <v>0</v>
      </c>
      <c r="BF199" s="200">
        <f>IF(N199="snížená",J199,0)</f>
        <v>0</v>
      </c>
      <c r="BG199" s="200">
        <f>IF(N199="zákl. přenesená",J199,0)</f>
        <v>0</v>
      </c>
      <c r="BH199" s="200">
        <f>IF(N199="sníž. přenesená",J199,0)</f>
        <v>0</v>
      </c>
      <c r="BI199" s="200">
        <f>IF(N199="nulová",J199,0)</f>
        <v>0</v>
      </c>
      <c r="BJ199" s="18" t="s">
        <v>81</v>
      </c>
      <c r="BK199" s="200">
        <f>ROUND(I199*H199,2)</f>
        <v>0</v>
      </c>
      <c r="BL199" s="18" t="s">
        <v>173</v>
      </c>
      <c r="BM199" s="199" t="s">
        <v>1649</v>
      </c>
    </row>
    <row r="200" s="2" customFormat="1">
      <c r="A200" s="37"/>
      <c r="B200" s="38"/>
      <c r="C200" s="37"/>
      <c r="D200" s="201" t="s">
        <v>162</v>
      </c>
      <c r="E200" s="37"/>
      <c r="F200" s="202" t="s">
        <v>1584</v>
      </c>
      <c r="G200" s="37"/>
      <c r="H200" s="37"/>
      <c r="I200" s="123"/>
      <c r="J200" s="37"/>
      <c r="K200" s="37"/>
      <c r="L200" s="38"/>
      <c r="M200" s="203"/>
      <c r="N200" s="204"/>
      <c r="O200" s="76"/>
      <c r="P200" s="76"/>
      <c r="Q200" s="76"/>
      <c r="R200" s="76"/>
      <c r="S200" s="76"/>
      <c r="T200" s="7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8" t="s">
        <v>162</v>
      </c>
      <c r="AU200" s="18" t="s">
        <v>83</v>
      </c>
    </row>
    <row r="201" s="14" customFormat="1">
      <c r="A201" s="14"/>
      <c r="B201" s="217"/>
      <c r="C201" s="14"/>
      <c r="D201" s="201" t="s">
        <v>264</v>
      </c>
      <c r="E201" s="218" t="s">
        <v>1</v>
      </c>
      <c r="F201" s="219" t="s">
        <v>81</v>
      </c>
      <c r="G201" s="14"/>
      <c r="H201" s="220">
        <v>1</v>
      </c>
      <c r="I201" s="221"/>
      <c r="J201" s="14"/>
      <c r="K201" s="14"/>
      <c r="L201" s="217"/>
      <c r="M201" s="222"/>
      <c r="N201" s="223"/>
      <c r="O201" s="223"/>
      <c r="P201" s="223"/>
      <c r="Q201" s="223"/>
      <c r="R201" s="223"/>
      <c r="S201" s="223"/>
      <c r="T201" s="22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8" t="s">
        <v>264</v>
      </c>
      <c r="AU201" s="218" t="s">
        <v>83</v>
      </c>
      <c r="AV201" s="14" t="s">
        <v>83</v>
      </c>
      <c r="AW201" s="14" t="s">
        <v>30</v>
      </c>
      <c r="AX201" s="14" t="s">
        <v>81</v>
      </c>
      <c r="AY201" s="218" t="s">
        <v>153</v>
      </c>
    </row>
    <row r="202" s="2" customFormat="1" ht="16.5" customHeight="1">
      <c r="A202" s="37"/>
      <c r="B202" s="187"/>
      <c r="C202" s="188" t="s">
        <v>419</v>
      </c>
      <c r="D202" s="188" t="s">
        <v>156</v>
      </c>
      <c r="E202" s="189" t="s">
        <v>1511</v>
      </c>
      <c r="F202" s="190" t="s">
        <v>1512</v>
      </c>
      <c r="G202" s="191" t="s">
        <v>494</v>
      </c>
      <c r="H202" s="192">
        <v>1</v>
      </c>
      <c r="I202" s="193"/>
      <c r="J202" s="194">
        <f>ROUND(I202*H202,2)</f>
        <v>0</v>
      </c>
      <c r="K202" s="190" t="s">
        <v>261</v>
      </c>
      <c r="L202" s="38"/>
      <c r="M202" s="195" t="s">
        <v>1</v>
      </c>
      <c r="N202" s="196" t="s">
        <v>38</v>
      </c>
      <c r="O202" s="76"/>
      <c r="P202" s="197">
        <f>O202*H202</f>
        <v>0</v>
      </c>
      <c r="Q202" s="197">
        <v>0.068640000000000007</v>
      </c>
      <c r="R202" s="197">
        <f>Q202*H202</f>
        <v>0.068640000000000007</v>
      </c>
      <c r="S202" s="197">
        <v>0</v>
      </c>
      <c r="T202" s="198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9" t="s">
        <v>173</v>
      </c>
      <c r="AT202" s="199" t="s">
        <v>156</v>
      </c>
      <c r="AU202" s="199" t="s">
        <v>83</v>
      </c>
      <c r="AY202" s="18" t="s">
        <v>153</v>
      </c>
      <c r="BE202" s="200">
        <f>IF(N202="základní",J202,0)</f>
        <v>0</v>
      </c>
      <c r="BF202" s="200">
        <f>IF(N202="snížená",J202,0)</f>
        <v>0</v>
      </c>
      <c r="BG202" s="200">
        <f>IF(N202="zákl. přenesená",J202,0)</f>
        <v>0</v>
      </c>
      <c r="BH202" s="200">
        <f>IF(N202="sníž. přenesená",J202,0)</f>
        <v>0</v>
      </c>
      <c r="BI202" s="200">
        <f>IF(N202="nulová",J202,0)</f>
        <v>0</v>
      </c>
      <c r="BJ202" s="18" t="s">
        <v>81</v>
      </c>
      <c r="BK202" s="200">
        <f>ROUND(I202*H202,2)</f>
        <v>0</v>
      </c>
      <c r="BL202" s="18" t="s">
        <v>173</v>
      </c>
      <c r="BM202" s="199" t="s">
        <v>1650</v>
      </c>
    </row>
    <row r="203" s="2" customFormat="1">
      <c r="A203" s="37"/>
      <c r="B203" s="38"/>
      <c r="C203" s="37"/>
      <c r="D203" s="201" t="s">
        <v>162</v>
      </c>
      <c r="E203" s="37"/>
      <c r="F203" s="202" t="s">
        <v>1514</v>
      </c>
      <c r="G203" s="37"/>
      <c r="H203" s="37"/>
      <c r="I203" s="123"/>
      <c r="J203" s="37"/>
      <c r="K203" s="37"/>
      <c r="L203" s="38"/>
      <c r="M203" s="203"/>
      <c r="N203" s="204"/>
      <c r="O203" s="76"/>
      <c r="P203" s="76"/>
      <c r="Q203" s="76"/>
      <c r="R203" s="76"/>
      <c r="S203" s="76"/>
      <c r="T203" s="7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8" t="s">
        <v>162</v>
      </c>
      <c r="AU203" s="18" t="s">
        <v>83</v>
      </c>
    </row>
    <row r="204" s="2" customFormat="1" ht="16.5" customHeight="1">
      <c r="A204" s="37"/>
      <c r="B204" s="187"/>
      <c r="C204" s="188" t="s">
        <v>427</v>
      </c>
      <c r="D204" s="188" t="s">
        <v>156</v>
      </c>
      <c r="E204" s="189" t="s">
        <v>1515</v>
      </c>
      <c r="F204" s="190" t="s">
        <v>1516</v>
      </c>
      <c r="G204" s="191" t="s">
        <v>1517</v>
      </c>
      <c r="H204" s="192">
        <v>1</v>
      </c>
      <c r="I204" s="193"/>
      <c r="J204" s="194">
        <f>ROUND(I204*H204,2)</f>
        <v>0</v>
      </c>
      <c r="K204" s="190" t="s">
        <v>1</v>
      </c>
      <c r="L204" s="38"/>
      <c r="M204" s="195" t="s">
        <v>1</v>
      </c>
      <c r="N204" s="196" t="s">
        <v>38</v>
      </c>
      <c r="O204" s="76"/>
      <c r="P204" s="197">
        <f>O204*H204</f>
        <v>0</v>
      </c>
      <c r="Q204" s="197">
        <v>0.00031</v>
      </c>
      <c r="R204" s="197">
        <f>Q204*H204</f>
        <v>0.00031</v>
      </c>
      <c r="S204" s="197">
        <v>0</v>
      </c>
      <c r="T204" s="198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9" t="s">
        <v>173</v>
      </c>
      <c r="AT204" s="199" t="s">
        <v>156</v>
      </c>
      <c r="AU204" s="199" t="s">
        <v>83</v>
      </c>
      <c r="AY204" s="18" t="s">
        <v>153</v>
      </c>
      <c r="BE204" s="200">
        <f>IF(N204="základní",J204,0)</f>
        <v>0</v>
      </c>
      <c r="BF204" s="200">
        <f>IF(N204="snížená",J204,0)</f>
        <v>0</v>
      </c>
      <c r="BG204" s="200">
        <f>IF(N204="zákl. přenesená",J204,0)</f>
        <v>0</v>
      </c>
      <c r="BH204" s="200">
        <f>IF(N204="sníž. přenesená",J204,0)</f>
        <v>0</v>
      </c>
      <c r="BI204" s="200">
        <f>IF(N204="nulová",J204,0)</f>
        <v>0</v>
      </c>
      <c r="BJ204" s="18" t="s">
        <v>81</v>
      </c>
      <c r="BK204" s="200">
        <f>ROUND(I204*H204,2)</f>
        <v>0</v>
      </c>
      <c r="BL204" s="18" t="s">
        <v>173</v>
      </c>
      <c r="BM204" s="199" t="s">
        <v>1651</v>
      </c>
    </row>
    <row r="205" s="2" customFormat="1">
      <c r="A205" s="37"/>
      <c r="B205" s="38"/>
      <c r="C205" s="37"/>
      <c r="D205" s="201" t="s">
        <v>162</v>
      </c>
      <c r="E205" s="37"/>
      <c r="F205" s="202" t="s">
        <v>1516</v>
      </c>
      <c r="G205" s="37"/>
      <c r="H205" s="37"/>
      <c r="I205" s="123"/>
      <c r="J205" s="37"/>
      <c r="K205" s="37"/>
      <c r="L205" s="38"/>
      <c r="M205" s="203"/>
      <c r="N205" s="204"/>
      <c r="O205" s="76"/>
      <c r="P205" s="76"/>
      <c r="Q205" s="76"/>
      <c r="R205" s="76"/>
      <c r="S205" s="76"/>
      <c r="T205" s="7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8" t="s">
        <v>162</v>
      </c>
      <c r="AU205" s="18" t="s">
        <v>83</v>
      </c>
    </row>
    <row r="206" s="14" customFormat="1">
      <c r="A206" s="14"/>
      <c r="B206" s="217"/>
      <c r="C206" s="14"/>
      <c r="D206" s="201" t="s">
        <v>264</v>
      </c>
      <c r="E206" s="218" t="s">
        <v>1</v>
      </c>
      <c r="F206" s="219" t="s">
        <v>81</v>
      </c>
      <c r="G206" s="14"/>
      <c r="H206" s="220">
        <v>1</v>
      </c>
      <c r="I206" s="221"/>
      <c r="J206" s="14"/>
      <c r="K206" s="14"/>
      <c r="L206" s="217"/>
      <c r="M206" s="222"/>
      <c r="N206" s="223"/>
      <c r="O206" s="223"/>
      <c r="P206" s="223"/>
      <c r="Q206" s="223"/>
      <c r="R206" s="223"/>
      <c r="S206" s="223"/>
      <c r="T206" s="22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8" t="s">
        <v>264</v>
      </c>
      <c r="AU206" s="218" t="s">
        <v>83</v>
      </c>
      <c r="AV206" s="14" t="s">
        <v>83</v>
      </c>
      <c r="AW206" s="14" t="s">
        <v>30</v>
      </c>
      <c r="AX206" s="14" t="s">
        <v>81</v>
      </c>
      <c r="AY206" s="218" t="s">
        <v>153</v>
      </c>
    </row>
    <row r="207" s="2" customFormat="1" ht="16.5" customHeight="1">
      <c r="A207" s="37"/>
      <c r="B207" s="187"/>
      <c r="C207" s="188" t="s">
        <v>433</v>
      </c>
      <c r="D207" s="188" t="s">
        <v>156</v>
      </c>
      <c r="E207" s="189" t="s">
        <v>1652</v>
      </c>
      <c r="F207" s="190" t="s">
        <v>1653</v>
      </c>
      <c r="G207" s="191" t="s">
        <v>494</v>
      </c>
      <c r="H207" s="192">
        <v>1</v>
      </c>
      <c r="I207" s="193"/>
      <c r="J207" s="194">
        <f>ROUND(I207*H207,2)</f>
        <v>0</v>
      </c>
      <c r="K207" s="190" t="s">
        <v>261</v>
      </c>
      <c r="L207" s="38"/>
      <c r="M207" s="195" t="s">
        <v>1</v>
      </c>
      <c r="N207" s="196" t="s">
        <v>38</v>
      </c>
      <c r="O207" s="76"/>
      <c r="P207" s="197">
        <f>O207*H207</f>
        <v>0</v>
      </c>
      <c r="Q207" s="197">
        <v>2.1054900000000001</v>
      </c>
      <c r="R207" s="197">
        <f>Q207*H207</f>
        <v>2.1054900000000001</v>
      </c>
      <c r="S207" s="197">
        <v>0</v>
      </c>
      <c r="T207" s="198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9" t="s">
        <v>173</v>
      </c>
      <c r="AT207" s="199" t="s">
        <v>156</v>
      </c>
      <c r="AU207" s="199" t="s">
        <v>83</v>
      </c>
      <c r="AY207" s="18" t="s">
        <v>153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8" t="s">
        <v>81</v>
      </c>
      <c r="BK207" s="200">
        <f>ROUND(I207*H207,2)</f>
        <v>0</v>
      </c>
      <c r="BL207" s="18" t="s">
        <v>173</v>
      </c>
      <c r="BM207" s="199" t="s">
        <v>1654</v>
      </c>
    </row>
    <row r="208" s="2" customFormat="1">
      <c r="A208" s="37"/>
      <c r="B208" s="38"/>
      <c r="C208" s="37"/>
      <c r="D208" s="201" t="s">
        <v>162</v>
      </c>
      <c r="E208" s="37"/>
      <c r="F208" s="202" t="s">
        <v>1655</v>
      </c>
      <c r="G208" s="37"/>
      <c r="H208" s="37"/>
      <c r="I208" s="123"/>
      <c r="J208" s="37"/>
      <c r="K208" s="37"/>
      <c r="L208" s="38"/>
      <c r="M208" s="203"/>
      <c r="N208" s="204"/>
      <c r="O208" s="76"/>
      <c r="P208" s="76"/>
      <c r="Q208" s="76"/>
      <c r="R208" s="76"/>
      <c r="S208" s="76"/>
      <c r="T208" s="7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8" t="s">
        <v>162</v>
      </c>
      <c r="AU208" s="18" t="s">
        <v>83</v>
      </c>
    </row>
    <row r="209" s="2" customFormat="1" ht="16.5" customHeight="1">
      <c r="A209" s="37"/>
      <c r="B209" s="187"/>
      <c r="C209" s="236" t="s">
        <v>439</v>
      </c>
      <c r="D209" s="236" t="s">
        <v>491</v>
      </c>
      <c r="E209" s="237" t="s">
        <v>1523</v>
      </c>
      <c r="F209" s="238" t="s">
        <v>1524</v>
      </c>
      <c r="G209" s="239" t="s">
        <v>494</v>
      </c>
      <c r="H209" s="240">
        <v>1</v>
      </c>
      <c r="I209" s="241"/>
      <c r="J209" s="242">
        <f>ROUND(I209*H209,2)</f>
        <v>0</v>
      </c>
      <c r="K209" s="238" t="s">
        <v>1</v>
      </c>
      <c r="L209" s="243"/>
      <c r="M209" s="244" t="s">
        <v>1</v>
      </c>
      <c r="N209" s="245" t="s">
        <v>38</v>
      </c>
      <c r="O209" s="76"/>
      <c r="P209" s="197">
        <f>O209*H209</f>
        <v>0</v>
      </c>
      <c r="Q209" s="197">
        <v>0.58499999999999996</v>
      </c>
      <c r="R209" s="197">
        <f>Q209*H209</f>
        <v>0.58499999999999996</v>
      </c>
      <c r="S209" s="197">
        <v>0</v>
      </c>
      <c r="T209" s="198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9" t="s">
        <v>193</v>
      </c>
      <c r="AT209" s="199" t="s">
        <v>491</v>
      </c>
      <c r="AU209" s="199" t="s">
        <v>83</v>
      </c>
      <c r="AY209" s="18" t="s">
        <v>153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8" t="s">
        <v>81</v>
      </c>
      <c r="BK209" s="200">
        <f>ROUND(I209*H209,2)</f>
        <v>0</v>
      </c>
      <c r="BL209" s="18" t="s">
        <v>173</v>
      </c>
      <c r="BM209" s="199" t="s">
        <v>1656</v>
      </c>
    </row>
    <row r="210" s="2" customFormat="1">
      <c r="A210" s="37"/>
      <c r="B210" s="38"/>
      <c r="C210" s="37"/>
      <c r="D210" s="201" t="s">
        <v>162</v>
      </c>
      <c r="E210" s="37"/>
      <c r="F210" s="202" t="s">
        <v>1524</v>
      </c>
      <c r="G210" s="37"/>
      <c r="H210" s="37"/>
      <c r="I210" s="123"/>
      <c r="J210" s="37"/>
      <c r="K210" s="37"/>
      <c r="L210" s="38"/>
      <c r="M210" s="203"/>
      <c r="N210" s="204"/>
      <c r="O210" s="76"/>
      <c r="P210" s="76"/>
      <c r="Q210" s="76"/>
      <c r="R210" s="76"/>
      <c r="S210" s="76"/>
      <c r="T210" s="7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8" t="s">
        <v>162</v>
      </c>
      <c r="AU210" s="18" t="s">
        <v>83</v>
      </c>
    </row>
    <row r="211" s="14" customFormat="1">
      <c r="A211" s="14"/>
      <c r="B211" s="217"/>
      <c r="C211" s="14"/>
      <c r="D211" s="201" t="s">
        <v>264</v>
      </c>
      <c r="E211" s="218" t="s">
        <v>1</v>
      </c>
      <c r="F211" s="219" t="s">
        <v>81</v>
      </c>
      <c r="G211" s="14"/>
      <c r="H211" s="220">
        <v>1</v>
      </c>
      <c r="I211" s="221"/>
      <c r="J211" s="14"/>
      <c r="K211" s="14"/>
      <c r="L211" s="217"/>
      <c r="M211" s="222"/>
      <c r="N211" s="223"/>
      <c r="O211" s="223"/>
      <c r="P211" s="223"/>
      <c r="Q211" s="223"/>
      <c r="R211" s="223"/>
      <c r="S211" s="223"/>
      <c r="T211" s="22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8" t="s">
        <v>264</v>
      </c>
      <c r="AU211" s="218" t="s">
        <v>83</v>
      </c>
      <c r="AV211" s="14" t="s">
        <v>83</v>
      </c>
      <c r="AW211" s="14" t="s">
        <v>30</v>
      </c>
      <c r="AX211" s="14" t="s">
        <v>81</v>
      </c>
      <c r="AY211" s="218" t="s">
        <v>153</v>
      </c>
    </row>
    <row r="212" s="2" customFormat="1" ht="16.5" customHeight="1">
      <c r="A212" s="37"/>
      <c r="B212" s="187"/>
      <c r="C212" s="236" t="s">
        <v>444</v>
      </c>
      <c r="D212" s="236" t="s">
        <v>491</v>
      </c>
      <c r="E212" s="237" t="s">
        <v>1526</v>
      </c>
      <c r="F212" s="238" t="s">
        <v>1527</v>
      </c>
      <c r="G212" s="239" t="s">
        <v>494</v>
      </c>
      <c r="H212" s="240">
        <v>1</v>
      </c>
      <c r="I212" s="241"/>
      <c r="J212" s="242">
        <f>ROUND(I212*H212,2)</f>
        <v>0</v>
      </c>
      <c r="K212" s="238" t="s">
        <v>1</v>
      </c>
      <c r="L212" s="243"/>
      <c r="M212" s="244" t="s">
        <v>1</v>
      </c>
      <c r="N212" s="245" t="s">
        <v>38</v>
      </c>
      <c r="O212" s="76"/>
      <c r="P212" s="197">
        <f>O212*H212</f>
        <v>0</v>
      </c>
      <c r="Q212" s="197">
        <v>0.068000000000000005</v>
      </c>
      <c r="R212" s="197">
        <f>Q212*H212</f>
        <v>0.068000000000000005</v>
      </c>
      <c r="S212" s="197">
        <v>0</v>
      </c>
      <c r="T212" s="198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9" t="s">
        <v>193</v>
      </c>
      <c r="AT212" s="199" t="s">
        <v>491</v>
      </c>
      <c r="AU212" s="199" t="s">
        <v>83</v>
      </c>
      <c r="AY212" s="18" t="s">
        <v>153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8" t="s">
        <v>81</v>
      </c>
      <c r="BK212" s="200">
        <f>ROUND(I212*H212,2)</f>
        <v>0</v>
      </c>
      <c r="BL212" s="18" t="s">
        <v>173</v>
      </c>
      <c r="BM212" s="199" t="s">
        <v>1657</v>
      </c>
    </row>
    <row r="213" s="2" customFormat="1">
      <c r="A213" s="37"/>
      <c r="B213" s="38"/>
      <c r="C213" s="37"/>
      <c r="D213" s="201" t="s">
        <v>162</v>
      </c>
      <c r="E213" s="37"/>
      <c r="F213" s="202" t="s">
        <v>1527</v>
      </c>
      <c r="G213" s="37"/>
      <c r="H213" s="37"/>
      <c r="I213" s="123"/>
      <c r="J213" s="37"/>
      <c r="K213" s="37"/>
      <c r="L213" s="38"/>
      <c r="M213" s="203"/>
      <c r="N213" s="204"/>
      <c r="O213" s="76"/>
      <c r="P213" s="76"/>
      <c r="Q213" s="76"/>
      <c r="R213" s="76"/>
      <c r="S213" s="76"/>
      <c r="T213" s="7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8" t="s">
        <v>162</v>
      </c>
      <c r="AU213" s="18" t="s">
        <v>83</v>
      </c>
    </row>
    <row r="214" s="14" customFormat="1">
      <c r="A214" s="14"/>
      <c r="B214" s="217"/>
      <c r="C214" s="14"/>
      <c r="D214" s="201" t="s">
        <v>264</v>
      </c>
      <c r="E214" s="218" t="s">
        <v>1</v>
      </c>
      <c r="F214" s="219" t="s">
        <v>81</v>
      </c>
      <c r="G214" s="14"/>
      <c r="H214" s="220">
        <v>1</v>
      </c>
      <c r="I214" s="221"/>
      <c r="J214" s="14"/>
      <c r="K214" s="14"/>
      <c r="L214" s="217"/>
      <c r="M214" s="222"/>
      <c r="N214" s="223"/>
      <c r="O214" s="223"/>
      <c r="P214" s="223"/>
      <c r="Q214" s="223"/>
      <c r="R214" s="223"/>
      <c r="S214" s="223"/>
      <c r="T214" s="22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8" t="s">
        <v>264</v>
      </c>
      <c r="AU214" s="218" t="s">
        <v>83</v>
      </c>
      <c r="AV214" s="14" t="s">
        <v>83</v>
      </c>
      <c r="AW214" s="14" t="s">
        <v>30</v>
      </c>
      <c r="AX214" s="14" t="s">
        <v>81</v>
      </c>
      <c r="AY214" s="218" t="s">
        <v>153</v>
      </c>
    </row>
    <row r="215" s="2" customFormat="1" ht="16.5" customHeight="1">
      <c r="A215" s="37"/>
      <c r="B215" s="187"/>
      <c r="C215" s="236" t="s">
        <v>281</v>
      </c>
      <c r="D215" s="236" t="s">
        <v>491</v>
      </c>
      <c r="E215" s="237" t="s">
        <v>1529</v>
      </c>
      <c r="F215" s="238" t="s">
        <v>1530</v>
      </c>
      <c r="G215" s="239" t="s">
        <v>494</v>
      </c>
      <c r="H215" s="240">
        <v>1</v>
      </c>
      <c r="I215" s="241"/>
      <c r="J215" s="242">
        <f>ROUND(I215*H215,2)</f>
        <v>0</v>
      </c>
      <c r="K215" s="238" t="s">
        <v>1</v>
      </c>
      <c r="L215" s="243"/>
      <c r="M215" s="244" t="s">
        <v>1</v>
      </c>
      <c r="N215" s="245" t="s">
        <v>38</v>
      </c>
      <c r="O215" s="76"/>
      <c r="P215" s="197">
        <f>O215*H215</f>
        <v>0</v>
      </c>
      <c r="Q215" s="197">
        <v>0.052999999999999998</v>
      </c>
      <c r="R215" s="197">
        <f>Q215*H215</f>
        <v>0.052999999999999998</v>
      </c>
      <c r="S215" s="197">
        <v>0</v>
      </c>
      <c r="T215" s="198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9" t="s">
        <v>193</v>
      </c>
      <c r="AT215" s="199" t="s">
        <v>491</v>
      </c>
      <c r="AU215" s="199" t="s">
        <v>83</v>
      </c>
      <c r="AY215" s="18" t="s">
        <v>153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8" t="s">
        <v>81</v>
      </c>
      <c r="BK215" s="200">
        <f>ROUND(I215*H215,2)</f>
        <v>0</v>
      </c>
      <c r="BL215" s="18" t="s">
        <v>173</v>
      </c>
      <c r="BM215" s="199" t="s">
        <v>1658</v>
      </c>
    </row>
    <row r="216" s="2" customFormat="1">
      <c r="A216" s="37"/>
      <c r="B216" s="38"/>
      <c r="C216" s="37"/>
      <c r="D216" s="201" t="s">
        <v>162</v>
      </c>
      <c r="E216" s="37"/>
      <c r="F216" s="202" t="s">
        <v>1530</v>
      </c>
      <c r="G216" s="37"/>
      <c r="H216" s="37"/>
      <c r="I216" s="123"/>
      <c r="J216" s="37"/>
      <c r="K216" s="37"/>
      <c r="L216" s="38"/>
      <c r="M216" s="203"/>
      <c r="N216" s="204"/>
      <c r="O216" s="76"/>
      <c r="P216" s="76"/>
      <c r="Q216" s="76"/>
      <c r="R216" s="76"/>
      <c r="S216" s="76"/>
      <c r="T216" s="7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162</v>
      </c>
      <c r="AU216" s="18" t="s">
        <v>83</v>
      </c>
    </row>
    <row r="217" s="14" customFormat="1">
      <c r="A217" s="14"/>
      <c r="B217" s="217"/>
      <c r="C217" s="14"/>
      <c r="D217" s="201" t="s">
        <v>264</v>
      </c>
      <c r="E217" s="218" t="s">
        <v>1</v>
      </c>
      <c r="F217" s="219" t="s">
        <v>81</v>
      </c>
      <c r="G217" s="14"/>
      <c r="H217" s="220">
        <v>1</v>
      </c>
      <c r="I217" s="221"/>
      <c r="J217" s="14"/>
      <c r="K217" s="14"/>
      <c r="L217" s="217"/>
      <c r="M217" s="222"/>
      <c r="N217" s="223"/>
      <c r="O217" s="223"/>
      <c r="P217" s="223"/>
      <c r="Q217" s="223"/>
      <c r="R217" s="223"/>
      <c r="S217" s="223"/>
      <c r="T217" s="22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18" t="s">
        <v>264</v>
      </c>
      <c r="AU217" s="218" t="s">
        <v>83</v>
      </c>
      <c r="AV217" s="14" t="s">
        <v>83</v>
      </c>
      <c r="AW217" s="14" t="s">
        <v>30</v>
      </c>
      <c r="AX217" s="14" t="s">
        <v>81</v>
      </c>
      <c r="AY217" s="218" t="s">
        <v>153</v>
      </c>
    </row>
    <row r="218" s="2" customFormat="1" ht="16.5" customHeight="1">
      <c r="A218" s="37"/>
      <c r="B218" s="187"/>
      <c r="C218" s="236" t="s">
        <v>455</v>
      </c>
      <c r="D218" s="236" t="s">
        <v>491</v>
      </c>
      <c r="E218" s="237" t="s">
        <v>1532</v>
      </c>
      <c r="F218" s="238" t="s">
        <v>1533</v>
      </c>
      <c r="G218" s="239" t="s">
        <v>494</v>
      </c>
      <c r="H218" s="240">
        <v>1</v>
      </c>
      <c r="I218" s="241"/>
      <c r="J218" s="242">
        <f>ROUND(I218*H218,2)</f>
        <v>0</v>
      </c>
      <c r="K218" s="238" t="s">
        <v>1</v>
      </c>
      <c r="L218" s="243"/>
      <c r="M218" s="244" t="s">
        <v>1</v>
      </c>
      <c r="N218" s="245" t="s">
        <v>38</v>
      </c>
      <c r="O218" s="76"/>
      <c r="P218" s="197">
        <f>O218*H218</f>
        <v>0</v>
      </c>
      <c r="Q218" s="197">
        <v>0.002</v>
      </c>
      <c r="R218" s="197">
        <f>Q218*H218</f>
        <v>0.002</v>
      </c>
      <c r="S218" s="197">
        <v>0</v>
      </c>
      <c r="T218" s="198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9" t="s">
        <v>193</v>
      </c>
      <c r="AT218" s="199" t="s">
        <v>491</v>
      </c>
      <c r="AU218" s="199" t="s">
        <v>83</v>
      </c>
      <c r="AY218" s="18" t="s">
        <v>153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8" t="s">
        <v>81</v>
      </c>
      <c r="BK218" s="200">
        <f>ROUND(I218*H218,2)</f>
        <v>0</v>
      </c>
      <c r="BL218" s="18" t="s">
        <v>173</v>
      </c>
      <c r="BM218" s="199" t="s">
        <v>1659</v>
      </c>
    </row>
    <row r="219" s="2" customFormat="1">
      <c r="A219" s="37"/>
      <c r="B219" s="38"/>
      <c r="C219" s="37"/>
      <c r="D219" s="201" t="s">
        <v>162</v>
      </c>
      <c r="E219" s="37"/>
      <c r="F219" s="202" t="s">
        <v>1533</v>
      </c>
      <c r="G219" s="37"/>
      <c r="H219" s="37"/>
      <c r="I219" s="123"/>
      <c r="J219" s="37"/>
      <c r="K219" s="37"/>
      <c r="L219" s="38"/>
      <c r="M219" s="203"/>
      <c r="N219" s="204"/>
      <c r="O219" s="76"/>
      <c r="P219" s="76"/>
      <c r="Q219" s="76"/>
      <c r="R219" s="76"/>
      <c r="S219" s="76"/>
      <c r="T219" s="7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8" t="s">
        <v>162</v>
      </c>
      <c r="AU219" s="18" t="s">
        <v>83</v>
      </c>
    </row>
    <row r="220" s="14" customFormat="1">
      <c r="A220" s="14"/>
      <c r="B220" s="217"/>
      <c r="C220" s="14"/>
      <c r="D220" s="201" t="s">
        <v>264</v>
      </c>
      <c r="E220" s="218" t="s">
        <v>1</v>
      </c>
      <c r="F220" s="219" t="s">
        <v>81</v>
      </c>
      <c r="G220" s="14"/>
      <c r="H220" s="220">
        <v>1</v>
      </c>
      <c r="I220" s="221"/>
      <c r="J220" s="14"/>
      <c r="K220" s="14"/>
      <c r="L220" s="217"/>
      <c r="M220" s="222"/>
      <c r="N220" s="223"/>
      <c r="O220" s="223"/>
      <c r="P220" s="223"/>
      <c r="Q220" s="223"/>
      <c r="R220" s="223"/>
      <c r="S220" s="223"/>
      <c r="T220" s="22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18" t="s">
        <v>264</v>
      </c>
      <c r="AU220" s="218" t="s">
        <v>83</v>
      </c>
      <c r="AV220" s="14" t="s">
        <v>83</v>
      </c>
      <c r="AW220" s="14" t="s">
        <v>30</v>
      </c>
      <c r="AX220" s="14" t="s">
        <v>81</v>
      </c>
      <c r="AY220" s="218" t="s">
        <v>153</v>
      </c>
    </row>
    <row r="221" s="2" customFormat="1" ht="16.5" customHeight="1">
      <c r="A221" s="37"/>
      <c r="B221" s="187"/>
      <c r="C221" s="236" t="s">
        <v>461</v>
      </c>
      <c r="D221" s="236" t="s">
        <v>491</v>
      </c>
      <c r="E221" s="237" t="s">
        <v>1660</v>
      </c>
      <c r="F221" s="238" t="s">
        <v>1661</v>
      </c>
      <c r="G221" s="239" t="s">
        <v>494</v>
      </c>
      <c r="H221" s="240">
        <v>1</v>
      </c>
      <c r="I221" s="241"/>
      <c r="J221" s="242">
        <f>ROUND(I221*H221,2)</f>
        <v>0</v>
      </c>
      <c r="K221" s="238" t="s">
        <v>261</v>
      </c>
      <c r="L221" s="243"/>
      <c r="M221" s="244" t="s">
        <v>1</v>
      </c>
      <c r="N221" s="245" t="s">
        <v>38</v>
      </c>
      <c r="O221" s="76"/>
      <c r="P221" s="197">
        <f>O221*H221</f>
        <v>0</v>
      </c>
      <c r="Q221" s="197">
        <v>1.363</v>
      </c>
      <c r="R221" s="197">
        <f>Q221*H221</f>
        <v>1.363</v>
      </c>
      <c r="S221" s="197">
        <v>0</v>
      </c>
      <c r="T221" s="198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9" t="s">
        <v>193</v>
      </c>
      <c r="AT221" s="199" t="s">
        <v>491</v>
      </c>
      <c r="AU221" s="199" t="s">
        <v>83</v>
      </c>
      <c r="AY221" s="18" t="s">
        <v>153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8" t="s">
        <v>81</v>
      </c>
      <c r="BK221" s="200">
        <f>ROUND(I221*H221,2)</f>
        <v>0</v>
      </c>
      <c r="BL221" s="18" t="s">
        <v>173</v>
      </c>
      <c r="BM221" s="199" t="s">
        <v>1662</v>
      </c>
    </row>
    <row r="222" s="2" customFormat="1">
      <c r="A222" s="37"/>
      <c r="B222" s="38"/>
      <c r="C222" s="37"/>
      <c r="D222" s="201" t="s">
        <v>162</v>
      </c>
      <c r="E222" s="37"/>
      <c r="F222" s="202" t="s">
        <v>1661</v>
      </c>
      <c r="G222" s="37"/>
      <c r="H222" s="37"/>
      <c r="I222" s="123"/>
      <c r="J222" s="37"/>
      <c r="K222" s="37"/>
      <c r="L222" s="38"/>
      <c r="M222" s="203"/>
      <c r="N222" s="204"/>
      <c r="O222" s="76"/>
      <c r="P222" s="76"/>
      <c r="Q222" s="76"/>
      <c r="R222" s="76"/>
      <c r="S222" s="76"/>
      <c r="T222" s="7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8" t="s">
        <v>162</v>
      </c>
      <c r="AU222" s="18" t="s">
        <v>83</v>
      </c>
    </row>
    <row r="223" s="2" customFormat="1" ht="16.5" customHeight="1">
      <c r="A223" s="37"/>
      <c r="B223" s="187"/>
      <c r="C223" s="188" t="s">
        <v>623</v>
      </c>
      <c r="D223" s="188" t="s">
        <v>156</v>
      </c>
      <c r="E223" s="189" t="s">
        <v>1563</v>
      </c>
      <c r="F223" s="190" t="s">
        <v>1564</v>
      </c>
      <c r="G223" s="191" t="s">
        <v>494</v>
      </c>
      <c r="H223" s="192">
        <v>1</v>
      </c>
      <c r="I223" s="193"/>
      <c r="J223" s="194">
        <f>ROUND(I223*H223,2)</f>
        <v>0</v>
      </c>
      <c r="K223" s="190" t="s">
        <v>1</v>
      </c>
      <c r="L223" s="38"/>
      <c r="M223" s="195" t="s">
        <v>1</v>
      </c>
      <c r="N223" s="196" t="s">
        <v>38</v>
      </c>
      <c r="O223" s="76"/>
      <c r="P223" s="197">
        <f>O223*H223</f>
        <v>0</v>
      </c>
      <c r="Q223" s="197">
        <v>0.21734000000000001</v>
      </c>
      <c r="R223" s="197">
        <f>Q223*H223</f>
        <v>0.21734000000000001</v>
      </c>
      <c r="S223" s="197">
        <v>0</v>
      </c>
      <c r="T223" s="198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9" t="s">
        <v>173</v>
      </c>
      <c r="AT223" s="199" t="s">
        <v>156</v>
      </c>
      <c r="AU223" s="199" t="s">
        <v>83</v>
      </c>
      <c r="AY223" s="18" t="s">
        <v>153</v>
      </c>
      <c r="BE223" s="200">
        <f>IF(N223="základní",J223,0)</f>
        <v>0</v>
      </c>
      <c r="BF223" s="200">
        <f>IF(N223="snížená",J223,0)</f>
        <v>0</v>
      </c>
      <c r="BG223" s="200">
        <f>IF(N223="zákl. přenesená",J223,0)</f>
        <v>0</v>
      </c>
      <c r="BH223" s="200">
        <f>IF(N223="sníž. přenesená",J223,0)</f>
        <v>0</v>
      </c>
      <c r="BI223" s="200">
        <f>IF(N223="nulová",J223,0)</f>
        <v>0</v>
      </c>
      <c r="BJ223" s="18" t="s">
        <v>81</v>
      </c>
      <c r="BK223" s="200">
        <f>ROUND(I223*H223,2)</f>
        <v>0</v>
      </c>
      <c r="BL223" s="18" t="s">
        <v>173</v>
      </c>
      <c r="BM223" s="199" t="s">
        <v>1663</v>
      </c>
    </row>
    <row r="224" s="2" customFormat="1">
      <c r="A224" s="37"/>
      <c r="B224" s="38"/>
      <c r="C224" s="37"/>
      <c r="D224" s="201" t="s">
        <v>162</v>
      </c>
      <c r="E224" s="37"/>
      <c r="F224" s="202" t="s">
        <v>1564</v>
      </c>
      <c r="G224" s="37"/>
      <c r="H224" s="37"/>
      <c r="I224" s="123"/>
      <c r="J224" s="37"/>
      <c r="K224" s="37"/>
      <c r="L224" s="38"/>
      <c r="M224" s="203"/>
      <c r="N224" s="204"/>
      <c r="O224" s="76"/>
      <c r="P224" s="76"/>
      <c r="Q224" s="76"/>
      <c r="R224" s="76"/>
      <c r="S224" s="76"/>
      <c r="T224" s="7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8" t="s">
        <v>162</v>
      </c>
      <c r="AU224" s="18" t="s">
        <v>83</v>
      </c>
    </row>
    <row r="225" s="14" customFormat="1">
      <c r="A225" s="14"/>
      <c r="B225" s="217"/>
      <c r="C225" s="14"/>
      <c r="D225" s="201" t="s">
        <v>264</v>
      </c>
      <c r="E225" s="218" t="s">
        <v>1</v>
      </c>
      <c r="F225" s="219" t="s">
        <v>81</v>
      </c>
      <c r="G225" s="14"/>
      <c r="H225" s="220">
        <v>1</v>
      </c>
      <c r="I225" s="221"/>
      <c r="J225" s="14"/>
      <c r="K225" s="14"/>
      <c r="L225" s="217"/>
      <c r="M225" s="222"/>
      <c r="N225" s="223"/>
      <c r="O225" s="223"/>
      <c r="P225" s="223"/>
      <c r="Q225" s="223"/>
      <c r="R225" s="223"/>
      <c r="S225" s="223"/>
      <c r="T225" s="22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8" t="s">
        <v>264</v>
      </c>
      <c r="AU225" s="218" t="s">
        <v>83</v>
      </c>
      <c r="AV225" s="14" t="s">
        <v>83</v>
      </c>
      <c r="AW225" s="14" t="s">
        <v>30</v>
      </c>
      <c r="AX225" s="14" t="s">
        <v>81</v>
      </c>
      <c r="AY225" s="218" t="s">
        <v>153</v>
      </c>
    </row>
    <row r="226" s="2" customFormat="1" ht="16.5" customHeight="1">
      <c r="A226" s="37"/>
      <c r="B226" s="187"/>
      <c r="C226" s="236" t="s">
        <v>628</v>
      </c>
      <c r="D226" s="236" t="s">
        <v>491</v>
      </c>
      <c r="E226" s="237" t="s">
        <v>1566</v>
      </c>
      <c r="F226" s="238" t="s">
        <v>1567</v>
      </c>
      <c r="G226" s="239" t="s">
        <v>494</v>
      </c>
      <c r="H226" s="240">
        <v>1</v>
      </c>
      <c r="I226" s="241"/>
      <c r="J226" s="242">
        <f>ROUND(I226*H226,2)</f>
        <v>0</v>
      </c>
      <c r="K226" s="238" t="s">
        <v>1</v>
      </c>
      <c r="L226" s="243"/>
      <c r="M226" s="244" t="s">
        <v>1</v>
      </c>
      <c r="N226" s="245" t="s">
        <v>38</v>
      </c>
      <c r="O226" s="76"/>
      <c r="P226" s="197">
        <f>O226*H226</f>
        <v>0</v>
      </c>
      <c r="Q226" s="197">
        <v>0.16200000000000001</v>
      </c>
      <c r="R226" s="197">
        <f>Q226*H226</f>
        <v>0.16200000000000001</v>
      </c>
      <c r="S226" s="197">
        <v>0</v>
      </c>
      <c r="T226" s="198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9" t="s">
        <v>193</v>
      </c>
      <c r="AT226" s="199" t="s">
        <v>491</v>
      </c>
      <c r="AU226" s="199" t="s">
        <v>83</v>
      </c>
      <c r="AY226" s="18" t="s">
        <v>153</v>
      </c>
      <c r="BE226" s="200">
        <f>IF(N226="základní",J226,0)</f>
        <v>0</v>
      </c>
      <c r="BF226" s="200">
        <f>IF(N226="snížená",J226,0)</f>
        <v>0</v>
      </c>
      <c r="BG226" s="200">
        <f>IF(N226="zákl. přenesená",J226,0)</f>
        <v>0</v>
      </c>
      <c r="BH226" s="200">
        <f>IF(N226="sníž. přenesená",J226,0)</f>
        <v>0</v>
      </c>
      <c r="BI226" s="200">
        <f>IF(N226="nulová",J226,0)</f>
        <v>0</v>
      </c>
      <c r="BJ226" s="18" t="s">
        <v>81</v>
      </c>
      <c r="BK226" s="200">
        <f>ROUND(I226*H226,2)</f>
        <v>0</v>
      </c>
      <c r="BL226" s="18" t="s">
        <v>173</v>
      </c>
      <c r="BM226" s="199" t="s">
        <v>1664</v>
      </c>
    </row>
    <row r="227" s="2" customFormat="1">
      <c r="A227" s="37"/>
      <c r="B227" s="38"/>
      <c r="C227" s="37"/>
      <c r="D227" s="201" t="s">
        <v>162</v>
      </c>
      <c r="E227" s="37"/>
      <c r="F227" s="202" t="s">
        <v>1567</v>
      </c>
      <c r="G227" s="37"/>
      <c r="H227" s="37"/>
      <c r="I227" s="123"/>
      <c r="J227" s="37"/>
      <c r="K227" s="37"/>
      <c r="L227" s="38"/>
      <c r="M227" s="203"/>
      <c r="N227" s="204"/>
      <c r="O227" s="76"/>
      <c r="P227" s="76"/>
      <c r="Q227" s="76"/>
      <c r="R227" s="76"/>
      <c r="S227" s="76"/>
      <c r="T227" s="7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8" t="s">
        <v>162</v>
      </c>
      <c r="AU227" s="18" t="s">
        <v>83</v>
      </c>
    </row>
    <row r="228" s="14" customFormat="1">
      <c r="A228" s="14"/>
      <c r="B228" s="217"/>
      <c r="C228" s="14"/>
      <c r="D228" s="201" t="s">
        <v>264</v>
      </c>
      <c r="E228" s="218" t="s">
        <v>1</v>
      </c>
      <c r="F228" s="219" t="s">
        <v>81</v>
      </c>
      <c r="G228" s="14"/>
      <c r="H228" s="220">
        <v>1</v>
      </c>
      <c r="I228" s="221"/>
      <c r="J228" s="14"/>
      <c r="K228" s="14"/>
      <c r="L228" s="217"/>
      <c r="M228" s="222"/>
      <c r="N228" s="223"/>
      <c r="O228" s="223"/>
      <c r="P228" s="223"/>
      <c r="Q228" s="223"/>
      <c r="R228" s="223"/>
      <c r="S228" s="223"/>
      <c r="T228" s="22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8" t="s">
        <v>264</v>
      </c>
      <c r="AU228" s="218" t="s">
        <v>83</v>
      </c>
      <c r="AV228" s="14" t="s">
        <v>83</v>
      </c>
      <c r="AW228" s="14" t="s">
        <v>30</v>
      </c>
      <c r="AX228" s="14" t="s">
        <v>81</v>
      </c>
      <c r="AY228" s="218" t="s">
        <v>153</v>
      </c>
    </row>
    <row r="229" s="2" customFormat="1" ht="16.5" customHeight="1">
      <c r="A229" s="37"/>
      <c r="B229" s="187"/>
      <c r="C229" s="188" t="s">
        <v>633</v>
      </c>
      <c r="D229" s="188" t="s">
        <v>156</v>
      </c>
      <c r="E229" s="189" t="s">
        <v>1243</v>
      </c>
      <c r="F229" s="190" t="s">
        <v>1244</v>
      </c>
      <c r="G229" s="191" t="s">
        <v>373</v>
      </c>
      <c r="H229" s="192">
        <v>13.5</v>
      </c>
      <c r="I229" s="193"/>
      <c r="J229" s="194">
        <f>ROUND(I229*H229,2)</f>
        <v>0</v>
      </c>
      <c r="K229" s="190" t="s">
        <v>1</v>
      </c>
      <c r="L229" s="38"/>
      <c r="M229" s="195" t="s">
        <v>1</v>
      </c>
      <c r="N229" s="196" t="s">
        <v>38</v>
      </c>
      <c r="O229" s="76"/>
      <c r="P229" s="197">
        <f>O229*H229</f>
        <v>0</v>
      </c>
      <c r="Q229" s="197">
        <v>0.00012999999999999999</v>
      </c>
      <c r="R229" s="197">
        <f>Q229*H229</f>
        <v>0.0017549999999999998</v>
      </c>
      <c r="S229" s="197">
        <v>0</v>
      </c>
      <c r="T229" s="198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9" t="s">
        <v>173</v>
      </c>
      <c r="AT229" s="199" t="s">
        <v>156</v>
      </c>
      <c r="AU229" s="199" t="s">
        <v>83</v>
      </c>
      <c r="AY229" s="18" t="s">
        <v>153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8" t="s">
        <v>81</v>
      </c>
      <c r="BK229" s="200">
        <f>ROUND(I229*H229,2)</f>
        <v>0</v>
      </c>
      <c r="BL229" s="18" t="s">
        <v>173</v>
      </c>
      <c r="BM229" s="199" t="s">
        <v>1665</v>
      </c>
    </row>
    <row r="230" s="2" customFormat="1">
      <c r="A230" s="37"/>
      <c r="B230" s="38"/>
      <c r="C230" s="37"/>
      <c r="D230" s="201" t="s">
        <v>162</v>
      </c>
      <c r="E230" s="37"/>
      <c r="F230" s="202" t="s">
        <v>1244</v>
      </c>
      <c r="G230" s="37"/>
      <c r="H230" s="37"/>
      <c r="I230" s="123"/>
      <c r="J230" s="37"/>
      <c r="K230" s="37"/>
      <c r="L230" s="38"/>
      <c r="M230" s="203"/>
      <c r="N230" s="204"/>
      <c r="O230" s="76"/>
      <c r="P230" s="76"/>
      <c r="Q230" s="76"/>
      <c r="R230" s="76"/>
      <c r="S230" s="76"/>
      <c r="T230" s="7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8" t="s">
        <v>162</v>
      </c>
      <c r="AU230" s="18" t="s">
        <v>83</v>
      </c>
    </row>
    <row r="231" s="14" customFormat="1">
      <c r="A231" s="14"/>
      <c r="B231" s="217"/>
      <c r="C231" s="14"/>
      <c r="D231" s="201" t="s">
        <v>264</v>
      </c>
      <c r="E231" s="218" t="s">
        <v>1</v>
      </c>
      <c r="F231" s="219" t="s">
        <v>1638</v>
      </c>
      <c r="G231" s="14"/>
      <c r="H231" s="220">
        <v>13.5</v>
      </c>
      <c r="I231" s="221"/>
      <c r="J231" s="14"/>
      <c r="K231" s="14"/>
      <c r="L231" s="217"/>
      <c r="M231" s="222"/>
      <c r="N231" s="223"/>
      <c r="O231" s="223"/>
      <c r="P231" s="223"/>
      <c r="Q231" s="223"/>
      <c r="R231" s="223"/>
      <c r="S231" s="223"/>
      <c r="T231" s="22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18" t="s">
        <v>264</v>
      </c>
      <c r="AU231" s="218" t="s">
        <v>83</v>
      </c>
      <c r="AV231" s="14" t="s">
        <v>83</v>
      </c>
      <c r="AW231" s="14" t="s">
        <v>30</v>
      </c>
      <c r="AX231" s="14" t="s">
        <v>81</v>
      </c>
      <c r="AY231" s="218" t="s">
        <v>153</v>
      </c>
    </row>
    <row r="232" s="12" customFormat="1" ht="22.8" customHeight="1">
      <c r="A232" s="12"/>
      <c r="B232" s="174"/>
      <c r="C232" s="12"/>
      <c r="D232" s="175" t="s">
        <v>72</v>
      </c>
      <c r="E232" s="185" t="s">
        <v>667</v>
      </c>
      <c r="F232" s="185" t="s">
        <v>668</v>
      </c>
      <c r="G232" s="12"/>
      <c r="H232" s="12"/>
      <c r="I232" s="177"/>
      <c r="J232" s="186">
        <f>BK232</f>
        <v>0</v>
      </c>
      <c r="K232" s="12"/>
      <c r="L232" s="174"/>
      <c r="M232" s="179"/>
      <c r="N232" s="180"/>
      <c r="O232" s="180"/>
      <c r="P232" s="181">
        <f>SUM(P233:P234)</f>
        <v>0</v>
      </c>
      <c r="Q232" s="180"/>
      <c r="R232" s="181">
        <f>SUM(R233:R234)</f>
        <v>0</v>
      </c>
      <c r="S232" s="180"/>
      <c r="T232" s="182">
        <f>SUM(T233:T234)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75" t="s">
        <v>81</v>
      </c>
      <c r="AT232" s="183" t="s">
        <v>72</v>
      </c>
      <c r="AU232" s="183" t="s">
        <v>81</v>
      </c>
      <c r="AY232" s="175" t="s">
        <v>153</v>
      </c>
      <c r="BK232" s="184">
        <f>SUM(BK233:BK234)</f>
        <v>0</v>
      </c>
    </row>
    <row r="233" s="2" customFormat="1" ht="16.5" customHeight="1">
      <c r="A233" s="37"/>
      <c r="B233" s="187"/>
      <c r="C233" s="188" t="s">
        <v>638</v>
      </c>
      <c r="D233" s="188" t="s">
        <v>156</v>
      </c>
      <c r="E233" s="189" t="s">
        <v>1587</v>
      </c>
      <c r="F233" s="190" t="s">
        <v>1588</v>
      </c>
      <c r="G233" s="191" t="s">
        <v>359</v>
      </c>
      <c r="H233" s="192">
        <v>8.7850000000000001</v>
      </c>
      <c r="I233" s="193"/>
      <c r="J233" s="194">
        <f>ROUND(I233*H233,2)</f>
        <v>0</v>
      </c>
      <c r="K233" s="190" t="s">
        <v>261</v>
      </c>
      <c r="L233" s="38"/>
      <c r="M233" s="195" t="s">
        <v>1</v>
      </c>
      <c r="N233" s="196" t="s">
        <v>38</v>
      </c>
      <c r="O233" s="76"/>
      <c r="P233" s="197">
        <f>O233*H233</f>
        <v>0</v>
      </c>
      <c r="Q233" s="197">
        <v>0</v>
      </c>
      <c r="R233" s="197">
        <f>Q233*H233</f>
        <v>0</v>
      </c>
      <c r="S233" s="197">
        <v>0</v>
      </c>
      <c r="T233" s="198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99" t="s">
        <v>173</v>
      </c>
      <c r="AT233" s="199" t="s">
        <v>156</v>
      </c>
      <c r="AU233" s="199" t="s">
        <v>83</v>
      </c>
      <c r="AY233" s="18" t="s">
        <v>153</v>
      </c>
      <c r="BE233" s="200">
        <f>IF(N233="základní",J233,0)</f>
        <v>0</v>
      </c>
      <c r="BF233" s="200">
        <f>IF(N233="snížená",J233,0)</f>
        <v>0</v>
      </c>
      <c r="BG233" s="200">
        <f>IF(N233="zákl. přenesená",J233,0)</f>
        <v>0</v>
      </c>
      <c r="BH233" s="200">
        <f>IF(N233="sníž. přenesená",J233,0)</f>
        <v>0</v>
      </c>
      <c r="BI233" s="200">
        <f>IF(N233="nulová",J233,0)</f>
        <v>0</v>
      </c>
      <c r="BJ233" s="18" t="s">
        <v>81</v>
      </c>
      <c r="BK233" s="200">
        <f>ROUND(I233*H233,2)</f>
        <v>0</v>
      </c>
      <c r="BL233" s="18" t="s">
        <v>173</v>
      </c>
      <c r="BM233" s="199" t="s">
        <v>1666</v>
      </c>
    </row>
    <row r="234" s="2" customFormat="1">
      <c r="A234" s="37"/>
      <c r="B234" s="38"/>
      <c r="C234" s="37"/>
      <c r="D234" s="201" t="s">
        <v>162</v>
      </c>
      <c r="E234" s="37"/>
      <c r="F234" s="202" t="s">
        <v>1590</v>
      </c>
      <c r="G234" s="37"/>
      <c r="H234" s="37"/>
      <c r="I234" s="123"/>
      <c r="J234" s="37"/>
      <c r="K234" s="37"/>
      <c r="L234" s="38"/>
      <c r="M234" s="206"/>
      <c r="N234" s="207"/>
      <c r="O234" s="208"/>
      <c r="P234" s="208"/>
      <c r="Q234" s="208"/>
      <c r="R234" s="208"/>
      <c r="S234" s="208"/>
      <c r="T234" s="209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8" t="s">
        <v>162</v>
      </c>
      <c r="AU234" s="18" t="s">
        <v>83</v>
      </c>
    </row>
    <row r="235" s="2" customFormat="1" ht="6.96" customHeight="1">
      <c r="A235" s="37"/>
      <c r="B235" s="59"/>
      <c r="C235" s="60"/>
      <c r="D235" s="60"/>
      <c r="E235" s="60"/>
      <c r="F235" s="60"/>
      <c r="G235" s="60"/>
      <c r="H235" s="60"/>
      <c r="I235" s="147"/>
      <c r="J235" s="60"/>
      <c r="K235" s="60"/>
      <c r="L235" s="38"/>
      <c r="M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</row>
  </sheetData>
  <autoFilter ref="C121:K23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116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1667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ROUND(J121,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ROUND((SUM(BE121:BE228)),  2)</f>
        <v>0</v>
      </c>
      <c r="G33" s="37"/>
      <c r="H33" s="37"/>
      <c r="I33" s="134">
        <v>0.20999999999999999</v>
      </c>
      <c r="J33" s="133">
        <f>ROUND(((SUM(BE121:BE228))*I33),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ROUND((SUM(BF121:BF228)),  2)</f>
        <v>0</v>
      </c>
      <c r="G34" s="37"/>
      <c r="H34" s="37"/>
      <c r="I34" s="134">
        <v>0.14999999999999999</v>
      </c>
      <c r="J34" s="133">
        <f>ROUND(((SUM(BF121:BF228))*I34),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ROUND((SUM(BG121:BG228)),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ROUND((SUM(BH121:BH228)),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ROUND((SUM(BI121:BI228)),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458/20-4-09 - SO 58 Přeložka zatrubněného potoka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J121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J122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250</v>
      </c>
      <c r="E98" s="160"/>
      <c r="F98" s="160"/>
      <c r="G98" s="160"/>
      <c r="H98" s="160"/>
      <c r="I98" s="161"/>
      <c r="J98" s="162">
        <f>J123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1035</v>
      </c>
      <c r="E99" s="160"/>
      <c r="F99" s="160"/>
      <c r="G99" s="160"/>
      <c r="H99" s="160"/>
      <c r="I99" s="161"/>
      <c r="J99" s="162">
        <f>J174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8"/>
      <c r="C100" s="10"/>
      <c r="D100" s="159" t="s">
        <v>1036</v>
      </c>
      <c r="E100" s="160"/>
      <c r="F100" s="160"/>
      <c r="G100" s="160"/>
      <c r="H100" s="160"/>
      <c r="I100" s="161"/>
      <c r="J100" s="162">
        <f>J205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466</v>
      </c>
      <c r="E101" s="160"/>
      <c r="F101" s="160"/>
      <c r="G101" s="160"/>
      <c r="H101" s="160"/>
      <c r="I101" s="161"/>
      <c r="J101" s="162">
        <f>J226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123"/>
      <c r="J102" s="37"/>
      <c r="K102" s="37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59"/>
      <c r="C103" s="60"/>
      <c r="D103" s="60"/>
      <c r="E103" s="60"/>
      <c r="F103" s="60"/>
      <c r="G103" s="60"/>
      <c r="H103" s="60"/>
      <c r="I103" s="147"/>
      <c r="J103" s="60"/>
      <c r="K103" s="60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1"/>
      <c r="C107" s="62"/>
      <c r="D107" s="62"/>
      <c r="E107" s="62"/>
      <c r="F107" s="62"/>
      <c r="G107" s="62"/>
      <c r="H107" s="62"/>
      <c r="I107" s="148"/>
      <c r="J107" s="62"/>
      <c r="K107" s="62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137</v>
      </c>
      <c r="D108" s="37"/>
      <c r="E108" s="37"/>
      <c r="F108" s="37"/>
      <c r="G108" s="37"/>
      <c r="H108" s="37"/>
      <c r="I108" s="123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122" t="str">
        <f>E7</f>
        <v>Obchodní centrum Lysá nad Labem - veřejná dopravní a technická infrastruktura</v>
      </c>
      <c r="F111" s="31"/>
      <c r="G111" s="31"/>
      <c r="H111" s="31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124</v>
      </c>
      <c r="D112" s="37"/>
      <c r="E112" s="37"/>
      <c r="F112" s="37"/>
      <c r="G112" s="37"/>
      <c r="H112" s="37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66" t="str">
        <f>E9</f>
        <v>458/20-4-09 - SO 58 Přeložka zatrubněného potoka</v>
      </c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7"/>
      <c r="E115" s="37"/>
      <c r="F115" s="26" t="str">
        <f>F12</f>
        <v xml:space="preserve"> </v>
      </c>
      <c r="G115" s="37"/>
      <c r="H115" s="37"/>
      <c r="I115" s="124" t="s">
        <v>22</v>
      </c>
      <c r="J115" s="68" t="str">
        <f>IF(J12="","",J12)</f>
        <v>20. 3. 2020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123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7"/>
      <c r="E117" s="37"/>
      <c r="F117" s="26" t="str">
        <f>E15</f>
        <v xml:space="preserve"> </v>
      </c>
      <c r="G117" s="37"/>
      <c r="H117" s="37"/>
      <c r="I117" s="124" t="s">
        <v>29</v>
      </c>
      <c r="J117" s="35" t="str">
        <f>E21</f>
        <v xml:space="preserve"> 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27</v>
      </c>
      <c r="D118" s="37"/>
      <c r="E118" s="37"/>
      <c r="F118" s="26" t="str">
        <f>IF(E18="","",E18)</f>
        <v>Vyplň údaj</v>
      </c>
      <c r="G118" s="37"/>
      <c r="H118" s="37"/>
      <c r="I118" s="124" t="s">
        <v>31</v>
      </c>
      <c r="J118" s="35" t="str">
        <f>E24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123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63"/>
      <c r="B120" s="164"/>
      <c r="C120" s="165" t="s">
        <v>138</v>
      </c>
      <c r="D120" s="166" t="s">
        <v>58</v>
      </c>
      <c r="E120" s="166" t="s">
        <v>54</v>
      </c>
      <c r="F120" s="166" t="s">
        <v>55</v>
      </c>
      <c r="G120" s="166" t="s">
        <v>139</v>
      </c>
      <c r="H120" s="166" t="s">
        <v>140</v>
      </c>
      <c r="I120" s="167" t="s">
        <v>141</v>
      </c>
      <c r="J120" s="166" t="s">
        <v>128</v>
      </c>
      <c r="K120" s="168" t="s">
        <v>142</v>
      </c>
      <c r="L120" s="169"/>
      <c r="M120" s="85" t="s">
        <v>1</v>
      </c>
      <c r="N120" s="86" t="s">
        <v>37</v>
      </c>
      <c r="O120" s="86" t="s">
        <v>143</v>
      </c>
      <c r="P120" s="86" t="s">
        <v>144</v>
      </c>
      <c r="Q120" s="86" t="s">
        <v>145</v>
      </c>
      <c r="R120" s="86" t="s">
        <v>146</v>
      </c>
      <c r="S120" s="86" t="s">
        <v>147</v>
      </c>
      <c r="T120" s="87" t="s">
        <v>148</v>
      </c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</row>
    <row r="121" s="2" customFormat="1" ht="22.8" customHeight="1">
      <c r="A121" s="37"/>
      <c r="B121" s="38"/>
      <c r="C121" s="92" t="s">
        <v>149</v>
      </c>
      <c r="D121" s="37"/>
      <c r="E121" s="37"/>
      <c r="F121" s="37"/>
      <c r="G121" s="37"/>
      <c r="H121" s="37"/>
      <c r="I121" s="123"/>
      <c r="J121" s="170">
        <f>BK121</f>
        <v>0</v>
      </c>
      <c r="K121" s="37"/>
      <c r="L121" s="38"/>
      <c r="M121" s="88"/>
      <c r="N121" s="72"/>
      <c r="O121" s="89"/>
      <c r="P121" s="171">
        <f>P122</f>
        <v>0</v>
      </c>
      <c r="Q121" s="89"/>
      <c r="R121" s="171">
        <f>R122</f>
        <v>80.084291248</v>
      </c>
      <c r="S121" s="89"/>
      <c r="T121" s="172">
        <f>T122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72</v>
      </c>
      <c r="AU121" s="18" t="s">
        <v>130</v>
      </c>
      <c r="BK121" s="173">
        <f>BK122</f>
        <v>0</v>
      </c>
    </row>
    <row r="122" s="12" customFormat="1" ht="25.92" customHeight="1">
      <c r="A122" s="12"/>
      <c r="B122" s="174"/>
      <c r="C122" s="12"/>
      <c r="D122" s="175" t="s">
        <v>72</v>
      </c>
      <c r="E122" s="176" t="s">
        <v>255</v>
      </c>
      <c r="F122" s="176" t="s">
        <v>256</v>
      </c>
      <c r="G122" s="12"/>
      <c r="H122" s="12"/>
      <c r="I122" s="177"/>
      <c r="J122" s="178">
        <f>BK122</f>
        <v>0</v>
      </c>
      <c r="K122" s="12"/>
      <c r="L122" s="174"/>
      <c r="M122" s="179"/>
      <c r="N122" s="180"/>
      <c r="O122" s="180"/>
      <c r="P122" s="181">
        <f>P123+P174+P205+P226</f>
        <v>0</v>
      </c>
      <c r="Q122" s="180"/>
      <c r="R122" s="181">
        <f>R123+R174+R205+R226</f>
        <v>80.084291248</v>
      </c>
      <c r="S122" s="180"/>
      <c r="T122" s="182">
        <f>T123+T174+T205+T226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5" t="s">
        <v>81</v>
      </c>
      <c r="AT122" s="183" t="s">
        <v>72</v>
      </c>
      <c r="AU122" s="183" t="s">
        <v>73</v>
      </c>
      <c r="AY122" s="175" t="s">
        <v>153</v>
      </c>
      <c r="BK122" s="184">
        <f>BK123+BK174+BK205+BK226</f>
        <v>0</v>
      </c>
    </row>
    <row r="123" s="12" customFormat="1" ht="22.8" customHeight="1">
      <c r="A123" s="12"/>
      <c r="B123" s="174"/>
      <c r="C123" s="12"/>
      <c r="D123" s="175" t="s">
        <v>72</v>
      </c>
      <c r="E123" s="185" t="s">
        <v>81</v>
      </c>
      <c r="F123" s="185" t="s">
        <v>257</v>
      </c>
      <c r="G123" s="12"/>
      <c r="H123" s="12"/>
      <c r="I123" s="177"/>
      <c r="J123" s="186">
        <f>BK123</f>
        <v>0</v>
      </c>
      <c r="K123" s="12"/>
      <c r="L123" s="174"/>
      <c r="M123" s="179"/>
      <c r="N123" s="180"/>
      <c r="O123" s="180"/>
      <c r="P123" s="181">
        <f>SUM(P124:P173)</f>
        <v>0</v>
      </c>
      <c r="Q123" s="180"/>
      <c r="R123" s="181">
        <f>SUM(R124:R173)</f>
        <v>0.0023496480000000002</v>
      </c>
      <c r="S123" s="180"/>
      <c r="T123" s="182">
        <f>SUM(T124:T173)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5" t="s">
        <v>81</v>
      </c>
      <c r="AT123" s="183" t="s">
        <v>72</v>
      </c>
      <c r="AU123" s="183" t="s">
        <v>81</v>
      </c>
      <c r="AY123" s="175" t="s">
        <v>153</v>
      </c>
      <c r="BK123" s="184">
        <f>SUM(BK124:BK173)</f>
        <v>0</v>
      </c>
    </row>
    <row r="124" s="2" customFormat="1" ht="16.5" customHeight="1">
      <c r="A124" s="37"/>
      <c r="B124" s="187"/>
      <c r="C124" s="188" t="s">
        <v>81</v>
      </c>
      <c r="D124" s="188" t="s">
        <v>156</v>
      </c>
      <c r="E124" s="189" t="s">
        <v>1668</v>
      </c>
      <c r="F124" s="190" t="s">
        <v>1669</v>
      </c>
      <c r="G124" s="191" t="s">
        <v>290</v>
      </c>
      <c r="H124" s="192">
        <v>72</v>
      </c>
      <c r="I124" s="193"/>
      <c r="J124" s="194">
        <f>ROUND(I124*H124,2)</f>
        <v>0</v>
      </c>
      <c r="K124" s="190" t="s">
        <v>1</v>
      </c>
      <c r="L124" s="38"/>
      <c r="M124" s="195" t="s">
        <v>1</v>
      </c>
      <c r="N124" s="196" t="s">
        <v>38</v>
      </c>
      <c r="O124" s="76"/>
      <c r="P124" s="197">
        <f>O124*H124</f>
        <v>0</v>
      </c>
      <c r="Q124" s="197">
        <v>3.2634E-05</v>
      </c>
      <c r="R124" s="197">
        <f>Q124*H124</f>
        <v>0.0023496480000000002</v>
      </c>
      <c r="S124" s="197">
        <v>0</v>
      </c>
      <c r="T124" s="198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9" t="s">
        <v>173</v>
      </c>
      <c r="AT124" s="199" t="s">
        <v>156</v>
      </c>
      <c r="AU124" s="199" t="s">
        <v>83</v>
      </c>
      <c r="AY124" s="18" t="s">
        <v>153</v>
      </c>
      <c r="BE124" s="200">
        <f>IF(N124="základní",J124,0)</f>
        <v>0</v>
      </c>
      <c r="BF124" s="200">
        <f>IF(N124="snížená",J124,0)</f>
        <v>0</v>
      </c>
      <c r="BG124" s="200">
        <f>IF(N124="zákl. přenesená",J124,0)</f>
        <v>0</v>
      </c>
      <c r="BH124" s="200">
        <f>IF(N124="sníž. přenesená",J124,0)</f>
        <v>0</v>
      </c>
      <c r="BI124" s="200">
        <f>IF(N124="nulová",J124,0)</f>
        <v>0</v>
      </c>
      <c r="BJ124" s="18" t="s">
        <v>81</v>
      </c>
      <c r="BK124" s="200">
        <f>ROUND(I124*H124,2)</f>
        <v>0</v>
      </c>
      <c r="BL124" s="18" t="s">
        <v>173</v>
      </c>
      <c r="BM124" s="199" t="s">
        <v>1670</v>
      </c>
    </row>
    <row r="125" s="2" customFormat="1">
      <c r="A125" s="37"/>
      <c r="B125" s="38"/>
      <c r="C125" s="37"/>
      <c r="D125" s="201" t="s">
        <v>162</v>
      </c>
      <c r="E125" s="37"/>
      <c r="F125" s="202" t="s">
        <v>1040</v>
      </c>
      <c r="G125" s="37"/>
      <c r="H125" s="37"/>
      <c r="I125" s="123"/>
      <c r="J125" s="37"/>
      <c r="K125" s="37"/>
      <c r="L125" s="38"/>
      <c r="M125" s="203"/>
      <c r="N125" s="204"/>
      <c r="O125" s="76"/>
      <c r="P125" s="76"/>
      <c r="Q125" s="76"/>
      <c r="R125" s="76"/>
      <c r="S125" s="76"/>
      <c r="T125" s="7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162</v>
      </c>
      <c r="AU125" s="18" t="s">
        <v>83</v>
      </c>
    </row>
    <row r="126" s="14" customFormat="1">
      <c r="A126" s="14"/>
      <c r="B126" s="217"/>
      <c r="C126" s="14"/>
      <c r="D126" s="201" t="s">
        <v>264</v>
      </c>
      <c r="E126" s="218" t="s">
        <v>1</v>
      </c>
      <c r="F126" s="219" t="s">
        <v>1671</v>
      </c>
      <c r="G126" s="14"/>
      <c r="H126" s="220">
        <v>72</v>
      </c>
      <c r="I126" s="221"/>
      <c r="J126" s="14"/>
      <c r="K126" s="14"/>
      <c r="L126" s="217"/>
      <c r="M126" s="222"/>
      <c r="N126" s="223"/>
      <c r="O126" s="223"/>
      <c r="P126" s="223"/>
      <c r="Q126" s="223"/>
      <c r="R126" s="223"/>
      <c r="S126" s="223"/>
      <c r="T126" s="22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18" t="s">
        <v>264</v>
      </c>
      <c r="AU126" s="218" t="s">
        <v>83</v>
      </c>
      <c r="AV126" s="14" t="s">
        <v>83</v>
      </c>
      <c r="AW126" s="14" t="s">
        <v>30</v>
      </c>
      <c r="AX126" s="14" t="s">
        <v>81</v>
      </c>
      <c r="AY126" s="218" t="s">
        <v>153</v>
      </c>
    </row>
    <row r="127" s="2" customFormat="1" ht="16.5" customHeight="1">
      <c r="A127" s="37"/>
      <c r="B127" s="187"/>
      <c r="C127" s="188" t="s">
        <v>83</v>
      </c>
      <c r="D127" s="188" t="s">
        <v>156</v>
      </c>
      <c r="E127" s="189" t="s">
        <v>1042</v>
      </c>
      <c r="F127" s="190" t="s">
        <v>1043</v>
      </c>
      <c r="G127" s="191" t="s">
        <v>301</v>
      </c>
      <c r="H127" s="192">
        <v>134.34899999999999</v>
      </c>
      <c r="I127" s="193"/>
      <c r="J127" s="194">
        <f>ROUND(I127*H127,2)</f>
        <v>0</v>
      </c>
      <c r="K127" s="190" t="s">
        <v>261</v>
      </c>
      <c r="L127" s="38"/>
      <c r="M127" s="195" t="s">
        <v>1</v>
      </c>
      <c r="N127" s="196" t="s">
        <v>38</v>
      </c>
      <c r="O127" s="76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9" t="s">
        <v>173</v>
      </c>
      <c r="AT127" s="199" t="s">
        <v>156</v>
      </c>
      <c r="AU127" s="199" t="s">
        <v>83</v>
      </c>
      <c r="AY127" s="18" t="s">
        <v>153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8" t="s">
        <v>81</v>
      </c>
      <c r="BK127" s="200">
        <f>ROUND(I127*H127,2)</f>
        <v>0</v>
      </c>
      <c r="BL127" s="18" t="s">
        <v>173</v>
      </c>
      <c r="BM127" s="199" t="s">
        <v>1672</v>
      </c>
    </row>
    <row r="128" s="2" customFormat="1">
      <c r="A128" s="37"/>
      <c r="B128" s="38"/>
      <c r="C128" s="37"/>
      <c r="D128" s="201" t="s">
        <v>162</v>
      </c>
      <c r="E128" s="37"/>
      <c r="F128" s="202" t="s">
        <v>1045</v>
      </c>
      <c r="G128" s="37"/>
      <c r="H128" s="37"/>
      <c r="I128" s="123"/>
      <c r="J128" s="37"/>
      <c r="K128" s="37"/>
      <c r="L128" s="38"/>
      <c r="M128" s="203"/>
      <c r="N128" s="204"/>
      <c r="O128" s="76"/>
      <c r="P128" s="76"/>
      <c r="Q128" s="76"/>
      <c r="R128" s="76"/>
      <c r="S128" s="76"/>
      <c r="T128" s="7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162</v>
      </c>
      <c r="AU128" s="18" t="s">
        <v>83</v>
      </c>
    </row>
    <row r="129" s="14" customFormat="1">
      <c r="A129" s="14"/>
      <c r="B129" s="217"/>
      <c r="C129" s="14"/>
      <c r="D129" s="201" t="s">
        <v>264</v>
      </c>
      <c r="E129" s="218" t="s">
        <v>1</v>
      </c>
      <c r="F129" s="219" t="s">
        <v>1673</v>
      </c>
      <c r="G129" s="14"/>
      <c r="H129" s="220">
        <v>134.34899999999999</v>
      </c>
      <c r="I129" s="221"/>
      <c r="J129" s="14"/>
      <c r="K129" s="14"/>
      <c r="L129" s="217"/>
      <c r="M129" s="222"/>
      <c r="N129" s="223"/>
      <c r="O129" s="223"/>
      <c r="P129" s="223"/>
      <c r="Q129" s="223"/>
      <c r="R129" s="223"/>
      <c r="S129" s="223"/>
      <c r="T129" s="22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18" t="s">
        <v>264</v>
      </c>
      <c r="AU129" s="218" t="s">
        <v>83</v>
      </c>
      <c r="AV129" s="14" t="s">
        <v>83</v>
      </c>
      <c r="AW129" s="14" t="s">
        <v>30</v>
      </c>
      <c r="AX129" s="14" t="s">
        <v>81</v>
      </c>
      <c r="AY129" s="218" t="s">
        <v>153</v>
      </c>
    </row>
    <row r="130" s="2" customFormat="1" ht="16.5" customHeight="1">
      <c r="A130" s="37"/>
      <c r="B130" s="187"/>
      <c r="C130" s="188" t="s">
        <v>168</v>
      </c>
      <c r="D130" s="188" t="s">
        <v>156</v>
      </c>
      <c r="E130" s="189" t="s">
        <v>1056</v>
      </c>
      <c r="F130" s="190" t="s">
        <v>1057</v>
      </c>
      <c r="G130" s="191" t="s">
        <v>260</v>
      </c>
      <c r="H130" s="192">
        <v>104.95999999999999</v>
      </c>
      <c r="I130" s="193"/>
      <c r="J130" s="194">
        <f>ROUND(I130*H130,2)</f>
        <v>0</v>
      </c>
      <c r="K130" s="190" t="s">
        <v>1</v>
      </c>
      <c r="L130" s="38"/>
      <c r="M130" s="195" t="s">
        <v>1</v>
      </c>
      <c r="N130" s="196" t="s">
        <v>38</v>
      </c>
      <c r="O130" s="76"/>
      <c r="P130" s="197">
        <f>O130*H130</f>
        <v>0</v>
      </c>
      <c r="Q130" s="197">
        <v>0</v>
      </c>
      <c r="R130" s="197">
        <f>Q130*H130</f>
        <v>0</v>
      </c>
      <c r="S130" s="197">
        <v>0</v>
      </c>
      <c r="T130" s="198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9" t="s">
        <v>173</v>
      </c>
      <c r="AT130" s="199" t="s">
        <v>156</v>
      </c>
      <c r="AU130" s="199" t="s">
        <v>83</v>
      </c>
      <c r="AY130" s="18" t="s">
        <v>153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8" t="s">
        <v>81</v>
      </c>
      <c r="BK130" s="200">
        <f>ROUND(I130*H130,2)</f>
        <v>0</v>
      </c>
      <c r="BL130" s="18" t="s">
        <v>173</v>
      </c>
      <c r="BM130" s="199" t="s">
        <v>1674</v>
      </c>
    </row>
    <row r="131" s="2" customFormat="1">
      <c r="A131" s="37"/>
      <c r="B131" s="38"/>
      <c r="C131" s="37"/>
      <c r="D131" s="201" t="s">
        <v>162</v>
      </c>
      <c r="E131" s="37"/>
      <c r="F131" s="202" t="s">
        <v>1059</v>
      </c>
      <c r="G131" s="37"/>
      <c r="H131" s="37"/>
      <c r="I131" s="123"/>
      <c r="J131" s="37"/>
      <c r="K131" s="37"/>
      <c r="L131" s="38"/>
      <c r="M131" s="203"/>
      <c r="N131" s="204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162</v>
      </c>
      <c r="AU131" s="18" t="s">
        <v>83</v>
      </c>
    </row>
    <row r="132" s="14" customFormat="1">
      <c r="A132" s="14"/>
      <c r="B132" s="217"/>
      <c r="C132" s="14"/>
      <c r="D132" s="201" t="s">
        <v>264</v>
      </c>
      <c r="E132" s="218" t="s">
        <v>1</v>
      </c>
      <c r="F132" s="219" t="s">
        <v>1675</v>
      </c>
      <c r="G132" s="14"/>
      <c r="H132" s="220">
        <v>104.95999999999999</v>
      </c>
      <c r="I132" s="221"/>
      <c r="J132" s="14"/>
      <c r="K132" s="14"/>
      <c r="L132" s="217"/>
      <c r="M132" s="222"/>
      <c r="N132" s="223"/>
      <c r="O132" s="223"/>
      <c r="P132" s="223"/>
      <c r="Q132" s="223"/>
      <c r="R132" s="223"/>
      <c r="S132" s="223"/>
      <c r="T132" s="22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8" t="s">
        <v>264</v>
      </c>
      <c r="AU132" s="218" t="s">
        <v>83</v>
      </c>
      <c r="AV132" s="14" t="s">
        <v>83</v>
      </c>
      <c r="AW132" s="14" t="s">
        <v>30</v>
      </c>
      <c r="AX132" s="14" t="s">
        <v>81</v>
      </c>
      <c r="AY132" s="218" t="s">
        <v>153</v>
      </c>
    </row>
    <row r="133" s="2" customFormat="1" ht="16.5" customHeight="1">
      <c r="A133" s="37"/>
      <c r="B133" s="187"/>
      <c r="C133" s="188" t="s">
        <v>173</v>
      </c>
      <c r="D133" s="188" t="s">
        <v>156</v>
      </c>
      <c r="E133" s="189" t="s">
        <v>1062</v>
      </c>
      <c r="F133" s="190" t="s">
        <v>1063</v>
      </c>
      <c r="G133" s="191" t="s">
        <v>260</v>
      </c>
      <c r="H133" s="192">
        <v>104.95999999999999</v>
      </c>
      <c r="I133" s="193"/>
      <c r="J133" s="194">
        <f>ROUND(I133*H133,2)</f>
        <v>0</v>
      </c>
      <c r="K133" s="190" t="s">
        <v>1</v>
      </c>
      <c r="L133" s="38"/>
      <c r="M133" s="195" t="s">
        <v>1</v>
      </c>
      <c r="N133" s="196" t="s">
        <v>38</v>
      </c>
      <c r="O133" s="76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9" t="s">
        <v>173</v>
      </c>
      <c r="AT133" s="199" t="s">
        <v>156</v>
      </c>
      <c r="AU133" s="199" t="s">
        <v>83</v>
      </c>
      <c r="AY133" s="18" t="s">
        <v>153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8" t="s">
        <v>81</v>
      </c>
      <c r="BK133" s="200">
        <f>ROUND(I133*H133,2)</f>
        <v>0</v>
      </c>
      <c r="BL133" s="18" t="s">
        <v>173</v>
      </c>
      <c r="BM133" s="199" t="s">
        <v>1676</v>
      </c>
    </row>
    <row r="134" s="2" customFormat="1">
      <c r="A134" s="37"/>
      <c r="B134" s="38"/>
      <c r="C134" s="37"/>
      <c r="D134" s="201" t="s">
        <v>162</v>
      </c>
      <c r="E134" s="37"/>
      <c r="F134" s="202" t="s">
        <v>1065</v>
      </c>
      <c r="G134" s="37"/>
      <c r="H134" s="37"/>
      <c r="I134" s="123"/>
      <c r="J134" s="37"/>
      <c r="K134" s="37"/>
      <c r="L134" s="38"/>
      <c r="M134" s="203"/>
      <c r="N134" s="204"/>
      <c r="O134" s="76"/>
      <c r="P134" s="76"/>
      <c r="Q134" s="76"/>
      <c r="R134" s="76"/>
      <c r="S134" s="76"/>
      <c r="T134" s="7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162</v>
      </c>
      <c r="AU134" s="18" t="s">
        <v>83</v>
      </c>
    </row>
    <row r="135" s="14" customFormat="1">
      <c r="A135" s="14"/>
      <c r="B135" s="217"/>
      <c r="C135" s="14"/>
      <c r="D135" s="201" t="s">
        <v>264</v>
      </c>
      <c r="E135" s="218" t="s">
        <v>1</v>
      </c>
      <c r="F135" s="219" t="s">
        <v>1675</v>
      </c>
      <c r="G135" s="14"/>
      <c r="H135" s="220">
        <v>104.95999999999999</v>
      </c>
      <c r="I135" s="221"/>
      <c r="J135" s="14"/>
      <c r="K135" s="14"/>
      <c r="L135" s="217"/>
      <c r="M135" s="222"/>
      <c r="N135" s="223"/>
      <c r="O135" s="223"/>
      <c r="P135" s="223"/>
      <c r="Q135" s="223"/>
      <c r="R135" s="223"/>
      <c r="S135" s="223"/>
      <c r="T135" s="22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8" t="s">
        <v>264</v>
      </c>
      <c r="AU135" s="218" t="s">
        <v>83</v>
      </c>
      <c r="AV135" s="14" t="s">
        <v>83</v>
      </c>
      <c r="AW135" s="14" t="s">
        <v>30</v>
      </c>
      <c r="AX135" s="14" t="s">
        <v>81</v>
      </c>
      <c r="AY135" s="218" t="s">
        <v>153</v>
      </c>
    </row>
    <row r="136" s="2" customFormat="1" ht="16.5" customHeight="1">
      <c r="A136" s="37"/>
      <c r="B136" s="187"/>
      <c r="C136" s="188" t="s">
        <v>152</v>
      </c>
      <c r="D136" s="188" t="s">
        <v>156</v>
      </c>
      <c r="E136" s="189" t="s">
        <v>315</v>
      </c>
      <c r="F136" s="190" t="s">
        <v>316</v>
      </c>
      <c r="G136" s="191" t="s">
        <v>301</v>
      </c>
      <c r="H136" s="192">
        <v>134.34899999999999</v>
      </c>
      <c r="I136" s="193"/>
      <c r="J136" s="194">
        <f>ROUND(I136*H136,2)</f>
        <v>0</v>
      </c>
      <c r="K136" s="190" t="s">
        <v>261</v>
      </c>
      <c r="L136" s="38"/>
      <c r="M136" s="195" t="s">
        <v>1</v>
      </c>
      <c r="N136" s="196" t="s">
        <v>38</v>
      </c>
      <c r="O136" s="76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9" t="s">
        <v>173</v>
      </c>
      <c r="AT136" s="199" t="s">
        <v>156</v>
      </c>
      <c r="AU136" s="199" t="s">
        <v>83</v>
      </c>
      <c r="AY136" s="18" t="s">
        <v>153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8" t="s">
        <v>81</v>
      </c>
      <c r="BK136" s="200">
        <f>ROUND(I136*H136,2)</f>
        <v>0</v>
      </c>
      <c r="BL136" s="18" t="s">
        <v>173</v>
      </c>
      <c r="BM136" s="199" t="s">
        <v>1677</v>
      </c>
    </row>
    <row r="137" s="2" customFormat="1">
      <c r="A137" s="37"/>
      <c r="B137" s="38"/>
      <c r="C137" s="37"/>
      <c r="D137" s="201" t="s">
        <v>162</v>
      </c>
      <c r="E137" s="37"/>
      <c r="F137" s="202" t="s">
        <v>318</v>
      </c>
      <c r="G137" s="37"/>
      <c r="H137" s="37"/>
      <c r="I137" s="123"/>
      <c r="J137" s="37"/>
      <c r="K137" s="37"/>
      <c r="L137" s="38"/>
      <c r="M137" s="203"/>
      <c r="N137" s="204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162</v>
      </c>
      <c r="AU137" s="18" t="s">
        <v>83</v>
      </c>
    </row>
    <row r="138" s="14" customFormat="1">
      <c r="A138" s="14"/>
      <c r="B138" s="217"/>
      <c r="C138" s="14"/>
      <c r="D138" s="201" t="s">
        <v>264</v>
      </c>
      <c r="E138" s="218" t="s">
        <v>1</v>
      </c>
      <c r="F138" s="219" t="s">
        <v>1673</v>
      </c>
      <c r="G138" s="14"/>
      <c r="H138" s="220">
        <v>134.34899999999999</v>
      </c>
      <c r="I138" s="221"/>
      <c r="J138" s="14"/>
      <c r="K138" s="14"/>
      <c r="L138" s="217"/>
      <c r="M138" s="222"/>
      <c r="N138" s="223"/>
      <c r="O138" s="223"/>
      <c r="P138" s="223"/>
      <c r="Q138" s="223"/>
      <c r="R138" s="223"/>
      <c r="S138" s="223"/>
      <c r="T138" s="22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8" t="s">
        <v>264</v>
      </c>
      <c r="AU138" s="218" t="s">
        <v>83</v>
      </c>
      <c r="AV138" s="14" t="s">
        <v>83</v>
      </c>
      <c r="AW138" s="14" t="s">
        <v>30</v>
      </c>
      <c r="AX138" s="14" t="s">
        <v>81</v>
      </c>
      <c r="AY138" s="218" t="s">
        <v>153</v>
      </c>
    </row>
    <row r="139" s="13" customFormat="1">
      <c r="A139" s="13"/>
      <c r="B139" s="210"/>
      <c r="C139" s="13"/>
      <c r="D139" s="201" t="s">
        <v>264</v>
      </c>
      <c r="E139" s="211" t="s">
        <v>1</v>
      </c>
      <c r="F139" s="212" t="s">
        <v>1068</v>
      </c>
      <c r="G139" s="13"/>
      <c r="H139" s="211" t="s">
        <v>1</v>
      </c>
      <c r="I139" s="213"/>
      <c r="J139" s="13"/>
      <c r="K139" s="13"/>
      <c r="L139" s="210"/>
      <c r="M139" s="214"/>
      <c r="N139" s="215"/>
      <c r="O139" s="215"/>
      <c r="P139" s="215"/>
      <c r="Q139" s="215"/>
      <c r="R139" s="215"/>
      <c r="S139" s="215"/>
      <c r="T139" s="21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11" t="s">
        <v>264</v>
      </c>
      <c r="AU139" s="211" t="s">
        <v>83</v>
      </c>
      <c r="AV139" s="13" t="s">
        <v>81</v>
      </c>
      <c r="AW139" s="13" t="s">
        <v>30</v>
      </c>
      <c r="AX139" s="13" t="s">
        <v>73</v>
      </c>
      <c r="AY139" s="211" t="s">
        <v>153</v>
      </c>
    </row>
    <row r="140" s="2" customFormat="1" ht="16.5" customHeight="1">
      <c r="A140" s="37"/>
      <c r="B140" s="187"/>
      <c r="C140" s="188" t="s">
        <v>183</v>
      </c>
      <c r="D140" s="188" t="s">
        <v>156</v>
      </c>
      <c r="E140" s="189" t="s">
        <v>324</v>
      </c>
      <c r="F140" s="190" t="s">
        <v>325</v>
      </c>
      <c r="G140" s="191" t="s">
        <v>301</v>
      </c>
      <c r="H140" s="192">
        <v>134.34899999999999</v>
      </c>
      <c r="I140" s="193"/>
      <c r="J140" s="194">
        <f>ROUND(I140*H140,2)</f>
        <v>0</v>
      </c>
      <c r="K140" s="190" t="s">
        <v>261</v>
      </c>
      <c r="L140" s="38"/>
      <c r="M140" s="195" t="s">
        <v>1</v>
      </c>
      <c r="N140" s="196" t="s">
        <v>38</v>
      </c>
      <c r="O140" s="76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9" t="s">
        <v>173</v>
      </c>
      <c r="AT140" s="199" t="s">
        <v>156</v>
      </c>
      <c r="AU140" s="199" t="s">
        <v>83</v>
      </c>
      <c r="AY140" s="18" t="s">
        <v>153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8" t="s">
        <v>81</v>
      </c>
      <c r="BK140" s="200">
        <f>ROUND(I140*H140,2)</f>
        <v>0</v>
      </c>
      <c r="BL140" s="18" t="s">
        <v>173</v>
      </c>
      <c r="BM140" s="199" t="s">
        <v>1678</v>
      </c>
    </row>
    <row r="141" s="2" customFormat="1">
      <c r="A141" s="37"/>
      <c r="B141" s="38"/>
      <c r="C141" s="37"/>
      <c r="D141" s="201" t="s">
        <v>162</v>
      </c>
      <c r="E141" s="37"/>
      <c r="F141" s="202" t="s">
        <v>327</v>
      </c>
      <c r="G141" s="37"/>
      <c r="H141" s="37"/>
      <c r="I141" s="123"/>
      <c r="J141" s="37"/>
      <c r="K141" s="37"/>
      <c r="L141" s="38"/>
      <c r="M141" s="203"/>
      <c r="N141" s="204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162</v>
      </c>
      <c r="AU141" s="18" t="s">
        <v>83</v>
      </c>
    </row>
    <row r="142" s="14" customFormat="1">
      <c r="A142" s="14"/>
      <c r="B142" s="217"/>
      <c r="C142" s="14"/>
      <c r="D142" s="201" t="s">
        <v>264</v>
      </c>
      <c r="E142" s="218" t="s">
        <v>1</v>
      </c>
      <c r="F142" s="219" t="s">
        <v>1673</v>
      </c>
      <c r="G142" s="14"/>
      <c r="H142" s="220">
        <v>134.34899999999999</v>
      </c>
      <c r="I142" s="221"/>
      <c r="J142" s="14"/>
      <c r="K142" s="14"/>
      <c r="L142" s="217"/>
      <c r="M142" s="222"/>
      <c r="N142" s="223"/>
      <c r="O142" s="223"/>
      <c r="P142" s="223"/>
      <c r="Q142" s="223"/>
      <c r="R142" s="223"/>
      <c r="S142" s="223"/>
      <c r="T142" s="22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8" t="s">
        <v>264</v>
      </c>
      <c r="AU142" s="218" t="s">
        <v>83</v>
      </c>
      <c r="AV142" s="14" t="s">
        <v>83</v>
      </c>
      <c r="AW142" s="14" t="s">
        <v>30</v>
      </c>
      <c r="AX142" s="14" t="s">
        <v>81</v>
      </c>
      <c r="AY142" s="218" t="s">
        <v>153</v>
      </c>
    </row>
    <row r="143" s="13" customFormat="1">
      <c r="A143" s="13"/>
      <c r="B143" s="210"/>
      <c r="C143" s="13"/>
      <c r="D143" s="201" t="s">
        <v>264</v>
      </c>
      <c r="E143" s="211" t="s">
        <v>1</v>
      </c>
      <c r="F143" s="212" t="s">
        <v>1679</v>
      </c>
      <c r="G143" s="13"/>
      <c r="H143" s="211" t="s">
        <v>1</v>
      </c>
      <c r="I143" s="213"/>
      <c r="J143" s="13"/>
      <c r="K143" s="13"/>
      <c r="L143" s="210"/>
      <c r="M143" s="214"/>
      <c r="N143" s="215"/>
      <c r="O143" s="215"/>
      <c r="P143" s="215"/>
      <c r="Q143" s="215"/>
      <c r="R143" s="215"/>
      <c r="S143" s="215"/>
      <c r="T143" s="21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11" t="s">
        <v>264</v>
      </c>
      <c r="AU143" s="211" t="s">
        <v>83</v>
      </c>
      <c r="AV143" s="13" t="s">
        <v>81</v>
      </c>
      <c r="AW143" s="13" t="s">
        <v>30</v>
      </c>
      <c r="AX143" s="13" t="s">
        <v>73</v>
      </c>
      <c r="AY143" s="211" t="s">
        <v>153</v>
      </c>
    </row>
    <row r="144" s="2" customFormat="1" ht="21.75" customHeight="1">
      <c r="A144" s="37"/>
      <c r="B144" s="187"/>
      <c r="C144" s="188" t="s">
        <v>188</v>
      </c>
      <c r="D144" s="188" t="s">
        <v>156</v>
      </c>
      <c r="E144" s="189" t="s">
        <v>330</v>
      </c>
      <c r="F144" s="190" t="s">
        <v>331</v>
      </c>
      <c r="G144" s="191" t="s">
        <v>301</v>
      </c>
      <c r="H144" s="192">
        <v>1343.4880000000001</v>
      </c>
      <c r="I144" s="193"/>
      <c r="J144" s="194">
        <f>ROUND(I144*H144,2)</f>
        <v>0</v>
      </c>
      <c r="K144" s="190" t="s">
        <v>261</v>
      </c>
      <c r="L144" s="38"/>
      <c r="M144" s="195" t="s">
        <v>1</v>
      </c>
      <c r="N144" s="196" t="s">
        <v>38</v>
      </c>
      <c r="O144" s="76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9" t="s">
        <v>173</v>
      </c>
      <c r="AT144" s="199" t="s">
        <v>156</v>
      </c>
      <c r="AU144" s="199" t="s">
        <v>83</v>
      </c>
      <c r="AY144" s="18" t="s">
        <v>153</v>
      </c>
      <c r="BE144" s="200">
        <f>IF(N144="základní",J144,0)</f>
        <v>0</v>
      </c>
      <c r="BF144" s="200">
        <f>IF(N144="snížená",J144,0)</f>
        <v>0</v>
      </c>
      <c r="BG144" s="200">
        <f>IF(N144="zákl. přenesená",J144,0)</f>
        <v>0</v>
      </c>
      <c r="BH144" s="200">
        <f>IF(N144="sníž. přenesená",J144,0)</f>
        <v>0</v>
      </c>
      <c r="BI144" s="200">
        <f>IF(N144="nulová",J144,0)</f>
        <v>0</v>
      </c>
      <c r="BJ144" s="18" t="s">
        <v>81</v>
      </c>
      <c r="BK144" s="200">
        <f>ROUND(I144*H144,2)</f>
        <v>0</v>
      </c>
      <c r="BL144" s="18" t="s">
        <v>173</v>
      </c>
      <c r="BM144" s="199" t="s">
        <v>1680</v>
      </c>
    </row>
    <row r="145" s="2" customFormat="1">
      <c r="A145" s="37"/>
      <c r="B145" s="38"/>
      <c r="C145" s="37"/>
      <c r="D145" s="201" t="s">
        <v>162</v>
      </c>
      <c r="E145" s="37"/>
      <c r="F145" s="202" t="s">
        <v>333</v>
      </c>
      <c r="G145" s="37"/>
      <c r="H145" s="37"/>
      <c r="I145" s="123"/>
      <c r="J145" s="37"/>
      <c r="K145" s="37"/>
      <c r="L145" s="38"/>
      <c r="M145" s="203"/>
      <c r="N145" s="204"/>
      <c r="O145" s="76"/>
      <c r="P145" s="76"/>
      <c r="Q145" s="76"/>
      <c r="R145" s="76"/>
      <c r="S145" s="76"/>
      <c r="T145" s="7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8" t="s">
        <v>162</v>
      </c>
      <c r="AU145" s="18" t="s">
        <v>83</v>
      </c>
    </row>
    <row r="146" s="14" customFormat="1">
      <c r="A146" s="14"/>
      <c r="B146" s="217"/>
      <c r="C146" s="14"/>
      <c r="D146" s="201" t="s">
        <v>264</v>
      </c>
      <c r="E146" s="218" t="s">
        <v>1</v>
      </c>
      <c r="F146" s="219" t="s">
        <v>1681</v>
      </c>
      <c r="G146" s="14"/>
      <c r="H146" s="220">
        <v>1343.4880000000001</v>
      </c>
      <c r="I146" s="221"/>
      <c r="J146" s="14"/>
      <c r="K146" s="14"/>
      <c r="L146" s="217"/>
      <c r="M146" s="222"/>
      <c r="N146" s="223"/>
      <c r="O146" s="223"/>
      <c r="P146" s="223"/>
      <c r="Q146" s="223"/>
      <c r="R146" s="223"/>
      <c r="S146" s="223"/>
      <c r="T146" s="22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18" t="s">
        <v>264</v>
      </c>
      <c r="AU146" s="218" t="s">
        <v>83</v>
      </c>
      <c r="AV146" s="14" t="s">
        <v>83</v>
      </c>
      <c r="AW146" s="14" t="s">
        <v>30</v>
      </c>
      <c r="AX146" s="14" t="s">
        <v>81</v>
      </c>
      <c r="AY146" s="218" t="s">
        <v>153</v>
      </c>
    </row>
    <row r="147" s="2" customFormat="1" ht="16.5" customHeight="1">
      <c r="A147" s="37"/>
      <c r="B147" s="187"/>
      <c r="C147" s="188" t="s">
        <v>193</v>
      </c>
      <c r="D147" s="188" t="s">
        <v>156</v>
      </c>
      <c r="E147" s="189" t="s">
        <v>1075</v>
      </c>
      <c r="F147" s="190" t="s">
        <v>1076</v>
      </c>
      <c r="G147" s="191" t="s">
        <v>301</v>
      </c>
      <c r="H147" s="192">
        <v>268.69799999999998</v>
      </c>
      <c r="I147" s="193"/>
      <c r="J147" s="194">
        <f>ROUND(I147*H147,2)</f>
        <v>0</v>
      </c>
      <c r="K147" s="190" t="s">
        <v>261</v>
      </c>
      <c r="L147" s="38"/>
      <c r="M147" s="195" t="s">
        <v>1</v>
      </c>
      <c r="N147" s="196" t="s">
        <v>38</v>
      </c>
      <c r="O147" s="76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9" t="s">
        <v>173</v>
      </c>
      <c r="AT147" s="199" t="s">
        <v>156</v>
      </c>
      <c r="AU147" s="199" t="s">
        <v>83</v>
      </c>
      <c r="AY147" s="18" t="s">
        <v>153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8" t="s">
        <v>81</v>
      </c>
      <c r="BK147" s="200">
        <f>ROUND(I147*H147,2)</f>
        <v>0</v>
      </c>
      <c r="BL147" s="18" t="s">
        <v>173</v>
      </c>
      <c r="BM147" s="199" t="s">
        <v>1682</v>
      </c>
    </row>
    <row r="148" s="2" customFormat="1">
      <c r="A148" s="37"/>
      <c r="B148" s="38"/>
      <c r="C148" s="37"/>
      <c r="D148" s="201" t="s">
        <v>162</v>
      </c>
      <c r="E148" s="37"/>
      <c r="F148" s="202" t="s">
        <v>1078</v>
      </c>
      <c r="G148" s="37"/>
      <c r="H148" s="37"/>
      <c r="I148" s="123"/>
      <c r="J148" s="37"/>
      <c r="K148" s="37"/>
      <c r="L148" s="38"/>
      <c r="M148" s="203"/>
      <c r="N148" s="204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162</v>
      </c>
      <c r="AU148" s="18" t="s">
        <v>83</v>
      </c>
    </row>
    <row r="149" s="14" customFormat="1">
      <c r="A149" s="14"/>
      <c r="B149" s="217"/>
      <c r="C149" s="14"/>
      <c r="D149" s="201" t="s">
        <v>264</v>
      </c>
      <c r="E149" s="218" t="s">
        <v>1</v>
      </c>
      <c r="F149" s="219" t="s">
        <v>1683</v>
      </c>
      <c r="G149" s="14"/>
      <c r="H149" s="220">
        <v>268.69799999999998</v>
      </c>
      <c r="I149" s="221"/>
      <c r="J149" s="14"/>
      <c r="K149" s="14"/>
      <c r="L149" s="217"/>
      <c r="M149" s="222"/>
      <c r="N149" s="223"/>
      <c r="O149" s="223"/>
      <c r="P149" s="223"/>
      <c r="Q149" s="223"/>
      <c r="R149" s="223"/>
      <c r="S149" s="223"/>
      <c r="T149" s="22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18" t="s">
        <v>264</v>
      </c>
      <c r="AU149" s="218" t="s">
        <v>83</v>
      </c>
      <c r="AV149" s="14" t="s">
        <v>83</v>
      </c>
      <c r="AW149" s="14" t="s">
        <v>30</v>
      </c>
      <c r="AX149" s="14" t="s">
        <v>81</v>
      </c>
      <c r="AY149" s="218" t="s">
        <v>153</v>
      </c>
    </row>
    <row r="150" s="2" customFormat="1" ht="16.5" customHeight="1">
      <c r="A150" s="37"/>
      <c r="B150" s="187"/>
      <c r="C150" s="188" t="s">
        <v>201</v>
      </c>
      <c r="D150" s="188" t="s">
        <v>156</v>
      </c>
      <c r="E150" s="189" t="s">
        <v>1080</v>
      </c>
      <c r="F150" s="190" t="s">
        <v>365</v>
      </c>
      <c r="G150" s="191" t="s">
        <v>301</v>
      </c>
      <c r="H150" s="192">
        <v>268.69799999999998</v>
      </c>
      <c r="I150" s="193"/>
      <c r="J150" s="194">
        <f>ROUND(I150*H150,2)</f>
        <v>0</v>
      </c>
      <c r="K150" s="190" t="s">
        <v>1</v>
      </c>
      <c r="L150" s="38"/>
      <c r="M150" s="195" t="s">
        <v>1</v>
      </c>
      <c r="N150" s="196" t="s">
        <v>38</v>
      </c>
      <c r="O150" s="76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9" t="s">
        <v>173</v>
      </c>
      <c r="AT150" s="199" t="s">
        <v>156</v>
      </c>
      <c r="AU150" s="199" t="s">
        <v>83</v>
      </c>
      <c r="AY150" s="18" t="s">
        <v>153</v>
      </c>
      <c r="BE150" s="200">
        <f>IF(N150="základní",J150,0)</f>
        <v>0</v>
      </c>
      <c r="BF150" s="200">
        <f>IF(N150="snížená",J150,0)</f>
        <v>0</v>
      </c>
      <c r="BG150" s="200">
        <f>IF(N150="zákl. přenesená",J150,0)</f>
        <v>0</v>
      </c>
      <c r="BH150" s="200">
        <f>IF(N150="sníž. přenesená",J150,0)</f>
        <v>0</v>
      </c>
      <c r="BI150" s="200">
        <f>IF(N150="nulová",J150,0)</f>
        <v>0</v>
      </c>
      <c r="BJ150" s="18" t="s">
        <v>81</v>
      </c>
      <c r="BK150" s="200">
        <f>ROUND(I150*H150,2)</f>
        <v>0</v>
      </c>
      <c r="BL150" s="18" t="s">
        <v>173</v>
      </c>
      <c r="BM150" s="199" t="s">
        <v>1684</v>
      </c>
    </row>
    <row r="151" s="2" customFormat="1">
      <c r="A151" s="37"/>
      <c r="B151" s="38"/>
      <c r="C151" s="37"/>
      <c r="D151" s="201" t="s">
        <v>162</v>
      </c>
      <c r="E151" s="37"/>
      <c r="F151" s="202" t="s">
        <v>367</v>
      </c>
      <c r="G151" s="37"/>
      <c r="H151" s="37"/>
      <c r="I151" s="123"/>
      <c r="J151" s="37"/>
      <c r="K151" s="37"/>
      <c r="L151" s="38"/>
      <c r="M151" s="203"/>
      <c r="N151" s="204"/>
      <c r="O151" s="76"/>
      <c r="P151" s="76"/>
      <c r="Q151" s="76"/>
      <c r="R151" s="76"/>
      <c r="S151" s="76"/>
      <c r="T151" s="7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8" t="s">
        <v>162</v>
      </c>
      <c r="AU151" s="18" t="s">
        <v>83</v>
      </c>
    </row>
    <row r="152" s="14" customFormat="1">
      <c r="A152" s="14"/>
      <c r="B152" s="217"/>
      <c r="C152" s="14"/>
      <c r="D152" s="201" t="s">
        <v>264</v>
      </c>
      <c r="E152" s="218" t="s">
        <v>1</v>
      </c>
      <c r="F152" s="219" t="s">
        <v>1683</v>
      </c>
      <c r="G152" s="14"/>
      <c r="H152" s="220">
        <v>268.69799999999998</v>
      </c>
      <c r="I152" s="221"/>
      <c r="J152" s="14"/>
      <c r="K152" s="14"/>
      <c r="L152" s="217"/>
      <c r="M152" s="222"/>
      <c r="N152" s="223"/>
      <c r="O152" s="223"/>
      <c r="P152" s="223"/>
      <c r="Q152" s="223"/>
      <c r="R152" s="223"/>
      <c r="S152" s="223"/>
      <c r="T152" s="22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18" t="s">
        <v>264</v>
      </c>
      <c r="AU152" s="218" t="s">
        <v>83</v>
      </c>
      <c r="AV152" s="14" t="s">
        <v>83</v>
      </c>
      <c r="AW152" s="14" t="s">
        <v>30</v>
      </c>
      <c r="AX152" s="14" t="s">
        <v>81</v>
      </c>
      <c r="AY152" s="218" t="s">
        <v>153</v>
      </c>
    </row>
    <row r="153" s="2" customFormat="1" ht="16.5" customHeight="1">
      <c r="A153" s="37"/>
      <c r="B153" s="187"/>
      <c r="C153" s="188" t="s">
        <v>206</v>
      </c>
      <c r="D153" s="188" t="s">
        <v>156</v>
      </c>
      <c r="E153" s="189" t="s">
        <v>357</v>
      </c>
      <c r="F153" s="190" t="s">
        <v>358</v>
      </c>
      <c r="G153" s="191" t="s">
        <v>359</v>
      </c>
      <c r="H153" s="192">
        <v>608.12800000000004</v>
      </c>
      <c r="I153" s="193"/>
      <c r="J153" s="194">
        <f>ROUND(I153*H153,2)</f>
        <v>0</v>
      </c>
      <c r="K153" s="190" t="s">
        <v>261</v>
      </c>
      <c r="L153" s="38"/>
      <c r="M153" s="195" t="s">
        <v>1</v>
      </c>
      <c r="N153" s="196" t="s">
        <v>38</v>
      </c>
      <c r="O153" s="76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9" t="s">
        <v>173</v>
      </c>
      <c r="AT153" s="199" t="s">
        <v>156</v>
      </c>
      <c r="AU153" s="199" t="s">
        <v>83</v>
      </c>
      <c r="AY153" s="18" t="s">
        <v>153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8" t="s">
        <v>81</v>
      </c>
      <c r="BK153" s="200">
        <f>ROUND(I153*H153,2)</f>
        <v>0</v>
      </c>
      <c r="BL153" s="18" t="s">
        <v>173</v>
      </c>
      <c r="BM153" s="199" t="s">
        <v>1685</v>
      </c>
    </row>
    <row r="154" s="2" customFormat="1">
      <c r="A154" s="37"/>
      <c r="B154" s="38"/>
      <c r="C154" s="37"/>
      <c r="D154" s="201" t="s">
        <v>162</v>
      </c>
      <c r="E154" s="37"/>
      <c r="F154" s="202" t="s">
        <v>361</v>
      </c>
      <c r="G154" s="37"/>
      <c r="H154" s="37"/>
      <c r="I154" s="123"/>
      <c r="J154" s="37"/>
      <c r="K154" s="37"/>
      <c r="L154" s="38"/>
      <c r="M154" s="203"/>
      <c r="N154" s="204"/>
      <c r="O154" s="76"/>
      <c r="P154" s="76"/>
      <c r="Q154" s="76"/>
      <c r="R154" s="76"/>
      <c r="S154" s="76"/>
      <c r="T154" s="7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8" t="s">
        <v>162</v>
      </c>
      <c r="AU154" s="18" t="s">
        <v>83</v>
      </c>
    </row>
    <row r="155" s="14" customFormat="1">
      <c r="A155" s="14"/>
      <c r="B155" s="217"/>
      <c r="C155" s="14"/>
      <c r="D155" s="201" t="s">
        <v>264</v>
      </c>
      <c r="E155" s="218" t="s">
        <v>1</v>
      </c>
      <c r="F155" s="219" t="s">
        <v>1686</v>
      </c>
      <c r="G155" s="14"/>
      <c r="H155" s="220">
        <v>608.12800000000004</v>
      </c>
      <c r="I155" s="221"/>
      <c r="J155" s="14"/>
      <c r="K155" s="14"/>
      <c r="L155" s="217"/>
      <c r="M155" s="222"/>
      <c r="N155" s="223"/>
      <c r="O155" s="223"/>
      <c r="P155" s="223"/>
      <c r="Q155" s="223"/>
      <c r="R155" s="223"/>
      <c r="S155" s="223"/>
      <c r="T155" s="22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18" t="s">
        <v>264</v>
      </c>
      <c r="AU155" s="218" t="s">
        <v>83</v>
      </c>
      <c r="AV155" s="14" t="s">
        <v>83</v>
      </c>
      <c r="AW155" s="14" t="s">
        <v>30</v>
      </c>
      <c r="AX155" s="14" t="s">
        <v>81</v>
      </c>
      <c r="AY155" s="218" t="s">
        <v>153</v>
      </c>
    </row>
    <row r="156" s="13" customFormat="1">
      <c r="A156" s="13"/>
      <c r="B156" s="210"/>
      <c r="C156" s="13"/>
      <c r="D156" s="201" t="s">
        <v>264</v>
      </c>
      <c r="E156" s="211" t="s">
        <v>1</v>
      </c>
      <c r="F156" s="212" t="s">
        <v>1687</v>
      </c>
      <c r="G156" s="13"/>
      <c r="H156" s="211" t="s">
        <v>1</v>
      </c>
      <c r="I156" s="213"/>
      <c r="J156" s="13"/>
      <c r="K156" s="13"/>
      <c r="L156" s="210"/>
      <c r="M156" s="214"/>
      <c r="N156" s="215"/>
      <c r="O156" s="215"/>
      <c r="P156" s="215"/>
      <c r="Q156" s="215"/>
      <c r="R156" s="215"/>
      <c r="S156" s="215"/>
      <c r="T156" s="21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11" t="s">
        <v>264</v>
      </c>
      <c r="AU156" s="211" t="s">
        <v>83</v>
      </c>
      <c r="AV156" s="13" t="s">
        <v>81</v>
      </c>
      <c r="AW156" s="13" t="s">
        <v>30</v>
      </c>
      <c r="AX156" s="13" t="s">
        <v>73</v>
      </c>
      <c r="AY156" s="211" t="s">
        <v>153</v>
      </c>
    </row>
    <row r="157" s="2" customFormat="1" ht="16.5" customHeight="1">
      <c r="A157" s="37"/>
      <c r="B157" s="187"/>
      <c r="C157" s="188" t="s">
        <v>211</v>
      </c>
      <c r="D157" s="188" t="s">
        <v>156</v>
      </c>
      <c r="E157" s="189" t="s">
        <v>1084</v>
      </c>
      <c r="F157" s="190" t="s">
        <v>478</v>
      </c>
      <c r="G157" s="191" t="s">
        <v>301</v>
      </c>
      <c r="H157" s="192">
        <v>20.152000000000001</v>
      </c>
      <c r="I157" s="193"/>
      <c r="J157" s="194">
        <f>ROUND(I157*H157,2)</f>
        <v>0</v>
      </c>
      <c r="K157" s="190" t="s">
        <v>1</v>
      </c>
      <c r="L157" s="38"/>
      <c r="M157" s="195" t="s">
        <v>1</v>
      </c>
      <c r="N157" s="196" t="s">
        <v>38</v>
      </c>
      <c r="O157" s="76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9" t="s">
        <v>173</v>
      </c>
      <c r="AT157" s="199" t="s">
        <v>156</v>
      </c>
      <c r="AU157" s="199" t="s">
        <v>83</v>
      </c>
      <c r="AY157" s="18" t="s">
        <v>153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8" t="s">
        <v>81</v>
      </c>
      <c r="BK157" s="200">
        <f>ROUND(I157*H157,2)</f>
        <v>0</v>
      </c>
      <c r="BL157" s="18" t="s">
        <v>173</v>
      </c>
      <c r="BM157" s="199" t="s">
        <v>1688</v>
      </c>
    </row>
    <row r="158" s="2" customFormat="1">
      <c r="A158" s="37"/>
      <c r="B158" s="38"/>
      <c r="C158" s="37"/>
      <c r="D158" s="201" t="s">
        <v>162</v>
      </c>
      <c r="E158" s="37"/>
      <c r="F158" s="202" t="s">
        <v>480</v>
      </c>
      <c r="G158" s="37"/>
      <c r="H158" s="37"/>
      <c r="I158" s="123"/>
      <c r="J158" s="37"/>
      <c r="K158" s="37"/>
      <c r="L158" s="38"/>
      <c r="M158" s="203"/>
      <c r="N158" s="204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162</v>
      </c>
      <c r="AU158" s="18" t="s">
        <v>83</v>
      </c>
    </row>
    <row r="159" s="14" customFormat="1">
      <c r="A159" s="14"/>
      <c r="B159" s="217"/>
      <c r="C159" s="14"/>
      <c r="D159" s="201" t="s">
        <v>264</v>
      </c>
      <c r="E159" s="218" t="s">
        <v>1</v>
      </c>
      <c r="F159" s="219" t="s">
        <v>1689</v>
      </c>
      <c r="G159" s="14"/>
      <c r="H159" s="220">
        <v>20.152000000000001</v>
      </c>
      <c r="I159" s="221"/>
      <c r="J159" s="14"/>
      <c r="K159" s="14"/>
      <c r="L159" s="217"/>
      <c r="M159" s="222"/>
      <c r="N159" s="223"/>
      <c r="O159" s="223"/>
      <c r="P159" s="223"/>
      <c r="Q159" s="223"/>
      <c r="R159" s="223"/>
      <c r="S159" s="223"/>
      <c r="T159" s="22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18" t="s">
        <v>264</v>
      </c>
      <c r="AU159" s="218" t="s">
        <v>83</v>
      </c>
      <c r="AV159" s="14" t="s">
        <v>83</v>
      </c>
      <c r="AW159" s="14" t="s">
        <v>30</v>
      </c>
      <c r="AX159" s="14" t="s">
        <v>81</v>
      </c>
      <c r="AY159" s="218" t="s">
        <v>153</v>
      </c>
    </row>
    <row r="160" s="2" customFormat="1" ht="16.5" customHeight="1">
      <c r="A160" s="37"/>
      <c r="B160" s="187"/>
      <c r="C160" s="236" t="s">
        <v>218</v>
      </c>
      <c r="D160" s="236" t="s">
        <v>491</v>
      </c>
      <c r="E160" s="237" t="s">
        <v>1087</v>
      </c>
      <c r="F160" s="238" t="s">
        <v>1088</v>
      </c>
      <c r="G160" s="239" t="s">
        <v>359</v>
      </c>
      <c r="H160" s="240">
        <v>36.274000000000001</v>
      </c>
      <c r="I160" s="241"/>
      <c r="J160" s="242">
        <f>ROUND(I160*H160,2)</f>
        <v>0</v>
      </c>
      <c r="K160" s="238" t="s">
        <v>261</v>
      </c>
      <c r="L160" s="243"/>
      <c r="M160" s="244" t="s">
        <v>1</v>
      </c>
      <c r="N160" s="245" t="s">
        <v>38</v>
      </c>
      <c r="O160" s="76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9" t="s">
        <v>193</v>
      </c>
      <c r="AT160" s="199" t="s">
        <v>491</v>
      </c>
      <c r="AU160" s="199" t="s">
        <v>83</v>
      </c>
      <c r="AY160" s="18" t="s">
        <v>153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8" t="s">
        <v>81</v>
      </c>
      <c r="BK160" s="200">
        <f>ROUND(I160*H160,2)</f>
        <v>0</v>
      </c>
      <c r="BL160" s="18" t="s">
        <v>173</v>
      </c>
      <c r="BM160" s="199" t="s">
        <v>1690</v>
      </c>
    </row>
    <row r="161" s="2" customFormat="1">
      <c r="A161" s="37"/>
      <c r="B161" s="38"/>
      <c r="C161" s="37"/>
      <c r="D161" s="201" t="s">
        <v>162</v>
      </c>
      <c r="E161" s="37"/>
      <c r="F161" s="202" t="s">
        <v>1088</v>
      </c>
      <c r="G161" s="37"/>
      <c r="H161" s="37"/>
      <c r="I161" s="123"/>
      <c r="J161" s="37"/>
      <c r="K161" s="37"/>
      <c r="L161" s="38"/>
      <c r="M161" s="203"/>
      <c r="N161" s="204"/>
      <c r="O161" s="76"/>
      <c r="P161" s="76"/>
      <c r="Q161" s="76"/>
      <c r="R161" s="76"/>
      <c r="S161" s="76"/>
      <c r="T161" s="7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8" t="s">
        <v>162</v>
      </c>
      <c r="AU161" s="18" t="s">
        <v>83</v>
      </c>
    </row>
    <row r="162" s="14" customFormat="1">
      <c r="A162" s="14"/>
      <c r="B162" s="217"/>
      <c r="C162" s="14"/>
      <c r="D162" s="201" t="s">
        <v>264</v>
      </c>
      <c r="E162" s="218" t="s">
        <v>1</v>
      </c>
      <c r="F162" s="219" t="s">
        <v>1691</v>
      </c>
      <c r="G162" s="14"/>
      <c r="H162" s="220">
        <v>36.274000000000001</v>
      </c>
      <c r="I162" s="221"/>
      <c r="J162" s="14"/>
      <c r="K162" s="14"/>
      <c r="L162" s="217"/>
      <c r="M162" s="222"/>
      <c r="N162" s="223"/>
      <c r="O162" s="223"/>
      <c r="P162" s="223"/>
      <c r="Q162" s="223"/>
      <c r="R162" s="223"/>
      <c r="S162" s="223"/>
      <c r="T162" s="22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8" t="s">
        <v>264</v>
      </c>
      <c r="AU162" s="218" t="s">
        <v>83</v>
      </c>
      <c r="AV162" s="14" t="s">
        <v>83</v>
      </c>
      <c r="AW162" s="14" t="s">
        <v>30</v>
      </c>
      <c r="AX162" s="14" t="s">
        <v>81</v>
      </c>
      <c r="AY162" s="218" t="s">
        <v>153</v>
      </c>
    </row>
    <row r="163" s="2" customFormat="1" ht="16.5" customHeight="1">
      <c r="A163" s="37"/>
      <c r="B163" s="187"/>
      <c r="C163" s="188" t="s">
        <v>223</v>
      </c>
      <c r="D163" s="188" t="s">
        <v>156</v>
      </c>
      <c r="E163" s="189" t="s">
        <v>1095</v>
      </c>
      <c r="F163" s="190" t="s">
        <v>1096</v>
      </c>
      <c r="G163" s="191" t="s">
        <v>301</v>
      </c>
      <c r="H163" s="192">
        <v>67.174000000000007</v>
      </c>
      <c r="I163" s="193"/>
      <c r="J163" s="194">
        <f>ROUND(I163*H163,2)</f>
        <v>0</v>
      </c>
      <c r="K163" s="190" t="s">
        <v>1</v>
      </c>
      <c r="L163" s="38"/>
      <c r="M163" s="195" t="s">
        <v>1</v>
      </c>
      <c r="N163" s="196" t="s">
        <v>38</v>
      </c>
      <c r="O163" s="76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9" t="s">
        <v>173</v>
      </c>
      <c r="AT163" s="199" t="s">
        <v>156</v>
      </c>
      <c r="AU163" s="199" t="s">
        <v>83</v>
      </c>
      <c r="AY163" s="18" t="s">
        <v>153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8" t="s">
        <v>81</v>
      </c>
      <c r="BK163" s="200">
        <f>ROUND(I163*H163,2)</f>
        <v>0</v>
      </c>
      <c r="BL163" s="18" t="s">
        <v>173</v>
      </c>
      <c r="BM163" s="199" t="s">
        <v>1692</v>
      </c>
    </row>
    <row r="164" s="2" customFormat="1">
      <c r="A164" s="37"/>
      <c r="B164" s="38"/>
      <c r="C164" s="37"/>
      <c r="D164" s="201" t="s">
        <v>162</v>
      </c>
      <c r="E164" s="37"/>
      <c r="F164" s="202" t="s">
        <v>1098</v>
      </c>
      <c r="G164" s="37"/>
      <c r="H164" s="37"/>
      <c r="I164" s="123"/>
      <c r="J164" s="37"/>
      <c r="K164" s="37"/>
      <c r="L164" s="38"/>
      <c r="M164" s="203"/>
      <c r="N164" s="204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162</v>
      </c>
      <c r="AU164" s="18" t="s">
        <v>83</v>
      </c>
    </row>
    <row r="165" s="14" customFormat="1">
      <c r="A165" s="14"/>
      <c r="B165" s="217"/>
      <c r="C165" s="14"/>
      <c r="D165" s="201" t="s">
        <v>264</v>
      </c>
      <c r="E165" s="218" t="s">
        <v>1</v>
      </c>
      <c r="F165" s="219" t="s">
        <v>1693</v>
      </c>
      <c r="G165" s="14"/>
      <c r="H165" s="220">
        <v>67.174000000000007</v>
      </c>
      <c r="I165" s="221"/>
      <c r="J165" s="14"/>
      <c r="K165" s="14"/>
      <c r="L165" s="217"/>
      <c r="M165" s="222"/>
      <c r="N165" s="223"/>
      <c r="O165" s="223"/>
      <c r="P165" s="223"/>
      <c r="Q165" s="223"/>
      <c r="R165" s="223"/>
      <c r="S165" s="223"/>
      <c r="T165" s="22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8" t="s">
        <v>264</v>
      </c>
      <c r="AU165" s="218" t="s">
        <v>83</v>
      </c>
      <c r="AV165" s="14" t="s">
        <v>83</v>
      </c>
      <c r="AW165" s="14" t="s">
        <v>30</v>
      </c>
      <c r="AX165" s="14" t="s">
        <v>81</v>
      </c>
      <c r="AY165" s="218" t="s">
        <v>153</v>
      </c>
    </row>
    <row r="166" s="2" customFormat="1" ht="16.5" customHeight="1">
      <c r="A166" s="37"/>
      <c r="B166" s="187"/>
      <c r="C166" s="236" t="s">
        <v>228</v>
      </c>
      <c r="D166" s="236" t="s">
        <v>491</v>
      </c>
      <c r="E166" s="237" t="s">
        <v>1100</v>
      </c>
      <c r="F166" s="238" t="s">
        <v>1101</v>
      </c>
      <c r="G166" s="239" t="s">
        <v>359</v>
      </c>
      <c r="H166" s="240">
        <v>120.914</v>
      </c>
      <c r="I166" s="241"/>
      <c r="J166" s="242">
        <f>ROUND(I166*H166,2)</f>
        <v>0</v>
      </c>
      <c r="K166" s="238" t="s">
        <v>261</v>
      </c>
      <c r="L166" s="243"/>
      <c r="M166" s="244" t="s">
        <v>1</v>
      </c>
      <c r="N166" s="245" t="s">
        <v>38</v>
      </c>
      <c r="O166" s="76"/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9" t="s">
        <v>193</v>
      </c>
      <c r="AT166" s="199" t="s">
        <v>491</v>
      </c>
      <c r="AU166" s="199" t="s">
        <v>83</v>
      </c>
      <c r="AY166" s="18" t="s">
        <v>153</v>
      </c>
      <c r="BE166" s="200">
        <f>IF(N166="základní",J166,0)</f>
        <v>0</v>
      </c>
      <c r="BF166" s="200">
        <f>IF(N166="snížená",J166,0)</f>
        <v>0</v>
      </c>
      <c r="BG166" s="200">
        <f>IF(N166="zákl. přenesená",J166,0)</f>
        <v>0</v>
      </c>
      <c r="BH166" s="200">
        <f>IF(N166="sníž. přenesená",J166,0)</f>
        <v>0</v>
      </c>
      <c r="BI166" s="200">
        <f>IF(N166="nulová",J166,0)</f>
        <v>0</v>
      </c>
      <c r="BJ166" s="18" t="s">
        <v>81</v>
      </c>
      <c r="BK166" s="200">
        <f>ROUND(I166*H166,2)</f>
        <v>0</v>
      </c>
      <c r="BL166" s="18" t="s">
        <v>173</v>
      </c>
      <c r="BM166" s="199" t="s">
        <v>1694</v>
      </c>
    </row>
    <row r="167" s="2" customFormat="1">
      <c r="A167" s="37"/>
      <c r="B167" s="38"/>
      <c r="C167" s="37"/>
      <c r="D167" s="201" t="s">
        <v>162</v>
      </c>
      <c r="E167" s="37"/>
      <c r="F167" s="202" t="s">
        <v>1101</v>
      </c>
      <c r="G167" s="37"/>
      <c r="H167" s="37"/>
      <c r="I167" s="123"/>
      <c r="J167" s="37"/>
      <c r="K167" s="37"/>
      <c r="L167" s="38"/>
      <c r="M167" s="203"/>
      <c r="N167" s="204"/>
      <c r="O167" s="76"/>
      <c r="P167" s="76"/>
      <c r="Q167" s="76"/>
      <c r="R167" s="76"/>
      <c r="S167" s="76"/>
      <c r="T167" s="7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162</v>
      </c>
      <c r="AU167" s="18" t="s">
        <v>83</v>
      </c>
    </row>
    <row r="168" s="14" customFormat="1">
      <c r="A168" s="14"/>
      <c r="B168" s="217"/>
      <c r="C168" s="14"/>
      <c r="D168" s="201" t="s">
        <v>264</v>
      </c>
      <c r="E168" s="218" t="s">
        <v>1</v>
      </c>
      <c r="F168" s="219" t="s">
        <v>1695</v>
      </c>
      <c r="G168" s="14"/>
      <c r="H168" s="220">
        <v>120.914</v>
      </c>
      <c r="I168" s="221"/>
      <c r="J168" s="14"/>
      <c r="K168" s="14"/>
      <c r="L168" s="217"/>
      <c r="M168" s="222"/>
      <c r="N168" s="223"/>
      <c r="O168" s="223"/>
      <c r="P168" s="223"/>
      <c r="Q168" s="223"/>
      <c r="R168" s="223"/>
      <c r="S168" s="223"/>
      <c r="T168" s="22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8" t="s">
        <v>264</v>
      </c>
      <c r="AU168" s="218" t="s">
        <v>83</v>
      </c>
      <c r="AV168" s="14" t="s">
        <v>83</v>
      </c>
      <c r="AW168" s="14" t="s">
        <v>30</v>
      </c>
      <c r="AX168" s="14" t="s">
        <v>81</v>
      </c>
      <c r="AY168" s="218" t="s">
        <v>153</v>
      </c>
    </row>
    <row r="169" s="2" customFormat="1" ht="16.5" customHeight="1">
      <c r="A169" s="37"/>
      <c r="B169" s="187"/>
      <c r="C169" s="188" t="s">
        <v>8</v>
      </c>
      <c r="D169" s="188" t="s">
        <v>156</v>
      </c>
      <c r="E169" s="189" t="s">
        <v>1696</v>
      </c>
      <c r="F169" s="190" t="s">
        <v>1697</v>
      </c>
      <c r="G169" s="191" t="s">
        <v>301</v>
      </c>
      <c r="H169" s="192">
        <v>166.5</v>
      </c>
      <c r="I169" s="193"/>
      <c r="J169" s="194">
        <f>ROUND(I169*H169,2)</f>
        <v>0</v>
      </c>
      <c r="K169" s="190" t="s">
        <v>1</v>
      </c>
      <c r="L169" s="38"/>
      <c r="M169" s="195" t="s">
        <v>1</v>
      </c>
      <c r="N169" s="196" t="s">
        <v>38</v>
      </c>
      <c r="O169" s="76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9" t="s">
        <v>173</v>
      </c>
      <c r="AT169" s="199" t="s">
        <v>156</v>
      </c>
      <c r="AU169" s="199" t="s">
        <v>83</v>
      </c>
      <c r="AY169" s="18" t="s">
        <v>153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8" t="s">
        <v>81</v>
      </c>
      <c r="BK169" s="200">
        <f>ROUND(I169*H169,2)</f>
        <v>0</v>
      </c>
      <c r="BL169" s="18" t="s">
        <v>173</v>
      </c>
      <c r="BM169" s="199" t="s">
        <v>1698</v>
      </c>
    </row>
    <row r="170" s="2" customFormat="1">
      <c r="A170" s="37"/>
      <c r="B170" s="38"/>
      <c r="C170" s="37"/>
      <c r="D170" s="201" t="s">
        <v>162</v>
      </c>
      <c r="E170" s="37"/>
      <c r="F170" s="202" t="s">
        <v>1699</v>
      </c>
      <c r="G170" s="37"/>
      <c r="H170" s="37"/>
      <c r="I170" s="123"/>
      <c r="J170" s="37"/>
      <c r="K170" s="37"/>
      <c r="L170" s="38"/>
      <c r="M170" s="203"/>
      <c r="N170" s="204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162</v>
      </c>
      <c r="AU170" s="18" t="s">
        <v>83</v>
      </c>
    </row>
    <row r="171" s="2" customFormat="1">
      <c r="A171" s="37"/>
      <c r="B171" s="38"/>
      <c r="C171" s="37"/>
      <c r="D171" s="201" t="s">
        <v>197</v>
      </c>
      <c r="E171" s="37"/>
      <c r="F171" s="205" t="s">
        <v>1700</v>
      </c>
      <c r="G171" s="37"/>
      <c r="H171" s="37"/>
      <c r="I171" s="123"/>
      <c r="J171" s="37"/>
      <c r="K171" s="37"/>
      <c r="L171" s="38"/>
      <c r="M171" s="203"/>
      <c r="N171" s="204"/>
      <c r="O171" s="76"/>
      <c r="P171" s="76"/>
      <c r="Q171" s="76"/>
      <c r="R171" s="76"/>
      <c r="S171" s="76"/>
      <c r="T171" s="7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8" t="s">
        <v>197</v>
      </c>
      <c r="AU171" s="18" t="s">
        <v>83</v>
      </c>
    </row>
    <row r="172" s="14" customFormat="1">
      <c r="A172" s="14"/>
      <c r="B172" s="217"/>
      <c r="C172" s="14"/>
      <c r="D172" s="201" t="s">
        <v>264</v>
      </c>
      <c r="E172" s="218" t="s">
        <v>1</v>
      </c>
      <c r="F172" s="219" t="s">
        <v>1701</v>
      </c>
      <c r="G172" s="14"/>
      <c r="H172" s="220">
        <v>166.5</v>
      </c>
      <c r="I172" s="221"/>
      <c r="J172" s="14"/>
      <c r="K172" s="14"/>
      <c r="L172" s="217"/>
      <c r="M172" s="222"/>
      <c r="N172" s="223"/>
      <c r="O172" s="223"/>
      <c r="P172" s="223"/>
      <c r="Q172" s="223"/>
      <c r="R172" s="223"/>
      <c r="S172" s="223"/>
      <c r="T172" s="22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8" t="s">
        <v>264</v>
      </c>
      <c r="AU172" s="218" t="s">
        <v>83</v>
      </c>
      <c r="AV172" s="14" t="s">
        <v>83</v>
      </c>
      <c r="AW172" s="14" t="s">
        <v>30</v>
      </c>
      <c r="AX172" s="14" t="s">
        <v>81</v>
      </c>
      <c r="AY172" s="218" t="s">
        <v>153</v>
      </c>
    </row>
    <row r="173" s="13" customFormat="1">
      <c r="A173" s="13"/>
      <c r="B173" s="210"/>
      <c r="C173" s="13"/>
      <c r="D173" s="201" t="s">
        <v>264</v>
      </c>
      <c r="E173" s="211" t="s">
        <v>1</v>
      </c>
      <c r="F173" s="212" t="s">
        <v>1702</v>
      </c>
      <c r="G173" s="13"/>
      <c r="H173" s="211" t="s">
        <v>1</v>
      </c>
      <c r="I173" s="213"/>
      <c r="J173" s="13"/>
      <c r="K173" s="13"/>
      <c r="L173" s="210"/>
      <c r="M173" s="214"/>
      <c r="N173" s="215"/>
      <c r="O173" s="215"/>
      <c r="P173" s="215"/>
      <c r="Q173" s="215"/>
      <c r="R173" s="215"/>
      <c r="S173" s="215"/>
      <c r="T173" s="21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11" t="s">
        <v>264</v>
      </c>
      <c r="AU173" s="211" t="s">
        <v>83</v>
      </c>
      <c r="AV173" s="13" t="s">
        <v>81</v>
      </c>
      <c r="AW173" s="13" t="s">
        <v>30</v>
      </c>
      <c r="AX173" s="13" t="s">
        <v>73</v>
      </c>
      <c r="AY173" s="211" t="s">
        <v>153</v>
      </c>
    </row>
    <row r="174" s="12" customFormat="1" ht="22.8" customHeight="1">
      <c r="A174" s="12"/>
      <c r="B174" s="174"/>
      <c r="C174" s="12"/>
      <c r="D174" s="175" t="s">
        <v>72</v>
      </c>
      <c r="E174" s="185" t="s">
        <v>173</v>
      </c>
      <c r="F174" s="185" t="s">
        <v>1109</v>
      </c>
      <c r="G174" s="12"/>
      <c r="H174" s="12"/>
      <c r="I174" s="177"/>
      <c r="J174" s="186">
        <f>BK174</f>
        <v>0</v>
      </c>
      <c r="K174" s="12"/>
      <c r="L174" s="174"/>
      <c r="M174" s="179"/>
      <c r="N174" s="180"/>
      <c r="O174" s="180"/>
      <c r="P174" s="181">
        <f>SUM(P175:P204)</f>
        <v>0</v>
      </c>
      <c r="Q174" s="180"/>
      <c r="R174" s="181">
        <f>SUM(R175:R204)</f>
        <v>4.2990368000000005</v>
      </c>
      <c r="S174" s="180"/>
      <c r="T174" s="182">
        <f>SUM(T175:T204)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5" t="s">
        <v>81</v>
      </c>
      <c r="AT174" s="183" t="s">
        <v>72</v>
      </c>
      <c r="AU174" s="183" t="s">
        <v>81</v>
      </c>
      <c r="AY174" s="175" t="s">
        <v>153</v>
      </c>
      <c r="BK174" s="184">
        <f>SUM(BK175:BK204)</f>
        <v>0</v>
      </c>
    </row>
    <row r="175" s="2" customFormat="1" ht="16.5" customHeight="1">
      <c r="A175" s="37"/>
      <c r="B175" s="187"/>
      <c r="C175" s="188" t="s">
        <v>237</v>
      </c>
      <c r="D175" s="188" t="s">
        <v>156</v>
      </c>
      <c r="E175" s="189" t="s">
        <v>1110</v>
      </c>
      <c r="F175" s="190" t="s">
        <v>1703</v>
      </c>
      <c r="G175" s="191" t="s">
        <v>301</v>
      </c>
      <c r="H175" s="192">
        <v>13.435000000000001</v>
      </c>
      <c r="I175" s="193"/>
      <c r="J175" s="194">
        <f>ROUND(I175*H175,2)</f>
        <v>0</v>
      </c>
      <c r="K175" s="190" t="s">
        <v>1</v>
      </c>
      <c r="L175" s="38"/>
      <c r="M175" s="195" t="s">
        <v>1</v>
      </c>
      <c r="N175" s="196" t="s">
        <v>38</v>
      </c>
      <c r="O175" s="76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9" t="s">
        <v>173</v>
      </c>
      <c r="AT175" s="199" t="s">
        <v>156</v>
      </c>
      <c r="AU175" s="199" t="s">
        <v>83</v>
      </c>
      <c r="AY175" s="18" t="s">
        <v>153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8" t="s">
        <v>81</v>
      </c>
      <c r="BK175" s="200">
        <f>ROUND(I175*H175,2)</f>
        <v>0</v>
      </c>
      <c r="BL175" s="18" t="s">
        <v>173</v>
      </c>
      <c r="BM175" s="199" t="s">
        <v>1704</v>
      </c>
    </row>
    <row r="176" s="2" customFormat="1">
      <c r="A176" s="37"/>
      <c r="B176" s="38"/>
      <c r="C176" s="37"/>
      <c r="D176" s="201" t="s">
        <v>162</v>
      </c>
      <c r="E176" s="37"/>
      <c r="F176" s="202" t="s">
        <v>1703</v>
      </c>
      <c r="G176" s="37"/>
      <c r="H176" s="37"/>
      <c r="I176" s="123"/>
      <c r="J176" s="37"/>
      <c r="K176" s="37"/>
      <c r="L176" s="38"/>
      <c r="M176" s="203"/>
      <c r="N176" s="204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162</v>
      </c>
      <c r="AU176" s="18" t="s">
        <v>83</v>
      </c>
    </row>
    <row r="177" s="14" customFormat="1">
      <c r="A177" s="14"/>
      <c r="B177" s="217"/>
      <c r="C177" s="14"/>
      <c r="D177" s="201" t="s">
        <v>264</v>
      </c>
      <c r="E177" s="218" t="s">
        <v>1</v>
      </c>
      <c r="F177" s="219" t="s">
        <v>1705</v>
      </c>
      <c r="G177" s="14"/>
      <c r="H177" s="220">
        <v>13.435000000000001</v>
      </c>
      <c r="I177" s="221"/>
      <c r="J177" s="14"/>
      <c r="K177" s="14"/>
      <c r="L177" s="217"/>
      <c r="M177" s="222"/>
      <c r="N177" s="223"/>
      <c r="O177" s="223"/>
      <c r="P177" s="223"/>
      <c r="Q177" s="223"/>
      <c r="R177" s="223"/>
      <c r="S177" s="223"/>
      <c r="T177" s="22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18" t="s">
        <v>264</v>
      </c>
      <c r="AU177" s="218" t="s">
        <v>83</v>
      </c>
      <c r="AV177" s="14" t="s">
        <v>83</v>
      </c>
      <c r="AW177" s="14" t="s">
        <v>30</v>
      </c>
      <c r="AX177" s="14" t="s">
        <v>81</v>
      </c>
      <c r="AY177" s="218" t="s">
        <v>153</v>
      </c>
    </row>
    <row r="178" s="2" customFormat="1" ht="16.5" customHeight="1">
      <c r="A178" s="37"/>
      <c r="B178" s="187"/>
      <c r="C178" s="188" t="s">
        <v>244</v>
      </c>
      <c r="D178" s="188" t="s">
        <v>156</v>
      </c>
      <c r="E178" s="189" t="s">
        <v>1706</v>
      </c>
      <c r="F178" s="190" t="s">
        <v>1707</v>
      </c>
      <c r="G178" s="191" t="s">
        <v>301</v>
      </c>
      <c r="H178" s="192">
        <v>26.239999999999998</v>
      </c>
      <c r="I178" s="193"/>
      <c r="J178" s="194">
        <f>ROUND(I178*H178,2)</f>
        <v>0</v>
      </c>
      <c r="K178" s="190" t="s">
        <v>261</v>
      </c>
      <c r="L178" s="38"/>
      <c r="M178" s="195" t="s">
        <v>1</v>
      </c>
      <c r="N178" s="196" t="s">
        <v>38</v>
      </c>
      <c r="O178" s="76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9" t="s">
        <v>173</v>
      </c>
      <c r="AT178" s="199" t="s">
        <v>156</v>
      </c>
      <c r="AU178" s="199" t="s">
        <v>83</v>
      </c>
      <c r="AY178" s="18" t="s">
        <v>153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8" t="s">
        <v>81</v>
      </c>
      <c r="BK178" s="200">
        <f>ROUND(I178*H178,2)</f>
        <v>0</v>
      </c>
      <c r="BL178" s="18" t="s">
        <v>173</v>
      </c>
      <c r="BM178" s="199" t="s">
        <v>1708</v>
      </c>
    </row>
    <row r="179" s="2" customFormat="1">
      <c r="A179" s="37"/>
      <c r="B179" s="38"/>
      <c r="C179" s="37"/>
      <c r="D179" s="201" t="s">
        <v>162</v>
      </c>
      <c r="E179" s="37"/>
      <c r="F179" s="202" t="s">
        <v>1709</v>
      </c>
      <c r="G179" s="37"/>
      <c r="H179" s="37"/>
      <c r="I179" s="123"/>
      <c r="J179" s="37"/>
      <c r="K179" s="37"/>
      <c r="L179" s="38"/>
      <c r="M179" s="203"/>
      <c r="N179" s="204"/>
      <c r="O179" s="76"/>
      <c r="P179" s="76"/>
      <c r="Q179" s="76"/>
      <c r="R179" s="76"/>
      <c r="S179" s="76"/>
      <c r="T179" s="7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8" t="s">
        <v>162</v>
      </c>
      <c r="AU179" s="18" t="s">
        <v>83</v>
      </c>
    </row>
    <row r="180" s="14" customFormat="1">
      <c r="A180" s="14"/>
      <c r="B180" s="217"/>
      <c r="C180" s="14"/>
      <c r="D180" s="201" t="s">
        <v>264</v>
      </c>
      <c r="E180" s="218" t="s">
        <v>1</v>
      </c>
      <c r="F180" s="219" t="s">
        <v>1710</v>
      </c>
      <c r="G180" s="14"/>
      <c r="H180" s="220">
        <v>26.239999999999998</v>
      </c>
      <c r="I180" s="221"/>
      <c r="J180" s="14"/>
      <c r="K180" s="14"/>
      <c r="L180" s="217"/>
      <c r="M180" s="222"/>
      <c r="N180" s="223"/>
      <c r="O180" s="223"/>
      <c r="P180" s="223"/>
      <c r="Q180" s="223"/>
      <c r="R180" s="223"/>
      <c r="S180" s="223"/>
      <c r="T180" s="22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8" t="s">
        <v>264</v>
      </c>
      <c r="AU180" s="218" t="s">
        <v>83</v>
      </c>
      <c r="AV180" s="14" t="s">
        <v>83</v>
      </c>
      <c r="AW180" s="14" t="s">
        <v>30</v>
      </c>
      <c r="AX180" s="14" t="s">
        <v>81</v>
      </c>
      <c r="AY180" s="218" t="s">
        <v>153</v>
      </c>
    </row>
    <row r="181" s="2" customFormat="1" ht="16.5" customHeight="1">
      <c r="A181" s="37"/>
      <c r="B181" s="187"/>
      <c r="C181" s="188" t="s">
        <v>356</v>
      </c>
      <c r="D181" s="188" t="s">
        <v>156</v>
      </c>
      <c r="E181" s="189" t="s">
        <v>1711</v>
      </c>
      <c r="F181" s="190" t="s">
        <v>1712</v>
      </c>
      <c r="G181" s="191" t="s">
        <v>260</v>
      </c>
      <c r="H181" s="192">
        <v>26.239999999999998</v>
      </c>
      <c r="I181" s="193"/>
      <c r="J181" s="194">
        <f>ROUND(I181*H181,2)</f>
        <v>0</v>
      </c>
      <c r="K181" s="190" t="s">
        <v>1</v>
      </c>
      <c r="L181" s="38"/>
      <c r="M181" s="195" t="s">
        <v>1</v>
      </c>
      <c r="N181" s="196" t="s">
        <v>38</v>
      </c>
      <c r="O181" s="76"/>
      <c r="P181" s="197">
        <f>O181*H181</f>
        <v>0</v>
      </c>
      <c r="Q181" s="197">
        <v>0.0063200000000000001</v>
      </c>
      <c r="R181" s="197">
        <f>Q181*H181</f>
        <v>0.16583680000000001</v>
      </c>
      <c r="S181" s="197">
        <v>0</v>
      </c>
      <c r="T181" s="198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9" t="s">
        <v>173</v>
      </c>
      <c r="AT181" s="199" t="s">
        <v>156</v>
      </c>
      <c r="AU181" s="199" t="s">
        <v>83</v>
      </c>
      <c r="AY181" s="18" t="s">
        <v>153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8" t="s">
        <v>81</v>
      </c>
      <c r="BK181" s="200">
        <f>ROUND(I181*H181,2)</f>
        <v>0</v>
      </c>
      <c r="BL181" s="18" t="s">
        <v>173</v>
      </c>
      <c r="BM181" s="199" t="s">
        <v>1713</v>
      </c>
    </row>
    <row r="182" s="2" customFormat="1">
      <c r="A182" s="37"/>
      <c r="B182" s="38"/>
      <c r="C182" s="37"/>
      <c r="D182" s="201" t="s">
        <v>162</v>
      </c>
      <c r="E182" s="37"/>
      <c r="F182" s="202" t="s">
        <v>1712</v>
      </c>
      <c r="G182" s="37"/>
      <c r="H182" s="37"/>
      <c r="I182" s="123"/>
      <c r="J182" s="37"/>
      <c r="K182" s="37"/>
      <c r="L182" s="38"/>
      <c r="M182" s="203"/>
      <c r="N182" s="204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162</v>
      </c>
      <c r="AU182" s="18" t="s">
        <v>83</v>
      </c>
    </row>
    <row r="183" s="14" customFormat="1">
      <c r="A183" s="14"/>
      <c r="B183" s="217"/>
      <c r="C183" s="14"/>
      <c r="D183" s="201" t="s">
        <v>264</v>
      </c>
      <c r="E183" s="218" t="s">
        <v>1</v>
      </c>
      <c r="F183" s="219" t="s">
        <v>1714</v>
      </c>
      <c r="G183" s="14"/>
      <c r="H183" s="220">
        <v>26.239999999999998</v>
      </c>
      <c r="I183" s="221"/>
      <c r="J183" s="14"/>
      <c r="K183" s="14"/>
      <c r="L183" s="217"/>
      <c r="M183" s="222"/>
      <c r="N183" s="223"/>
      <c r="O183" s="223"/>
      <c r="P183" s="223"/>
      <c r="Q183" s="223"/>
      <c r="R183" s="223"/>
      <c r="S183" s="223"/>
      <c r="T183" s="22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8" t="s">
        <v>264</v>
      </c>
      <c r="AU183" s="218" t="s">
        <v>83</v>
      </c>
      <c r="AV183" s="14" t="s">
        <v>83</v>
      </c>
      <c r="AW183" s="14" t="s">
        <v>30</v>
      </c>
      <c r="AX183" s="14" t="s">
        <v>81</v>
      </c>
      <c r="AY183" s="218" t="s">
        <v>153</v>
      </c>
    </row>
    <row r="184" s="2" customFormat="1" ht="16.5" customHeight="1">
      <c r="A184" s="37"/>
      <c r="B184" s="187"/>
      <c r="C184" s="188" t="s">
        <v>363</v>
      </c>
      <c r="D184" s="188" t="s">
        <v>156</v>
      </c>
      <c r="E184" s="189" t="s">
        <v>1715</v>
      </c>
      <c r="F184" s="190" t="s">
        <v>1716</v>
      </c>
      <c r="G184" s="191" t="s">
        <v>373</v>
      </c>
      <c r="H184" s="192">
        <v>20</v>
      </c>
      <c r="I184" s="193"/>
      <c r="J184" s="194">
        <f>ROUND(I184*H184,2)</f>
        <v>0</v>
      </c>
      <c r="K184" s="190" t="s">
        <v>261</v>
      </c>
      <c r="L184" s="38"/>
      <c r="M184" s="195" t="s">
        <v>1</v>
      </c>
      <c r="N184" s="196" t="s">
        <v>38</v>
      </c>
      <c r="O184" s="76"/>
      <c r="P184" s="197">
        <f>O184*H184</f>
        <v>0</v>
      </c>
      <c r="Q184" s="197">
        <v>0.20666000000000001</v>
      </c>
      <c r="R184" s="197">
        <f>Q184*H184</f>
        <v>4.1332000000000004</v>
      </c>
      <c r="S184" s="197">
        <v>0</v>
      </c>
      <c r="T184" s="198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9" t="s">
        <v>173</v>
      </c>
      <c r="AT184" s="199" t="s">
        <v>156</v>
      </c>
      <c r="AU184" s="199" t="s">
        <v>83</v>
      </c>
      <c r="AY184" s="18" t="s">
        <v>153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8" t="s">
        <v>81</v>
      </c>
      <c r="BK184" s="200">
        <f>ROUND(I184*H184,2)</f>
        <v>0</v>
      </c>
      <c r="BL184" s="18" t="s">
        <v>173</v>
      </c>
      <c r="BM184" s="199" t="s">
        <v>1717</v>
      </c>
    </row>
    <row r="185" s="2" customFormat="1">
      <c r="A185" s="37"/>
      <c r="B185" s="38"/>
      <c r="C185" s="37"/>
      <c r="D185" s="201" t="s">
        <v>162</v>
      </c>
      <c r="E185" s="37"/>
      <c r="F185" s="202" t="s">
        <v>1718</v>
      </c>
      <c r="G185" s="37"/>
      <c r="H185" s="37"/>
      <c r="I185" s="123"/>
      <c r="J185" s="37"/>
      <c r="K185" s="37"/>
      <c r="L185" s="38"/>
      <c r="M185" s="203"/>
      <c r="N185" s="204"/>
      <c r="O185" s="76"/>
      <c r="P185" s="76"/>
      <c r="Q185" s="76"/>
      <c r="R185" s="76"/>
      <c r="S185" s="76"/>
      <c r="T185" s="7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162</v>
      </c>
      <c r="AU185" s="18" t="s">
        <v>83</v>
      </c>
    </row>
    <row r="186" s="14" customFormat="1">
      <c r="A186" s="14"/>
      <c r="B186" s="217"/>
      <c r="C186" s="14"/>
      <c r="D186" s="201" t="s">
        <v>264</v>
      </c>
      <c r="E186" s="218" t="s">
        <v>1</v>
      </c>
      <c r="F186" s="219" t="s">
        <v>370</v>
      </c>
      <c r="G186" s="14"/>
      <c r="H186" s="220">
        <v>20</v>
      </c>
      <c r="I186" s="221"/>
      <c r="J186" s="14"/>
      <c r="K186" s="14"/>
      <c r="L186" s="217"/>
      <c r="M186" s="222"/>
      <c r="N186" s="223"/>
      <c r="O186" s="223"/>
      <c r="P186" s="223"/>
      <c r="Q186" s="223"/>
      <c r="R186" s="223"/>
      <c r="S186" s="223"/>
      <c r="T186" s="22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18" t="s">
        <v>264</v>
      </c>
      <c r="AU186" s="218" t="s">
        <v>83</v>
      </c>
      <c r="AV186" s="14" t="s">
        <v>83</v>
      </c>
      <c r="AW186" s="14" t="s">
        <v>30</v>
      </c>
      <c r="AX186" s="14" t="s">
        <v>81</v>
      </c>
      <c r="AY186" s="218" t="s">
        <v>153</v>
      </c>
    </row>
    <row r="187" s="2" customFormat="1" ht="16.5" customHeight="1">
      <c r="A187" s="37"/>
      <c r="B187" s="187"/>
      <c r="C187" s="188" t="s">
        <v>370</v>
      </c>
      <c r="D187" s="188" t="s">
        <v>156</v>
      </c>
      <c r="E187" s="189" t="s">
        <v>1719</v>
      </c>
      <c r="F187" s="190" t="s">
        <v>1720</v>
      </c>
      <c r="G187" s="191" t="s">
        <v>301</v>
      </c>
      <c r="H187" s="192">
        <v>7.5999999999999996</v>
      </c>
      <c r="I187" s="193"/>
      <c r="J187" s="194">
        <f>ROUND(I187*H187,2)</f>
        <v>0</v>
      </c>
      <c r="K187" s="190" t="s">
        <v>261</v>
      </c>
      <c r="L187" s="38"/>
      <c r="M187" s="195" t="s">
        <v>1</v>
      </c>
      <c r="N187" s="196" t="s">
        <v>38</v>
      </c>
      <c r="O187" s="76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9" t="s">
        <v>173</v>
      </c>
      <c r="AT187" s="199" t="s">
        <v>156</v>
      </c>
      <c r="AU187" s="199" t="s">
        <v>83</v>
      </c>
      <c r="AY187" s="18" t="s">
        <v>153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8" t="s">
        <v>81</v>
      </c>
      <c r="BK187" s="200">
        <f>ROUND(I187*H187,2)</f>
        <v>0</v>
      </c>
      <c r="BL187" s="18" t="s">
        <v>173</v>
      </c>
      <c r="BM187" s="199" t="s">
        <v>1721</v>
      </c>
    </row>
    <row r="188" s="2" customFormat="1">
      <c r="A188" s="37"/>
      <c r="B188" s="38"/>
      <c r="C188" s="37"/>
      <c r="D188" s="201" t="s">
        <v>162</v>
      </c>
      <c r="E188" s="37"/>
      <c r="F188" s="202" t="s">
        <v>1722</v>
      </c>
      <c r="G188" s="37"/>
      <c r="H188" s="37"/>
      <c r="I188" s="123"/>
      <c r="J188" s="37"/>
      <c r="K188" s="37"/>
      <c r="L188" s="38"/>
      <c r="M188" s="203"/>
      <c r="N188" s="204"/>
      <c r="O188" s="76"/>
      <c r="P188" s="76"/>
      <c r="Q188" s="76"/>
      <c r="R188" s="76"/>
      <c r="S188" s="76"/>
      <c r="T188" s="7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8" t="s">
        <v>162</v>
      </c>
      <c r="AU188" s="18" t="s">
        <v>83</v>
      </c>
    </row>
    <row r="189" s="14" customFormat="1">
      <c r="A189" s="14"/>
      <c r="B189" s="217"/>
      <c r="C189" s="14"/>
      <c r="D189" s="201" t="s">
        <v>264</v>
      </c>
      <c r="E189" s="218" t="s">
        <v>1</v>
      </c>
      <c r="F189" s="219" t="s">
        <v>1723</v>
      </c>
      <c r="G189" s="14"/>
      <c r="H189" s="220">
        <v>7.5999999999999996</v>
      </c>
      <c r="I189" s="221"/>
      <c r="J189" s="14"/>
      <c r="K189" s="14"/>
      <c r="L189" s="217"/>
      <c r="M189" s="222"/>
      <c r="N189" s="223"/>
      <c r="O189" s="223"/>
      <c r="P189" s="223"/>
      <c r="Q189" s="223"/>
      <c r="R189" s="223"/>
      <c r="S189" s="223"/>
      <c r="T189" s="22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8" t="s">
        <v>264</v>
      </c>
      <c r="AU189" s="218" t="s">
        <v>83</v>
      </c>
      <c r="AV189" s="14" t="s">
        <v>83</v>
      </c>
      <c r="AW189" s="14" t="s">
        <v>30</v>
      </c>
      <c r="AX189" s="14" t="s">
        <v>81</v>
      </c>
      <c r="AY189" s="218" t="s">
        <v>153</v>
      </c>
    </row>
    <row r="190" s="2" customFormat="1" ht="16.5" customHeight="1">
      <c r="A190" s="37"/>
      <c r="B190" s="187"/>
      <c r="C190" s="188" t="s">
        <v>7</v>
      </c>
      <c r="D190" s="188" t="s">
        <v>156</v>
      </c>
      <c r="E190" s="189" t="s">
        <v>1724</v>
      </c>
      <c r="F190" s="190" t="s">
        <v>1725</v>
      </c>
      <c r="G190" s="191" t="s">
        <v>301</v>
      </c>
      <c r="H190" s="192">
        <v>24.699999999999999</v>
      </c>
      <c r="I190" s="193"/>
      <c r="J190" s="194">
        <f>ROUND(I190*H190,2)</f>
        <v>0</v>
      </c>
      <c r="K190" s="190" t="s">
        <v>261</v>
      </c>
      <c r="L190" s="38"/>
      <c r="M190" s="195" t="s">
        <v>1</v>
      </c>
      <c r="N190" s="196" t="s">
        <v>38</v>
      </c>
      <c r="O190" s="76"/>
      <c r="P190" s="197">
        <f>O190*H190</f>
        <v>0</v>
      </c>
      <c r="Q190" s="197">
        <v>0</v>
      </c>
      <c r="R190" s="197">
        <f>Q190*H190</f>
        <v>0</v>
      </c>
      <c r="S190" s="197">
        <v>0</v>
      </c>
      <c r="T190" s="198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9" t="s">
        <v>173</v>
      </c>
      <c r="AT190" s="199" t="s">
        <v>156</v>
      </c>
      <c r="AU190" s="199" t="s">
        <v>83</v>
      </c>
      <c r="AY190" s="18" t="s">
        <v>153</v>
      </c>
      <c r="BE190" s="200">
        <f>IF(N190="základní",J190,0)</f>
        <v>0</v>
      </c>
      <c r="BF190" s="200">
        <f>IF(N190="snížená",J190,0)</f>
        <v>0</v>
      </c>
      <c r="BG190" s="200">
        <f>IF(N190="zákl. přenesená",J190,0)</f>
        <v>0</v>
      </c>
      <c r="BH190" s="200">
        <f>IF(N190="sníž. přenesená",J190,0)</f>
        <v>0</v>
      </c>
      <c r="BI190" s="200">
        <f>IF(N190="nulová",J190,0)</f>
        <v>0</v>
      </c>
      <c r="BJ190" s="18" t="s">
        <v>81</v>
      </c>
      <c r="BK190" s="200">
        <f>ROUND(I190*H190,2)</f>
        <v>0</v>
      </c>
      <c r="BL190" s="18" t="s">
        <v>173</v>
      </c>
      <c r="BM190" s="199" t="s">
        <v>1726</v>
      </c>
    </row>
    <row r="191" s="2" customFormat="1">
      <c r="A191" s="37"/>
      <c r="B191" s="38"/>
      <c r="C191" s="37"/>
      <c r="D191" s="201" t="s">
        <v>162</v>
      </c>
      <c r="E191" s="37"/>
      <c r="F191" s="202" t="s">
        <v>1727</v>
      </c>
      <c r="G191" s="37"/>
      <c r="H191" s="37"/>
      <c r="I191" s="123"/>
      <c r="J191" s="37"/>
      <c r="K191" s="37"/>
      <c r="L191" s="38"/>
      <c r="M191" s="203"/>
      <c r="N191" s="204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162</v>
      </c>
      <c r="AU191" s="18" t="s">
        <v>83</v>
      </c>
    </row>
    <row r="192" s="14" customFormat="1">
      <c r="A192" s="14"/>
      <c r="B192" s="217"/>
      <c r="C192" s="14"/>
      <c r="D192" s="201" t="s">
        <v>264</v>
      </c>
      <c r="E192" s="218" t="s">
        <v>1</v>
      </c>
      <c r="F192" s="219" t="s">
        <v>1728</v>
      </c>
      <c r="G192" s="14"/>
      <c r="H192" s="220">
        <v>24.699999999999999</v>
      </c>
      <c r="I192" s="221"/>
      <c r="J192" s="14"/>
      <c r="K192" s="14"/>
      <c r="L192" s="217"/>
      <c r="M192" s="222"/>
      <c r="N192" s="223"/>
      <c r="O192" s="223"/>
      <c r="P192" s="223"/>
      <c r="Q192" s="223"/>
      <c r="R192" s="223"/>
      <c r="S192" s="223"/>
      <c r="T192" s="22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8" t="s">
        <v>264</v>
      </c>
      <c r="AU192" s="218" t="s">
        <v>83</v>
      </c>
      <c r="AV192" s="14" t="s">
        <v>83</v>
      </c>
      <c r="AW192" s="14" t="s">
        <v>30</v>
      </c>
      <c r="AX192" s="14" t="s">
        <v>81</v>
      </c>
      <c r="AY192" s="218" t="s">
        <v>153</v>
      </c>
    </row>
    <row r="193" s="2" customFormat="1" ht="16.5" customHeight="1">
      <c r="A193" s="37"/>
      <c r="B193" s="187"/>
      <c r="C193" s="188" t="s">
        <v>385</v>
      </c>
      <c r="D193" s="188" t="s">
        <v>156</v>
      </c>
      <c r="E193" s="189" t="s">
        <v>1729</v>
      </c>
      <c r="F193" s="190" t="s">
        <v>1730</v>
      </c>
      <c r="G193" s="191" t="s">
        <v>301</v>
      </c>
      <c r="H193" s="192">
        <v>4.75</v>
      </c>
      <c r="I193" s="193"/>
      <c r="J193" s="194">
        <f>ROUND(I193*H193,2)</f>
        <v>0</v>
      </c>
      <c r="K193" s="190" t="s">
        <v>1308</v>
      </c>
      <c r="L193" s="38"/>
      <c r="M193" s="195" t="s">
        <v>1</v>
      </c>
      <c r="N193" s="196" t="s">
        <v>38</v>
      </c>
      <c r="O193" s="76"/>
      <c r="P193" s="197">
        <f>O193*H193</f>
        <v>0</v>
      </c>
      <c r="Q193" s="197">
        <v>0</v>
      </c>
      <c r="R193" s="197">
        <f>Q193*H193</f>
        <v>0</v>
      </c>
      <c r="S193" s="197">
        <v>0</v>
      </c>
      <c r="T193" s="198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9" t="s">
        <v>173</v>
      </c>
      <c r="AT193" s="199" t="s">
        <v>156</v>
      </c>
      <c r="AU193" s="199" t="s">
        <v>83</v>
      </c>
      <c r="AY193" s="18" t="s">
        <v>153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8" t="s">
        <v>81</v>
      </c>
      <c r="BK193" s="200">
        <f>ROUND(I193*H193,2)</f>
        <v>0</v>
      </c>
      <c r="BL193" s="18" t="s">
        <v>173</v>
      </c>
      <c r="BM193" s="199" t="s">
        <v>1731</v>
      </c>
    </row>
    <row r="194" s="2" customFormat="1">
      <c r="A194" s="37"/>
      <c r="B194" s="38"/>
      <c r="C194" s="37"/>
      <c r="D194" s="201" t="s">
        <v>162</v>
      </c>
      <c r="E194" s="37"/>
      <c r="F194" s="202" t="s">
        <v>1732</v>
      </c>
      <c r="G194" s="37"/>
      <c r="H194" s="37"/>
      <c r="I194" s="123"/>
      <c r="J194" s="37"/>
      <c r="K194" s="37"/>
      <c r="L194" s="38"/>
      <c r="M194" s="203"/>
      <c r="N194" s="204"/>
      <c r="O194" s="76"/>
      <c r="P194" s="76"/>
      <c r="Q194" s="76"/>
      <c r="R194" s="76"/>
      <c r="S194" s="76"/>
      <c r="T194" s="7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8" t="s">
        <v>162</v>
      </c>
      <c r="AU194" s="18" t="s">
        <v>83</v>
      </c>
    </row>
    <row r="195" s="2" customFormat="1">
      <c r="A195" s="37"/>
      <c r="B195" s="38"/>
      <c r="C195" s="37"/>
      <c r="D195" s="201" t="s">
        <v>197</v>
      </c>
      <c r="E195" s="37"/>
      <c r="F195" s="205" t="s">
        <v>1733</v>
      </c>
      <c r="G195" s="37"/>
      <c r="H195" s="37"/>
      <c r="I195" s="123"/>
      <c r="J195" s="37"/>
      <c r="K195" s="37"/>
      <c r="L195" s="38"/>
      <c r="M195" s="203"/>
      <c r="N195" s="204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197</v>
      </c>
      <c r="AU195" s="18" t="s">
        <v>83</v>
      </c>
    </row>
    <row r="196" s="14" customFormat="1">
      <c r="A196" s="14"/>
      <c r="B196" s="217"/>
      <c r="C196" s="14"/>
      <c r="D196" s="201" t="s">
        <v>264</v>
      </c>
      <c r="E196" s="218" t="s">
        <v>1</v>
      </c>
      <c r="F196" s="219" t="s">
        <v>1734</v>
      </c>
      <c r="G196" s="14"/>
      <c r="H196" s="220">
        <v>4.75</v>
      </c>
      <c r="I196" s="221"/>
      <c r="J196" s="14"/>
      <c r="K196" s="14"/>
      <c r="L196" s="217"/>
      <c r="M196" s="222"/>
      <c r="N196" s="223"/>
      <c r="O196" s="223"/>
      <c r="P196" s="223"/>
      <c r="Q196" s="223"/>
      <c r="R196" s="223"/>
      <c r="S196" s="223"/>
      <c r="T196" s="22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8" t="s">
        <v>264</v>
      </c>
      <c r="AU196" s="218" t="s">
        <v>83</v>
      </c>
      <c r="AV196" s="14" t="s">
        <v>83</v>
      </c>
      <c r="AW196" s="14" t="s">
        <v>30</v>
      </c>
      <c r="AX196" s="14" t="s">
        <v>81</v>
      </c>
      <c r="AY196" s="218" t="s">
        <v>153</v>
      </c>
    </row>
    <row r="197" s="2" customFormat="1" ht="16.5" customHeight="1">
      <c r="A197" s="37"/>
      <c r="B197" s="187"/>
      <c r="C197" s="188" t="s">
        <v>392</v>
      </c>
      <c r="D197" s="188" t="s">
        <v>156</v>
      </c>
      <c r="E197" s="189" t="s">
        <v>1735</v>
      </c>
      <c r="F197" s="190" t="s">
        <v>1736</v>
      </c>
      <c r="G197" s="191" t="s">
        <v>301</v>
      </c>
      <c r="H197" s="192">
        <v>30.399999999999999</v>
      </c>
      <c r="I197" s="193"/>
      <c r="J197" s="194">
        <f>ROUND(I197*H197,2)</f>
        <v>0</v>
      </c>
      <c r="K197" s="190" t="s">
        <v>1</v>
      </c>
      <c r="L197" s="38"/>
      <c r="M197" s="195" t="s">
        <v>1</v>
      </c>
      <c r="N197" s="196" t="s">
        <v>38</v>
      </c>
      <c r="O197" s="76"/>
      <c r="P197" s="197">
        <f>O197*H197</f>
        <v>0</v>
      </c>
      <c r="Q197" s="197">
        <v>0</v>
      </c>
      <c r="R197" s="197">
        <f>Q197*H197</f>
        <v>0</v>
      </c>
      <c r="S197" s="197">
        <v>0</v>
      </c>
      <c r="T197" s="198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9" t="s">
        <v>173</v>
      </c>
      <c r="AT197" s="199" t="s">
        <v>156</v>
      </c>
      <c r="AU197" s="199" t="s">
        <v>83</v>
      </c>
      <c r="AY197" s="18" t="s">
        <v>153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8" t="s">
        <v>81</v>
      </c>
      <c r="BK197" s="200">
        <f>ROUND(I197*H197,2)</f>
        <v>0</v>
      </c>
      <c r="BL197" s="18" t="s">
        <v>173</v>
      </c>
      <c r="BM197" s="199" t="s">
        <v>1737</v>
      </c>
    </row>
    <row r="198" s="2" customFormat="1">
      <c r="A198" s="37"/>
      <c r="B198" s="38"/>
      <c r="C198" s="37"/>
      <c r="D198" s="201" t="s">
        <v>162</v>
      </c>
      <c r="E198" s="37"/>
      <c r="F198" s="202" t="s">
        <v>1736</v>
      </c>
      <c r="G198" s="37"/>
      <c r="H198" s="37"/>
      <c r="I198" s="123"/>
      <c r="J198" s="37"/>
      <c r="K198" s="37"/>
      <c r="L198" s="38"/>
      <c r="M198" s="203"/>
      <c r="N198" s="204"/>
      <c r="O198" s="76"/>
      <c r="P198" s="76"/>
      <c r="Q198" s="76"/>
      <c r="R198" s="76"/>
      <c r="S198" s="76"/>
      <c r="T198" s="7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8" t="s">
        <v>162</v>
      </c>
      <c r="AU198" s="18" t="s">
        <v>83</v>
      </c>
    </row>
    <row r="199" s="2" customFormat="1">
      <c r="A199" s="37"/>
      <c r="B199" s="38"/>
      <c r="C199" s="37"/>
      <c r="D199" s="201" t="s">
        <v>197</v>
      </c>
      <c r="E199" s="37"/>
      <c r="F199" s="205" t="s">
        <v>1738</v>
      </c>
      <c r="G199" s="37"/>
      <c r="H199" s="37"/>
      <c r="I199" s="123"/>
      <c r="J199" s="37"/>
      <c r="K199" s="37"/>
      <c r="L199" s="38"/>
      <c r="M199" s="203"/>
      <c r="N199" s="204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197</v>
      </c>
      <c r="AU199" s="18" t="s">
        <v>83</v>
      </c>
    </row>
    <row r="200" s="14" customFormat="1">
      <c r="A200" s="14"/>
      <c r="B200" s="217"/>
      <c r="C200" s="14"/>
      <c r="D200" s="201" t="s">
        <v>264</v>
      </c>
      <c r="E200" s="218" t="s">
        <v>1</v>
      </c>
      <c r="F200" s="219" t="s">
        <v>1739</v>
      </c>
      <c r="G200" s="14"/>
      <c r="H200" s="220">
        <v>30.399999999999999</v>
      </c>
      <c r="I200" s="221"/>
      <c r="J200" s="14"/>
      <c r="K200" s="14"/>
      <c r="L200" s="217"/>
      <c r="M200" s="222"/>
      <c r="N200" s="223"/>
      <c r="O200" s="223"/>
      <c r="P200" s="223"/>
      <c r="Q200" s="223"/>
      <c r="R200" s="223"/>
      <c r="S200" s="223"/>
      <c r="T200" s="22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8" t="s">
        <v>264</v>
      </c>
      <c r="AU200" s="218" t="s">
        <v>83</v>
      </c>
      <c r="AV200" s="14" t="s">
        <v>83</v>
      </c>
      <c r="AW200" s="14" t="s">
        <v>30</v>
      </c>
      <c r="AX200" s="14" t="s">
        <v>81</v>
      </c>
      <c r="AY200" s="218" t="s">
        <v>153</v>
      </c>
    </row>
    <row r="201" s="2" customFormat="1" ht="16.5" customHeight="1">
      <c r="A201" s="37"/>
      <c r="B201" s="187"/>
      <c r="C201" s="188" t="s">
        <v>399</v>
      </c>
      <c r="D201" s="188" t="s">
        <v>156</v>
      </c>
      <c r="E201" s="189" t="s">
        <v>1740</v>
      </c>
      <c r="F201" s="190" t="s">
        <v>1741</v>
      </c>
      <c r="G201" s="191" t="s">
        <v>301</v>
      </c>
      <c r="H201" s="192">
        <v>8.4000000000000004</v>
      </c>
      <c r="I201" s="193"/>
      <c r="J201" s="194">
        <f>ROUND(I201*H201,2)</f>
        <v>0</v>
      </c>
      <c r="K201" s="190" t="s">
        <v>1</v>
      </c>
      <c r="L201" s="38"/>
      <c r="M201" s="195" t="s">
        <v>1</v>
      </c>
      <c r="N201" s="196" t="s">
        <v>38</v>
      </c>
      <c r="O201" s="76"/>
      <c r="P201" s="197">
        <f>O201*H201</f>
        <v>0</v>
      </c>
      <c r="Q201" s="197">
        <v>0</v>
      </c>
      <c r="R201" s="197">
        <f>Q201*H201</f>
        <v>0</v>
      </c>
      <c r="S201" s="197">
        <v>0</v>
      </c>
      <c r="T201" s="198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9" t="s">
        <v>173</v>
      </c>
      <c r="AT201" s="199" t="s">
        <v>156</v>
      </c>
      <c r="AU201" s="199" t="s">
        <v>83</v>
      </c>
      <c r="AY201" s="18" t="s">
        <v>153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8" t="s">
        <v>81</v>
      </c>
      <c r="BK201" s="200">
        <f>ROUND(I201*H201,2)</f>
        <v>0</v>
      </c>
      <c r="BL201" s="18" t="s">
        <v>173</v>
      </c>
      <c r="BM201" s="199" t="s">
        <v>1742</v>
      </c>
    </row>
    <row r="202" s="2" customFormat="1">
      <c r="A202" s="37"/>
      <c r="B202" s="38"/>
      <c r="C202" s="37"/>
      <c r="D202" s="201" t="s">
        <v>162</v>
      </c>
      <c r="E202" s="37"/>
      <c r="F202" s="202" t="s">
        <v>1743</v>
      </c>
      <c r="G202" s="37"/>
      <c r="H202" s="37"/>
      <c r="I202" s="123"/>
      <c r="J202" s="37"/>
      <c r="K202" s="37"/>
      <c r="L202" s="38"/>
      <c r="M202" s="203"/>
      <c r="N202" s="204"/>
      <c r="O202" s="76"/>
      <c r="P202" s="76"/>
      <c r="Q202" s="76"/>
      <c r="R202" s="76"/>
      <c r="S202" s="76"/>
      <c r="T202" s="7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8" t="s">
        <v>162</v>
      </c>
      <c r="AU202" s="18" t="s">
        <v>83</v>
      </c>
    </row>
    <row r="203" s="2" customFormat="1">
      <c r="A203" s="37"/>
      <c r="B203" s="38"/>
      <c r="C203" s="37"/>
      <c r="D203" s="201" t="s">
        <v>197</v>
      </c>
      <c r="E203" s="37"/>
      <c r="F203" s="205" t="s">
        <v>1744</v>
      </c>
      <c r="G203" s="37"/>
      <c r="H203" s="37"/>
      <c r="I203" s="123"/>
      <c r="J203" s="37"/>
      <c r="K203" s="37"/>
      <c r="L203" s="38"/>
      <c r="M203" s="203"/>
      <c r="N203" s="204"/>
      <c r="O203" s="76"/>
      <c r="P203" s="76"/>
      <c r="Q203" s="76"/>
      <c r="R203" s="76"/>
      <c r="S203" s="76"/>
      <c r="T203" s="7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8" t="s">
        <v>197</v>
      </c>
      <c r="AU203" s="18" t="s">
        <v>83</v>
      </c>
    </row>
    <row r="204" s="14" customFormat="1">
      <c r="A204" s="14"/>
      <c r="B204" s="217"/>
      <c r="C204" s="14"/>
      <c r="D204" s="201" t="s">
        <v>264</v>
      </c>
      <c r="E204" s="218" t="s">
        <v>1</v>
      </c>
      <c r="F204" s="219" t="s">
        <v>1745</v>
      </c>
      <c r="G204" s="14"/>
      <c r="H204" s="220">
        <v>8.4000000000000004</v>
      </c>
      <c r="I204" s="221"/>
      <c r="J204" s="14"/>
      <c r="K204" s="14"/>
      <c r="L204" s="217"/>
      <c r="M204" s="222"/>
      <c r="N204" s="223"/>
      <c r="O204" s="223"/>
      <c r="P204" s="223"/>
      <c r="Q204" s="223"/>
      <c r="R204" s="223"/>
      <c r="S204" s="223"/>
      <c r="T204" s="22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18" t="s">
        <v>264</v>
      </c>
      <c r="AU204" s="218" t="s">
        <v>83</v>
      </c>
      <c r="AV204" s="14" t="s">
        <v>83</v>
      </c>
      <c r="AW204" s="14" t="s">
        <v>30</v>
      </c>
      <c r="AX204" s="14" t="s">
        <v>81</v>
      </c>
      <c r="AY204" s="218" t="s">
        <v>153</v>
      </c>
    </row>
    <row r="205" s="12" customFormat="1" ht="22.8" customHeight="1">
      <c r="A205" s="12"/>
      <c r="B205" s="174"/>
      <c r="C205" s="12"/>
      <c r="D205" s="175" t="s">
        <v>72</v>
      </c>
      <c r="E205" s="185" t="s">
        <v>193</v>
      </c>
      <c r="F205" s="185" t="s">
        <v>1122</v>
      </c>
      <c r="G205" s="12"/>
      <c r="H205" s="12"/>
      <c r="I205" s="177"/>
      <c r="J205" s="186">
        <f>BK205</f>
        <v>0</v>
      </c>
      <c r="K205" s="12"/>
      <c r="L205" s="174"/>
      <c r="M205" s="179"/>
      <c r="N205" s="180"/>
      <c r="O205" s="180"/>
      <c r="P205" s="181">
        <f>SUM(P206:P225)</f>
        <v>0</v>
      </c>
      <c r="Q205" s="180"/>
      <c r="R205" s="181">
        <f>SUM(R206:R225)</f>
        <v>75.782904799999997</v>
      </c>
      <c r="S205" s="180"/>
      <c r="T205" s="182">
        <f>SUM(T206:T225)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75" t="s">
        <v>81</v>
      </c>
      <c r="AT205" s="183" t="s">
        <v>72</v>
      </c>
      <c r="AU205" s="183" t="s">
        <v>81</v>
      </c>
      <c r="AY205" s="175" t="s">
        <v>153</v>
      </c>
      <c r="BK205" s="184">
        <f>SUM(BK206:BK225)</f>
        <v>0</v>
      </c>
    </row>
    <row r="206" s="2" customFormat="1" ht="16.5" customHeight="1">
      <c r="A206" s="37"/>
      <c r="B206" s="187"/>
      <c r="C206" s="188" t="s">
        <v>406</v>
      </c>
      <c r="D206" s="188" t="s">
        <v>156</v>
      </c>
      <c r="E206" s="189" t="s">
        <v>1746</v>
      </c>
      <c r="F206" s="190" t="s">
        <v>1747</v>
      </c>
      <c r="G206" s="191" t="s">
        <v>373</v>
      </c>
      <c r="H206" s="192">
        <v>26.239999999999998</v>
      </c>
      <c r="I206" s="193"/>
      <c r="J206" s="194">
        <f>ROUND(I206*H206,2)</f>
        <v>0</v>
      </c>
      <c r="K206" s="190" t="s">
        <v>261</v>
      </c>
      <c r="L206" s="38"/>
      <c r="M206" s="195" t="s">
        <v>1</v>
      </c>
      <c r="N206" s="196" t="s">
        <v>38</v>
      </c>
      <c r="O206" s="76"/>
      <c r="P206" s="197">
        <f>O206*H206</f>
        <v>0</v>
      </c>
      <c r="Q206" s="197">
        <v>2.0000000000000002E-05</v>
      </c>
      <c r="R206" s="197">
        <f>Q206*H206</f>
        <v>0.00052479999999999996</v>
      </c>
      <c r="S206" s="197">
        <v>0</v>
      </c>
      <c r="T206" s="198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9" t="s">
        <v>173</v>
      </c>
      <c r="AT206" s="199" t="s">
        <v>156</v>
      </c>
      <c r="AU206" s="199" t="s">
        <v>83</v>
      </c>
      <c r="AY206" s="18" t="s">
        <v>153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8" t="s">
        <v>81</v>
      </c>
      <c r="BK206" s="200">
        <f>ROUND(I206*H206,2)</f>
        <v>0</v>
      </c>
      <c r="BL206" s="18" t="s">
        <v>173</v>
      </c>
      <c r="BM206" s="199" t="s">
        <v>1748</v>
      </c>
    </row>
    <row r="207" s="2" customFormat="1">
      <c r="A207" s="37"/>
      <c r="B207" s="38"/>
      <c r="C207" s="37"/>
      <c r="D207" s="201" t="s">
        <v>162</v>
      </c>
      <c r="E207" s="37"/>
      <c r="F207" s="202" t="s">
        <v>1749</v>
      </c>
      <c r="G207" s="37"/>
      <c r="H207" s="37"/>
      <c r="I207" s="123"/>
      <c r="J207" s="37"/>
      <c r="K207" s="37"/>
      <c r="L207" s="38"/>
      <c r="M207" s="203"/>
      <c r="N207" s="204"/>
      <c r="O207" s="76"/>
      <c r="P207" s="76"/>
      <c r="Q207" s="76"/>
      <c r="R207" s="76"/>
      <c r="S207" s="76"/>
      <c r="T207" s="7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8" t="s">
        <v>162</v>
      </c>
      <c r="AU207" s="18" t="s">
        <v>83</v>
      </c>
    </row>
    <row r="208" s="14" customFormat="1">
      <c r="A208" s="14"/>
      <c r="B208" s="217"/>
      <c r="C208" s="14"/>
      <c r="D208" s="201" t="s">
        <v>264</v>
      </c>
      <c r="E208" s="218" t="s">
        <v>1</v>
      </c>
      <c r="F208" s="219" t="s">
        <v>1750</v>
      </c>
      <c r="G208" s="14"/>
      <c r="H208" s="220">
        <v>26.239999999999998</v>
      </c>
      <c r="I208" s="221"/>
      <c r="J208" s="14"/>
      <c r="K208" s="14"/>
      <c r="L208" s="217"/>
      <c r="M208" s="222"/>
      <c r="N208" s="223"/>
      <c r="O208" s="223"/>
      <c r="P208" s="223"/>
      <c r="Q208" s="223"/>
      <c r="R208" s="223"/>
      <c r="S208" s="223"/>
      <c r="T208" s="22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18" t="s">
        <v>264</v>
      </c>
      <c r="AU208" s="218" t="s">
        <v>83</v>
      </c>
      <c r="AV208" s="14" t="s">
        <v>83</v>
      </c>
      <c r="AW208" s="14" t="s">
        <v>30</v>
      </c>
      <c r="AX208" s="14" t="s">
        <v>81</v>
      </c>
      <c r="AY208" s="218" t="s">
        <v>153</v>
      </c>
    </row>
    <row r="209" s="2" customFormat="1" ht="16.5" customHeight="1">
      <c r="A209" s="37"/>
      <c r="B209" s="187"/>
      <c r="C209" s="236" t="s">
        <v>412</v>
      </c>
      <c r="D209" s="236" t="s">
        <v>491</v>
      </c>
      <c r="E209" s="237" t="s">
        <v>1751</v>
      </c>
      <c r="F209" s="238" t="s">
        <v>1752</v>
      </c>
      <c r="G209" s="239" t="s">
        <v>373</v>
      </c>
      <c r="H209" s="240">
        <v>26.501999999999999</v>
      </c>
      <c r="I209" s="241"/>
      <c r="J209" s="242">
        <f>ROUND(I209*H209,2)</f>
        <v>0</v>
      </c>
      <c r="K209" s="238" t="s">
        <v>261</v>
      </c>
      <c r="L209" s="243"/>
      <c r="M209" s="244" t="s">
        <v>1</v>
      </c>
      <c r="N209" s="245" t="s">
        <v>38</v>
      </c>
      <c r="O209" s="76"/>
      <c r="P209" s="197">
        <f>O209*H209</f>
        <v>0</v>
      </c>
      <c r="Q209" s="197">
        <v>1.7243999999999999</v>
      </c>
      <c r="R209" s="197">
        <f>Q209*H209</f>
        <v>45.700048799999998</v>
      </c>
      <c r="S209" s="197">
        <v>0</v>
      </c>
      <c r="T209" s="198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9" t="s">
        <v>193</v>
      </c>
      <c r="AT209" s="199" t="s">
        <v>491</v>
      </c>
      <c r="AU209" s="199" t="s">
        <v>83</v>
      </c>
      <c r="AY209" s="18" t="s">
        <v>153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8" t="s">
        <v>81</v>
      </c>
      <c r="BK209" s="200">
        <f>ROUND(I209*H209,2)</f>
        <v>0</v>
      </c>
      <c r="BL209" s="18" t="s">
        <v>173</v>
      </c>
      <c r="BM209" s="199" t="s">
        <v>1753</v>
      </c>
    </row>
    <row r="210" s="2" customFormat="1">
      <c r="A210" s="37"/>
      <c r="B210" s="38"/>
      <c r="C210" s="37"/>
      <c r="D210" s="201" t="s">
        <v>162</v>
      </c>
      <c r="E210" s="37"/>
      <c r="F210" s="202" t="s">
        <v>1752</v>
      </c>
      <c r="G210" s="37"/>
      <c r="H210" s="37"/>
      <c r="I210" s="123"/>
      <c r="J210" s="37"/>
      <c r="K210" s="37"/>
      <c r="L210" s="38"/>
      <c r="M210" s="203"/>
      <c r="N210" s="204"/>
      <c r="O210" s="76"/>
      <c r="P210" s="76"/>
      <c r="Q210" s="76"/>
      <c r="R210" s="76"/>
      <c r="S210" s="76"/>
      <c r="T210" s="7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8" t="s">
        <v>162</v>
      </c>
      <c r="AU210" s="18" t="s">
        <v>83</v>
      </c>
    </row>
    <row r="211" s="14" customFormat="1">
      <c r="A211" s="14"/>
      <c r="B211" s="217"/>
      <c r="C211" s="14"/>
      <c r="D211" s="201" t="s">
        <v>264</v>
      </c>
      <c r="E211" s="14"/>
      <c r="F211" s="219" t="s">
        <v>1754</v>
      </c>
      <c r="G211" s="14"/>
      <c r="H211" s="220">
        <v>26.501999999999999</v>
      </c>
      <c r="I211" s="221"/>
      <c r="J211" s="14"/>
      <c r="K211" s="14"/>
      <c r="L211" s="217"/>
      <c r="M211" s="222"/>
      <c r="N211" s="223"/>
      <c r="O211" s="223"/>
      <c r="P211" s="223"/>
      <c r="Q211" s="223"/>
      <c r="R211" s="223"/>
      <c r="S211" s="223"/>
      <c r="T211" s="22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8" t="s">
        <v>264</v>
      </c>
      <c r="AU211" s="218" t="s">
        <v>83</v>
      </c>
      <c r="AV211" s="14" t="s">
        <v>83</v>
      </c>
      <c r="AW211" s="14" t="s">
        <v>3</v>
      </c>
      <c r="AX211" s="14" t="s">
        <v>81</v>
      </c>
      <c r="AY211" s="218" t="s">
        <v>153</v>
      </c>
    </row>
    <row r="212" s="2" customFormat="1" ht="16.5" customHeight="1">
      <c r="A212" s="37"/>
      <c r="B212" s="187"/>
      <c r="C212" s="188" t="s">
        <v>419</v>
      </c>
      <c r="D212" s="188" t="s">
        <v>156</v>
      </c>
      <c r="E212" s="189" t="s">
        <v>1515</v>
      </c>
      <c r="F212" s="190" t="s">
        <v>1516</v>
      </c>
      <c r="G212" s="191" t="s">
        <v>1517</v>
      </c>
      <c r="H212" s="192">
        <v>2</v>
      </c>
      <c r="I212" s="193"/>
      <c r="J212" s="194">
        <f>ROUND(I212*H212,2)</f>
        <v>0</v>
      </c>
      <c r="K212" s="190" t="s">
        <v>1</v>
      </c>
      <c r="L212" s="38"/>
      <c r="M212" s="195" t="s">
        <v>1</v>
      </c>
      <c r="N212" s="196" t="s">
        <v>38</v>
      </c>
      <c r="O212" s="76"/>
      <c r="P212" s="197">
        <f>O212*H212</f>
        <v>0</v>
      </c>
      <c r="Q212" s="197">
        <v>0.00031</v>
      </c>
      <c r="R212" s="197">
        <f>Q212*H212</f>
        <v>0.00062</v>
      </c>
      <c r="S212" s="197">
        <v>0</v>
      </c>
      <c r="T212" s="198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9" t="s">
        <v>173</v>
      </c>
      <c r="AT212" s="199" t="s">
        <v>156</v>
      </c>
      <c r="AU212" s="199" t="s">
        <v>83</v>
      </c>
      <c r="AY212" s="18" t="s">
        <v>153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8" t="s">
        <v>81</v>
      </c>
      <c r="BK212" s="200">
        <f>ROUND(I212*H212,2)</f>
        <v>0</v>
      </c>
      <c r="BL212" s="18" t="s">
        <v>173</v>
      </c>
      <c r="BM212" s="199" t="s">
        <v>1755</v>
      </c>
    </row>
    <row r="213" s="2" customFormat="1">
      <c r="A213" s="37"/>
      <c r="B213" s="38"/>
      <c r="C213" s="37"/>
      <c r="D213" s="201" t="s">
        <v>162</v>
      </c>
      <c r="E213" s="37"/>
      <c r="F213" s="202" t="s">
        <v>1516</v>
      </c>
      <c r="G213" s="37"/>
      <c r="H213" s="37"/>
      <c r="I213" s="123"/>
      <c r="J213" s="37"/>
      <c r="K213" s="37"/>
      <c r="L213" s="38"/>
      <c r="M213" s="203"/>
      <c r="N213" s="204"/>
      <c r="O213" s="76"/>
      <c r="P213" s="76"/>
      <c r="Q213" s="76"/>
      <c r="R213" s="76"/>
      <c r="S213" s="76"/>
      <c r="T213" s="7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8" t="s">
        <v>162</v>
      </c>
      <c r="AU213" s="18" t="s">
        <v>83</v>
      </c>
    </row>
    <row r="214" s="14" customFormat="1">
      <c r="A214" s="14"/>
      <c r="B214" s="217"/>
      <c r="C214" s="14"/>
      <c r="D214" s="201" t="s">
        <v>264</v>
      </c>
      <c r="E214" s="218" t="s">
        <v>1</v>
      </c>
      <c r="F214" s="219" t="s">
        <v>83</v>
      </c>
      <c r="G214" s="14"/>
      <c r="H214" s="220">
        <v>2</v>
      </c>
      <c r="I214" s="221"/>
      <c r="J214" s="14"/>
      <c r="K214" s="14"/>
      <c r="L214" s="217"/>
      <c r="M214" s="222"/>
      <c r="N214" s="223"/>
      <c r="O214" s="223"/>
      <c r="P214" s="223"/>
      <c r="Q214" s="223"/>
      <c r="R214" s="223"/>
      <c r="S214" s="223"/>
      <c r="T214" s="22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8" t="s">
        <v>264</v>
      </c>
      <c r="AU214" s="218" t="s">
        <v>83</v>
      </c>
      <c r="AV214" s="14" t="s">
        <v>83</v>
      </c>
      <c r="AW214" s="14" t="s">
        <v>30</v>
      </c>
      <c r="AX214" s="14" t="s">
        <v>81</v>
      </c>
      <c r="AY214" s="218" t="s">
        <v>153</v>
      </c>
    </row>
    <row r="215" s="2" customFormat="1" ht="16.5" customHeight="1">
      <c r="A215" s="37"/>
      <c r="B215" s="187"/>
      <c r="C215" s="188" t="s">
        <v>427</v>
      </c>
      <c r="D215" s="188" t="s">
        <v>156</v>
      </c>
      <c r="E215" s="189" t="s">
        <v>1756</v>
      </c>
      <c r="F215" s="190" t="s">
        <v>1757</v>
      </c>
      <c r="G215" s="191" t="s">
        <v>494</v>
      </c>
      <c r="H215" s="192">
        <v>2</v>
      </c>
      <c r="I215" s="193"/>
      <c r="J215" s="194">
        <f>ROUND(I215*H215,2)</f>
        <v>0</v>
      </c>
      <c r="K215" s="190" t="s">
        <v>261</v>
      </c>
      <c r="L215" s="38"/>
      <c r="M215" s="195" t="s">
        <v>1</v>
      </c>
      <c r="N215" s="196" t="s">
        <v>38</v>
      </c>
      <c r="O215" s="76"/>
      <c r="P215" s="197">
        <f>O215*H215</f>
        <v>0</v>
      </c>
      <c r="Q215" s="197">
        <v>14.65981</v>
      </c>
      <c r="R215" s="197">
        <f>Q215*H215</f>
        <v>29.31962</v>
      </c>
      <c r="S215" s="197">
        <v>0</v>
      </c>
      <c r="T215" s="198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9" t="s">
        <v>173</v>
      </c>
      <c r="AT215" s="199" t="s">
        <v>156</v>
      </c>
      <c r="AU215" s="199" t="s">
        <v>83</v>
      </c>
      <c r="AY215" s="18" t="s">
        <v>153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8" t="s">
        <v>81</v>
      </c>
      <c r="BK215" s="200">
        <f>ROUND(I215*H215,2)</f>
        <v>0</v>
      </c>
      <c r="BL215" s="18" t="s">
        <v>173</v>
      </c>
      <c r="BM215" s="199" t="s">
        <v>1758</v>
      </c>
    </row>
    <row r="216" s="2" customFormat="1">
      <c r="A216" s="37"/>
      <c r="B216" s="38"/>
      <c r="C216" s="37"/>
      <c r="D216" s="201" t="s">
        <v>162</v>
      </c>
      <c r="E216" s="37"/>
      <c r="F216" s="202" t="s">
        <v>1759</v>
      </c>
      <c r="G216" s="37"/>
      <c r="H216" s="37"/>
      <c r="I216" s="123"/>
      <c r="J216" s="37"/>
      <c r="K216" s="37"/>
      <c r="L216" s="38"/>
      <c r="M216" s="203"/>
      <c r="N216" s="204"/>
      <c r="O216" s="76"/>
      <c r="P216" s="76"/>
      <c r="Q216" s="76"/>
      <c r="R216" s="76"/>
      <c r="S216" s="76"/>
      <c r="T216" s="7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162</v>
      </c>
      <c r="AU216" s="18" t="s">
        <v>83</v>
      </c>
    </row>
    <row r="217" s="2" customFormat="1" ht="16.5" customHeight="1">
      <c r="A217" s="37"/>
      <c r="B217" s="187"/>
      <c r="C217" s="188" t="s">
        <v>433</v>
      </c>
      <c r="D217" s="188" t="s">
        <v>156</v>
      </c>
      <c r="E217" s="189" t="s">
        <v>1563</v>
      </c>
      <c r="F217" s="190" t="s">
        <v>1564</v>
      </c>
      <c r="G217" s="191" t="s">
        <v>494</v>
      </c>
      <c r="H217" s="192">
        <v>2</v>
      </c>
      <c r="I217" s="193"/>
      <c r="J217" s="194">
        <f>ROUND(I217*H217,2)</f>
        <v>0</v>
      </c>
      <c r="K217" s="190" t="s">
        <v>1</v>
      </c>
      <c r="L217" s="38"/>
      <c r="M217" s="195" t="s">
        <v>1</v>
      </c>
      <c r="N217" s="196" t="s">
        <v>38</v>
      </c>
      <c r="O217" s="76"/>
      <c r="P217" s="197">
        <f>O217*H217</f>
        <v>0</v>
      </c>
      <c r="Q217" s="197">
        <v>0.21734000000000001</v>
      </c>
      <c r="R217" s="197">
        <f>Q217*H217</f>
        <v>0.43468000000000001</v>
      </c>
      <c r="S217" s="197">
        <v>0</v>
      </c>
      <c r="T217" s="198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9" t="s">
        <v>173</v>
      </c>
      <c r="AT217" s="199" t="s">
        <v>156</v>
      </c>
      <c r="AU217" s="199" t="s">
        <v>83</v>
      </c>
      <c r="AY217" s="18" t="s">
        <v>153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8" t="s">
        <v>81</v>
      </c>
      <c r="BK217" s="200">
        <f>ROUND(I217*H217,2)</f>
        <v>0</v>
      </c>
      <c r="BL217" s="18" t="s">
        <v>173</v>
      </c>
      <c r="BM217" s="199" t="s">
        <v>1760</v>
      </c>
    </row>
    <row r="218" s="2" customFormat="1">
      <c r="A218" s="37"/>
      <c r="B218" s="38"/>
      <c r="C218" s="37"/>
      <c r="D218" s="201" t="s">
        <v>162</v>
      </c>
      <c r="E218" s="37"/>
      <c r="F218" s="202" t="s">
        <v>1564</v>
      </c>
      <c r="G218" s="37"/>
      <c r="H218" s="37"/>
      <c r="I218" s="123"/>
      <c r="J218" s="37"/>
      <c r="K218" s="37"/>
      <c r="L218" s="38"/>
      <c r="M218" s="203"/>
      <c r="N218" s="204"/>
      <c r="O218" s="76"/>
      <c r="P218" s="76"/>
      <c r="Q218" s="76"/>
      <c r="R218" s="76"/>
      <c r="S218" s="76"/>
      <c r="T218" s="7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8" t="s">
        <v>162</v>
      </c>
      <c r="AU218" s="18" t="s">
        <v>83</v>
      </c>
    </row>
    <row r="219" s="14" customFormat="1">
      <c r="A219" s="14"/>
      <c r="B219" s="217"/>
      <c r="C219" s="14"/>
      <c r="D219" s="201" t="s">
        <v>264</v>
      </c>
      <c r="E219" s="218" t="s">
        <v>1</v>
      </c>
      <c r="F219" s="219" t="s">
        <v>83</v>
      </c>
      <c r="G219" s="14"/>
      <c r="H219" s="220">
        <v>2</v>
      </c>
      <c r="I219" s="221"/>
      <c r="J219" s="14"/>
      <c r="K219" s="14"/>
      <c r="L219" s="217"/>
      <c r="M219" s="222"/>
      <c r="N219" s="223"/>
      <c r="O219" s="223"/>
      <c r="P219" s="223"/>
      <c r="Q219" s="223"/>
      <c r="R219" s="223"/>
      <c r="S219" s="223"/>
      <c r="T219" s="22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18" t="s">
        <v>264</v>
      </c>
      <c r="AU219" s="218" t="s">
        <v>83</v>
      </c>
      <c r="AV219" s="14" t="s">
        <v>83</v>
      </c>
      <c r="AW219" s="14" t="s">
        <v>30</v>
      </c>
      <c r="AX219" s="14" t="s">
        <v>81</v>
      </c>
      <c r="AY219" s="218" t="s">
        <v>153</v>
      </c>
    </row>
    <row r="220" s="2" customFormat="1" ht="16.5" customHeight="1">
      <c r="A220" s="37"/>
      <c r="B220" s="187"/>
      <c r="C220" s="236" t="s">
        <v>439</v>
      </c>
      <c r="D220" s="236" t="s">
        <v>491</v>
      </c>
      <c r="E220" s="237" t="s">
        <v>1566</v>
      </c>
      <c r="F220" s="238" t="s">
        <v>1567</v>
      </c>
      <c r="G220" s="239" t="s">
        <v>494</v>
      </c>
      <c r="H220" s="240">
        <v>2</v>
      </c>
      <c r="I220" s="241"/>
      <c r="J220" s="242">
        <f>ROUND(I220*H220,2)</f>
        <v>0</v>
      </c>
      <c r="K220" s="238" t="s">
        <v>1</v>
      </c>
      <c r="L220" s="243"/>
      <c r="M220" s="244" t="s">
        <v>1</v>
      </c>
      <c r="N220" s="245" t="s">
        <v>38</v>
      </c>
      <c r="O220" s="76"/>
      <c r="P220" s="197">
        <f>O220*H220</f>
        <v>0</v>
      </c>
      <c r="Q220" s="197">
        <v>0.16200000000000001</v>
      </c>
      <c r="R220" s="197">
        <f>Q220*H220</f>
        <v>0.32400000000000001</v>
      </c>
      <c r="S220" s="197">
        <v>0</v>
      </c>
      <c r="T220" s="198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99" t="s">
        <v>193</v>
      </c>
      <c r="AT220" s="199" t="s">
        <v>491</v>
      </c>
      <c r="AU220" s="199" t="s">
        <v>83</v>
      </c>
      <c r="AY220" s="18" t="s">
        <v>153</v>
      </c>
      <c r="BE220" s="200">
        <f>IF(N220="základní",J220,0)</f>
        <v>0</v>
      </c>
      <c r="BF220" s="200">
        <f>IF(N220="snížená",J220,0)</f>
        <v>0</v>
      </c>
      <c r="BG220" s="200">
        <f>IF(N220="zákl. přenesená",J220,0)</f>
        <v>0</v>
      </c>
      <c r="BH220" s="200">
        <f>IF(N220="sníž. přenesená",J220,0)</f>
        <v>0</v>
      </c>
      <c r="BI220" s="200">
        <f>IF(N220="nulová",J220,0)</f>
        <v>0</v>
      </c>
      <c r="BJ220" s="18" t="s">
        <v>81</v>
      </c>
      <c r="BK220" s="200">
        <f>ROUND(I220*H220,2)</f>
        <v>0</v>
      </c>
      <c r="BL220" s="18" t="s">
        <v>173</v>
      </c>
      <c r="BM220" s="199" t="s">
        <v>1761</v>
      </c>
    </row>
    <row r="221" s="2" customFormat="1">
      <c r="A221" s="37"/>
      <c r="B221" s="38"/>
      <c r="C221" s="37"/>
      <c r="D221" s="201" t="s">
        <v>162</v>
      </c>
      <c r="E221" s="37"/>
      <c r="F221" s="202" t="s">
        <v>1567</v>
      </c>
      <c r="G221" s="37"/>
      <c r="H221" s="37"/>
      <c r="I221" s="123"/>
      <c r="J221" s="37"/>
      <c r="K221" s="37"/>
      <c r="L221" s="38"/>
      <c r="M221" s="203"/>
      <c r="N221" s="204"/>
      <c r="O221" s="76"/>
      <c r="P221" s="76"/>
      <c r="Q221" s="76"/>
      <c r="R221" s="76"/>
      <c r="S221" s="76"/>
      <c r="T221" s="7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8" t="s">
        <v>162</v>
      </c>
      <c r="AU221" s="18" t="s">
        <v>83</v>
      </c>
    </row>
    <row r="222" s="14" customFormat="1">
      <c r="A222" s="14"/>
      <c r="B222" s="217"/>
      <c r="C222" s="14"/>
      <c r="D222" s="201" t="s">
        <v>264</v>
      </c>
      <c r="E222" s="218" t="s">
        <v>1</v>
      </c>
      <c r="F222" s="219" t="s">
        <v>83</v>
      </c>
      <c r="G222" s="14"/>
      <c r="H222" s="220">
        <v>2</v>
      </c>
      <c r="I222" s="221"/>
      <c r="J222" s="14"/>
      <c r="K222" s="14"/>
      <c r="L222" s="217"/>
      <c r="M222" s="222"/>
      <c r="N222" s="223"/>
      <c r="O222" s="223"/>
      <c r="P222" s="223"/>
      <c r="Q222" s="223"/>
      <c r="R222" s="223"/>
      <c r="S222" s="223"/>
      <c r="T222" s="22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8" t="s">
        <v>264</v>
      </c>
      <c r="AU222" s="218" t="s">
        <v>83</v>
      </c>
      <c r="AV222" s="14" t="s">
        <v>83</v>
      </c>
      <c r="AW222" s="14" t="s">
        <v>30</v>
      </c>
      <c r="AX222" s="14" t="s">
        <v>81</v>
      </c>
      <c r="AY222" s="218" t="s">
        <v>153</v>
      </c>
    </row>
    <row r="223" s="2" customFormat="1" ht="16.5" customHeight="1">
      <c r="A223" s="37"/>
      <c r="B223" s="187"/>
      <c r="C223" s="188" t="s">
        <v>444</v>
      </c>
      <c r="D223" s="188" t="s">
        <v>156</v>
      </c>
      <c r="E223" s="189" t="s">
        <v>1243</v>
      </c>
      <c r="F223" s="190" t="s">
        <v>1244</v>
      </c>
      <c r="G223" s="191" t="s">
        <v>373</v>
      </c>
      <c r="H223" s="192">
        <v>26.239999999999998</v>
      </c>
      <c r="I223" s="193"/>
      <c r="J223" s="194">
        <f>ROUND(I223*H223,2)</f>
        <v>0</v>
      </c>
      <c r="K223" s="190" t="s">
        <v>1</v>
      </c>
      <c r="L223" s="38"/>
      <c r="M223" s="195" t="s">
        <v>1</v>
      </c>
      <c r="N223" s="196" t="s">
        <v>38</v>
      </c>
      <c r="O223" s="76"/>
      <c r="P223" s="197">
        <f>O223*H223</f>
        <v>0</v>
      </c>
      <c r="Q223" s="197">
        <v>0.00012999999999999999</v>
      </c>
      <c r="R223" s="197">
        <f>Q223*H223</f>
        <v>0.0034111999999999996</v>
      </c>
      <c r="S223" s="197">
        <v>0</v>
      </c>
      <c r="T223" s="198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9" t="s">
        <v>173</v>
      </c>
      <c r="AT223" s="199" t="s">
        <v>156</v>
      </c>
      <c r="AU223" s="199" t="s">
        <v>83</v>
      </c>
      <c r="AY223" s="18" t="s">
        <v>153</v>
      </c>
      <c r="BE223" s="200">
        <f>IF(N223="základní",J223,0)</f>
        <v>0</v>
      </c>
      <c r="BF223" s="200">
        <f>IF(N223="snížená",J223,0)</f>
        <v>0</v>
      </c>
      <c r="BG223" s="200">
        <f>IF(N223="zákl. přenesená",J223,0)</f>
        <v>0</v>
      </c>
      <c r="BH223" s="200">
        <f>IF(N223="sníž. přenesená",J223,0)</f>
        <v>0</v>
      </c>
      <c r="BI223" s="200">
        <f>IF(N223="nulová",J223,0)</f>
        <v>0</v>
      </c>
      <c r="BJ223" s="18" t="s">
        <v>81</v>
      </c>
      <c r="BK223" s="200">
        <f>ROUND(I223*H223,2)</f>
        <v>0</v>
      </c>
      <c r="BL223" s="18" t="s">
        <v>173</v>
      </c>
      <c r="BM223" s="199" t="s">
        <v>1762</v>
      </c>
    </row>
    <row r="224" s="2" customFormat="1">
      <c r="A224" s="37"/>
      <c r="B224" s="38"/>
      <c r="C224" s="37"/>
      <c r="D224" s="201" t="s">
        <v>162</v>
      </c>
      <c r="E224" s="37"/>
      <c r="F224" s="202" t="s">
        <v>1244</v>
      </c>
      <c r="G224" s="37"/>
      <c r="H224" s="37"/>
      <c r="I224" s="123"/>
      <c r="J224" s="37"/>
      <c r="K224" s="37"/>
      <c r="L224" s="38"/>
      <c r="M224" s="203"/>
      <c r="N224" s="204"/>
      <c r="O224" s="76"/>
      <c r="P224" s="76"/>
      <c r="Q224" s="76"/>
      <c r="R224" s="76"/>
      <c r="S224" s="76"/>
      <c r="T224" s="7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8" t="s">
        <v>162</v>
      </c>
      <c r="AU224" s="18" t="s">
        <v>83</v>
      </c>
    </row>
    <row r="225" s="14" customFormat="1">
      <c r="A225" s="14"/>
      <c r="B225" s="217"/>
      <c r="C225" s="14"/>
      <c r="D225" s="201" t="s">
        <v>264</v>
      </c>
      <c r="E225" s="218" t="s">
        <v>1</v>
      </c>
      <c r="F225" s="219" t="s">
        <v>1750</v>
      </c>
      <c r="G225" s="14"/>
      <c r="H225" s="220">
        <v>26.239999999999998</v>
      </c>
      <c r="I225" s="221"/>
      <c r="J225" s="14"/>
      <c r="K225" s="14"/>
      <c r="L225" s="217"/>
      <c r="M225" s="222"/>
      <c r="N225" s="223"/>
      <c r="O225" s="223"/>
      <c r="P225" s="223"/>
      <c r="Q225" s="223"/>
      <c r="R225" s="223"/>
      <c r="S225" s="223"/>
      <c r="T225" s="22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8" t="s">
        <v>264</v>
      </c>
      <c r="AU225" s="218" t="s">
        <v>83</v>
      </c>
      <c r="AV225" s="14" t="s">
        <v>83</v>
      </c>
      <c r="AW225" s="14" t="s">
        <v>30</v>
      </c>
      <c r="AX225" s="14" t="s">
        <v>81</v>
      </c>
      <c r="AY225" s="218" t="s">
        <v>153</v>
      </c>
    </row>
    <row r="226" s="12" customFormat="1" ht="22.8" customHeight="1">
      <c r="A226" s="12"/>
      <c r="B226" s="174"/>
      <c r="C226" s="12"/>
      <c r="D226" s="175" t="s">
        <v>72</v>
      </c>
      <c r="E226" s="185" t="s">
        <v>667</v>
      </c>
      <c r="F226" s="185" t="s">
        <v>668</v>
      </c>
      <c r="G226" s="12"/>
      <c r="H226" s="12"/>
      <c r="I226" s="177"/>
      <c r="J226" s="186">
        <f>BK226</f>
        <v>0</v>
      </c>
      <c r="K226" s="12"/>
      <c r="L226" s="174"/>
      <c r="M226" s="179"/>
      <c r="N226" s="180"/>
      <c r="O226" s="180"/>
      <c r="P226" s="181">
        <f>SUM(P227:P228)</f>
        <v>0</v>
      </c>
      <c r="Q226" s="180"/>
      <c r="R226" s="181">
        <f>SUM(R227:R228)</f>
        <v>0</v>
      </c>
      <c r="S226" s="180"/>
      <c r="T226" s="182">
        <f>SUM(T227:T228)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75" t="s">
        <v>81</v>
      </c>
      <c r="AT226" s="183" t="s">
        <v>72</v>
      </c>
      <c r="AU226" s="183" t="s">
        <v>81</v>
      </c>
      <c r="AY226" s="175" t="s">
        <v>153</v>
      </c>
      <c r="BK226" s="184">
        <f>SUM(BK227:BK228)</f>
        <v>0</v>
      </c>
    </row>
    <row r="227" s="2" customFormat="1" ht="16.5" customHeight="1">
      <c r="A227" s="37"/>
      <c r="B227" s="187"/>
      <c r="C227" s="188" t="s">
        <v>281</v>
      </c>
      <c r="D227" s="188" t="s">
        <v>156</v>
      </c>
      <c r="E227" s="189" t="s">
        <v>1763</v>
      </c>
      <c r="F227" s="190" t="s">
        <v>1764</v>
      </c>
      <c r="G227" s="191" t="s">
        <v>359</v>
      </c>
      <c r="H227" s="192">
        <v>80.084000000000003</v>
      </c>
      <c r="I227" s="193"/>
      <c r="J227" s="194">
        <f>ROUND(I227*H227,2)</f>
        <v>0</v>
      </c>
      <c r="K227" s="190" t="s">
        <v>261</v>
      </c>
      <c r="L227" s="38"/>
      <c r="M227" s="195" t="s">
        <v>1</v>
      </c>
      <c r="N227" s="196" t="s">
        <v>38</v>
      </c>
      <c r="O227" s="76"/>
      <c r="P227" s="197">
        <f>O227*H227</f>
        <v>0</v>
      </c>
      <c r="Q227" s="197">
        <v>0</v>
      </c>
      <c r="R227" s="197">
        <f>Q227*H227</f>
        <v>0</v>
      </c>
      <c r="S227" s="197">
        <v>0</v>
      </c>
      <c r="T227" s="198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9" t="s">
        <v>173</v>
      </c>
      <c r="AT227" s="199" t="s">
        <v>156</v>
      </c>
      <c r="AU227" s="199" t="s">
        <v>83</v>
      </c>
      <c r="AY227" s="18" t="s">
        <v>153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8" t="s">
        <v>81</v>
      </c>
      <c r="BK227" s="200">
        <f>ROUND(I227*H227,2)</f>
        <v>0</v>
      </c>
      <c r="BL227" s="18" t="s">
        <v>173</v>
      </c>
      <c r="BM227" s="199" t="s">
        <v>1765</v>
      </c>
    </row>
    <row r="228" s="2" customFormat="1">
      <c r="A228" s="37"/>
      <c r="B228" s="38"/>
      <c r="C228" s="37"/>
      <c r="D228" s="201" t="s">
        <v>162</v>
      </c>
      <c r="E228" s="37"/>
      <c r="F228" s="202" t="s">
        <v>1766</v>
      </c>
      <c r="G228" s="37"/>
      <c r="H228" s="37"/>
      <c r="I228" s="123"/>
      <c r="J228" s="37"/>
      <c r="K228" s="37"/>
      <c r="L228" s="38"/>
      <c r="M228" s="206"/>
      <c r="N228" s="207"/>
      <c r="O228" s="208"/>
      <c r="P228" s="208"/>
      <c r="Q228" s="208"/>
      <c r="R228" s="208"/>
      <c r="S228" s="208"/>
      <c r="T228" s="209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8" t="s">
        <v>162</v>
      </c>
      <c r="AU228" s="18" t="s">
        <v>83</v>
      </c>
    </row>
    <row r="229" s="2" customFormat="1" ht="6.96" customHeight="1">
      <c r="A229" s="37"/>
      <c r="B229" s="59"/>
      <c r="C229" s="60"/>
      <c r="D229" s="60"/>
      <c r="E229" s="60"/>
      <c r="F229" s="60"/>
      <c r="G229" s="60"/>
      <c r="H229" s="60"/>
      <c r="I229" s="147"/>
      <c r="J229" s="60"/>
      <c r="K229" s="60"/>
      <c r="L229" s="38"/>
      <c r="M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</row>
  </sheetData>
  <autoFilter ref="C120:K22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119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1767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ROUND((SUM(BE122:BE283)),  2)</f>
        <v>0</v>
      </c>
      <c r="G33" s="37"/>
      <c r="H33" s="37"/>
      <c r="I33" s="134">
        <v>0.20999999999999999</v>
      </c>
      <c r="J33" s="133">
        <f>ROUND(((SUM(BE122:BE283))*I33),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ROUND((SUM(BF122:BF283)),  2)</f>
        <v>0</v>
      </c>
      <c r="G34" s="37"/>
      <c r="H34" s="37"/>
      <c r="I34" s="134">
        <v>0.14999999999999999</v>
      </c>
      <c r="J34" s="133">
        <f>ROUND(((SUM(BF122:BF283))*I34),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ROUND((SUM(BG122:BG283)),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ROUND((SUM(BH122:BH283)),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ROUND((SUM(BI122:BI283)),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458/20-4-10 - SO 59 - Přeložka tlakové kanalizace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J123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250</v>
      </c>
      <c r="E98" s="160"/>
      <c r="F98" s="160"/>
      <c r="G98" s="160"/>
      <c r="H98" s="160"/>
      <c r="I98" s="161"/>
      <c r="J98" s="162">
        <f>J124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251</v>
      </c>
      <c r="E99" s="160"/>
      <c r="F99" s="160"/>
      <c r="G99" s="160"/>
      <c r="H99" s="160"/>
      <c r="I99" s="161"/>
      <c r="J99" s="162">
        <f>J173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8"/>
      <c r="C100" s="10"/>
      <c r="D100" s="159" t="s">
        <v>1035</v>
      </c>
      <c r="E100" s="160"/>
      <c r="F100" s="160"/>
      <c r="G100" s="160"/>
      <c r="H100" s="160"/>
      <c r="I100" s="161"/>
      <c r="J100" s="162">
        <f>J177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1036</v>
      </c>
      <c r="E101" s="160"/>
      <c r="F101" s="160"/>
      <c r="G101" s="160"/>
      <c r="H101" s="160"/>
      <c r="I101" s="161"/>
      <c r="J101" s="162">
        <f>J190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8"/>
      <c r="C102" s="10"/>
      <c r="D102" s="159" t="s">
        <v>466</v>
      </c>
      <c r="E102" s="160"/>
      <c r="F102" s="160"/>
      <c r="G102" s="160"/>
      <c r="H102" s="160"/>
      <c r="I102" s="161"/>
      <c r="J102" s="162">
        <f>J279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123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147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148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137</v>
      </c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122" t="str">
        <f>E7</f>
        <v>Obchodní centrum Lysá nad Labem - veřejná dopravní a technická infrastruktura</v>
      </c>
      <c r="F112" s="31"/>
      <c r="G112" s="31"/>
      <c r="H112" s="31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124</v>
      </c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458/20-4-10 - SO 59 - Přeložka tlakové kanalizace</v>
      </c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123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124" t="s">
        <v>22</v>
      </c>
      <c r="J116" s="68" t="str">
        <f>IF(J12="","",J12)</f>
        <v>20. 3. 2020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124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124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123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63"/>
      <c r="B121" s="164"/>
      <c r="C121" s="165" t="s">
        <v>138</v>
      </c>
      <c r="D121" s="166" t="s">
        <v>58</v>
      </c>
      <c r="E121" s="166" t="s">
        <v>54</v>
      </c>
      <c r="F121" s="166" t="s">
        <v>55</v>
      </c>
      <c r="G121" s="166" t="s">
        <v>139</v>
      </c>
      <c r="H121" s="166" t="s">
        <v>140</v>
      </c>
      <c r="I121" s="167" t="s">
        <v>141</v>
      </c>
      <c r="J121" s="166" t="s">
        <v>128</v>
      </c>
      <c r="K121" s="168" t="s">
        <v>142</v>
      </c>
      <c r="L121" s="169"/>
      <c r="M121" s="85" t="s">
        <v>1</v>
      </c>
      <c r="N121" s="86" t="s">
        <v>37</v>
      </c>
      <c r="O121" s="86" t="s">
        <v>143</v>
      </c>
      <c r="P121" s="86" t="s">
        <v>144</v>
      </c>
      <c r="Q121" s="86" t="s">
        <v>145</v>
      </c>
      <c r="R121" s="86" t="s">
        <v>146</v>
      </c>
      <c r="S121" s="86" t="s">
        <v>147</v>
      </c>
      <c r="T121" s="87" t="s">
        <v>148</v>
      </c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</row>
    <row r="122" s="2" customFormat="1" ht="22.8" customHeight="1">
      <c r="A122" s="37"/>
      <c r="B122" s="38"/>
      <c r="C122" s="92" t="s">
        <v>149</v>
      </c>
      <c r="D122" s="37"/>
      <c r="E122" s="37"/>
      <c r="F122" s="37"/>
      <c r="G122" s="37"/>
      <c r="H122" s="37"/>
      <c r="I122" s="123"/>
      <c r="J122" s="170">
        <f>BK122</f>
        <v>0</v>
      </c>
      <c r="K122" s="37"/>
      <c r="L122" s="38"/>
      <c r="M122" s="88"/>
      <c r="N122" s="72"/>
      <c r="O122" s="89"/>
      <c r="P122" s="171">
        <f>P123</f>
        <v>0</v>
      </c>
      <c r="Q122" s="89"/>
      <c r="R122" s="171">
        <f>R123</f>
        <v>1.913040144</v>
      </c>
      <c r="S122" s="89"/>
      <c r="T122" s="172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130</v>
      </c>
      <c r="BK122" s="173">
        <f>BK123</f>
        <v>0</v>
      </c>
    </row>
    <row r="123" s="12" customFormat="1" ht="25.92" customHeight="1">
      <c r="A123" s="12"/>
      <c r="B123" s="174"/>
      <c r="C123" s="12"/>
      <c r="D123" s="175" t="s">
        <v>72</v>
      </c>
      <c r="E123" s="176" t="s">
        <v>255</v>
      </c>
      <c r="F123" s="176" t="s">
        <v>256</v>
      </c>
      <c r="G123" s="12"/>
      <c r="H123" s="12"/>
      <c r="I123" s="177"/>
      <c r="J123" s="178">
        <f>BK123</f>
        <v>0</v>
      </c>
      <c r="K123" s="12"/>
      <c r="L123" s="174"/>
      <c r="M123" s="179"/>
      <c r="N123" s="180"/>
      <c r="O123" s="180"/>
      <c r="P123" s="181">
        <f>P124+P173+P177+P190+P279</f>
        <v>0</v>
      </c>
      <c r="Q123" s="180"/>
      <c r="R123" s="181">
        <f>R124+R173+R177+R190+R279</f>
        <v>1.913040144</v>
      </c>
      <c r="S123" s="180"/>
      <c r="T123" s="182">
        <f>T124+T173+T177+T190+T279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5" t="s">
        <v>81</v>
      </c>
      <c r="AT123" s="183" t="s">
        <v>72</v>
      </c>
      <c r="AU123" s="183" t="s">
        <v>73</v>
      </c>
      <c r="AY123" s="175" t="s">
        <v>153</v>
      </c>
      <c r="BK123" s="184">
        <f>BK124+BK173+BK177+BK190+BK279</f>
        <v>0</v>
      </c>
    </row>
    <row r="124" s="12" customFormat="1" ht="22.8" customHeight="1">
      <c r="A124" s="12"/>
      <c r="B124" s="174"/>
      <c r="C124" s="12"/>
      <c r="D124" s="175" t="s">
        <v>72</v>
      </c>
      <c r="E124" s="185" t="s">
        <v>81</v>
      </c>
      <c r="F124" s="185" t="s">
        <v>257</v>
      </c>
      <c r="G124" s="12"/>
      <c r="H124" s="12"/>
      <c r="I124" s="177"/>
      <c r="J124" s="186">
        <f>BK124</f>
        <v>0</v>
      </c>
      <c r="K124" s="12"/>
      <c r="L124" s="174"/>
      <c r="M124" s="179"/>
      <c r="N124" s="180"/>
      <c r="O124" s="180"/>
      <c r="P124" s="181">
        <f>SUM(P125:P172)</f>
        <v>0</v>
      </c>
      <c r="Q124" s="180"/>
      <c r="R124" s="181">
        <f>SUM(R125:R172)</f>
        <v>0.0096596640000000001</v>
      </c>
      <c r="S124" s="180"/>
      <c r="T124" s="182">
        <f>SUM(T125:T172)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5" t="s">
        <v>81</v>
      </c>
      <c r="AT124" s="183" t="s">
        <v>72</v>
      </c>
      <c r="AU124" s="183" t="s">
        <v>81</v>
      </c>
      <c r="AY124" s="175" t="s">
        <v>153</v>
      </c>
      <c r="BK124" s="184">
        <f>SUM(BK125:BK172)</f>
        <v>0</v>
      </c>
    </row>
    <row r="125" s="2" customFormat="1" ht="16.5" customHeight="1">
      <c r="A125" s="37"/>
      <c r="B125" s="187"/>
      <c r="C125" s="188" t="s">
        <v>81</v>
      </c>
      <c r="D125" s="188" t="s">
        <v>156</v>
      </c>
      <c r="E125" s="189" t="s">
        <v>1037</v>
      </c>
      <c r="F125" s="190" t="s">
        <v>1038</v>
      </c>
      <c r="G125" s="191" t="s">
        <v>290</v>
      </c>
      <c r="H125" s="192">
        <v>296</v>
      </c>
      <c r="I125" s="193"/>
      <c r="J125" s="194">
        <f>ROUND(I125*H125,2)</f>
        <v>0</v>
      </c>
      <c r="K125" s="190" t="s">
        <v>1</v>
      </c>
      <c r="L125" s="38"/>
      <c r="M125" s="195" t="s">
        <v>1</v>
      </c>
      <c r="N125" s="196" t="s">
        <v>38</v>
      </c>
      <c r="O125" s="76"/>
      <c r="P125" s="197">
        <f>O125*H125</f>
        <v>0</v>
      </c>
      <c r="Q125" s="197">
        <v>3.2634E-05</v>
      </c>
      <c r="R125" s="197">
        <f>Q125*H125</f>
        <v>0.0096596640000000001</v>
      </c>
      <c r="S125" s="197">
        <v>0</v>
      </c>
      <c r="T125" s="198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9" t="s">
        <v>173</v>
      </c>
      <c r="AT125" s="199" t="s">
        <v>156</v>
      </c>
      <c r="AU125" s="199" t="s">
        <v>83</v>
      </c>
      <c r="AY125" s="18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8" t="s">
        <v>81</v>
      </c>
      <c r="BK125" s="200">
        <f>ROUND(I125*H125,2)</f>
        <v>0</v>
      </c>
      <c r="BL125" s="18" t="s">
        <v>173</v>
      </c>
      <c r="BM125" s="199" t="s">
        <v>1768</v>
      </c>
    </row>
    <row r="126" s="2" customFormat="1">
      <c r="A126" s="37"/>
      <c r="B126" s="38"/>
      <c r="C126" s="37"/>
      <c r="D126" s="201" t="s">
        <v>162</v>
      </c>
      <c r="E126" s="37"/>
      <c r="F126" s="202" t="s">
        <v>1040</v>
      </c>
      <c r="G126" s="37"/>
      <c r="H126" s="37"/>
      <c r="I126" s="123"/>
      <c r="J126" s="37"/>
      <c r="K126" s="37"/>
      <c r="L126" s="38"/>
      <c r="M126" s="203"/>
      <c r="N126" s="204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162</v>
      </c>
      <c r="AU126" s="18" t="s">
        <v>83</v>
      </c>
    </row>
    <row r="127" s="14" customFormat="1">
      <c r="A127" s="14"/>
      <c r="B127" s="217"/>
      <c r="C127" s="14"/>
      <c r="D127" s="201" t="s">
        <v>264</v>
      </c>
      <c r="E127" s="218" t="s">
        <v>1</v>
      </c>
      <c r="F127" s="219" t="s">
        <v>1041</v>
      </c>
      <c r="G127" s="14"/>
      <c r="H127" s="220">
        <v>296</v>
      </c>
      <c r="I127" s="221"/>
      <c r="J127" s="14"/>
      <c r="K127" s="14"/>
      <c r="L127" s="217"/>
      <c r="M127" s="222"/>
      <c r="N127" s="223"/>
      <c r="O127" s="223"/>
      <c r="P127" s="223"/>
      <c r="Q127" s="223"/>
      <c r="R127" s="223"/>
      <c r="S127" s="223"/>
      <c r="T127" s="22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18" t="s">
        <v>264</v>
      </c>
      <c r="AU127" s="218" t="s">
        <v>83</v>
      </c>
      <c r="AV127" s="14" t="s">
        <v>83</v>
      </c>
      <c r="AW127" s="14" t="s">
        <v>30</v>
      </c>
      <c r="AX127" s="14" t="s">
        <v>81</v>
      </c>
      <c r="AY127" s="218" t="s">
        <v>153</v>
      </c>
    </row>
    <row r="128" s="2" customFormat="1" ht="16.5" customHeight="1">
      <c r="A128" s="37"/>
      <c r="B128" s="187"/>
      <c r="C128" s="188" t="s">
        <v>83</v>
      </c>
      <c r="D128" s="188" t="s">
        <v>156</v>
      </c>
      <c r="E128" s="189" t="s">
        <v>1042</v>
      </c>
      <c r="F128" s="190" t="s">
        <v>1043</v>
      </c>
      <c r="G128" s="191" t="s">
        <v>301</v>
      </c>
      <c r="H128" s="192">
        <v>388.87200000000001</v>
      </c>
      <c r="I128" s="193"/>
      <c r="J128" s="194">
        <f>ROUND(I128*H128,2)</f>
        <v>0</v>
      </c>
      <c r="K128" s="190" t="s">
        <v>261</v>
      </c>
      <c r="L128" s="38"/>
      <c r="M128" s="195" t="s">
        <v>1</v>
      </c>
      <c r="N128" s="196" t="s">
        <v>38</v>
      </c>
      <c r="O128" s="76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9" t="s">
        <v>173</v>
      </c>
      <c r="AT128" s="199" t="s">
        <v>156</v>
      </c>
      <c r="AU128" s="199" t="s">
        <v>83</v>
      </c>
      <c r="AY128" s="18" t="s">
        <v>153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8" t="s">
        <v>81</v>
      </c>
      <c r="BK128" s="200">
        <f>ROUND(I128*H128,2)</f>
        <v>0</v>
      </c>
      <c r="BL128" s="18" t="s">
        <v>173</v>
      </c>
      <c r="BM128" s="199" t="s">
        <v>1769</v>
      </c>
    </row>
    <row r="129" s="2" customFormat="1">
      <c r="A129" s="37"/>
      <c r="B129" s="38"/>
      <c r="C129" s="37"/>
      <c r="D129" s="201" t="s">
        <v>162</v>
      </c>
      <c r="E129" s="37"/>
      <c r="F129" s="202" t="s">
        <v>1045</v>
      </c>
      <c r="G129" s="37"/>
      <c r="H129" s="37"/>
      <c r="I129" s="123"/>
      <c r="J129" s="37"/>
      <c r="K129" s="37"/>
      <c r="L129" s="38"/>
      <c r="M129" s="203"/>
      <c r="N129" s="204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162</v>
      </c>
      <c r="AU129" s="18" t="s">
        <v>83</v>
      </c>
    </row>
    <row r="130" s="14" customFormat="1">
      <c r="A130" s="14"/>
      <c r="B130" s="217"/>
      <c r="C130" s="14"/>
      <c r="D130" s="201" t="s">
        <v>264</v>
      </c>
      <c r="E130" s="218" t="s">
        <v>1</v>
      </c>
      <c r="F130" s="219" t="s">
        <v>1279</v>
      </c>
      <c r="G130" s="14"/>
      <c r="H130" s="220">
        <v>388.87200000000001</v>
      </c>
      <c r="I130" s="221"/>
      <c r="J130" s="14"/>
      <c r="K130" s="14"/>
      <c r="L130" s="217"/>
      <c r="M130" s="222"/>
      <c r="N130" s="223"/>
      <c r="O130" s="223"/>
      <c r="P130" s="223"/>
      <c r="Q130" s="223"/>
      <c r="R130" s="223"/>
      <c r="S130" s="223"/>
      <c r="T130" s="22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8" t="s">
        <v>264</v>
      </c>
      <c r="AU130" s="218" t="s">
        <v>83</v>
      </c>
      <c r="AV130" s="14" t="s">
        <v>83</v>
      </c>
      <c r="AW130" s="14" t="s">
        <v>30</v>
      </c>
      <c r="AX130" s="14" t="s">
        <v>81</v>
      </c>
      <c r="AY130" s="218" t="s">
        <v>153</v>
      </c>
    </row>
    <row r="131" s="2" customFormat="1" ht="16.5" customHeight="1">
      <c r="A131" s="37"/>
      <c r="B131" s="187"/>
      <c r="C131" s="188" t="s">
        <v>168</v>
      </c>
      <c r="D131" s="188" t="s">
        <v>156</v>
      </c>
      <c r="E131" s="189" t="s">
        <v>1056</v>
      </c>
      <c r="F131" s="190" t="s">
        <v>1057</v>
      </c>
      <c r="G131" s="191" t="s">
        <v>260</v>
      </c>
      <c r="H131" s="192">
        <v>707.03999999999996</v>
      </c>
      <c r="I131" s="193"/>
      <c r="J131" s="194">
        <f>ROUND(I131*H131,2)</f>
        <v>0</v>
      </c>
      <c r="K131" s="190" t="s">
        <v>1</v>
      </c>
      <c r="L131" s="38"/>
      <c r="M131" s="195" t="s">
        <v>1</v>
      </c>
      <c r="N131" s="196" t="s">
        <v>38</v>
      </c>
      <c r="O131" s="76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9" t="s">
        <v>173</v>
      </c>
      <c r="AT131" s="199" t="s">
        <v>156</v>
      </c>
      <c r="AU131" s="199" t="s">
        <v>83</v>
      </c>
      <c r="AY131" s="18" t="s">
        <v>153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8" t="s">
        <v>81</v>
      </c>
      <c r="BK131" s="200">
        <f>ROUND(I131*H131,2)</f>
        <v>0</v>
      </c>
      <c r="BL131" s="18" t="s">
        <v>173</v>
      </c>
      <c r="BM131" s="199" t="s">
        <v>1770</v>
      </c>
    </row>
    <row r="132" s="2" customFormat="1">
      <c r="A132" s="37"/>
      <c r="B132" s="38"/>
      <c r="C132" s="37"/>
      <c r="D132" s="201" t="s">
        <v>162</v>
      </c>
      <c r="E132" s="37"/>
      <c r="F132" s="202" t="s">
        <v>1059</v>
      </c>
      <c r="G132" s="37"/>
      <c r="H132" s="37"/>
      <c r="I132" s="123"/>
      <c r="J132" s="37"/>
      <c r="K132" s="37"/>
      <c r="L132" s="38"/>
      <c r="M132" s="203"/>
      <c r="N132" s="204"/>
      <c r="O132" s="76"/>
      <c r="P132" s="76"/>
      <c r="Q132" s="76"/>
      <c r="R132" s="76"/>
      <c r="S132" s="76"/>
      <c r="T132" s="7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162</v>
      </c>
      <c r="AU132" s="18" t="s">
        <v>83</v>
      </c>
    </row>
    <row r="133" s="14" customFormat="1">
      <c r="A133" s="14"/>
      <c r="B133" s="217"/>
      <c r="C133" s="14"/>
      <c r="D133" s="201" t="s">
        <v>264</v>
      </c>
      <c r="E133" s="218" t="s">
        <v>1</v>
      </c>
      <c r="F133" s="219" t="s">
        <v>1281</v>
      </c>
      <c r="G133" s="14"/>
      <c r="H133" s="220">
        <v>707.03999999999996</v>
      </c>
      <c r="I133" s="221"/>
      <c r="J133" s="14"/>
      <c r="K133" s="14"/>
      <c r="L133" s="217"/>
      <c r="M133" s="222"/>
      <c r="N133" s="223"/>
      <c r="O133" s="223"/>
      <c r="P133" s="223"/>
      <c r="Q133" s="223"/>
      <c r="R133" s="223"/>
      <c r="S133" s="223"/>
      <c r="T133" s="22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18" t="s">
        <v>264</v>
      </c>
      <c r="AU133" s="218" t="s">
        <v>83</v>
      </c>
      <c r="AV133" s="14" t="s">
        <v>83</v>
      </c>
      <c r="AW133" s="14" t="s">
        <v>30</v>
      </c>
      <c r="AX133" s="14" t="s">
        <v>81</v>
      </c>
      <c r="AY133" s="218" t="s">
        <v>153</v>
      </c>
    </row>
    <row r="134" s="2" customFormat="1" ht="16.5" customHeight="1">
      <c r="A134" s="37"/>
      <c r="B134" s="187"/>
      <c r="C134" s="188" t="s">
        <v>173</v>
      </c>
      <c r="D134" s="188" t="s">
        <v>156</v>
      </c>
      <c r="E134" s="189" t="s">
        <v>1062</v>
      </c>
      <c r="F134" s="190" t="s">
        <v>1063</v>
      </c>
      <c r="G134" s="191" t="s">
        <v>260</v>
      </c>
      <c r="H134" s="192">
        <v>707.03999999999996</v>
      </c>
      <c r="I134" s="193"/>
      <c r="J134" s="194">
        <f>ROUND(I134*H134,2)</f>
        <v>0</v>
      </c>
      <c r="K134" s="190" t="s">
        <v>1</v>
      </c>
      <c r="L134" s="38"/>
      <c r="M134" s="195" t="s">
        <v>1</v>
      </c>
      <c r="N134" s="196" t="s">
        <v>38</v>
      </c>
      <c r="O134" s="76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9" t="s">
        <v>173</v>
      </c>
      <c r="AT134" s="199" t="s">
        <v>156</v>
      </c>
      <c r="AU134" s="199" t="s">
        <v>83</v>
      </c>
      <c r="AY134" s="18" t="s">
        <v>153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8" t="s">
        <v>81</v>
      </c>
      <c r="BK134" s="200">
        <f>ROUND(I134*H134,2)</f>
        <v>0</v>
      </c>
      <c r="BL134" s="18" t="s">
        <v>173</v>
      </c>
      <c r="BM134" s="199" t="s">
        <v>1771</v>
      </c>
    </row>
    <row r="135" s="2" customFormat="1">
      <c r="A135" s="37"/>
      <c r="B135" s="38"/>
      <c r="C135" s="37"/>
      <c r="D135" s="201" t="s">
        <v>162</v>
      </c>
      <c r="E135" s="37"/>
      <c r="F135" s="202" t="s">
        <v>1065</v>
      </c>
      <c r="G135" s="37"/>
      <c r="H135" s="37"/>
      <c r="I135" s="123"/>
      <c r="J135" s="37"/>
      <c r="K135" s="37"/>
      <c r="L135" s="38"/>
      <c r="M135" s="203"/>
      <c r="N135" s="204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162</v>
      </c>
      <c r="AU135" s="18" t="s">
        <v>83</v>
      </c>
    </row>
    <row r="136" s="14" customFormat="1">
      <c r="A136" s="14"/>
      <c r="B136" s="217"/>
      <c r="C136" s="14"/>
      <c r="D136" s="201" t="s">
        <v>264</v>
      </c>
      <c r="E136" s="218" t="s">
        <v>1</v>
      </c>
      <c r="F136" s="219" t="s">
        <v>1281</v>
      </c>
      <c r="G136" s="14"/>
      <c r="H136" s="220">
        <v>707.03999999999996</v>
      </c>
      <c r="I136" s="221"/>
      <c r="J136" s="14"/>
      <c r="K136" s="14"/>
      <c r="L136" s="217"/>
      <c r="M136" s="222"/>
      <c r="N136" s="223"/>
      <c r="O136" s="223"/>
      <c r="P136" s="223"/>
      <c r="Q136" s="223"/>
      <c r="R136" s="223"/>
      <c r="S136" s="223"/>
      <c r="T136" s="22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8" t="s">
        <v>264</v>
      </c>
      <c r="AU136" s="218" t="s">
        <v>83</v>
      </c>
      <c r="AV136" s="14" t="s">
        <v>83</v>
      </c>
      <c r="AW136" s="14" t="s">
        <v>30</v>
      </c>
      <c r="AX136" s="14" t="s">
        <v>81</v>
      </c>
      <c r="AY136" s="218" t="s">
        <v>153</v>
      </c>
    </row>
    <row r="137" s="2" customFormat="1" ht="16.5" customHeight="1">
      <c r="A137" s="37"/>
      <c r="B137" s="187"/>
      <c r="C137" s="188" t="s">
        <v>152</v>
      </c>
      <c r="D137" s="188" t="s">
        <v>156</v>
      </c>
      <c r="E137" s="189" t="s">
        <v>315</v>
      </c>
      <c r="F137" s="190" t="s">
        <v>316</v>
      </c>
      <c r="G137" s="191" t="s">
        <v>301</v>
      </c>
      <c r="H137" s="192">
        <v>388.87200000000001</v>
      </c>
      <c r="I137" s="193"/>
      <c r="J137" s="194">
        <f>ROUND(I137*H137,2)</f>
        <v>0</v>
      </c>
      <c r="K137" s="190" t="s">
        <v>261</v>
      </c>
      <c r="L137" s="38"/>
      <c r="M137" s="195" t="s">
        <v>1</v>
      </c>
      <c r="N137" s="196" t="s">
        <v>38</v>
      </c>
      <c r="O137" s="76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9" t="s">
        <v>173</v>
      </c>
      <c r="AT137" s="199" t="s">
        <v>156</v>
      </c>
      <c r="AU137" s="199" t="s">
        <v>83</v>
      </c>
      <c r="AY137" s="18" t="s">
        <v>153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8" t="s">
        <v>81</v>
      </c>
      <c r="BK137" s="200">
        <f>ROUND(I137*H137,2)</f>
        <v>0</v>
      </c>
      <c r="BL137" s="18" t="s">
        <v>173</v>
      </c>
      <c r="BM137" s="199" t="s">
        <v>1772</v>
      </c>
    </row>
    <row r="138" s="2" customFormat="1">
      <c r="A138" s="37"/>
      <c r="B138" s="38"/>
      <c r="C138" s="37"/>
      <c r="D138" s="201" t="s">
        <v>162</v>
      </c>
      <c r="E138" s="37"/>
      <c r="F138" s="202" t="s">
        <v>318</v>
      </c>
      <c r="G138" s="37"/>
      <c r="H138" s="37"/>
      <c r="I138" s="123"/>
      <c r="J138" s="37"/>
      <c r="K138" s="37"/>
      <c r="L138" s="38"/>
      <c r="M138" s="203"/>
      <c r="N138" s="204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162</v>
      </c>
      <c r="AU138" s="18" t="s">
        <v>83</v>
      </c>
    </row>
    <row r="139" s="14" customFormat="1">
      <c r="A139" s="14"/>
      <c r="B139" s="217"/>
      <c r="C139" s="14"/>
      <c r="D139" s="201" t="s">
        <v>264</v>
      </c>
      <c r="E139" s="218" t="s">
        <v>1</v>
      </c>
      <c r="F139" s="219" t="s">
        <v>1279</v>
      </c>
      <c r="G139" s="14"/>
      <c r="H139" s="220">
        <v>388.87200000000001</v>
      </c>
      <c r="I139" s="221"/>
      <c r="J139" s="14"/>
      <c r="K139" s="14"/>
      <c r="L139" s="217"/>
      <c r="M139" s="222"/>
      <c r="N139" s="223"/>
      <c r="O139" s="223"/>
      <c r="P139" s="223"/>
      <c r="Q139" s="223"/>
      <c r="R139" s="223"/>
      <c r="S139" s="223"/>
      <c r="T139" s="22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8" t="s">
        <v>264</v>
      </c>
      <c r="AU139" s="218" t="s">
        <v>83</v>
      </c>
      <c r="AV139" s="14" t="s">
        <v>83</v>
      </c>
      <c r="AW139" s="14" t="s">
        <v>30</v>
      </c>
      <c r="AX139" s="14" t="s">
        <v>81</v>
      </c>
      <c r="AY139" s="218" t="s">
        <v>153</v>
      </c>
    </row>
    <row r="140" s="13" customFormat="1">
      <c r="A140" s="13"/>
      <c r="B140" s="210"/>
      <c r="C140" s="13"/>
      <c r="D140" s="201" t="s">
        <v>264</v>
      </c>
      <c r="E140" s="211" t="s">
        <v>1</v>
      </c>
      <c r="F140" s="212" t="s">
        <v>1284</v>
      </c>
      <c r="G140" s="13"/>
      <c r="H140" s="211" t="s">
        <v>1</v>
      </c>
      <c r="I140" s="213"/>
      <c r="J140" s="13"/>
      <c r="K140" s="13"/>
      <c r="L140" s="210"/>
      <c r="M140" s="214"/>
      <c r="N140" s="215"/>
      <c r="O140" s="215"/>
      <c r="P140" s="215"/>
      <c r="Q140" s="215"/>
      <c r="R140" s="215"/>
      <c r="S140" s="215"/>
      <c r="T140" s="21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11" t="s">
        <v>264</v>
      </c>
      <c r="AU140" s="211" t="s">
        <v>83</v>
      </c>
      <c r="AV140" s="13" t="s">
        <v>81</v>
      </c>
      <c r="AW140" s="13" t="s">
        <v>30</v>
      </c>
      <c r="AX140" s="13" t="s">
        <v>73</v>
      </c>
      <c r="AY140" s="211" t="s">
        <v>153</v>
      </c>
    </row>
    <row r="141" s="2" customFormat="1" ht="16.5" customHeight="1">
      <c r="A141" s="37"/>
      <c r="B141" s="187"/>
      <c r="C141" s="188" t="s">
        <v>183</v>
      </c>
      <c r="D141" s="188" t="s">
        <v>156</v>
      </c>
      <c r="E141" s="189" t="s">
        <v>324</v>
      </c>
      <c r="F141" s="190" t="s">
        <v>325</v>
      </c>
      <c r="G141" s="191" t="s">
        <v>301</v>
      </c>
      <c r="H141" s="192">
        <v>388.87200000000001</v>
      </c>
      <c r="I141" s="193"/>
      <c r="J141" s="194">
        <f>ROUND(I141*H141,2)</f>
        <v>0</v>
      </c>
      <c r="K141" s="190" t="s">
        <v>261</v>
      </c>
      <c r="L141" s="38"/>
      <c r="M141" s="195" t="s">
        <v>1</v>
      </c>
      <c r="N141" s="196" t="s">
        <v>38</v>
      </c>
      <c r="O141" s="76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9" t="s">
        <v>173</v>
      </c>
      <c r="AT141" s="199" t="s">
        <v>156</v>
      </c>
      <c r="AU141" s="199" t="s">
        <v>83</v>
      </c>
      <c r="AY141" s="18" t="s">
        <v>153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8" t="s">
        <v>81</v>
      </c>
      <c r="BK141" s="200">
        <f>ROUND(I141*H141,2)</f>
        <v>0</v>
      </c>
      <c r="BL141" s="18" t="s">
        <v>173</v>
      </c>
      <c r="BM141" s="199" t="s">
        <v>1773</v>
      </c>
    </row>
    <row r="142" s="2" customFormat="1">
      <c r="A142" s="37"/>
      <c r="B142" s="38"/>
      <c r="C142" s="37"/>
      <c r="D142" s="201" t="s">
        <v>162</v>
      </c>
      <c r="E142" s="37"/>
      <c r="F142" s="202" t="s">
        <v>327</v>
      </c>
      <c r="G142" s="37"/>
      <c r="H142" s="37"/>
      <c r="I142" s="123"/>
      <c r="J142" s="37"/>
      <c r="K142" s="37"/>
      <c r="L142" s="38"/>
      <c r="M142" s="203"/>
      <c r="N142" s="204"/>
      <c r="O142" s="76"/>
      <c r="P142" s="76"/>
      <c r="Q142" s="76"/>
      <c r="R142" s="76"/>
      <c r="S142" s="76"/>
      <c r="T142" s="7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162</v>
      </c>
      <c r="AU142" s="18" t="s">
        <v>83</v>
      </c>
    </row>
    <row r="143" s="14" customFormat="1">
      <c r="A143" s="14"/>
      <c r="B143" s="217"/>
      <c r="C143" s="14"/>
      <c r="D143" s="201" t="s">
        <v>264</v>
      </c>
      <c r="E143" s="218" t="s">
        <v>1</v>
      </c>
      <c r="F143" s="219" t="s">
        <v>1279</v>
      </c>
      <c r="G143" s="14"/>
      <c r="H143" s="220">
        <v>388.87200000000001</v>
      </c>
      <c r="I143" s="221"/>
      <c r="J143" s="14"/>
      <c r="K143" s="14"/>
      <c r="L143" s="217"/>
      <c r="M143" s="222"/>
      <c r="N143" s="223"/>
      <c r="O143" s="223"/>
      <c r="P143" s="223"/>
      <c r="Q143" s="223"/>
      <c r="R143" s="223"/>
      <c r="S143" s="223"/>
      <c r="T143" s="22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18" t="s">
        <v>264</v>
      </c>
      <c r="AU143" s="218" t="s">
        <v>83</v>
      </c>
      <c r="AV143" s="14" t="s">
        <v>83</v>
      </c>
      <c r="AW143" s="14" t="s">
        <v>30</v>
      </c>
      <c r="AX143" s="14" t="s">
        <v>81</v>
      </c>
      <c r="AY143" s="218" t="s">
        <v>153</v>
      </c>
    </row>
    <row r="144" s="13" customFormat="1">
      <c r="A144" s="13"/>
      <c r="B144" s="210"/>
      <c r="C144" s="13"/>
      <c r="D144" s="201" t="s">
        <v>264</v>
      </c>
      <c r="E144" s="211" t="s">
        <v>1</v>
      </c>
      <c r="F144" s="212" t="s">
        <v>1286</v>
      </c>
      <c r="G144" s="13"/>
      <c r="H144" s="211" t="s">
        <v>1</v>
      </c>
      <c r="I144" s="213"/>
      <c r="J144" s="13"/>
      <c r="K144" s="13"/>
      <c r="L144" s="210"/>
      <c r="M144" s="214"/>
      <c r="N144" s="215"/>
      <c r="O144" s="215"/>
      <c r="P144" s="215"/>
      <c r="Q144" s="215"/>
      <c r="R144" s="215"/>
      <c r="S144" s="215"/>
      <c r="T144" s="21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11" t="s">
        <v>264</v>
      </c>
      <c r="AU144" s="211" t="s">
        <v>83</v>
      </c>
      <c r="AV144" s="13" t="s">
        <v>81</v>
      </c>
      <c r="AW144" s="13" t="s">
        <v>30</v>
      </c>
      <c r="AX144" s="13" t="s">
        <v>73</v>
      </c>
      <c r="AY144" s="211" t="s">
        <v>153</v>
      </c>
    </row>
    <row r="145" s="2" customFormat="1" ht="21.75" customHeight="1">
      <c r="A145" s="37"/>
      <c r="B145" s="187"/>
      <c r="C145" s="188" t="s">
        <v>188</v>
      </c>
      <c r="D145" s="188" t="s">
        <v>156</v>
      </c>
      <c r="E145" s="189" t="s">
        <v>330</v>
      </c>
      <c r="F145" s="190" t="s">
        <v>331</v>
      </c>
      <c r="G145" s="191" t="s">
        <v>301</v>
      </c>
      <c r="H145" s="192">
        <v>3888.7199999999998</v>
      </c>
      <c r="I145" s="193"/>
      <c r="J145" s="194">
        <f>ROUND(I145*H145,2)</f>
        <v>0</v>
      </c>
      <c r="K145" s="190" t="s">
        <v>261</v>
      </c>
      <c r="L145" s="38"/>
      <c r="M145" s="195" t="s">
        <v>1</v>
      </c>
      <c r="N145" s="196" t="s">
        <v>38</v>
      </c>
      <c r="O145" s="76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9" t="s">
        <v>173</v>
      </c>
      <c r="AT145" s="199" t="s">
        <v>156</v>
      </c>
      <c r="AU145" s="199" t="s">
        <v>83</v>
      </c>
      <c r="AY145" s="18" t="s">
        <v>153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8" t="s">
        <v>81</v>
      </c>
      <c r="BK145" s="200">
        <f>ROUND(I145*H145,2)</f>
        <v>0</v>
      </c>
      <c r="BL145" s="18" t="s">
        <v>173</v>
      </c>
      <c r="BM145" s="199" t="s">
        <v>1774</v>
      </c>
    </row>
    <row r="146" s="2" customFormat="1">
      <c r="A146" s="37"/>
      <c r="B146" s="38"/>
      <c r="C146" s="37"/>
      <c r="D146" s="201" t="s">
        <v>162</v>
      </c>
      <c r="E146" s="37"/>
      <c r="F146" s="202" t="s">
        <v>333</v>
      </c>
      <c r="G146" s="37"/>
      <c r="H146" s="37"/>
      <c r="I146" s="123"/>
      <c r="J146" s="37"/>
      <c r="K146" s="37"/>
      <c r="L146" s="38"/>
      <c r="M146" s="203"/>
      <c r="N146" s="204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162</v>
      </c>
      <c r="AU146" s="18" t="s">
        <v>83</v>
      </c>
    </row>
    <row r="147" s="14" customFormat="1">
      <c r="A147" s="14"/>
      <c r="B147" s="217"/>
      <c r="C147" s="14"/>
      <c r="D147" s="201" t="s">
        <v>264</v>
      </c>
      <c r="E147" s="218" t="s">
        <v>1</v>
      </c>
      <c r="F147" s="219" t="s">
        <v>1288</v>
      </c>
      <c r="G147" s="14"/>
      <c r="H147" s="220">
        <v>3888.7199999999998</v>
      </c>
      <c r="I147" s="221"/>
      <c r="J147" s="14"/>
      <c r="K147" s="14"/>
      <c r="L147" s="217"/>
      <c r="M147" s="222"/>
      <c r="N147" s="223"/>
      <c r="O147" s="223"/>
      <c r="P147" s="223"/>
      <c r="Q147" s="223"/>
      <c r="R147" s="223"/>
      <c r="S147" s="223"/>
      <c r="T147" s="22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8" t="s">
        <v>264</v>
      </c>
      <c r="AU147" s="218" t="s">
        <v>83</v>
      </c>
      <c r="AV147" s="14" t="s">
        <v>83</v>
      </c>
      <c r="AW147" s="14" t="s">
        <v>30</v>
      </c>
      <c r="AX147" s="14" t="s">
        <v>81</v>
      </c>
      <c r="AY147" s="218" t="s">
        <v>153</v>
      </c>
    </row>
    <row r="148" s="13" customFormat="1">
      <c r="A148" s="13"/>
      <c r="B148" s="210"/>
      <c r="C148" s="13"/>
      <c r="D148" s="201" t="s">
        <v>264</v>
      </c>
      <c r="E148" s="211" t="s">
        <v>1</v>
      </c>
      <c r="F148" s="212" t="s">
        <v>1289</v>
      </c>
      <c r="G148" s="13"/>
      <c r="H148" s="211" t="s">
        <v>1</v>
      </c>
      <c r="I148" s="213"/>
      <c r="J148" s="13"/>
      <c r="K148" s="13"/>
      <c r="L148" s="210"/>
      <c r="M148" s="214"/>
      <c r="N148" s="215"/>
      <c r="O148" s="215"/>
      <c r="P148" s="215"/>
      <c r="Q148" s="215"/>
      <c r="R148" s="215"/>
      <c r="S148" s="215"/>
      <c r="T148" s="21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11" t="s">
        <v>264</v>
      </c>
      <c r="AU148" s="211" t="s">
        <v>83</v>
      </c>
      <c r="AV148" s="13" t="s">
        <v>81</v>
      </c>
      <c r="AW148" s="13" t="s">
        <v>30</v>
      </c>
      <c r="AX148" s="13" t="s">
        <v>73</v>
      </c>
      <c r="AY148" s="211" t="s">
        <v>153</v>
      </c>
    </row>
    <row r="149" s="2" customFormat="1" ht="16.5" customHeight="1">
      <c r="A149" s="37"/>
      <c r="B149" s="187"/>
      <c r="C149" s="188" t="s">
        <v>193</v>
      </c>
      <c r="D149" s="188" t="s">
        <v>156</v>
      </c>
      <c r="E149" s="189" t="s">
        <v>1075</v>
      </c>
      <c r="F149" s="190" t="s">
        <v>1076</v>
      </c>
      <c r="G149" s="191" t="s">
        <v>301</v>
      </c>
      <c r="H149" s="192">
        <v>777.74400000000003</v>
      </c>
      <c r="I149" s="193"/>
      <c r="J149" s="194">
        <f>ROUND(I149*H149,2)</f>
        <v>0</v>
      </c>
      <c r="K149" s="190" t="s">
        <v>261</v>
      </c>
      <c r="L149" s="38"/>
      <c r="M149" s="195" t="s">
        <v>1</v>
      </c>
      <c r="N149" s="196" t="s">
        <v>38</v>
      </c>
      <c r="O149" s="76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9" t="s">
        <v>173</v>
      </c>
      <c r="AT149" s="199" t="s">
        <v>156</v>
      </c>
      <c r="AU149" s="199" t="s">
        <v>83</v>
      </c>
      <c r="AY149" s="18" t="s">
        <v>153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8" t="s">
        <v>81</v>
      </c>
      <c r="BK149" s="200">
        <f>ROUND(I149*H149,2)</f>
        <v>0</v>
      </c>
      <c r="BL149" s="18" t="s">
        <v>173</v>
      </c>
      <c r="BM149" s="199" t="s">
        <v>1775</v>
      </c>
    </row>
    <row r="150" s="2" customFormat="1">
      <c r="A150" s="37"/>
      <c r="B150" s="38"/>
      <c r="C150" s="37"/>
      <c r="D150" s="201" t="s">
        <v>162</v>
      </c>
      <c r="E150" s="37"/>
      <c r="F150" s="202" t="s">
        <v>1078</v>
      </c>
      <c r="G150" s="37"/>
      <c r="H150" s="37"/>
      <c r="I150" s="123"/>
      <c r="J150" s="37"/>
      <c r="K150" s="37"/>
      <c r="L150" s="38"/>
      <c r="M150" s="203"/>
      <c r="N150" s="204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162</v>
      </c>
      <c r="AU150" s="18" t="s">
        <v>83</v>
      </c>
    </row>
    <row r="151" s="14" customFormat="1">
      <c r="A151" s="14"/>
      <c r="B151" s="217"/>
      <c r="C151" s="14"/>
      <c r="D151" s="201" t="s">
        <v>264</v>
      </c>
      <c r="E151" s="218" t="s">
        <v>1</v>
      </c>
      <c r="F151" s="219" t="s">
        <v>1291</v>
      </c>
      <c r="G151" s="14"/>
      <c r="H151" s="220">
        <v>777.74400000000003</v>
      </c>
      <c r="I151" s="221"/>
      <c r="J151" s="14"/>
      <c r="K151" s="14"/>
      <c r="L151" s="217"/>
      <c r="M151" s="222"/>
      <c r="N151" s="223"/>
      <c r="O151" s="223"/>
      <c r="P151" s="223"/>
      <c r="Q151" s="223"/>
      <c r="R151" s="223"/>
      <c r="S151" s="223"/>
      <c r="T151" s="22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8" t="s">
        <v>264</v>
      </c>
      <c r="AU151" s="218" t="s">
        <v>83</v>
      </c>
      <c r="AV151" s="14" t="s">
        <v>83</v>
      </c>
      <c r="AW151" s="14" t="s">
        <v>30</v>
      </c>
      <c r="AX151" s="14" t="s">
        <v>81</v>
      </c>
      <c r="AY151" s="218" t="s">
        <v>153</v>
      </c>
    </row>
    <row r="152" s="2" customFormat="1" ht="16.5" customHeight="1">
      <c r="A152" s="37"/>
      <c r="B152" s="187"/>
      <c r="C152" s="188" t="s">
        <v>201</v>
      </c>
      <c r="D152" s="188" t="s">
        <v>156</v>
      </c>
      <c r="E152" s="189" t="s">
        <v>1080</v>
      </c>
      <c r="F152" s="190" t="s">
        <v>365</v>
      </c>
      <c r="G152" s="191" t="s">
        <v>301</v>
      </c>
      <c r="H152" s="192">
        <v>388.87200000000001</v>
      </c>
      <c r="I152" s="193"/>
      <c r="J152" s="194">
        <f>ROUND(I152*H152,2)</f>
        <v>0</v>
      </c>
      <c r="K152" s="190" t="s">
        <v>1</v>
      </c>
      <c r="L152" s="38"/>
      <c r="M152" s="195" t="s">
        <v>1</v>
      </c>
      <c r="N152" s="196" t="s">
        <v>38</v>
      </c>
      <c r="O152" s="76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9" t="s">
        <v>173</v>
      </c>
      <c r="AT152" s="199" t="s">
        <v>156</v>
      </c>
      <c r="AU152" s="199" t="s">
        <v>83</v>
      </c>
      <c r="AY152" s="18" t="s">
        <v>153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8" t="s">
        <v>81</v>
      </c>
      <c r="BK152" s="200">
        <f>ROUND(I152*H152,2)</f>
        <v>0</v>
      </c>
      <c r="BL152" s="18" t="s">
        <v>173</v>
      </c>
      <c r="BM152" s="199" t="s">
        <v>1776</v>
      </c>
    </row>
    <row r="153" s="2" customFormat="1">
      <c r="A153" s="37"/>
      <c r="B153" s="38"/>
      <c r="C153" s="37"/>
      <c r="D153" s="201" t="s">
        <v>162</v>
      </c>
      <c r="E153" s="37"/>
      <c r="F153" s="202" t="s">
        <v>367</v>
      </c>
      <c r="G153" s="37"/>
      <c r="H153" s="37"/>
      <c r="I153" s="123"/>
      <c r="J153" s="37"/>
      <c r="K153" s="37"/>
      <c r="L153" s="38"/>
      <c r="M153" s="203"/>
      <c r="N153" s="204"/>
      <c r="O153" s="76"/>
      <c r="P153" s="76"/>
      <c r="Q153" s="76"/>
      <c r="R153" s="76"/>
      <c r="S153" s="76"/>
      <c r="T153" s="7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8" t="s">
        <v>162</v>
      </c>
      <c r="AU153" s="18" t="s">
        <v>83</v>
      </c>
    </row>
    <row r="154" s="14" customFormat="1">
      <c r="A154" s="14"/>
      <c r="B154" s="217"/>
      <c r="C154" s="14"/>
      <c r="D154" s="201" t="s">
        <v>264</v>
      </c>
      <c r="E154" s="218" t="s">
        <v>1</v>
      </c>
      <c r="F154" s="219" t="s">
        <v>1279</v>
      </c>
      <c r="G154" s="14"/>
      <c r="H154" s="220">
        <v>388.87200000000001</v>
      </c>
      <c r="I154" s="221"/>
      <c r="J154" s="14"/>
      <c r="K154" s="14"/>
      <c r="L154" s="217"/>
      <c r="M154" s="222"/>
      <c r="N154" s="223"/>
      <c r="O154" s="223"/>
      <c r="P154" s="223"/>
      <c r="Q154" s="223"/>
      <c r="R154" s="223"/>
      <c r="S154" s="223"/>
      <c r="T154" s="22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8" t="s">
        <v>264</v>
      </c>
      <c r="AU154" s="218" t="s">
        <v>83</v>
      </c>
      <c r="AV154" s="14" t="s">
        <v>83</v>
      </c>
      <c r="AW154" s="14" t="s">
        <v>30</v>
      </c>
      <c r="AX154" s="14" t="s">
        <v>81</v>
      </c>
      <c r="AY154" s="218" t="s">
        <v>153</v>
      </c>
    </row>
    <row r="155" s="2" customFormat="1" ht="16.5" customHeight="1">
      <c r="A155" s="37"/>
      <c r="B155" s="187"/>
      <c r="C155" s="188" t="s">
        <v>206</v>
      </c>
      <c r="D155" s="188" t="s">
        <v>156</v>
      </c>
      <c r="E155" s="189" t="s">
        <v>357</v>
      </c>
      <c r="F155" s="190" t="s">
        <v>358</v>
      </c>
      <c r="G155" s="191" t="s">
        <v>359</v>
      </c>
      <c r="H155" s="192">
        <v>699.97000000000003</v>
      </c>
      <c r="I155" s="193"/>
      <c r="J155" s="194">
        <f>ROUND(I155*H155,2)</f>
        <v>0</v>
      </c>
      <c r="K155" s="190" t="s">
        <v>261</v>
      </c>
      <c r="L155" s="38"/>
      <c r="M155" s="195" t="s">
        <v>1</v>
      </c>
      <c r="N155" s="196" t="s">
        <v>38</v>
      </c>
      <c r="O155" s="76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9" t="s">
        <v>173</v>
      </c>
      <c r="AT155" s="199" t="s">
        <v>156</v>
      </c>
      <c r="AU155" s="199" t="s">
        <v>83</v>
      </c>
      <c r="AY155" s="18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8" t="s">
        <v>81</v>
      </c>
      <c r="BK155" s="200">
        <f>ROUND(I155*H155,2)</f>
        <v>0</v>
      </c>
      <c r="BL155" s="18" t="s">
        <v>173</v>
      </c>
      <c r="BM155" s="199" t="s">
        <v>1777</v>
      </c>
    </row>
    <row r="156" s="2" customFormat="1">
      <c r="A156" s="37"/>
      <c r="B156" s="38"/>
      <c r="C156" s="37"/>
      <c r="D156" s="201" t="s">
        <v>162</v>
      </c>
      <c r="E156" s="37"/>
      <c r="F156" s="202" t="s">
        <v>361</v>
      </c>
      <c r="G156" s="37"/>
      <c r="H156" s="37"/>
      <c r="I156" s="123"/>
      <c r="J156" s="37"/>
      <c r="K156" s="37"/>
      <c r="L156" s="38"/>
      <c r="M156" s="203"/>
      <c r="N156" s="204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162</v>
      </c>
      <c r="AU156" s="18" t="s">
        <v>83</v>
      </c>
    </row>
    <row r="157" s="14" customFormat="1">
      <c r="A157" s="14"/>
      <c r="B157" s="217"/>
      <c r="C157" s="14"/>
      <c r="D157" s="201" t="s">
        <v>264</v>
      </c>
      <c r="E157" s="218" t="s">
        <v>1</v>
      </c>
      <c r="F157" s="219" t="s">
        <v>1294</v>
      </c>
      <c r="G157" s="14"/>
      <c r="H157" s="220">
        <v>699.97000000000003</v>
      </c>
      <c r="I157" s="221"/>
      <c r="J157" s="14"/>
      <c r="K157" s="14"/>
      <c r="L157" s="217"/>
      <c r="M157" s="222"/>
      <c r="N157" s="223"/>
      <c r="O157" s="223"/>
      <c r="P157" s="223"/>
      <c r="Q157" s="223"/>
      <c r="R157" s="223"/>
      <c r="S157" s="223"/>
      <c r="T157" s="22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8" t="s">
        <v>264</v>
      </c>
      <c r="AU157" s="218" t="s">
        <v>83</v>
      </c>
      <c r="AV157" s="14" t="s">
        <v>83</v>
      </c>
      <c r="AW157" s="14" t="s">
        <v>30</v>
      </c>
      <c r="AX157" s="14" t="s">
        <v>81</v>
      </c>
      <c r="AY157" s="218" t="s">
        <v>153</v>
      </c>
    </row>
    <row r="158" s="13" customFormat="1">
      <c r="A158" s="13"/>
      <c r="B158" s="210"/>
      <c r="C158" s="13"/>
      <c r="D158" s="201" t="s">
        <v>264</v>
      </c>
      <c r="E158" s="211" t="s">
        <v>1</v>
      </c>
      <c r="F158" s="212" t="s">
        <v>1295</v>
      </c>
      <c r="G158" s="13"/>
      <c r="H158" s="211" t="s">
        <v>1</v>
      </c>
      <c r="I158" s="213"/>
      <c r="J158" s="13"/>
      <c r="K158" s="13"/>
      <c r="L158" s="210"/>
      <c r="M158" s="214"/>
      <c r="N158" s="215"/>
      <c r="O158" s="215"/>
      <c r="P158" s="215"/>
      <c r="Q158" s="215"/>
      <c r="R158" s="215"/>
      <c r="S158" s="215"/>
      <c r="T158" s="21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11" t="s">
        <v>264</v>
      </c>
      <c r="AU158" s="211" t="s">
        <v>83</v>
      </c>
      <c r="AV158" s="13" t="s">
        <v>81</v>
      </c>
      <c r="AW158" s="13" t="s">
        <v>30</v>
      </c>
      <c r="AX158" s="13" t="s">
        <v>73</v>
      </c>
      <c r="AY158" s="211" t="s">
        <v>153</v>
      </c>
    </row>
    <row r="159" s="2" customFormat="1" ht="16.5" customHeight="1">
      <c r="A159" s="37"/>
      <c r="B159" s="187"/>
      <c r="C159" s="188" t="s">
        <v>211</v>
      </c>
      <c r="D159" s="188" t="s">
        <v>156</v>
      </c>
      <c r="E159" s="189" t="s">
        <v>1084</v>
      </c>
      <c r="F159" s="190" t="s">
        <v>478</v>
      </c>
      <c r="G159" s="191" t="s">
        <v>301</v>
      </c>
      <c r="H159" s="192">
        <v>267.35000000000002</v>
      </c>
      <c r="I159" s="193"/>
      <c r="J159" s="194">
        <f>ROUND(I159*H159,2)</f>
        <v>0</v>
      </c>
      <c r="K159" s="190" t="s">
        <v>1</v>
      </c>
      <c r="L159" s="38"/>
      <c r="M159" s="195" t="s">
        <v>1</v>
      </c>
      <c r="N159" s="196" t="s">
        <v>38</v>
      </c>
      <c r="O159" s="76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9" t="s">
        <v>173</v>
      </c>
      <c r="AT159" s="199" t="s">
        <v>156</v>
      </c>
      <c r="AU159" s="199" t="s">
        <v>83</v>
      </c>
      <c r="AY159" s="18" t="s">
        <v>153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8" t="s">
        <v>81</v>
      </c>
      <c r="BK159" s="200">
        <f>ROUND(I159*H159,2)</f>
        <v>0</v>
      </c>
      <c r="BL159" s="18" t="s">
        <v>173</v>
      </c>
      <c r="BM159" s="199" t="s">
        <v>1778</v>
      </c>
    </row>
    <row r="160" s="2" customFormat="1">
      <c r="A160" s="37"/>
      <c r="B160" s="38"/>
      <c r="C160" s="37"/>
      <c r="D160" s="201" t="s">
        <v>162</v>
      </c>
      <c r="E160" s="37"/>
      <c r="F160" s="202" t="s">
        <v>480</v>
      </c>
      <c r="G160" s="37"/>
      <c r="H160" s="37"/>
      <c r="I160" s="123"/>
      <c r="J160" s="37"/>
      <c r="K160" s="37"/>
      <c r="L160" s="38"/>
      <c r="M160" s="203"/>
      <c r="N160" s="204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162</v>
      </c>
      <c r="AU160" s="18" t="s">
        <v>83</v>
      </c>
    </row>
    <row r="161" s="14" customFormat="1">
      <c r="A161" s="14"/>
      <c r="B161" s="217"/>
      <c r="C161" s="14"/>
      <c r="D161" s="201" t="s">
        <v>264</v>
      </c>
      <c r="E161" s="218" t="s">
        <v>1</v>
      </c>
      <c r="F161" s="219" t="s">
        <v>1297</v>
      </c>
      <c r="G161" s="14"/>
      <c r="H161" s="220">
        <v>267.35000000000002</v>
      </c>
      <c r="I161" s="221"/>
      <c r="J161" s="14"/>
      <c r="K161" s="14"/>
      <c r="L161" s="217"/>
      <c r="M161" s="222"/>
      <c r="N161" s="223"/>
      <c r="O161" s="223"/>
      <c r="P161" s="223"/>
      <c r="Q161" s="223"/>
      <c r="R161" s="223"/>
      <c r="S161" s="223"/>
      <c r="T161" s="22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8" t="s">
        <v>264</v>
      </c>
      <c r="AU161" s="218" t="s">
        <v>83</v>
      </c>
      <c r="AV161" s="14" t="s">
        <v>83</v>
      </c>
      <c r="AW161" s="14" t="s">
        <v>30</v>
      </c>
      <c r="AX161" s="14" t="s">
        <v>81</v>
      </c>
      <c r="AY161" s="218" t="s">
        <v>153</v>
      </c>
    </row>
    <row r="162" s="2" customFormat="1" ht="16.5" customHeight="1">
      <c r="A162" s="37"/>
      <c r="B162" s="187"/>
      <c r="C162" s="236" t="s">
        <v>218</v>
      </c>
      <c r="D162" s="236" t="s">
        <v>491</v>
      </c>
      <c r="E162" s="237" t="s">
        <v>1087</v>
      </c>
      <c r="F162" s="238" t="s">
        <v>1088</v>
      </c>
      <c r="G162" s="239" t="s">
        <v>359</v>
      </c>
      <c r="H162" s="240">
        <v>481.22899999999998</v>
      </c>
      <c r="I162" s="241"/>
      <c r="J162" s="242">
        <f>ROUND(I162*H162,2)</f>
        <v>0</v>
      </c>
      <c r="K162" s="238" t="s">
        <v>261</v>
      </c>
      <c r="L162" s="243"/>
      <c r="M162" s="244" t="s">
        <v>1</v>
      </c>
      <c r="N162" s="245" t="s">
        <v>38</v>
      </c>
      <c r="O162" s="76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9" t="s">
        <v>193</v>
      </c>
      <c r="AT162" s="199" t="s">
        <v>491</v>
      </c>
      <c r="AU162" s="199" t="s">
        <v>83</v>
      </c>
      <c r="AY162" s="18" t="s">
        <v>153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8" t="s">
        <v>81</v>
      </c>
      <c r="BK162" s="200">
        <f>ROUND(I162*H162,2)</f>
        <v>0</v>
      </c>
      <c r="BL162" s="18" t="s">
        <v>173</v>
      </c>
      <c r="BM162" s="199" t="s">
        <v>1779</v>
      </c>
    </row>
    <row r="163" s="2" customFormat="1">
      <c r="A163" s="37"/>
      <c r="B163" s="38"/>
      <c r="C163" s="37"/>
      <c r="D163" s="201" t="s">
        <v>162</v>
      </c>
      <c r="E163" s="37"/>
      <c r="F163" s="202" t="s">
        <v>1088</v>
      </c>
      <c r="G163" s="37"/>
      <c r="H163" s="37"/>
      <c r="I163" s="123"/>
      <c r="J163" s="37"/>
      <c r="K163" s="37"/>
      <c r="L163" s="38"/>
      <c r="M163" s="203"/>
      <c r="N163" s="204"/>
      <c r="O163" s="76"/>
      <c r="P163" s="76"/>
      <c r="Q163" s="76"/>
      <c r="R163" s="76"/>
      <c r="S163" s="76"/>
      <c r="T163" s="7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8" t="s">
        <v>162</v>
      </c>
      <c r="AU163" s="18" t="s">
        <v>83</v>
      </c>
    </row>
    <row r="164" s="14" customFormat="1">
      <c r="A164" s="14"/>
      <c r="B164" s="217"/>
      <c r="C164" s="14"/>
      <c r="D164" s="201" t="s">
        <v>264</v>
      </c>
      <c r="E164" s="218" t="s">
        <v>1</v>
      </c>
      <c r="F164" s="219" t="s">
        <v>1299</v>
      </c>
      <c r="G164" s="14"/>
      <c r="H164" s="220">
        <v>481.22899999999998</v>
      </c>
      <c r="I164" s="221"/>
      <c r="J164" s="14"/>
      <c r="K164" s="14"/>
      <c r="L164" s="217"/>
      <c r="M164" s="222"/>
      <c r="N164" s="223"/>
      <c r="O164" s="223"/>
      <c r="P164" s="223"/>
      <c r="Q164" s="223"/>
      <c r="R164" s="223"/>
      <c r="S164" s="223"/>
      <c r="T164" s="22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8" t="s">
        <v>264</v>
      </c>
      <c r="AU164" s="218" t="s">
        <v>83</v>
      </c>
      <c r="AV164" s="14" t="s">
        <v>83</v>
      </c>
      <c r="AW164" s="14" t="s">
        <v>30</v>
      </c>
      <c r="AX164" s="14" t="s">
        <v>81</v>
      </c>
      <c r="AY164" s="218" t="s">
        <v>153</v>
      </c>
    </row>
    <row r="165" s="13" customFormat="1">
      <c r="A165" s="13"/>
      <c r="B165" s="210"/>
      <c r="C165" s="13"/>
      <c r="D165" s="201" t="s">
        <v>264</v>
      </c>
      <c r="E165" s="211" t="s">
        <v>1</v>
      </c>
      <c r="F165" s="212" t="s">
        <v>1300</v>
      </c>
      <c r="G165" s="13"/>
      <c r="H165" s="211" t="s">
        <v>1</v>
      </c>
      <c r="I165" s="213"/>
      <c r="J165" s="13"/>
      <c r="K165" s="13"/>
      <c r="L165" s="210"/>
      <c r="M165" s="214"/>
      <c r="N165" s="215"/>
      <c r="O165" s="215"/>
      <c r="P165" s="215"/>
      <c r="Q165" s="215"/>
      <c r="R165" s="215"/>
      <c r="S165" s="215"/>
      <c r="T165" s="21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11" t="s">
        <v>264</v>
      </c>
      <c r="AU165" s="211" t="s">
        <v>83</v>
      </c>
      <c r="AV165" s="13" t="s">
        <v>81</v>
      </c>
      <c r="AW165" s="13" t="s">
        <v>30</v>
      </c>
      <c r="AX165" s="13" t="s">
        <v>73</v>
      </c>
      <c r="AY165" s="211" t="s">
        <v>153</v>
      </c>
    </row>
    <row r="166" s="2" customFormat="1" ht="16.5" customHeight="1">
      <c r="A166" s="37"/>
      <c r="B166" s="187"/>
      <c r="C166" s="188" t="s">
        <v>223</v>
      </c>
      <c r="D166" s="188" t="s">
        <v>156</v>
      </c>
      <c r="E166" s="189" t="s">
        <v>1095</v>
      </c>
      <c r="F166" s="190" t="s">
        <v>1096</v>
      </c>
      <c r="G166" s="191" t="s">
        <v>301</v>
      </c>
      <c r="H166" s="192">
        <v>97.218000000000004</v>
      </c>
      <c r="I166" s="193"/>
      <c r="J166" s="194">
        <f>ROUND(I166*H166,2)</f>
        <v>0</v>
      </c>
      <c r="K166" s="190" t="s">
        <v>1</v>
      </c>
      <c r="L166" s="38"/>
      <c r="M166" s="195" t="s">
        <v>1</v>
      </c>
      <c r="N166" s="196" t="s">
        <v>38</v>
      </c>
      <c r="O166" s="76"/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9" t="s">
        <v>173</v>
      </c>
      <c r="AT166" s="199" t="s">
        <v>156</v>
      </c>
      <c r="AU166" s="199" t="s">
        <v>83</v>
      </c>
      <c r="AY166" s="18" t="s">
        <v>153</v>
      </c>
      <c r="BE166" s="200">
        <f>IF(N166="základní",J166,0)</f>
        <v>0</v>
      </c>
      <c r="BF166" s="200">
        <f>IF(N166="snížená",J166,0)</f>
        <v>0</v>
      </c>
      <c r="BG166" s="200">
        <f>IF(N166="zákl. přenesená",J166,0)</f>
        <v>0</v>
      </c>
      <c r="BH166" s="200">
        <f>IF(N166="sníž. přenesená",J166,0)</f>
        <v>0</v>
      </c>
      <c r="BI166" s="200">
        <f>IF(N166="nulová",J166,0)</f>
        <v>0</v>
      </c>
      <c r="BJ166" s="18" t="s">
        <v>81</v>
      </c>
      <c r="BK166" s="200">
        <f>ROUND(I166*H166,2)</f>
        <v>0</v>
      </c>
      <c r="BL166" s="18" t="s">
        <v>173</v>
      </c>
      <c r="BM166" s="199" t="s">
        <v>1780</v>
      </c>
    </row>
    <row r="167" s="2" customFormat="1">
      <c r="A167" s="37"/>
      <c r="B167" s="38"/>
      <c r="C167" s="37"/>
      <c r="D167" s="201" t="s">
        <v>162</v>
      </c>
      <c r="E167" s="37"/>
      <c r="F167" s="202" t="s">
        <v>1098</v>
      </c>
      <c r="G167" s="37"/>
      <c r="H167" s="37"/>
      <c r="I167" s="123"/>
      <c r="J167" s="37"/>
      <c r="K167" s="37"/>
      <c r="L167" s="38"/>
      <c r="M167" s="203"/>
      <c r="N167" s="204"/>
      <c r="O167" s="76"/>
      <c r="P167" s="76"/>
      <c r="Q167" s="76"/>
      <c r="R167" s="76"/>
      <c r="S167" s="76"/>
      <c r="T167" s="7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162</v>
      </c>
      <c r="AU167" s="18" t="s">
        <v>83</v>
      </c>
    </row>
    <row r="168" s="14" customFormat="1">
      <c r="A168" s="14"/>
      <c r="B168" s="217"/>
      <c r="C168" s="14"/>
      <c r="D168" s="201" t="s">
        <v>264</v>
      </c>
      <c r="E168" s="218" t="s">
        <v>1</v>
      </c>
      <c r="F168" s="219" t="s">
        <v>1302</v>
      </c>
      <c r="G168" s="14"/>
      <c r="H168" s="220">
        <v>97.218000000000004</v>
      </c>
      <c r="I168" s="221"/>
      <c r="J168" s="14"/>
      <c r="K168" s="14"/>
      <c r="L168" s="217"/>
      <c r="M168" s="222"/>
      <c r="N168" s="223"/>
      <c r="O168" s="223"/>
      <c r="P168" s="223"/>
      <c r="Q168" s="223"/>
      <c r="R168" s="223"/>
      <c r="S168" s="223"/>
      <c r="T168" s="22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8" t="s">
        <v>264</v>
      </c>
      <c r="AU168" s="218" t="s">
        <v>83</v>
      </c>
      <c r="AV168" s="14" t="s">
        <v>83</v>
      </c>
      <c r="AW168" s="14" t="s">
        <v>30</v>
      </c>
      <c r="AX168" s="14" t="s">
        <v>81</v>
      </c>
      <c r="AY168" s="218" t="s">
        <v>153</v>
      </c>
    </row>
    <row r="169" s="2" customFormat="1" ht="16.5" customHeight="1">
      <c r="A169" s="37"/>
      <c r="B169" s="187"/>
      <c r="C169" s="236" t="s">
        <v>228</v>
      </c>
      <c r="D169" s="236" t="s">
        <v>491</v>
      </c>
      <c r="E169" s="237" t="s">
        <v>1100</v>
      </c>
      <c r="F169" s="238" t="s">
        <v>1101</v>
      </c>
      <c r="G169" s="239" t="s">
        <v>359</v>
      </c>
      <c r="H169" s="240">
        <v>174.99199999999999</v>
      </c>
      <c r="I169" s="241"/>
      <c r="J169" s="242">
        <f>ROUND(I169*H169,2)</f>
        <v>0</v>
      </c>
      <c r="K169" s="238" t="s">
        <v>261</v>
      </c>
      <c r="L169" s="243"/>
      <c r="M169" s="244" t="s">
        <v>1</v>
      </c>
      <c r="N169" s="245" t="s">
        <v>38</v>
      </c>
      <c r="O169" s="76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9" t="s">
        <v>193</v>
      </c>
      <c r="AT169" s="199" t="s">
        <v>491</v>
      </c>
      <c r="AU169" s="199" t="s">
        <v>83</v>
      </c>
      <c r="AY169" s="18" t="s">
        <v>153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8" t="s">
        <v>81</v>
      </c>
      <c r="BK169" s="200">
        <f>ROUND(I169*H169,2)</f>
        <v>0</v>
      </c>
      <c r="BL169" s="18" t="s">
        <v>173</v>
      </c>
      <c r="BM169" s="199" t="s">
        <v>1781</v>
      </c>
    </row>
    <row r="170" s="2" customFormat="1">
      <c r="A170" s="37"/>
      <c r="B170" s="38"/>
      <c r="C170" s="37"/>
      <c r="D170" s="201" t="s">
        <v>162</v>
      </c>
      <c r="E170" s="37"/>
      <c r="F170" s="202" t="s">
        <v>1101</v>
      </c>
      <c r="G170" s="37"/>
      <c r="H170" s="37"/>
      <c r="I170" s="123"/>
      <c r="J170" s="37"/>
      <c r="K170" s="37"/>
      <c r="L170" s="38"/>
      <c r="M170" s="203"/>
      <c r="N170" s="204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162</v>
      </c>
      <c r="AU170" s="18" t="s">
        <v>83</v>
      </c>
    </row>
    <row r="171" s="14" customFormat="1">
      <c r="A171" s="14"/>
      <c r="B171" s="217"/>
      <c r="C171" s="14"/>
      <c r="D171" s="201" t="s">
        <v>264</v>
      </c>
      <c r="E171" s="218" t="s">
        <v>1</v>
      </c>
      <c r="F171" s="219" t="s">
        <v>1304</v>
      </c>
      <c r="G171" s="14"/>
      <c r="H171" s="220">
        <v>174.99199999999999</v>
      </c>
      <c r="I171" s="221"/>
      <c r="J171" s="14"/>
      <c r="K171" s="14"/>
      <c r="L171" s="217"/>
      <c r="M171" s="222"/>
      <c r="N171" s="223"/>
      <c r="O171" s="223"/>
      <c r="P171" s="223"/>
      <c r="Q171" s="223"/>
      <c r="R171" s="223"/>
      <c r="S171" s="223"/>
      <c r="T171" s="22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8" t="s">
        <v>264</v>
      </c>
      <c r="AU171" s="218" t="s">
        <v>83</v>
      </c>
      <c r="AV171" s="14" t="s">
        <v>83</v>
      </c>
      <c r="AW171" s="14" t="s">
        <v>30</v>
      </c>
      <c r="AX171" s="14" t="s">
        <v>81</v>
      </c>
      <c r="AY171" s="218" t="s">
        <v>153</v>
      </c>
    </row>
    <row r="172" s="13" customFormat="1">
      <c r="A172" s="13"/>
      <c r="B172" s="210"/>
      <c r="C172" s="13"/>
      <c r="D172" s="201" t="s">
        <v>264</v>
      </c>
      <c r="E172" s="211" t="s">
        <v>1</v>
      </c>
      <c r="F172" s="212" t="s">
        <v>1305</v>
      </c>
      <c r="G172" s="13"/>
      <c r="H172" s="211" t="s">
        <v>1</v>
      </c>
      <c r="I172" s="213"/>
      <c r="J172" s="13"/>
      <c r="K172" s="13"/>
      <c r="L172" s="210"/>
      <c r="M172" s="214"/>
      <c r="N172" s="215"/>
      <c r="O172" s="215"/>
      <c r="P172" s="215"/>
      <c r="Q172" s="215"/>
      <c r="R172" s="215"/>
      <c r="S172" s="215"/>
      <c r="T172" s="21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11" t="s">
        <v>264</v>
      </c>
      <c r="AU172" s="211" t="s">
        <v>83</v>
      </c>
      <c r="AV172" s="13" t="s">
        <v>81</v>
      </c>
      <c r="AW172" s="13" t="s">
        <v>30</v>
      </c>
      <c r="AX172" s="13" t="s">
        <v>73</v>
      </c>
      <c r="AY172" s="211" t="s">
        <v>153</v>
      </c>
    </row>
    <row r="173" s="12" customFormat="1" ht="22.8" customHeight="1">
      <c r="A173" s="12"/>
      <c r="B173" s="174"/>
      <c r="C173" s="12"/>
      <c r="D173" s="175" t="s">
        <v>72</v>
      </c>
      <c r="E173" s="185" t="s">
        <v>83</v>
      </c>
      <c r="F173" s="185" t="s">
        <v>369</v>
      </c>
      <c r="G173" s="12"/>
      <c r="H173" s="12"/>
      <c r="I173" s="177"/>
      <c r="J173" s="186">
        <f>BK173</f>
        <v>0</v>
      </c>
      <c r="K173" s="12"/>
      <c r="L173" s="174"/>
      <c r="M173" s="179"/>
      <c r="N173" s="180"/>
      <c r="O173" s="180"/>
      <c r="P173" s="181">
        <f>SUM(P174:P176)</f>
        <v>0</v>
      </c>
      <c r="Q173" s="180"/>
      <c r="R173" s="181">
        <f>SUM(R174:R176)</f>
        <v>0</v>
      </c>
      <c r="S173" s="180"/>
      <c r="T173" s="182">
        <f>SUM(T174:T176)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5" t="s">
        <v>81</v>
      </c>
      <c r="AT173" s="183" t="s">
        <v>72</v>
      </c>
      <c r="AU173" s="183" t="s">
        <v>81</v>
      </c>
      <c r="AY173" s="175" t="s">
        <v>153</v>
      </c>
      <c r="BK173" s="184">
        <f>SUM(BK174:BK176)</f>
        <v>0</v>
      </c>
    </row>
    <row r="174" s="2" customFormat="1" ht="21.75" customHeight="1">
      <c r="A174" s="37"/>
      <c r="B174" s="187"/>
      <c r="C174" s="188" t="s">
        <v>8</v>
      </c>
      <c r="D174" s="188" t="s">
        <v>156</v>
      </c>
      <c r="E174" s="189" t="s">
        <v>1104</v>
      </c>
      <c r="F174" s="190" t="s">
        <v>1105</v>
      </c>
      <c r="G174" s="191" t="s">
        <v>373</v>
      </c>
      <c r="H174" s="192">
        <v>220.94999999999999</v>
      </c>
      <c r="I174" s="193"/>
      <c r="J174" s="194">
        <f>ROUND(I174*H174,2)</f>
        <v>0</v>
      </c>
      <c r="K174" s="190" t="s">
        <v>261</v>
      </c>
      <c r="L174" s="38"/>
      <c r="M174" s="195" t="s">
        <v>1</v>
      </c>
      <c r="N174" s="196" t="s">
        <v>38</v>
      </c>
      <c r="O174" s="76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9" t="s">
        <v>173</v>
      </c>
      <c r="AT174" s="199" t="s">
        <v>156</v>
      </c>
      <c r="AU174" s="199" t="s">
        <v>83</v>
      </c>
      <c r="AY174" s="18" t="s">
        <v>153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8" t="s">
        <v>81</v>
      </c>
      <c r="BK174" s="200">
        <f>ROUND(I174*H174,2)</f>
        <v>0</v>
      </c>
      <c r="BL174" s="18" t="s">
        <v>173</v>
      </c>
      <c r="BM174" s="199" t="s">
        <v>1782</v>
      </c>
    </row>
    <row r="175" s="2" customFormat="1">
      <c r="A175" s="37"/>
      <c r="B175" s="38"/>
      <c r="C175" s="37"/>
      <c r="D175" s="201" t="s">
        <v>162</v>
      </c>
      <c r="E175" s="37"/>
      <c r="F175" s="202" t="s">
        <v>1107</v>
      </c>
      <c r="G175" s="37"/>
      <c r="H175" s="37"/>
      <c r="I175" s="123"/>
      <c r="J175" s="37"/>
      <c r="K175" s="37"/>
      <c r="L175" s="38"/>
      <c r="M175" s="203"/>
      <c r="N175" s="204"/>
      <c r="O175" s="76"/>
      <c r="P175" s="76"/>
      <c r="Q175" s="76"/>
      <c r="R175" s="76"/>
      <c r="S175" s="76"/>
      <c r="T175" s="7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8" t="s">
        <v>162</v>
      </c>
      <c r="AU175" s="18" t="s">
        <v>83</v>
      </c>
    </row>
    <row r="176" s="14" customFormat="1">
      <c r="A176" s="14"/>
      <c r="B176" s="217"/>
      <c r="C176" s="14"/>
      <c r="D176" s="201" t="s">
        <v>264</v>
      </c>
      <c r="E176" s="218" t="s">
        <v>1</v>
      </c>
      <c r="F176" s="219" t="s">
        <v>1307</v>
      </c>
      <c r="G176" s="14"/>
      <c r="H176" s="220">
        <v>220.94999999999999</v>
      </c>
      <c r="I176" s="221"/>
      <c r="J176" s="14"/>
      <c r="K176" s="14"/>
      <c r="L176" s="217"/>
      <c r="M176" s="222"/>
      <c r="N176" s="223"/>
      <c r="O176" s="223"/>
      <c r="P176" s="223"/>
      <c r="Q176" s="223"/>
      <c r="R176" s="223"/>
      <c r="S176" s="223"/>
      <c r="T176" s="22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8" t="s">
        <v>264</v>
      </c>
      <c r="AU176" s="218" t="s">
        <v>83</v>
      </c>
      <c r="AV176" s="14" t="s">
        <v>83</v>
      </c>
      <c r="AW176" s="14" t="s">
        <v>30</v>
      </c>
      <c r="AX176" s="14" t="s">
        <v>81</v>
      </c>
      <c r="AY176" s="218" t="s">
        <v>153</v>
      </c>
    </row>
    <row r="177" s="12" customFormat="1" ht="22.8" customHeight="1">
      <c r="A177" s="12"/>
      <c r="B177" s="174"/>
      <c r="C177" s="12"/>
      <c r="D177" s="175" t="s">
        <v>72</v>
      </c>
      <c r="E177" s="185" t="s">
        <v>173</v>
      </c>
      <c r="F177" s="185" t="s">
        <v>1109</v>
      </c>
      <c r="G177" s="12"/>
      <c r="H177" s="12"/>
      <c r="I177" s="177"/>
      <c r="J177" s="186">
        <f>BK177</f>
        <v>0</v>
      </c>
      <c r="K177" s="12"/>
      <c r="L177" s="174"/>
      <c r="M177" s="179"/>
      <c r="N177" s="180"/>
      <c r="O177" s="180"/>
      <c r="P177" s="181">
        <f>SUM(P178:P189)</f>
        <v>0</v>
      </c>
      <c r="Q177" s="180"/>
      <c r="R177" s="181">
        <f>SUM(R178:R189)</f>
        <v>0.2172972</v>
      </c>
      <c r="S177" s="180"/>
      <c r="T177" s="182">
        <f>SUM(T178:T189)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5" t="s">
        <v>81</v>
      </c>
      <c r="AT177" s="183" t="s">
        <v>72</v>
      </c>
      <c r="AU177" s="183" t="s">
        <v>81</v>
      </c>
      <c r="AY177" s="175" t="s">
        <v>153</v>
      </c>
      <c r="BK177" s="184">
        <f>SUM(BK178:BK189)</f>
        <v>0</v>
      </c>
    </row>
    <row r="178" s="2" customFormat="1" ht="16.5" customHeight="1">
      <c r="A178" s="37"/>
      <c r="B178" s="187"/>
      <c r="C178" s="188" t="s">
        <v>237</v>
      </c>
      <c r="D178" s="188" t="s">
        <v>156</v>
      </c>
      <c r="E178" s="189" t="s">
        <v>1110</v>
      </c>
      <c r="F178" s="190" t="s">
        <v>1111</v>
      </c>
      <c r="G178" s="191" t="s">
        <v>301</v>
      </c>
      <c r="H178" s="192">
        <v>24.305</v>
      </c>
      <c r="I178" s="193"/>
      <c r="J178" s="194">
        <f>ROUND(I178*H178,2)</f>
        <v>0</v>
      </c>
      <c r="K178" s="190" t="s">
        <v>1308</v>
      </c>
      <c r="L178" s="38"/>
      <c r="M178" s="195" t="s">
        <v>1</v>
      </c>
      <c r="N178" s="196" t="s">
        <v>38</v>
      </c>
      <c r="O178" s="76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9" t="s">
        <v>173</v>
      </c>
      <c r="AT178" s="199" t="s">
        <v>156</v>
      </c>
      <c r="AU178" s="199" t="s">
        <v>83</v>
      </c>
      <c r="AY178" s="18" t="s">
        <v>153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8" t="s">
        <v>81</v>
      </c>
      <c r="BK178" s="200">
        <f>ROUND(I178*H178,2)</f>
        <v>0</v>
      </c>
      <c r="BL178" s="18" t="s">
        <v>173</v>
      </c>
      <c r="BM178" s="199" t="s">
        <v>1783</v>
      </c>
    </row>
    <row r="179" s="2" customFormat="1">
      <c r="A179" s="37"/>
      <c r="B179" s="38"/>
      <c r="C179" s="37"/>
      <c r="D179" s="201" t="s">
        <v>162</v>
      </c>
      <c r="E179" s="37"/>
      <c r="F179" s="202" t="s">
        <v>1113</v>
      </c>
      <c r="G179" s="37"/>
      <c r="H179" s="37"/>
      <c r="I179" s="123"/>
      <c r="J179" s="37"/>
      <c r="K179" s="37"/>
      <c r="L179" s="38"/>
      <c r="M179" s="203"/>
      <c r="N179" s="204"/>
      <c r="O179" s="76"/>
      <c r="P179" s="76"/>
      <c r="Q179" s="76"/>
      <c r="R179" s="76"/>
      <c r="S179" s="76"/>
      <c r="T179" s="7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8" t="s">
        <v>162</v>
      </c>
      <c r="AU179" s="18" t="s">
        <v>83</v>
      </c>
    </row>
    <row r="180" s="14" customFormat="1">
      <c r="A180" s="14"/>
      <c r="B180" s="217"/>
      <c r="C180" s="14"/>
      <c r="D180" s="201" t="s">
        <v>264</v>
      </c>
      <c r="E180" s="218" t="s">
        <v>1</v>
      </c>
      <c r="F180" s="219" t="s">
        <v>1310</v>
      </c>
      <c r="G180" s="14"/>
      <c r="H180" s="220">
        <v>24.305</v>
      </c>
      <c r="I180" s="221"/>
      <c r="J180" s="14"/>
      <c r="K180" s="14"/>
      <c r="L180" s="217"/>
      <c r="M180" s="222"/>
      <c r="N180" s="223"/>
      <c r="O180" s="223"/>
      <c r="P180" s="223"/>
      <c r="Q180" s="223"/>
      <c r="R180" s="223"/>
      <c r="S180" s="223"/>
      <c r="T180" s="22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8" t="s">
        <v>264</v>
      </c>
      <c r="AU180" s="218" t="s">
        <v>83</v>
      </c>
      <c r="AV180" s="14" t="s">
        <v>83</v>
      </c>
      <c r="AW180" s="14" t="s">
        <v>30</v>
      </c>
      <c r="AX180" s="14" t="s">
        <v>81</v>
      </c>
      <c r="AY180" s="218" t="s">
        <v>153</v>
      </c>
    </row>
    <row r="181" s="2" customFormat="1" ht="16.5" customHeight="1">
      <c r="A181" s="37"/>
      <c r="B181" s="187"/>
      <c r="C181" s="236" t="s">
        <v>244</v>
      </c>
      <c r="D181" s="236" t="s">
        <v>491</v>
      </c>
      <c r="E181" s="237" t="s">
        <v>1311</v>
      </c>
      <c r="F181" s="238" t="s">
        <v>1312</v>
      </c>
      <c r="G181" s="239" t="s">
        <v>494</v>
      </c>
      <c r="H181" s="240">
        <v>3</v>
      </c>
      <c r="I181" s="241"/>
      <c r="J181" s="242">
        <f>ROUND(I181*H181,2)</f>
        <v>0</v>
      </c>
      <c r="K181" s="238" t="s">
        <v>261</v>
      </c>
      <c r="L181" s="243"/>
      <c r="M181" s="244" t="s">
        <v>1</v>
      </c>
      <c r="N181" s="245" t="s">
        <v>38</v>
      </c>
      <c r="O181" s="76"/>
      <c r="P181" s="197">
        <f>O181*H181</f>
        <v>0</v>
      </c>
      <c r="Q181" s="197">
        <v>0.017999999999999999</v>
      </c>
      <c r="R181" s="197">
        <f>Q181*H181</f>
        <v>0.053999999999999992</v>
      </c>
      <c r="S181" s="197">
        <v>0</v>
      </c>
      <c r="T181" s="198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9" t="s">
        <v>193</v>
      </c>
      <c r="AT181" s="199" t="s">
        <v>491</v>
      </c>
      <c r="AU181" s="199" t="s">
        <v>83</v>
      </c>
      <c r="AY181" s="18" t="s">
        <v>153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8" t="s">
        <v>81</v>
      </c>
      <c r="BK181" s="200">
        <f>ROUND(I181*H181,2)</f>
        <v>0</v>
      </c>
      <c r="BL181" s="18" t="s">
        <v>173</v>
      </c>
      <c r="BM181" s="199" t="s">
        <v>1784</v>
      </c>
    </row>
    <row r="182" s="2" customFormat="1">
      <c r="A182" s="37"/>
      <c r="B182" s="38"/>
      <c r="C182" s="37"/>
      <c r="D182" s="201" t="s">
        <v>162</v>
      </c>
      <c r="E182" s="37"/>
      <c r="F182" s="202" t="s">
        <v>1312</v>
      </c>
      <c r="G182" s="37"/>
      <c r="H182" s="37"/>
      <c r="I182" s="123"/>
      <c r="J182" s="37"/>
      <c r="K182" s="37"/>
      <c r="L182" s="38"/>
      <c r="M182" s="203"/>
      <c r="N182" s="204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162</v>
      </c>
      <c r="AU182" s="18" t="s">
        <v>83</v>
      </c>
    </row>
    <row r="183" s="2" customFormat="1" ht="16.5" customHeight="1">
      <c r="A183" s="37"/>
      <c r="B183" s="187"/>
      <c r="C183" s="236" t="s">
        <v>356</v>
      </c>
      <c r="D183" s="236" t="s">
        <v>491</v>
      </c>
      <c r="E183" s="237" t="s">
        <v>1314</v>
      </c>
      <c r="F183" s="238" t="s">
        <v>1315</v>
      </c>
      <c r="G183" s="239" t="s">
        <v>494</v>
      </c>
      <c r="H183" s="240">
        <v>3</v>
      </c>
      <c r="I183" s="241"/>
      <c r="J183" s="242">
        <f>ROUND(I183*H183,2)</f>
        <v>0</v>
      </c>
      <c r="K183" s="238" t="s">
        <v>261</v>
      </c>
      <c r="L183" s="243"/>
      <c r="M183" s="244" t="s">
        <v>1</v>
      </c>
      <c r="N183" s="245" t="s">
        <v>38</v>
      </c>
      <c r="O183" s="76"/>
      <c r="P183" s="197">
        <f>O183*H183</f>
        <v>0</v>
      </c>
      <c r="Q183" s="197">
        <v>0.012</v>
      </c>
      <c r="R183" s="197">
        <f>Q183*H183</f>
        <v>0.036000000000000004</v>
      </c>
      <c r="S183" s="197">
        <v>0</v>
      </c>
      <c r="T183" s="198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9" t="s">
        <v>193</v>
      </c>
      <c r="AT183" s="199" t="s">
        <v>491</v>
      </c>
      <c r="AU183" s="199" t="s">
        <v>83</v>
      </c>
      <c r="AY183" s="18" t="s">
        <v>153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8" t="s">
        <v>81</v>
      </c>
      <c r="BK183" s="200">
        <f>ROUND(I183*H183,2)</f>
        <v>0</v>
      </c>
      <c r="BL183" s="18" t="s">
        <v>173</v>
      </c>
      <c r="BM183" s="199" t="s">
        <v>1785</v>
      </c>
    </row>
    <row r="184" s="2" customFormat="1">
      <c r="A184" s="37"/>
      <c r="B184" s="38"/>
      <c r="C184" s="37"/>
      <c r="D184" s="201" t="s">
        <v>162</v>
      </c>
      <c r="E184" s="37"/>
      <c r="F184" s="202" t="s">
        <v>1315</v>
      </c>
      <c r="G184" s="37"/>
      <c r="H184" s="37"/>
      <c r="I184" s="123"/>
      <c r="J184" s="37"/>
      <c r="K184" s="37"/>
      <c r="L184" s="38"/>
      <c r="M184" s="203"/>
      <c r="N184" s="204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162</v>
      </c>
      <c r="AU184" s="18" t="s">
        <v>83</v>
      </c>
    </row>
    <row r="185" s="2" customFormat="1" ht="16.5" customHeight="1">
      <c r="A185" s="37"/>
      <c r="B185" s="187"/>
      <c r="C185" s="236" t="s">
        <v>363</v>
      </c>
      <c r="D185" s="236" t="s">
        <v>491</v>
      </c>
      <c r="E185" s="237" t="s">
        <v>1317</v>
      </c>
      <c r="F185" s="238" t="s">
        <v>1318</v>
      </c>
      <c r="G185" s="239" t="s">
        <v>494</v>
      </c>
      <c r="H185" s="240">
        <v>3</v>
      </c>
      <c r="I185" s="241"/>
      <c r="J185" s="242">
        <f>ROUND(I185*H185,2)</f>
        <v>0</v>
      </c>
      <c r="K185" s="238" t="s">
        <v>261</v>
      </c>
      <c r="L185" s="243"/>
      <c r="M185" s="244" t="s">
        <v>1</v>
      </c>
      <c r="N185" s="245" t="s">
        <v>38</v>
      </c>
      <c r="O185" s="76"/>
      <c r="P185" s="197">
        <f>O185*H185</f>
        <v>0</v>
      </c>
      <c r="Q185" s="197">
        <v>1.0000000000000001E-05</v>
      </c>
      <c r="R185" s="197">
        <f>Q185*H185</f>
        <v>3.0000000000000004E-05</v>
      </c>
      <c r="S185" s="197">
        <v>0</v>
      </c>
      <c r="T185" s="198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9" t="s">
        <v>193</v>
      </c>
      <c r="AT185" s="199" t="s">
        <v>491</v>
      </c>
      <c r="AU185" s="199" t="s">
        <v>83</v>
      </c>
      <c r="AY185" s="18" t="s">
        <v>153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8" t="s">
        <v>81</v>
      </c>
      <c r="BK185" s="200">
        <f>ROUND(I185*H185,2)</f>
        <v>0</v>
      </c>
      <c r="BL185" s="18" t="s">
        <v>173</v>
      </c>
      <c r="BM185" s="199" t="s">
        <v>1786</v>
      </c>
    </row>
    <row r="186" s="2" customFormat="1">
      <c r="A186" s="37"/>
      <c r="B186" s="38"/>
      <c r="C186" s="37"/>
      <c r="D186" s="201" t="s">
        <v>162</v>
      </c>
      <c r="E186" s="37"/>
      <c r="F186" s="202" t="s">
        <v>1318</v>
      </c>
      <c r="G186" s="37"/>
      <c r="H186" s="37"/>
      <c r="I186" s="123"/>
      <c r="J186" s="37"/>
      <c r="K186" s="37"/>
      <c r="L186" s="38"/>
      <c r="M186" s="203"/>
      <c r="N186" s="204"/>
      <c r="O186" s="76"/>
      <c r="P186" s="76"/>
      <c r="Q186" s="76"/>
      <c r="R186" s="76"/>
      <c r="S186" s="76"/>
      <c r="T186" s="7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162</v>
      </c>
      <c r="AU186" s="18" t="s">
        <v>83</v>
      </c>
    </row>
    <row r="187" s="2" customFormat="1" ht="16.5" customHeight="1">
      <c r="A187" s="37"/>
      <c r="B187" s="187"/>
      <c r="C187" s="188" t="s">
        <v>7</v>
      </c>
      <c r="D187" s="188" t="s">
        <v>156</v>
      </c>
      <c r="E187" s="189" t="s">
        <v>407</v>
      </c>
      <c r="F187" s="190" t="s">
        <v>408</v>
      </c>
      <c r="G187" s="191" t="s">
        <v>260</v>
      </c>
      <c r="H187" s="192">
        <v>265.13999999999999</v>
      </c>
      <c r="I187" s="193"/>
      <c r="J187" s="194">
        <f>ROUND(I187*H187,2)</f>
        <v>0</v>
      </c>
      <c r="K187" s="190" t="s">
        <v>261</v>
      </c>
      <c r="L187" s="38"/>
      <c r="M187" s="195" t="s">
        <v>1</v>
      </c>
      <c r="N187" s="196" t="s">
        <v>38</v>
      </c>
      <c r="O187" s="76"/>
      <c r="P187" s="197">
        <f>O187*H187</f>
        <v>0</v>
      </c>
      <c r="Q187" s="197">
        <v>0.00048000000000000001</v>
      </c>
      <c r="R187" s="197">
        <f>Q187*H187</f>
        <v>0.1272672</v>
      </c>
      <c r="S187" s="197">
        <v>0</v>
      </c>
      <c r="T187" s="198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9" t="s">
        <v>173</v>
      </c>
      <c r="AT187" s="199" t="s">
        <v>156</v>
      </c>
      <c r="AU187" s="199" t="s">
        <v>83</v>
      </c>
      <c r="AY187" s="18" t="s">
        <v>153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8" t="s">
        <v>81</v>
      </c>
      <c r="BK187" s="200">
        <f>ROUND(I187*H187,2)</f>
        <v>0</v>
      </c>
      <c r="BL187" s="18" t="s">
        <v>173</v>
      </c>
      <c r="BM187" s="199" t="s">
        <v>1787</v>
      </c>
    </row>
    <row r="188" s="2" customFormat="1">
      <c r="A188" s="37"/>
      <c r="B188" s="38"/>
      <c r="C188" s="37"/>
      <c r="D188" s="201" t="s">
        <v>162</v>
      </c>
      <c r="E188" s="37"/>
      <c r="F188" s="202" t="s">
        <v>410</v>
      </c>
      <c r="G188" s="37"/>
      <c r="H188" s="37"/>
      <c r="I188" s="123"/>
      <c r="J188" s="37"/>
      <c r="K188" s="37"/>
      <c r="L188" s="38"/>
      <c r="M188" s="203"/>
      <c r="N188" s="204"/>
      <c r="O188" s="76"/>
      <c r="P188" s="76"/>
      <c r="Q188" s="76"/>
      <c r="R188" s="76"/>
      <c r="S188" s="76"/>
      <c r="T188" s="7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8" t="s">
        <v>162</v>
      </c>
      <c r="AU188" s="18" t="s">
        <v>83</v>
      </c>
    </row>
    <row r="189" s="14" customFormat="1">
      <c r="A189" s="14"/>
      <c r="B189" s="217"/>
      <c r="C189" s="14"/>
      <c r="D189" s="201" t="s">
        <v>264</v>
      </c>
      <c r="E189" s="218" t="s">
        <v>1</v>
      </c>
      <c r="F189" s="219" t="s">
        <v>1321</v>
      </c>
      <c r="G189" s="14"/>
      <c r="H189" s="220">
        <v>265.13999999999999</v>
      </c>
      <c r="I189" s="221"/>
      <c r="J189" s="14"/>
      <c r="K189" s="14"/>
      <c r="L189" s="217"/>
      <c r="M189" s="222"/>
      <c r="N189" s="223"/>
      <c r="O189" s="223"/>
      <c r="P189" s="223"/>
      <c r="Q189" s="223"/>
      <c r="R189" s="223"/>
      <c r="S189" s="223"/>
      <c r="T189" s="22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8" t="s">
        <v>264</v>
      </c>
      <c r="AU189" s="218" t="s">
        <v>83</v>
      </c>
      <c r="AV189" s="14" t="s">
        <v>83</v>
      </c>
      <c r="AW189" s="14" t="s">
        <v>30</v>
      </c>
      <c r="AX189" s="14" t="s">
        <v>81</v>
      </c>
      <c r="AY189" s="218" t="s">
        <v>153</v>
      </c>
    </row>
    <row r="190" s="12" customFormat="1" ht="22.8" customHeight="1">
      <c r="A190" s="12"/>
      <c r="B190" s="174"/>
      <c r="C190" s="12"/>
      <c r="D190" s="175" t="s">
        <v>72</v>
      </c>
      <c r="E190" s="185" t="s">
        <v>193</v>
      </c>
      <c r="F190" s="185" t="s">
        <v>1122</v>
      </c>
      <c r="G190" s="12"/>
      <c r="H190" s="12"/>
      <c r="I190" s="177"/>
      <c r="J190" s="186">
        <f>BK190</f>
        <v>0</v>
      </c>
      <c r="K190" s="12"/>
      <c r="L190" s="174"/>
      <c r="M190" s="179"/>
      <c r="N190" s="180"/>
      <c r="O190" s="180"/>
      <c r="P190" s="181">
        <f>SUM(P191:P278)</f>
        <v>0</v>
      </c>
      <c r="Q190" s="180"/>
      <c r="R190" s="181">
        <f>SUM(R191:R278)</f>
        <v>1.6860832800000001</v>
      </c>
      <c r="S190" s="180"/>
      <c r="T190" s="182">
        <f>SUM(T191:T278)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5" t="s">
        <v>81</v>
      </c>
      <c r="AT190" s="183" t="s">
        <v>72</v>
      </c>
      <c r="AU190" s="183" t="s">
        <v>81</v>
      </c>
      <c r="AY190" s="175" t="s">
        <v>153</v>
      </c>
      <c r="BK190" s="184">
        <f>SUM(BK191:BK278)</f>
        <v>0</v>
      </c>
    </row>
    <row r="191" s="2" customFormat="1" ht="16.5" customHeight="1">
      <c r="A191" s="37"/>
      <c r="B191" s="187"/>
      <c r="C191" s="188" t="s">
        <v>662</v>
      </c>
      <c r="D191" s="188" t="s">
        <v>156</v>
      </c>
      <c r="E191" s="189" t="s">
        <v>1162</v>
      </c>
      <c r="F191" s="190" t="s">
        <v>1163</v>
      </c>
      <c r="G191" s="191" t="s">
        <v>494</v>
      </c>
      <c r="H191" s="192">
        <v>4</v>
      </c>
      <c r="I191" s="193"/>
      <c r="J191" s="194">
        <f>ROUND(I191*H191,2)</f>
        <v>0</v>
      </c>
      <c r="K191" s="190" t="s">
        <v>261</v>
      </c>
      <c r="L191" s="38"/>
      <c r="M191" s="195" t="s">
        <v>1</v>
      </c>
      <c r="N191" s="196" t="s">
        <v>38</v>
      </c>
      <c r="O191" s="76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9" t="s">
        <v>237</v>
      </c>
      <c r="AT191" s="199" t="s">
        <v>156</v>
      </c>
      <c r="AU191" s="199" t="s">
        <v>83</v>
      </c>
      <c r="AY191" s="18" t="s">
        <v>153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8" t="s">
        <v>81</v>
      </c>
      <c r="BK191" s="200">
        <f>ROUND(I191*H191,2)</f>
        <v>0</v>
      </c>
      <c r="BL191" s="18" t="s">
        <v>237</v>
      </c>
      <c r="BM191" s="199" t="s">
        <v>1788</v>
      </c>
    </row>
    <row r="192" s="2" customFormat="1">
      <c r="A192" s="37"/>
      <c r="B192" s="38"/>
      <c r="C192" s="37"/>
      <c r="D192" s="201" t="s">
        <v>162</v>
      </c>
      <c r="E192" s="37"/>
      <c r="F192" s="202" t="s">
        <v>1165</v>
      </c>
      <c r="G192" s="37"/>
      <c r="H192" s="37"/>
      <c r="I192" s="123"/>
      <c r="J192" s="37"/>
      <c r="K192" s="37"/>
      <c r="L192" s="38"/>
      <c r="M192" s="203"/>
      <c r="N192" s="204"/>
      <c r="O192" s="76"/>
      <c r="P192" s="76"/>
      <c r="Q192" s="76"/>
      <c r="R192" s="76"/>
      <c r="S192" s="76"/>
      <c r="T192" s="7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8" t="s">
        <v>162</v>
      </c>
      <c r="AU192" s="18" t="s">
        <v>83</v>
      </c>
    </row>
    <row r="193" s="2" customFormat="1" ht="16.5" customHeight="1">
      <c r="A193" s="37"/>
      <c r="B193" s="187"/>
      <c r="C193" s="236" t="s">
        <v>669</v>
      </c>
      <c r="D193" s="236" t="s">
        <v>491</v>
      </c>
      <c r="E193" s="237" t="s">
        <v>1388</v>
      </c>
      <c r="F193" s="238" t="s">
        <v>1389</v>
      </c>
      <c r="G193" s="239" t="s">
        <v>494</v>
      </c>
      <c r="H193" s="240">
        <v>2</v>
      </c>
      <c r="I193" s="241"/>
      <c r="J193" s="242">
        <f>ROUND(I193*H193,2)</f>
        <v>0</v>
      </c>
      <c r="K193" s="238" t="s">
        <v>261</v>
      </c>
      <c r="L193" s="243"/>
      <c r="M193" s="244" t="s">
        <v>1</v>
      </c>
      <c r="N193" s="245" t="s">
        <v>38</v>
      </c>
      <c r="O193" s="76"/>
      <c r="P193" s="197">
        <f>O193*H193</f>
        <v>0</v>
      </c>
      <c r="Q193" s="197">
        <v>0.0035000000000000001</v>
      </c>
      <c r="R193" s="197">
        <f>Q193*H193</f>
        <v>0.0070000000000000001</v>
      </c>
      <c r="S193" s="197">
        <v>0</v>
      </c>
      <c r="T193" s="198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9" t="s">
        <v>281</v>
      </c>
      <c r="AT193" s="199" t="s">
        <v>491</v>
      </c>
      <c r="AU193" s="199" t="s">
        <v>83</v>
      </c>
      <c r="AY193" s="18" t="s">
        <v>153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8" t="s">
        <v>81</v>
      </c>
      <c r="BK193" s="200">
        <f>ROUND(I193*H193,2)</f>
        <v>0</v>
      </c>
      <c r="BL193" s="18" t="s">
        <v>237</v>
      </c>
      <c r="BM193" s="199" t="s">
        <v>1789</v>
      </c>
    </row>
    <row r="194" s="2" customFormat="1">
      <c r="A194" s="37"/>
      <c r="B194" s="38"/>
      <c r="C194" s="37"/>
      <c r="D194" s="201" t="s">
        <v>162</v>
      </c>
      <c r="E194" s="37"/>
      <c r="F194" s="202" t="s">
        <v>1389</v>
      </c>
      <c r="G194" s="37"/>
      <c r="H194" s="37"/>
      <c r="I194" s="123"/>
      <c r="J194" s="37"/>
      <c r="K194" s="37"/>
      <c r="L194" s="38"/>
      <c r="M194" s="203"/>
      <c r="N194" s="204"/>
      <c r="O194" s="76"/>
      <c r="P194" s="76"/>
      <c r="Q194" s="76"/>
      <c r="R194" s="76"/>
      <c r="S194" s="76"/>
      <c r="T194" s="7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8" t="s">
        <v>162</v>
      </c>
      <c r="AU194" s="18" t="s">
        <v>83</v>
      </c>
    </row>
    <row r="195" s="2" customFormat="1" ht="16.5" customHeight="1">
      <c r="A195" s="37"/>
      <c r="B195" s="187"/>
      <c r="C195" s="236" t="s">
        <v>677</v>
      </c>
      <c r="D195" s="236" t="s">
        <v>491</v>
      </c>
      <c r="E195" s="237" t="s">
        <v>1166</v>
      </c>
      <c r="F195" s="238" t="s">
        <v>1167</v>
      </c>
      <c r="G195" s="239" t="s">
        <v>494</v>
      </c>
      <c r="H195" s="240">
        <v>2</v>
      </c>
      <c r="I195" s="241"/>
      <c r="J195" s="242">
        <f>ROUND(I195*H195,2)</f>
        <v>0</v>
      </c>
      <c r="K195" s="238" t="s">
        <v>261</v>
      </c>
      <c r="L195" s="243"/>
      <c r="M195" s="244" t="s">
        <v>1</v>
      </c>
      <c r="N195" s="245" t="s">
        <v>38</v>
      </c>
      <c r="O195" s="76"/>
      <c r="P195" s="197">
        <f>O195*H195</f>
        <v>0</v>
      </c>
      <c r="Q195" s="197">
        <v>0.0035000000000000001</v>
      </c>
      <c r="R195" s="197">
        <f>Q195*H195</f>
        <v>0.0070000000000000001</v>
      </c>
      <c r="S195" s="197">
        <v>0</v>
      </c>
      <c r="T195" s="198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9" t="s">
        <v>281</v>
      </c>
      <c r="AT195" s="199" t="s">
        <v>491</v>
      </c>
      <c r="AU195" s="199" t="s">
        <v>83</v>
      </c>
      <c r="AY195" s="18" t="s">
        <v>153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8" t="s">
        <v>81</v>
      </c>
      <c r="BK195" s="200">
        <f>ROUND(I195*H195,2)</f>
        <v>0</v>
      </c>
      <c r="BL195" s="18" t="s">
        <v>237</v>
      </c>
      <c r="BM195" s="199" t="s">
        <v>1790</v>
      </c>
    </row>
    <row r="196" s="2" customFormat="1">
      <c r="A196" s="37"/>
      <c r="B196" s="38"/>
      <c r="C196" s="37"/>
      <c r="D196" s="201" t="s">
        <v>162</v>
      </c>
      <c r="E196" s="37"/>
      <c r="F196" s="202" t="s">
        <v>1167</v>
      </c>
      <c r="G196" s="37"/>
      <c r="H196" s="37"/>
      <c r="I196" s="123"/>
      <c r="J196" s="37"/>
      <c r="K196" s="37"/>
      <c r="L196" s="38"/>
      <c r="M196" s="203"/>
      <c r="N196" s="204"/>
      <c r="O196" s="76"/>
      <c r="P196" s="76"/>
      <c r="Q196" s="76"/>
      <c r="R196" s="76"/>
      <c r="S196" s="76"/>
      <c r="T196" s="7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8" t="s">
        <v>162</v>
      </c>
      <c r="AU196" s="18" t="s">
        <v>83</v>
      </c>
    </row>
    <row r="197" s="2" customFormat="1" ht="16.5" customHeight="1">
      <c r="A197" s="37"/>
      <c r="B197" s="187"/>
      <c r="C197" s="188" t="s">
        <v>281</v>
      </c>
      <c r="D197" s="188" t="s">
        <v>156</v>
      </c>
      <c r="E197" s="189" t="s">
        <v>1355</v>
      </c>
      <c r="F197" s="190" t="s">
        <v>1356</v>
      </c>
      <c r="G197" s="191" t="s">
        <v>494</v>
      </c>
      <c r="H197" s="192">
        <v>2</v>
      </c>
      <c r="I197" s="193"/>
      <c r="J197" s="194">
        <f>ROUND(I197*H197,2)</f>
        <v>0</v>
      </c>
      <c r="K197" s="190" t="s">
        <v>1</v>
      </c>
      <c r="L197" s="38"/>
      <c r="M197" s="195" t="s">
        <v>1</v>
      </c>
      <c r="N197" s="196" t="s">
        <v>38</v>
      </c>
      <c r="O197" s="76"/>
      <c r="P197" s="197">
        <f>O197*H197</f>
        <v>0</v>
      </c>
      <c r="Q197" s="197">
        <v>0.00167</v>
      </c>
      <c r="R197" s="197">
        <f>Q197*H197</f>
        <v>0.0033400000000000001</v>
      </c>
      <c r="S197" s="197">
        <v>0</v>
      </c>
      <c r="T197" s="198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9" t="s">
        <v>173</v>
      </c>
      <c r="AT197" s="199" t="s">
        <v>156</v>
      </c>
      <c r="AU197" s="199" t="s">
        <v>83</v>
      </c>
      <c r="AY197" s="18" t="s">
        <v>153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8" t="s">
        <v>81</v>
      </c>
      <c r="BK197" s="200">
        <f>ROUND(I197*H197,2)</f>
        <v>0</v>
      </c>
      <c r="BL197" s="18" t="s">
        <v>173</v>
      </c>
      <c r="BM197" s="199" t="s">
        <v>1791</v>
      </c>
    </row>
    <row r="198" s="2" customFormat="1">
      <c r="A198" s="37"/>
      <c r="B198" s="38"/>
      <c r="C198" s="37"/>
      <c r="D198" s="201" t="s">
        <v>162</v>
      </c>
      <c r="E198" s="37"/>
      <c r="F198" s="202" t="s">
        <v>1358</v>
      </c>
      <c r="G198" s="37"/>
      <c r="H198" s="37"/>
      <c r="I198" s="123"/>
      <c r="J198" s="37"/>
      <c r="K198" s="37"/>
      <c r="L198" s="38"/>
      <c r="M198" s="203"/>
      <c r="N198" s="204"/>
      <c r="O198" s="76"/>
      <c r="P198" s="76"/>
      <c r="Q198" s="76"/>
      <c r="R198" s="76"/>
      <c r="S198" s="76"/>
      <c r="T198" s="7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8" t="s">
        <v>162</v>
      </c>
      <c r="AU198" s="18" t="s">
        <v>83</v>
      </c>
    </row>
    <row r="199" s="14" customFormat="1">
      <c r="A199" s="14"/>
      <c r="B199" s="217"/>
      <c r="C199" s="14"/>
      <c r="D199" s="201" t="s">
        <v>264</v>
      </c>
      <c r="E199" s="218" t="s">
        <v>1</v>
      </c>
      <c r="F199" s="219" t="s">
        <v>83</v>
      </c>
      <c r="G199" s="14"/>
      <c r="H199" s="220">
        <v>2</v>
      </c>
      <c r="I199" s="221"/>
      <c r="J199" s="14"/>
      <c r="K199" s="14"/>
      <c r="L199" s="217"/>
      <c r="M199" s="222"/>
      <c r="N199" s="223"/>
      <c r="O199" s="223"/>
      <c r="P199" s="223"/>
      <c r="Q199" s="223"/>
      <c r="R199" s="223"/>
      <c r="S199" s="223"/>
      <c r="T199" s="22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18" t="s">
        <v>264</v>
      </c>
      <c r="AU199" s="218" t="s">
        <v>83</v>
      </c>
      <c r="AV199" s="14" t="s">
        <v>83</v>
      </c>
      <c r="AW199" s="14" t="s">
        <v>30</v>
      </c>
      <c r="AX199" s="14" t="s">
        <v>81</v>
      </c>
      <c r="AY199" s="218" t="s">
        <v>153</v>
      </c>
    </row>
    <row r="200" s="2" customFormat="1" ht="16.5" customHeight="1">
      <c r="A200" s="37"/>
      <c r="B200" s="187"/>
      <c r="C200" s="236" t="s">
        <v>455</v>
      </c>
      <c r="D200" s="236" t="s">
        <v>491</v>
      </c>
      <c r="E200" s="237" t="s">
        <v>1359</v>
      </c>
      <c r="F200" s="238" t="s">
        <v>1360</v>
      </c>
      <c r="G200" s="239" t="s">
        <v>494</v>
      </c>
      <c r="H200" s="240">
        <v>2</v>
      </c>
      <c r="I200" s="241"/>
      <c r="J200" s="242">
        <f>ROUND(I200*H200,2)</f>
        <v>0</v>
      </c>
      <c r="K200" s="238" t="s">
        <v>1</v>
      </c>
      <c r="L200" s="243"/>
      <c r="M200" s="244" t="s">
        <v>1</v>
      </c>
      <c r="N200" s="245" t="s">
        <v>38</v>
      </c>
      <c r="O200" s="76"/>
      <c r="P200" s="197">
        <f>O200*H200</f>
        <v>0</v>
      </c>
      <c r="Q200" s="197">
        <v>0.0141</v>
      </c>
      <c r="R200" s="197">
        <f>Q200*H200</f>
        <v>0.028199999999999999</v>
      </c>
      <c r="S200" s="197">
        <v>0</v>
      </c>
      <c r="T200" s="198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9" t="s">
        <v>193</v>
      </c>
      <c r="AT200" s="199" t="s">
        <v>491</v>
      </c>
      <c r="AU200" s="199" t="s">
        <v>83</v>
      </c>
      <c r="AY200" s="18" t="s">
        <v>153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8" t="s">
        <v>81</v>
      </c>
      <c r="BK200" s="200">
        <f>ROUND(I200*H200,2)</f>
        <v>0</v>
      </c>
      <c r="BL200" s="18" t="s">
        <v>173</v>
      </c>
      <c r="BM200" s="199" t="s">
        <v>1792</v>
      </c>
    </row>
    <row r="201" s="2" customFormat="1">
      <c r="A201" s="37"/>
      <c r="B201" s="38"/>
      <c r="C201" s="37"/>
      <c r="D201" s="201" t="s">
        <v>162</v>
      </c>
      <c r="E201" s="37"/>
      <c r="F201" s="202" t="s">
        <v>1362</v>
      </c>
      <c r="G201" s="37"/>
      <c r="H201" s="37"/>
      <c r="I201" s="123"/>
      <c r="J201" s="37"/>
      <c r="K201" s="37"/>
      <c r="L201" s="38"/>
      <c r="M201" s="203"/>
      <c r="N201" s="204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162</v>
      </c>
      <c r="AU201" s="18" t="s">
        <v>83</v>
      </c>
    </row>
    <row r="202" s="14" customFormat="1">
      <c r="A202" s="14"/>
      <c r="B202" s="217"/>
      <c r="C202" s="14"/>
      <c r="D202" s="201" t="s">
        <v>264</v>
      </c>
      <c r="E202" s="218" t="s">
        <v>1</v>
      </c>
      <c r="F202" s="219" t="s">
        <v>83</v>
      </c>
      <c r="G202" s="14"/>
      <c r="H202" s="220">
        <v>2</v>
      </c>
      <c r="I202" s="221"/>
      <c r="J202" s="14"/>
      <c r="K202" s="14"/>
      <c r="L202" s="217"/>
      <c r="M202" s="222"/>
      <c r="N202" s="223"/>
      <c r="O202" s="223"/>
      <c r="P202" s="223"/>
      <c r="Q202" s="223"/>
      <c r="R202" s="223"/>
      <c r="S202" s="223"/>
      <c r="T202" s="22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8" t="s">
        <v>264</v>
      </c>
      <c r="AU202" s="218" t="s">
        <v>83</v>
      </c>
      <c r="AV202" s="14" t="s">
        <v>83</v>
      </c>
      <c r="AW202" s="14" t="s">
        <v>30</v>
      </c>
      <c r="AX202" s="14" t="s">
        <v>81</v>
      </c>
      <c r="AY202" s="218" t="s">
        <v>153</v>
      </c>
    </row>
    <row r="203" s="2" customFormat="1" ht="16.5" customHeight="1">
      <c r="A203" s="37"/>
      <c r="B203" s="187"/>
      <c r="C203" s="188" t="s">
        <v>628</v>
      </c>
      <c r="D203" s="188" t="s">
        <v>156</v>
      </c>
      <c r="E203" s="189" t="s">
        <v>1133</v>
      </c>
      <c r="F203" s="190" t="s">
        <v>1134</v>
      </c>
      <c r="G203" s="191" t="s">
        <v>494</v>
      </c>
      <c r="H203" s="192">
        <v>2</v>
      </c>
      <c r="I203" s="193"/>
      <c r="J203" s="194">
        <f>ROUND(I203*H203,2)</f>
        <v>0</v>
      </c>
      <c r="K203" s="190" t="s">
        <v>261</v>
      </c>
      <c r="L203" s="38"/>
      <c r="M203" s="195" t="s">
        <v>1</v>
      </c>
      <c r="N203" s="196" t="s">
        <v>38</v>
      </c>
      <c r="O203" s="76"/>
      <c r="P203" s="197">
        <f>O203*H203</f>
        <v>0</v>
      </c>
      <c r="Q203" s="197">
        <v>0.0017099999999999999</v>
      </c>
      <c r="R203" s="197">
        <f>Q203*H203</f>
        <v>0.0034199999999999999</v>
      </c>
      <c r="S203" s="197">
        <v>0</v>
      </c>
      <c r="T203" s="198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9" t="s">
        <v>173</v>
      </c>
      <c r="AT203" s="199" t="s">
        <v>156</v>
      </c>
      <c r="AU203" s="199" t="s">
        <v>83</v>
      </c>
      <c r="AY203" s="18" t="s">
        <v>153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8" t="s">
        <v>81</v>
      </c>
      <c r="BK203" s="200">
        <f>ROUND(I203*H203,2)</f>
        <v>0</v>
      </c>
      <c r="BL203" s="18" t="s">
        <v>173</v>
      </c>
      <c r="BM203" s="199" t="s">
        <v>1793</v>
      </c>
    </row>
    <row r="204" s="2" customFormat="1">
      <c r="A204" s="37"/>
      <c r="B204" s="38"/>
      <c r="C204" s="37"/>
      <c r="D204" s="201" t="s">
        <v>162</v>
      </c>
      <c r="E204" s="37"/>
      <c r="F204" s="202" t="s">
        <v>1136</v>
      </c>
      <c r="G204" s="37"/>
      <c r="H204" s="37"/>
      <c r="I204" s="123"/>
      <c r="J204" s="37"/>
      <c r="K204" s="37"/>
      <c r="L204" s="38"/>
      <c r="M204" s="203"/>
      <c r="N204" s="204"/>
      <c r="O204" s="76"/>
      <c r="P204" s="76"/>
      <c r="Q204" s="76"/>
      <c r="R204" s="76"/>
      <c r="S204" s="76"/>
      <c r="T204" s="7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162</v>
      </c>
      <c r="AU204" s="18" t="s">
        <v>83</v>
      </c>
    </row>
    <row r="205" s="2" customFormat="1" ht="16.5" customHeight="1">
      <c r="A205" s="37"/>
      <c r="B205" s="187"/>
      <c r="C205" s="236" t="s">
        <v>633</v>
      </c>
      <c r="D205" s="236" t="s">
        <v>491</v>
      </c>
      <c r="E205" s="237" t="s">
        <v>1371</v>
      </c>
      <c r="F205" s="238" t="s">
        <v>1372</v>
      </c>
      <c r="G205" s="239" t="s">
        <v>494</v>
      </c>
      <c r="H205" s="240">
        <v>2</v>
      </c>
      <c r="I205" s="241"/>
      <c r="J205" s="242">
        <f>ROUND(I205*H205,2)</f>
        <v>0</v>
      </c>
      <c r="K205" s="238" t="s">
        <v>261</v>
      </c>
      <c r="L205" s="243"/>
      <c r="M205" s="244" t="s">
        <v>1</v>
      </c>
      <c r="N205" s="245" t="s">
        <v>38</v>
      </c>
      <c r="O205" s="76"/>
      <c r="P205" s="197">
        <f>O205*H205</f>
        <v>0</v>
      </c>
      <c r="Q205" s="197">
        <v>0.014</v>
      </c>
      <c r="R205" s="197">
        <f>Q205*H205</f>
        <v>0.028000000000000001</v>
      </c>
      <c r="S205" s="197">
        <v>0</v>
      </c>
      <c r="T205" s="198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9" t="s">
        <v>193</v>
      </c>
      <c r="AT205" s="199" t="s">
        <v>491</v>
      </c>
      <c r="AU205" s="199" t="s">
        <v>83</v>
      </c>
      <c r="AY205" s="18" t="s">
        <v>153</v>
      </c>
      <c r="BE205" s="200">
        <f>IF(N205="základní",J205,0)</f>
        <v>0</v>
      </c>
      <c r="BF205" s="200">
        <f>IF(N205="snížená",J205,0)</f>
        <v>0</v>
      </c>
      <c r="BG205" s="200">
        <f>IF(N205="zákl. přenesená",J205,0)</f>
        <v>0</v>
      </c>
      <c r="BH205" s="200">
        <f>IF(N205="sníž. přenesená",J205,0)</f>
        <v>0</v>
      </c>
      <c r="BI205" s="200">
        <f>IF(N205="nulová",J205,0)</f>
        <v>0</v>
      </c>
      <c r="BJ205" s="18" t="s">
        <v>81</v>
      </c>
      <c r="BK205" s="200">
        <f>ROUND(I205*H205,2)</f>
        <v>0</v>
      </c>
      <c r="BL205" s="18" t="s">
        <v>173</v>
      </c>
      <c r="BM205" s="199" t="s">
        <v>1794</v>
      </c>
    </row>
    <row r="206" s="2" customFormat="1">
      <c r="A206" s="37"/>
      <c r="B206" s="38"/>
      <c r="C206" s="37"/>
      <c r="D206" s="201" t="s">
        <v>162</v>
      </c>
      <c r="E206" s="37"/>
      <c r="F206" s="202" t="s">
        <v>1372</v>
      </c>
      <c r="G206" s="37"/>
      <c r="H206" s="37"/>
      <c r="I206" s="123"/>
      <c r="J206" s="37"/>
      <c r="K206" s="37"/>
      <c r="L206" s="38"/>
      <c r="M206" s="203"/>
      <c r="N206" s="204"/>
      <c r="O206" s="76"/>
      <c r="P206" s="76"/>
      <c r="Q206" s="76"/>
      <c r="R206" s="76"/>
      <c r="S206" s="76"/>
      <c r="T206" s="7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8" t="s">
        <v>162</v>
      </c>
      <c r="AU206" s="18" t="s">
        <v>83</v>
      </c>
    </row>
    <row r="207" s="2" customFormat="1" ht="16.5" customHeight="1">
      <c r="A207" s="37"/>
      <c r="B207" s="187"/>
      <c r="C207" s="188" t="s">
        <v>385</v>
      </c>
      <c r="D207" s="188" t="s">
        <v>156</v>
      </c>
      <c r="E207" s="189" t="s">
        <v>1322</v>
      </c>
      <c r="F207" s="190" t="s">
        <v>1323</v>
      </c>
      <c r="G207" s="191" t="s">
        <v>373</v>
      </c>
      <c r="H207" s="192">
        <v>220.94999999999999</v>
      </c>
      <c r="I207" s="193"/>
      <c r="J207" s="194">
        <f>ROUND(I207*H207,2)</f>
        <v>0</v>
      </c>
      <c r="K207" s="190" t="s">
        <v>1308</v>
      </c>
      <c r="L207" s="38"/>
      <c r="M207" s="195" t="s">
        <v>1</v>
      </c>
      <c r="N207" s="196" t="s">
        <v>38</v>
      </c>
      <c r="O207" s="76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9" t="s">
        <v>173</v>
      </c>
      <c r="AT207" s="199" t="s">
        <v>156</v>
      </c>
      <c r="AU207" s="199" t="s">
        <v>83</v>
      </c>
      <c r="AY207" s="18" t="s">
        <v>153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8" t="s">
        <v>81</v>
      </c>
      <c r="BK207" s="200">
        <f>ROUND(I207*H207,2)</f>
        <v>0</v>
      </c>
      <c r="BL207" s="18" t="s">
        <v>173</v>
      </c>
      <c r="BM207" s="199" t="s">
        <v>1795</v>
      </c>
    </row>
    <row r="208" s="2" customFormat="1">
      <c r="A208" s="37"/>
      <c r="B208" s="38"/>
      <c r="C208" s="37"/>
      <c r="D208" s="201" t="s">
        <v>162</v>
      </c>
      <c r="E208" s="37"/>
      <c r="F208" s="202" t="s">
        <v>1325</v>
      </c>
      <c r="G208" s="37"/>
      <c r="H208" s="37"/>
      <c r="I208" s="123"/>
      <c r="J208" s="37"/>
      <c r="K208" s="37"/>
      <c r="L208" s="38"/>
      <c r="M208" s="203"/>
      <c r="N208" s="204"/>
      <c r="O208" s="76"/>
      <c r="P208" s="76"/>
      <c r="Q208" s="76"/>
      <c r="R208" s="76"/>
      <c r="S208" s="76"/>
      <c r="T208" s="7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8" t="s">
        <v>162</v>
      </c>
      <c r="AU208" s="18" t="s">
        <v>83</v>
      </c>
    </row>
    <row r="209" s="2" customFormat="1" ht="16.5" customHeight="1">
      <c r="A209" s="37"/>
      <c r="B209" s="187"/>
      <c r="C209" s="236" t="s">
        <v>392</v>
      </c>
      <c r="D209" s="236" t="s">
        <v>491</v>
      </c>
      <c r="E209" s="237" t="s">
        <v>1326</v>
      </c>
      <c r="F209" s="238" t="s">
        <v>1327</v>
      </c>
      <c r="G209" s="239" t="s">
        <v>373</v>
      </c>
      <c r="H209" s="240">
        <v>224.26400000000001</v>
      </c>
      <c r="I209" s="241"/>
      <c r="J209" s="242">
        <f>ROUND(I209*H209,2)</f>
        <v>0</v>
      </c>
      <c r="K209" s="238" t="s">
        <v>261</v>
      </c>
      <c r="L209" s="243"/>
      <c r="M209" s="244" t="s">
        <v>1</v>
      </c>
      <c r="N209" s="245" t="s">
        <v>38</v>
      </c>
      <c r="O209" s="76"/>
      <c r="P209" s="197">
        <f>O209*H209</f>
        <v>0</v>
      </c>
      <c r="Q209" s="197">
        <v>2.0000000000000002E-05</v>
      </c>
      <c r="R209" s="197">
        <f>Q209*H209</f>
        <v>0.0044852800000000003</v>
      </c>
      <c r="S209" s="197">
        <v>0</v>
      </c>
      <c r="T209" s="198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9" t="s">
        <v>193</v>
      </c>
      <c r="AT209" s="199" t="s">
        <v>491</v>
      </c>
      <c r="AU209" s="199" t="s">
        <v>83</v>
      </c>
      <c r="AY209" s="18" t="s">
        <v>153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8" t="s">
        <v>81</v>
      </c>
      <c r="BK209" s="200">
        <f>ROUND(I209*H209,2)</f>
        <v>0</v>
      </c>
      <c r="BL209" s="18" t="s">
        <v>173</v>
      </c>
      <c r="BM209" s="199" t="s">
        <v>1796</v>
      </c>
    </row>
    <row r="210" s="2" customFormat="1">
      <c r="A210" s="37"/>
      <c r="B210" s="38"/>
      <c r="C210" s="37"/>
      <c r="D210" s="201" t="s">
        <v>162</v>
      </c>
      <c r="E210" s="37"/>
      <c r="F210" s="202" t="s">
        <v>1327</v>
      </c>
      <c r="G210" s="37"/>
      <c r="H210" s="37"/>
      <c r="I210" s="123"/>
      <c r="J210" s="37"/>
      <c r="K210" s="37"/>
      <c r="L210" s="38"/>
      <c r="M210" s="203"/>
      <c r="N210" s="204"/>
      <c r="O210" s="76"/>
      <c r="P210" s="76"/>
      <c r="Q210" s="76"/>
      <c r="R210" s="76"/>
      <c r="S210" s="76"/>
      <c r="T210" s="7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8" t="s">
        <v>162</v>
      </c>
      <c r="AU210" s="18" t="s">
        <v>83</v>
      </c>
    </row>
    <row r="211" s="14" customFormat="1">
      <c r="A211" s="14"/>
      <c r="B211" s="217"/>
      <c r="C211" s="14"/>
      <c r="D211" s="201" t="s">
        <v>264</v>
      </c>
      <c r="E211" s="14"/>
      <c r="F211" s="219" t="s">
        <v>1329</v>
      </c>
      <c r="G211" s="14"/>
      <c r="H211" s="220">
        <v>224.26400000000001</v>
      </c>
      <c r="I211" s="221"/>
      <c r="J211" s="14"/>
      <c r="K211" s="14"/>
      <c r="L211" s="217"/>
      <c r="M211" s="222"/>
      <c r="N211" s="223"/>
      <c r="O211" s="223"/>
      <c r="P211" s="223"/>
      <c r="Q211" s="223"/>
      <c r="R211" s="223"/>
      <c r="S211" s="223"/>
      <c r="T211" s="22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8" t="s">
        <v>264</v>
      </c>
      <c r="AU211" s="218" t="s">
        <v>83</v>
      </c>
      <c r="AV211" s="14" t="s">
        <v>83</v>
      </c>
      <c r="AW211" s="14" t="s">
        <v>3</v>
      </c>
      <c r="AX211" s="14" t="s">
        <v>81</v>
      </c>
      <c r="AY211" s="218" t="s">
        <v>153</v>
      </c>
    </row>
    <row r="212" s="2" customFormat="1" ht="16.5" customHeight="1">
      <c r="A212" s="37"/>
      <c r="B212" s="187"/>
      <c r="C212" s="188" t="s">
        <v>1237</v>
      </c>
      <c r="D212" s="188" t="s">
        <v>156</v>
      </c>
      <c r="E212" s="189" t="s">
        <v>1404</v>
      </c>
      <c r="F212" s="190" t="s">
        <v>1405</v>
      </c>
      <c r="G212" s="191" t="s">
        <v>373</v>
      </c>
      <c r="H212" s="192">
        <v>3</v>
      </c>
      <c r="I212" s="193"/>
      <c r="J212" s="194">
        <f>ROUND(I212*H212,2)</f>
        <v>0</v>
      </c>
      <c r="K212" s="190" t="s">
        <v>261</v>
      </c>
      <c r="L212" s="38"/>
      <c r="M212" s="195" t="s">
        <v>1</v>
      </c>
      <c r="N212" s="196" t="s">
        <v>38</v>
      </c>
      <c r="O212" s="76"/>
      <c r="P212" s="197">
        <f>O212*H212</f>
        <v>0</v>
      </c>
      <c r="Q212" s="197">
        <v>0</v>
      </c>
      <c r="R212" s="197">
        <f>Q212*H212</f>
        <v>0</v>
      </c>
      <c r="S212" s="197">
        <v>0</v>
      </c>
      <c r="T212" s="198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9" t="s">
        <v>173</v>
      </c>
      <c r="AT212" s="199" t="s">
        <v>156</v>
      </c>
      <c r="AU212" s="199" t="s">
        <v>83</v>
      </c>
      <c r="AY212" s="18" t="s">
        <v>153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8" t="s">
        <v>81</v>
      </c>
      <c r="BK212" s="200">
        <f>ROUND(I212*H212,2)</f>
        <v>0</v>
      </c>
      <c r="BL212" s="18" t="s">
        <v>173</v>
      </c>
      <c r="BM212" s="199" t="s">
        <v>1797</v>
      </c>
    </row>
    <row r="213" s="2" customFormat="1">
      <c r="A213" s="37"/>
      <c r="B213" s="38"/>
      <c r="C213" s="37"/>
      <c r="D213" s="201" t="s">
        <v>162</v>
      </c>
      <c r="E213" s="37"/>
      <c r="F213" s="202" t="s">
        <v>1407</v>
      </c>
      <c r="G213" s="37"/>
      <c r="H213" s="37"/>
      <c r="I213" s="123"/>
      <c r="J213" s="37"/>
      <c r="K213" s="37"/>
      <c r="L213" s="38"/>
      <c r="M213" s="203"/>
      <c r="N213" s="204"/>
      <c r="O213" s="76"/>
      <c r="P213" s="76"/>
      <c r="Q213" s="76"/>
      <c r="R213" s="76"/>
      <c r="S213" s="76"/>
      <c r="T213" s="7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8" t="s">
        <v>162</v>
      </c>
      <c r="AU213" s="18" t="s">
        <v>83</v>
      </c>
    </row>
    <row r="214" s="2" customFormat="1" ht="16.5" customHeight="1">
      <c r="A214" s="37"/>
      <c r="B214" s="187"/>
      <c r="C214" s="236" t="s">
        <v>1242</v>
      </c>
      <c r="D214" s="236" t="s">
        <v>491</v>
      </c>
      <c r="E214" s="237" t="s">
        <v>1408</v>
      </c>
      <c r="F214" s="238" t="s">
        <v>1409</v>
      </c>
      <c r="G214" s="239" t="s">
        <v>373</v>
      </c>
      <c r="H214" s="240">
        <v>12</v>
      </c>
      <c r="I214" s="241"/>
      <c r="J214" s="242">
        <f>ROUND(I214*H214,2)</f>
        <v>0</v>
      </c>
      <c r="K214" s="238" t="s">
        <v>261</v>
      </c>
      <c r="L214" s="243"/>
      <c r="M214" s="244" t="s">
        <v>1</v>
      </c>
      <c r="N214" s="245" t="s">
        <v>38</v>
      </c>
      <c r="O214" s="76"/>
      <c r="P214" s="197">
        <f>O214*H214</f>
        <v>0</v>
      </c>
      <c r="Q214" s="197">
        <v>0.0067400000000000003</v>
      </c>
      <c r="R214" s="197">
        <f>Q214*H214</f>
        <v>0.080880000000000007</v>
      </c>
      <c r="S214" s="197">
        <v>0</v>
      </c>
      <c r="T214" s="198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9" t="s">
        <v>193</v>
      </c>
      <c r="AT214" s="199" t="s">
        <v>491</v>
      </c>
      <c r="AU214" s="199" t="s">
        <v>83</v>
      </c>
      <c r="AY214" s="18" t="s">
        <v>153</v>
      </c>
      <c r="BE214" s="200">
        <f>IF(N214="základní",J214,0)</f>
        <v>0</v>
      </c>
      <c r="BF214" s="200">
        <f>IF(N214="snížená",J214,0)</f>
        <v>0</v>
      </c>
      <c r="BG214" s="200">
        <f>IF(N214="zákl. přenesená",J214,0)</f>
        <v>0</v>
      </c>
      <c r="BH214" s="200">
        <f>IF(N214="sníž. přenesená",J214,0)</f>
        <v>0</v>
      </c>
      <c r="BI214" s="200">
        <f>IF(N214="nulová",J214,0)</f>
        <v>0</v>
      </c>
      <c r="BJ214" s="18" t="s">
        <v>81</v>
      </c>
      <c r="BK214" s="200">
        <f>ROUND(I214*H214,2)</f>
        <v>0</v>
      </c>
      <c r="BL214" s="18" t="s">
        <v>173</v>
      </c>
      <c r="BM214" s="199" t="s">
        <v>1798</v>
      </c>
    </row>
    <row r="215" s="2" customFormat="1">
      <c r="A215" s="37"/>
      <c r="B215" s="38"/>
      <c r="C215" s="37"/>
      <c r="D215" s="201" t="s">
        <v>162</v>
      </c>
      <c r="E215" s="37"/>
      <c r="F215" s="202" t="s">
        <v>1409</v>
      </c>
      <c r="G215" s="37"/>
      <c r="H215" s="37"/>
      <c r="I215" s="123"/>
      <c r="J215" s="37"/>
      <c r="K215" s="37"/>
      <c r="L215" s="38"/>
      <c r="M215" s="203"/>
      <c r="N215" s="204"/>
      <c r="O215" s="76"/>
      <c r="P215" s="76"/>
      <c r="Q215" s="76"/>
      <c r="R215" s="76"/>
      <c r="S215" s="76"/>
      <c r="T215" s="7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8" t="s">
        <v>162</v>
      </c>
      <c r="AU215" s="18" t="s">
        <v>83</v>
      </c>
    </row>
    <row r="216" s="14" customFormat="1">
      <c r="A216" s="14"/>
      <c r="B216" s="217"/>
      <c r="C216" s="14"/>
      <c r="D216" s="201" t="s">
        <v>264</v>
      </c>
      <c r="E216" s="218" t="s">
        <v>1</v>
      </c>
      <c r="F216" s="219" t="s">
        <v>218</v>
      </c>
      <c r="G216" s="14"/>
      <c r="H216" s="220">
        <v>12</v>
      </c>
      <c r="I216" s="221"/>
      <c r="J216" s="14"/>
      <c r="K216" s="14"/>
      <c r="L216" s="217"/>
      <c r="M216" s="222"/>
      <c r="N216" s="223"/>
      <c r="O216" s="223"/>
      <c r="P216" s="223"/>
      <c r="Q216" s="223"/>
      <c r="R216" s="223"/>
      <c r="S216" s="223"/>
      <c r="T216" s="22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18" t="s">
        <v>264</v>
      </c>
      <c r="AU216" s="218" t="s">
        <v>83</v>
      </c>
      <c r="AV216" s="14" t="s">
        <v>83</v>
      </c>
      <c r="AW216" s="14" t="s">
        <v>30</v>
      </c>
      <c r="AX216" s="14" t="s">
        <v>81</v>
      </c>
      <c r="AY216" s="218" t="s">
        <v>153</v>
      </c>
    </row>
    <row r="217" s="13" customFormat="1">
      <c r="A217" s="13"/>
      <c r="B217" s="210"/>
      <c r="C217" s="13"/>
      <c r="D217" s="201" t="s">
        <v>264</v>
      </c>
      <c r="E217" s="211" t="s">
        <v>1</v>
      </c>
      <c r="F217" s="212" t="s">
        <v>1411</v>
      </c>
      <c r="G217" s="13"/>
      <c r="H217" s="211" t="s">
        <v>1</v>
      </c>
      <c r="I217" s="213"/>
      <c r="J217" s="13"/>
      <c r="K217" s="13"/>
      <c r="L217" s="210"/>
      <c r="M217" s="214"/>
      <c r="N217" s="215"/>
      <c r="O217" s="215"/>
      <c r="P217" s="215"/>
      <c r="Q217" s="215"/>
      <c r="R217" s="215"/>
      <c r="S217" s="215"/>
      <c r="T217" s="21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11" t="s">
        <v>264</v>
      </c>
      <c r="AU217" s="211" t="s">
        <v>83</v>
      </c>
      <c r="AV217" s="13" t="s">
        <v>81</v>
      </c>
      <c r="AW217" s="13" t="s">
        <v>30</v>
      </c>
      <c r="AX217" s="13" t="s">
        <v>73</v>
      </c>
      <c r="AY217" s="211" t="s">
        <v>153</v>
      </c>
    </row>
    <row r="218" s="2" customFormat="1" ht="16.5" customHeight="1">
      <c r="A218" s="37"/>
      <c r="B218" s="187"/>
      <c r="C218" s="188" t="s">
        <v>399</v>
      </c>
      <c r="D218" s="188" t="s">
        <v>156</v>
      </c>
      <c r="E218" s="189" t="s">
        <v>1330</v>
      </c>
      <c r="F218" s="190" t="s">
        <v>1331</v>
      </c>
      <c r="G218" s="191" t="s">
        <v>494</v>
      </c>
      <c r="H218" s="192">
        <v>25</v>
      </c>
      <c r="I218" s="193"/>
      <c r="J218" s="194">
        <f>ROUND(I218*H218,2)</f>
        <v>0</v>
      </c>
      <c r="K218" s="190" t="s">
        <v>261</v>
      </c>
      <c r="L218" s="38"/>
      <c r="M218" s="195" t="s">
        <v>1</v>
      </c>
      <c r="N218" s="196" t="s">
        <v>38</v>
      </c>
      <c r="O218" s="76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9" t="s">
        <v>173</v>
      </c>
      <c r="AT218" s="199" t="s">
        <v>156</v>
      </c>
      <c r="AU218" s="199" t="s">
        <v>83</v>
      </c>
      <c r="AY218" s="18" t="s">
        <v>153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8" t="s">
        <v>81</v>
      </c>
      <c r="BK218" s="200">
        <f>ROUND(I218*H218,2)</f>
        <v>0</v>
      </c>
      <c r="BL218" s="18" t="s">
        <v>173</v>
      </c>
      <c r="BM218" s="199" t="s">
        <v>1799</v>
      </c>
    </row>
    <row r="219" s="2" customFormat="1">
      <c r="A219" s="37"/>
      <c r="B219" s="38"/>
      <c r="C219" s="37"/>
      <c r="D219" s="201" t="s">
        <v>162</v>
      </c>
      <c r="E219" s="37"/>
      <c r="F219" s="202" t="s">
        <v>1333</v>
      </c>
      <c r="G219" s="37"/>
      <c r="H219" s="37"/>
      <c r="I219" s="123"/>
      <c r="J219" s="37"/>
      <c r="K219" s="37"/>
      <c r="L219" s="38"/>
      <c r="M219" s="203"/>
      <c r="N219" s="204"/>
      <c r="O219" s="76"/>
      <c r="P219" s="76"/>
      <c r="Q219" s="76"/>
      <c r="R219" s="76"/>
      <c r="S219" s="76"/>
      <c r="T219" s="7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8" t="s">
        <v>162</v>
      </c>
      <c r="AU219" s="18" t="s">
        <v>83</v>
      </c>
    </row>
    <row r="220" s="14" customFormat="1">
      <c r="A220" s="14"/>
      <c r="B220" s="217"/>
      <c r="C220" s="14"/>
      <c r="D220" s="201" t="s">
        <v>264</v>
      </c>
      <c r="E220" s="218" t="s">
        <v>1</v>
      </c>
      <c r="F220" s="219" t="s">
        <v>406</v>
      </c>
      <c r="G220" s="14"/>
      <c r="H220" s="220">
        <v>25</v>
      </c>
      <c r="I220" s="221"/>
      <c r="J220" s="14"/>
      <c r="K220" s="14"/>
      <c r="L220" s="217"/>
      <c r="M220" s="222"/>
      <c r="N220" s="223"/>
      <c r="O220" s="223"/>
      <c r="P220" s="223"/>
      <c r="Q220" s="223"/>
      <c r="R220" s="223"/>
      <c r="S220" s="223"/>
      <c r="T220" s="22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18" t="s">
        <v>264</v>
      </c>
      <c r="AU220" s="218" t="s">
        <v>83</v>
      </c>
      <c r="AV220" s="14" t="s">
        <v>83</v>
      </c>
      <c r="AW220" s="14" t="s">
        <v>30</v>
      </c>
      <c r="AX220" s="14" t="s">
        <v>81</v>
      </c>
      <c r="AY220" s="218" t="s">
        <v>153</v>
      </c>
    </row>
    <row r="221" s="2" customFormat="1" ht="16.5" customHeight="1">
      <c r="A221" s="37"/>
      <c r="B221" s="187"/>
      <c r="C221" s="236" t="s">
        <v>406</v>
      </c>
      <c r="D221" s="236" t="s">
        <v>491</v>
      </c>
      <c r="E221" s="237" t="s">
        <v>1334</v>
      </c>
      <c r="F221" s="238" t="s">
        <v>1335</v>
      </c>
      <c r="G221" s="239" t="s">
        <v>494</v>
      </c>
      <c r="H221" s="240">
        <v>19</v>
      </c>
      <c r="I221" s="241"/>
      <c r="J221" s="242">
        <f>ROUND(I221*H221,2)</f>
        <v>0</v>
      </c>
      <c r="K221" s="238" t="s">
        <v>261</v>
      </c>
      <c r="L221" s="243"/>
      <c r="M221" s="244" t="s">
        <v>1</v>
      </c>
      <c r="N221" s="245" t="s">
        <v>38</v>
      </c>
      <c r="O221" s="76"/>
      <c r="P221" s="197">
        <f>O221*H221</f>
        <v>0</v>
      </c>
      <c r="Q221" s="197">
        <v>0.00038999999999999999</v>
      </c>
      <c r="R221" s="197">
        <f>Q221*H221</f>
        <v>0.0074099999999999999</v>
      </c>
      <c r="S221" s="197">
        <v>0</v>
      </c>
      <c r="T221" s="198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9" t="s">
        <v>193</v>
      </c>
      <c r="AT221" s="199" t="s">
        <v>491</v>
      </c>
      <c r="AU221" s="199" t="s">
        <v>83</v>
      </c>
      <c r="AY221" s="18" t="s">
        <v>153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8" t="s">
        <v>81</v>
      </c>
      <c r="BK221" s="200">
        <f>ROUND(I221*H221,2)</f>
        <v>0</v>
      </c>
      <c r="BL221" s="18" t="s">
        <v>173</v>
      </c>
      <c r="BM221" s="199" t="s">
        <v>1800</v>
      </c>
    </row>
    <row r="222" s="2" customFormat="1">
      <c r="A222" s="37"/>
      <c r="B222" s="38"/>
      <c r="C222" s="37"/>
      <c r="D222" s="201" t="s">
        <v>162</v>
      </c>
      <c r="E222" s="37"/>
      <c r="F222" s="202" t="s">
        <v>1335</v>
      </c>
      <c r="G222" s="37"/>
      <c r="H222" s="37"/>
      <c r="I222" s="123"/>
      <c r="J222" s="37"/>
      <c r="K222" s="37"/>
      <c r="L222" s="38"/>
      <c r="M222" s="203"/>
      <c r="N222" s="204"/>
      <c r="O222" s="76"/>
      <c r="P222" s="76"/>
      <c r="Q222" s="76"/>
      <c r="R222" s="76"/>
      <c r="S222" s="76"/>
      <c r="T222" s="7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8" t="s">
        <v>162</v>
      </c>
      <c r="AU222" s="18" t="s">
        <v>83</v>
      </c>
    </row>
    <row r="223" s="2" customFormat="1" ht="16.5" customHeight="1">
      <c r="A223" s="37"/>
      <c r="B223" s="187"/>
      <c r="C223" s="236" t="s">
        <v>412</v>
      </c>
      <c r="D223" s="236" t="s">
        <v>491</v>
      </c>
      <c r="E223" s="237" t="s">
        <v>1337</v>
      </c>
      <c r="F223" s="238" t="s">
        <v>1338</v>
      </c>
      <c r="G223" s="239" t="s">
        <v>494</v>
      </c>
      <c r="H223" s="240">
        <v>6</v>
      </c>
      <c r="I223" s="241"/>
      <c r="J223" s="242">
        <f>ROUND(I223*H223,2)</f>
        <v>0</v>
      </c>
      <c r="K223" s="238" t="s">
        <v>261</v>
      </c>
      <c r="L223" s="243"/>
      <c r="M223" s="244" t="s">
        <v>1</v>
      </c>
      <c r="N223" s="245" t="s">
        <v>38</v>
      </c>
      <c r="O223" s="76"/>
      <c r="P223" s="197">
        <f>O223*H223</f>
        <v>0</v>
      </c>
      <c r="Q223" s="197">
        <v>0.00072000000000000005</v>
      </c>
      <c r="R223" s="197">
        <f>Q223*H223</f>
        <v>0.0043200000000000001</v>
      </c>
      <c r="S223" s="197">
        <v>0</v>
      </c>
      <c r="T223" s="198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9" t="s">
        <v>193</v>
      </c>
      <c r="AT223" s="199" t="s">
        <v>491</v>
      </c>
      <c r="AU223" s="199" t="s">
        <v>83</v>
      </c>
      <c r="AY223" s="18" t="s">
        <v>153</v>
      </c>
      <c r="BE223" s="200">
        <f>IF(N223="základní",J223,0)</f>
        <v>0</v>
      </c>
      <c r="BF223" s="200">
        <f>IF(N223="snížená",J223,0)</f>
        <v>0</v>
      </c>
      <c r="BG223" s="200">
        <f>IF(N223="zákl. přenesená",J223,0)</f>
        <v>0</v>
      </c>
      <c r="BH223" s="200">
        <f>IF(N223="sníž. přenesená",J223,0)</f>
        <v>0</v>
      </c>
      <c r="BI223" s="200">
        <f>IF(N223="nulová",J223,0)</f>
        <v>0</v>
      </c>
      <c r="BJ223" s="18" t="s">
        <v>81</v>
      </c>
      <c r="BK223" s="200">
        <f>ROUND(I223*H223,2)</f>
        <v>0</v>
      </c>
      <c r="BL223" s="18" t="s">
        <v>173</v>
      </c>
      <c r="BM223" s="199" t="s">
        <v>1801</v>
      </c>
    </row>
    <row r="224" s="2" customFormat="1">
      <c r="A224" s="37"/>
      <c r="B224" s="38"/>
      <c r="C224" s="37"/>
      <c r="D224" s="201" t="s">
        <v>162</v>
      </c>
      <c r="E224" s="37"/>
      <c r="F224" s="202" t="s">
        <v>1338</v>
      </c>
      <c r="G224" s="37"/>
      <c r="H224" s="37"/>
      <c r="I224" s="123"/>
      <c r="J224" s="37"/>
      <c r="K224" s="37"/>
      <c r="L224" s="38"/>
      <c r="M224" s="203"/>
      <c r="N224" s="204"/>
      <c r="O224" s="76"/>
      <c r="P224" s="76"/>
      <c r="Q224" s="76"/>
      <c r="R224" s="76"/>
      <c r="S224" s="76"/>
      <c r="T224" s="7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8" t="s">
        <v>162</v>
      </c>
      <c r="AU224" s="18" t="s">
        <v>83</v>
      </c>
    </row>
    <row r="225" s="14" customFormat="1">
      <c r="A225" s="14"/>
      <c r="B225" s="217"/>
      <c r="C225" s="14"/>
      <c r="D225" s="201" t="s">
        <v>264</v>
      </c>
      <c r="E225" s="218" t="s">
        <v>1</v>
      </c>
      <c r="F225" s="219" t="s">
        <v>183</v>
      </c>
      <c r="G225" s="14"/>
      <c r="H225" s="220">
        <v>6</v>
      </c>
      <c r="I225" s="221"/>
      <c r="J225" s="14"/>
      <c r="K225" s="14"/>
      <c r="L225" s="217"/>
      <c r="M225" s="222"/>
      <c r="N225" s="223"/>
      <c r="O225" s="223"/>
      <c r="P225" s="223"/>
      <c r="Q225" s="223"/>
      <c r="R225" s="223"/>
      <c r="S225" s="223"/>
      <c r="T225" s="22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8" t="s">
        <v>264</v>
      </c>
      <c r="AU225" s="218" t="s">
        <v>83</v>
      </c>
      <c r="AV225" s="14" t="s">
        <v>83</v>
      </c>
      <c r="AW225" s="14" t="s">
        <v>30</v>
      </c>
      <c r="AX225" s="14" t="s">
        <v>81</v>
      </c>
      <c r="AY225" s="218" t="s">
        <v>153</v>
      </c>
    </row>
    <row r="226" s="2" customFormat="1" ht="16.5" customHeight="1">
      <c r="A226" s="37"/>
      <c r="B226" s="187"/>
      <c r="C226" s="236" t="s">
        <v>419</v>
      </c>
      <c r="D226" s="236" t="s">
        <v>491</v>
      </c>
      <c r="E226" s="237" t="s">
        <v>1340</v>
      </c>
      <c r="F226" s="238" t="s">
        <v>1341</v>
      </c>
      <c r="G226" s="239" t="s">
        <v>494</v>
      </c>
      <c r="H226" s="240">
        <v>3</v>
      </c>
      <c r="I226" s="241"/>
      <c r="J226" s="242">
        <f>ROUND(I226*H226,2)</f>
        <v>0</v>
      </c>
      <c r="K226" s="238" t="s">
        <v>261</v>
      </c>
      <c r="L226" s="243"/>
      <c r="M226" s="244" t="s">
        <v>1</v>
      </c>
      <c r="N226" s="245" t="s">
        <v>38</v>
      </c>
      <c r="O226" s="76"/>
      <c r="P226" s="197">
        <f>O226*H226</f>
        <v>0</v>
      </c>
      <c r="Q226" s="197">
        <v>0.00048000000000000001</v>
      </c>
      <c r="R226" s="197">
        <f>Q226*H226</f>
        <v>0.0014400000000000001</v>
      </c>
      <c r="S226" s="197">
        <v>0</v>
      </c>
      <c r="T226" s="198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9" t="s">
        <v>193</v>
      </c>
      <c r="AT226" s="199" t="s">
        <v>491</v>
      </c>
      <c r="AU226" s="199" t="s">
        <v>83</v>
      </c>
      <c r="AY226" s="18" t="s">
        <v>153</v>
      </c>
      <c r="BE226" s="200">
        <f>IF(N226="základní",J226,0)</f>
        <v>0</v>
      </c>
      <c r="BF226" s="200">
        <f>IF(N226="snížená",J226,0)</f>
        <v>0</v>
      </c>
      <c r="BG226" s="200">
        <f>IF(N226="zákl. přenesená",J226,0)</f>
        <v>0</v>
      </c>
      <c r="BH226" s="200">
        <f>IF(N226="sníž. přenesená",J226,0)</f>
        <v>0</v>
      </c>
      <c r="BI226" s="200">
        <f>IF(N226="nulová",J226,0)</f>
        <v>0</v>
      </c>
      <c r="BJ226" s="18" t="s">
        <v>81</v>
      </c>
      <c r="BK226" s="200">
        <f>ROUND(I226*H226,2)</f>
        <v>0</v>
      </c>
      <c r="BL226" s="18" t="s">
        <v>173</v>
      </c>
      <c r="BM226" s="199" t="s">
        <v>1802</v>
      </c>
    </row>
    <row r="227" s="2" customFormat="1">
      <c r="A227" s="37"/>
      <c r="B227" s="38"/>
      <c r="C227" s="37"/>
      <c r="D227" s="201" t="s">
        <v>162</v>
      </c>
      <c r="E227" s="37"/>
      <c r="F227" s="202" t="s">
        <v>1341</v>
      </c>
      <c r="G227" s="37"/>
      <c r="H227" s="37"/>
      <c r="I227" s="123"/>
      <c r="J227" s="37"/>
      <c r="K227" s="37"/>
      <c r="L227" s="38"/>
      <c r="M227" s="203"/>
      <c r="N227" s="204"/>
      <c r="O227" s="76"/>
      <c r="P227" s="76"/>
      <c r="Q227" s="76"/>
      <c r="R227" s="76"/>
      <c r="S227" s="76"/>
      <c r="T227" s="7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8" t="s">
        <v>162</v>
      </c>
      <c r="AU227" s="18" t="s">
        <v>83</v>
      </c>
    </row>
    <row r="228" s="14" customFormat="1">
      <c r="A228" s="14"/>
      <c r="B228" s="217"/>
      <c r="C228" s="14"/>
      <c r="D228" s="201" t="s">
        <v>264</v>
      </c>
      <c r="E228" s="218" t="s">
        <v>1</v>
      </c>
      <c r="F228" s="219" t="s">
        <v>168</v>
      </c>
      <c r="G228" s="14"/>
      <c r="H228" s="220">
        <v>3</v>
      </c>
      <c r="I228" s="221"/>
      <c r="J228" s="14"/>
      <c r="K228" s="14"/>
      <c r="L228" s="217"/>
      <c r="M228" s="222"/>
      <c r="N228" s="223"/>
      <c r="O228" s="223"/>
      <c r="P228" s="223"/>
      <c r="Q228" s="223"/>
      <c r="R228" s="223"/>
      <c r="S228" s="223"/>
      <c r="T228" s="22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8" t="s">
        <v>264</v>
      </c>
      <c r="AU228" s="218" t="s">
        <v>83</v>
      </c>
      <c r="AV228" s="14" t="s">
        <v>83</v>
      </c>
      <c r="AW228" s="14" t="s">
        <v>30</v>
      </c>
      <c r="AX228" s="14" t="s">
        <v>81</v>
      </c>
      <c r="AY228" s="218" t="s">
        <v>153</v>
      </c>
    </row>
    <row r="229" s="2" customFormat="1" ht="16.5" customHeight="1">
      <c r="A229" s="37"/>
      <c r="B229" s="187"/>
      <c r="C229" s="236" t="s">
        <v>427</v>
      </c>
      <c r="D229" s="236" t="s">
        <v>491</v>
      </c>
      <c r="E229" s="237" t="s">
        <v>1343</v>
      </c>
      <c r="F229" s="238" t="s">
        <v>1344</v>
      </c>
      <c r="G229" s="239" t="s">
        <v>494</v>
      </c>
      <c r="H229" s="240">
        <v>3</v>
      </c>
      <c r="I229" s="241"/>
      <c r="J229" s="242">
        <f>ROUND(I229*H229,2)</f>
        <v>0</v>
      </c>
      <c r="K229" s="238" t="s">
        <v>261</v>
      </c>
      <c r="L229" s="243"/>
      <c r="M229" s="244" t="s">
        <v>1</v>
      </c>
      <c r="N229" s="245" t="s">
        <v>38</v>
      </c>
      <c r="O229" s="76"/>
      <c r="P229" s="197">
        <f>O229*H229</f>
        <v>0</v>
      </c>
      <c r="Q229" s="197">
        <v>0.0035999999999999999</v>
      </c>
      <c r="R229" s="197">
        <f>Q229*H229</f>
        <v>0.010800000000000001</v>
      </c>
      <c r="S229" s="197">
        <v>0</v>
      </c>
      <c r="T229" s="198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9" t="s">
        <v>193</v>
      </c>
      <c r="AT229" s="199" t="s">
        <v>491</v>
      </c>
      <c r="AU229" s="199" t="s">
        <v>83</v>
      </c>
      <c r="AY229" s="18" t="s">
        <v>153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8" t="s">
        <v>81</v>
      </c>
      <c r="BK229" s="200">
        <f>ROUND(I229*H229,2)</f>
        <v>0</v>
      </c>
      <c r="BL229" s="18" t="s">
        <v>173</v>
      </c>
      <c r="BM229" s="199" t="s">
        <v>1803</v>
      </c>
    </row>
    <row r="230" s="2" customFormat="1">
      <c r="A230" s="37"/>
      <c r="B230" s="38"/>
      <c r="C230" s="37"/>
      <c r="D230" s="201" t="s">
        <v>162</v>
      </c>
      <c r="E230" s="37"/>
      <c r="F230" s="202" t="s">
        <v>1344</v>
      </c>
      <c r="G230" s="37"/>
      <c r="H230" s="37"/>
      <c r="I230" s="123"/>
      <c r="J230" s="37"/>
      <c r="K230" s="37"/>
      <c r="L230" s="38"/>
      <c r="M230" s="203"/>
      <c r="N230" s="204"/>
      <c r="O230" s="76"/>
      <c r="P230" s="76"/>
      <c r="Q230" s="76"/>
      <c r="R230" s="76"/>
      <c r="S230" s="76"/>
      <c r="T230" s="7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8" t="s">
        <v>162</v>
      </c>
      <c r="AU230" s="18" t="s">
        <v>83</v>
      </c>
    </row>
    <row r="231" s="14" customFormat="1">
      <c r="A231" s="14"/>
      <c r="B231" s="217"/>
      <c r="C231" s="14"/>
      <c r="D231" s="201" t="s">
        <v>264</v>
      </c>
      <c r="E231" s="218" t="s">
        <v>1</v>
      </c>
      <c r="F231" s="219" t="s">
        <v>168</v>
      </c>
      <c r="G231" s="14"/>
      <c r="H231" s="220">
        <v>3</v>
      </c>
      <c r="I231" s="221"/>
      <c r="J231" s="14"/>
      <c r="K231" s="14"/>
      <c r="L231" s="217"/>
      <c r="M231" s="222"/>
      <c r="N231" s="223"/>
      <c r="O231" s="223"/>
      <c r="P231" s="223"/>
      <c r="Q231" s="223"/>
      <c r="R231" s="223"/>
      <c r="S231" s="223"/>
      <c r="T231" s="22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18" t="s">
        <v>264</v>
      </c>
      <c r="AU231" s="218" t="s">
        <v>83</v>
      </c>
      <c r="AV231" s="14" t="s">
        <v>83</v>
      </c>
      <c r="AW231" s="14" t="s">
        <v>30</v>
      </c>
      <c r="AX231" s="14" t="s">
        <v>81</v>
      </c>
      <c r="AY231" s="218" t="s">
        <v>153</v>
      </c>
    </row>
    <row r="232" s="2" customFormat="1" ht="16.5" customHeight="1">
      <c r="A232" s="37"/>
      <c r="B232" s="187"/>
      <c r="C232" s="236" t="s">
        <v>433</v>
      </c>
      <c r="D232" s="236" t="s">
        <v>491</v>
      </c>
      <c r="E232" s="237" t="s">
        <v>1317</v>
      </c>
      <c r="F232" s="238" t="s">
        <v>1318</v>
      </c>
      <c r="G232" s="239" t="s">
        <v>494</v>
      </c>
      <c r="H232" s="240">
        <v>3</v>
      </c>
      <c r="I232" s="241"/>
      <c r="J232" s="242">
        <f>ROUND(I232*H232,2)</f>
        <v>0</v>
      </c>
      <c r="K232" s="238" t="s">
        <v>261</v>
      </c>
      <c r="L232" s="243"/>
      <c r="M232" s="244" t="s">
        <v>1</v>
      </c>
      <c r="N232" s="245" t="s">
        <v>38</v>
      </c>
      <c r="O232" s="76"/>
      <c r="P232" s="197">
        <f>O232*H232</f>
        <v>0</v>
      </c>
      <c r="Q232" s="197">
        <v>1.0000000000000001E-05</v>
      </c>
      <c r="R232" s="197">
        <f>Q232*H232</f>
        <v>3.0000000000000004E-05</v>
      </c>
      <c r="S232" s="197">
        <v>0</v>
      </c>
      <c r="T232" s="198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99" t="s">
        <v>193</v>
      </c>
      <c r="AT232" s="199" t="s">
        <v>491</v>
      </c>
      <c r="AU232" s="199" t="s">
        <v>83</v>
      </c>
      <c r="AY232" s="18" t="s">
        <v>153</v>
      </c>
      <c r="BE232" s="200">
        <f>IF(N232="základní",J232,0)</f>
        <v>0</v>
      </c>
      <c r="BF232" s="200">
        <f>IF(N232="snížená",J232,0)</f>
        <v>0</v>
      </c>
      <c r="BG232" s="200">
        <f>IF(N232="zákl. přenesená",J232,0)</f>
        <v>0</v>
      </c>
      <c r="BH232" s="200">
        <f>IF(N232="sníž. přenesená",J232,0)</f>
        <v>0</v>
      </c>
      <c r="BI232" s="200">
        <f>IF(N232="nulová",J232,0)</f>
        <v>0</v>
      </c>
      <c r="BJ232" s="18" t="s">
        <v>81</v>
      </c>
      <c r="BK232" s="200">
        <f>ROUND(I232*H232,2)</f>
        <v>0</v>
      </c>
      <c r="BL232" s="18" t="s">
        <v>173</v>
      </c>
      <c r="BM232" s="199" t="s">
        <v>1804</v>
      </c>
    </row>
    <row r="233" s="2" customFormat="1">
      <c r="A233" s="37"/>
      <c r="B233" s="38"/>
      <c r="C233" s="37"/>
      <c r="D233" s="201" t="s">
        <v>162</v>
      </c>
      <c r="E233" s="37"/>
      <c r="F233" s="202" t="s">
        <v>1318</v>
      </c>
      <c r="G233" s="37"/>
      <c r="H233" s="37"/>
      <c r="I233" s="123"/>
      <c r="J233" s="37"/>
      <c r="K233" s="37"/>
      <c r="L233" s="38"/>
      <c r="M233" s="203"/>
      <c r="N233" s="204"/>
      <c r="O233" s="76"/>
      <c r="P233" s="76"/>
      <c r="Q233" s="76"/>
      <c r="R233" s="76"/>
      <c r="S233" s="76"/>
      <c r="T233" s="7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8" t="s">
        <v>162</v>
      </c>
      <c r="AU233" s="18" t="s">
        <v>83</v>
      </c>
    </row>
    <row r="234" s="2" customFormat="1">
      <c r="A234" s="37"/>
      <c r="B234" s="38"/>
      <c r="C234" s="37"/>
      <c r="D234" s="201" t="s">
        <v>197</v>
      </c>
      <c r="E234" s="37"/>
      <c r="F234" s="205" t="s">
        <v>1347</v>
      </c>
      <c r="G234" s="37"/>
      <c r="H234" s="37"/>
      <c r="I234" s="123"/>
      <c r="J234" s="37"/>
      <c r="K234" s="37"/>
      <c r="L234" s="38"/>
      <c r="M234" s="203"/>
      <c r="N234" s="204"/>
      <c r="O234" s="76"/>
      <c r="P234" s="76"/>
      <c r="Q234" s="76"/>
      <c r="R234" s="76"/>
      <c r="S234" s="76"/>
      <c r="T234" s="7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8" t="s">
        <v>197</v>
      </c>
      <c r="AU234" s="18" t="s">
        <v>83</v>
      </c>
    </row>
    <row r="235" s="14" customFormat="1">
      <c r="A235" s="14"/>
      <c r="B235" s="217"/>
      <c r="C235" s="14"/>
      <c r="D235" s="201" t="s">
        <v>264</v>
      </c>
      <c r="E235" s="218" t="s">
        <v>1</v>
      </c>
      <c r="F235" s="219" t="s">
        <v>168</v>
      </c>
      <c r="G235" s="14"/>
      <c r="H235" s="220">
        <v>3</v>
      </c>
      <c r="I235" s="221"/>
      <c r="J235" s="14"/>
      <c r="K235" s="14"/>
      <c r="L235" s="217"/>
      <c r="M235" s="222"/>
      <c r="N235" s="223"/>
      <c r="O235" s="223"/>
      <c r="P235" s="223"/>
      <c r="Q235" s="223"/>
      <c r="R235" s="223"/>
      <c r="S235" s="223"/>
      <c r="T235" s="22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18" t="s">
        <v>264</v>
      </c>
      <c r="AU235" s="218" t="s">
        <v>83</v>
      </c>
      <c r="AV235" s="14" t="s">
        <v>83</v>
      </c>
      <c r="AW235" s="14" t="s">
        <v>30</v>
      </c>
      <c r="AX235" s="14" t="s">
        <v>81</v>
      </c>
      <c r="AY235" s="218" t="s">
        <v>153</v>
      </c>
    </row>
    <row r="236" s="2" customFormat="1" ht="16.5" customHeight="1">
      <c r="A236" s="37"/>
      <c r="B236" s="187"/>
      <c r="C236" s="188" t="s">
        <v>439</v>
      </c>
      <c r="D236" s="188" t="s">
        <v>156</v>
      </c>
      <c r="E236" s="189" t="s">
        <v>1348</v>
      </c>
      <c r="F236" s="190" t="s">
        <v>1349</v>
      </c>
      <c r="G236" s="191" t="s">
        <v>494</v>
      </c>
      <c r="H236" s="192">
        <v>1</v>
      </c>
      <c r="I236" s="193"/>
      <c r="J236" s="194">
        <f>ROUND(I236*H236,2)</f>
        <v>0</v>
      </c>
      <c r="K236" s="190" t="s">
        <v>1308</v>
      </c>
      <c r="L236" s="38"/>
      <c r="M236" s="195" t="s">
        <v>1</v>
      </c>
      <c r="N236" s="196" t="s">
        <v>38</v>
      </c>
      <c r="O236" s="76"/>
      <c r="P236" s="197">
        <f>O236*H236</f>
        <v>0</v>
      </c>
      <c r="Q236" s="197">
        <v>0</v>
      </c>
      <c r="R236" s="197">
        <f>Q236*H236</f>
        <v>0</v>
      </c>
      <c r="S236" s="197">
        <v>0</v>
      </c>
      <c r="T236" s="198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99" t="s">
        <v>173</v>
      </c>
      <c r="AT236" s="199" t="s">
        <v>156</v>
      </c>
      <c r="AU236" s="199" t="s">
        <v>83</v>
      </c>
      <c r="AY236" s="18" t="s">
        <v>153</v>
      </c>
      <c r="BE236" s="200">
        <f>IF(N236="základní",J236,0)</f>
        <v>0</v>
      </c>
      <c r="BF236" s="200">
        <f>IF(N236="snížená",J236,0)</f>
        <v>0</v>
      </c>
      <c r="BG236" s="200">
        <f>IF(N236="zákl. přenesená",J236,0)</f>
        <v>0</v>
      </c>
      <c r="BH236" s="200">
        <f>IF(N236="sníž. přenesená",J236,0)</f>
        <v>0</v>
      </c>
      <c r="BI236" s="200">
        <f>IF(N236="nulová",J236,0)</f>
        <v>0</v>
      </c>
      <c r="BJ236" s="18" t="s">
        <v>81</v>
      </c>
      <c r="BK236" s="200">
        <f>ROUND(I236*H236,2)</f>
        <v>0</v>
      </c>
      <c r="BL236" s="18" t="s">
        <v>173</v>
      </c>
      <c r="BM236" s="199" t="s">
        <v>1805</v>
      </c>
    </row>
    <row r="237" s="2" customFormat="1">
      <c r="A237" s="37"/>
      <c r="B237" s="38"/>
      <c r="C237" s="37"/>
      <c r="D237" s="201" t="s">
        <v>162</v>
      </c>
      <c r="E237" s="37"/>
      <c r="F237" s="202" t="s">
        <v>1351</v>
      </c>
      <c r="G237" s="37"/>
      <c r="H237" s="37"/>
      <c r="I237" s="123"/>
      <c r="J237" s="37"/>
      <c r="K237" s="37"/>
      <c r="L237" s="38"/>
      <c r="M237" s="203"/>
      <c r="N237" s="204"/>
      <c r="O237" s="76"/>
      <c r="P237" s="76"/>
      <c r="Q237" s="76"/>
      <c r="R237" s="76"/>
      <c r="S237" s="76"/>
      <c r="T237" s="7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8" t="s">
        <v>162</v>
      </c>
      <c r="AU237" s="18" t="s">
        <v>83</v>
      </c>
    </row>
    <row r="238" s="14" customFormat="1">
      <c r="A238" s="14"/>
      <c r="B238" s="217"/>
      <c r="C238" s="14"/>
      <c r="D238" s="201" t="s">
        <v>264</v>
      </c>
      <c r="E238" s="218" t="s">
        <v>1</v>
      </c>
      <c r="F238" s="219" t="s">
        <v>81</v>
      </c>
      <c r="G238" s="14"/>
      <c r="H238" s="220">
        <v>1</v>
      </c>
      <c r="I238" s="221"/>
      <c r="J238" s="14"/>
      <c r="K238" s="14"/>
      <c r="L238" s="217"/>
      <c r="M238" s="222"/>
      <c r="N238" s="223"/>
      <c r="O238" s="223"/>
      <c r="P238" s="223"/>
      <c r="Q238" s="223"/>
      <c r="R238" s="223"/>
      <c r="S238" s="223"/>
      <c r="T238" s="22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18" t="s">
        <v>264</v>
      </c>
      <c r="AU238" s="218" t="s">
        <v>83</v>
      </c>
      <c r="AV238" s="14" t="s">
        <v>83</v>
      </c>
      <c r="AW238" s="14" t="s">
        <v>30</v>
      </c>
      <c r="AX238" s="14" t="s">
        <v>81</v>
      </c>
      <c r="AY238" s="218" t="s">
        <v>153</v>
      </c>
    </row>
    <row r="239" s="2" customFormat="1" ht="16.5" customHeight="1">
      <c r="A239" s="37"/>
      <c r="B239" s="187"/>
      <c r="C239" s="236" t="s">
        <v>444</v>
      </c>
      <c r="D239" s="236" t="s">
        <v>491</v>
      </c>
      <c r="E239" s="237" t="s">
        <v>1352</v>
      </c>
      <c r="F239" s="238" t="s">
        <v>1353</v>
      </c>
      <c r="G239" s="239" t="s">
        <v>494</v>
      </c>
      <c r="H239" s="240">
        <v>1</v>
      </c>
      <c r="I239" s="241"/>
      <c r="J239" s="242">
        <f>ROUND(I239*H239,2)</f>
        <v>0</v>
      </c>
      <c r="K239" s="238" t="s">
        <v>1308</v>
      </c>
      <c r="L239" s="243"/>
      <c r="M239" s="244" t="s">
        <v>1</v>
      </c>
      <c r="N239" s="245" t="s">
        <v>38</v>
      </c>
      <c r="O239" s="76"/>
      <c r="P239" s="197">
        <f>O239*H239</f>
        <v>0</v>
      </c>
      <c r="Q239" s="197">
        <v>0.00068000000000000005</v>
      </c>
      <c r="R239" s="197">
        <f>Q239*H239</f>
        <v>0.00068000000000000005</v>
      </c>
      <c r="S239" s="197">
        <v>0</v>
      </c>
      <c r="T239" s="198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99" t="s">
        <v>193</v>
      </c>
      <c r="AT239" s="199" t="s">
        <v>491</v>
      </c>
      <c r="AU239" s="199" t="s">
        <v>83</v>
      </c>
      <c r="AY239" s="18" t="s">
        <v>153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8" t="s">
        <v>81</v>
      </c>
      <c r="BK239" s="200">
        <f>ROUND(I239*H239,2)</f>
        <v>0</v>
      </c>
      <c r="BL239" s="18" t="s">
        <v>173</v>
      </c>
      <c r="BM239" s="199" t="s">
        <v>1806</v>
      </c>
    </row>
    <row r="240" s="2" customFormat="1">
      <c r="A240" s="37"/>
      <c r="B240" s="38"/>
      <c r="C240" s="37"/>
      <c r="D240" s="201" t="s">
        <v>162</v>
      </c>
      <c r="E240" s="37"/>
      <c r="F240" s="202" t="s">
        <v>1353</v>
      </c>
      <c r="G240" s="37"/>
      <c r="H240" s="37"/>
      <c r="I240" s="123"/>
      <c r="J240" s="37"/>
      <c r="K240" s="37"/>
      <c r="L240" s="38"/>
      <c r="M240" s="203"/>
      <c r="N240" s="204"/>
      <c r="O240" s="76"/>
      <c r="P240" s="76"/>
      <c r="Q240" s="76"/>
      <c r="R240" s="76"/>
      <c r="S240" s="76"/>
      <c r="T240" s="7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8" t="s">
        <v>162</v>
      </c>
      <c r="AU240" s="18" t="s">
        <v>83</v>
      </c>
    </row>
    <row r="241" s="14" customFormat="1">
      <c r="A241" s="14"/>
      <c r="B241" s="217"/>
      <c r="C241" s="14"/>
      <c r="D241" s="201" t="s">
        <v>264</v>
      </c>
      <c r="E241" s="218" t="s">
        <v>1</v>
      </c>
      <c r="F241" s="219" t="s">
        <v>81</v>
      </c>
      <c r="G241" s="14"/>
      <c r="H241" s="220">
        <v>1</v>
      </c>
      <c r="I241" s="221"/>
      <c r="J241" s="14"/>
      <c r="K241" s="14"/>
      <c r="L241" s="217"/>
      <c r="M241" s="222"/>
      <c r="N241" s="223"/>
      <c r="O241" s="223"/>
      <c r="P241" s="223"/>
      <c r="Q241" s="223"/>
      <c r="R241" s="223"/>
      <c r="S241" s="223"/>
      <c r="T241" s="22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18" t="s">
        <v>264</v>
      </c>
      <c r="AU241" s="218" t="s">
        <v>83</v>
      </c>
      <c r="AV241" s="14" t="s">
        <v>83</v>
      </c>
      <c r="AW241" s="14" t="s">
        <v>30</v>
      </c>
      <c r="AX241" s="14" t="s">
        <v>81</v>
      </c>
      <c r="AY241" s="218" t="s">
        <v>153</v>
      </c>
    </row>
    <row r="242" s="2" customFormat="1" ht="16.5" customHeight="1">
      <c r="A242" s="37"/>
      <c r="B242" s="187"/>
      <c r="C242" s="188" t="s">
        <v>650</v>
      </c>
      <c r="D242" s="188" t="s">
        <v>156</v>
      </c>
      <c r="E242" s="189" t="s">
        <v>1382</v>
      </c>
      <c r="F242" s="190" t="s">
        <v>1383</v>
      </c>
      <c r="G242" s="191" t="s">
        <v>494</v>
      </c>
      <c r="H242" s="192">
        <v>2</v>
      </c>
      <c r="I242" s="193"/>
      <c r="J242" s="194">
        <f>ROUND(I242*H242,2)</f>
        <v>0</v>
      </c>
      <c r="K242" s="190" t="s">
        <v>261</v>
      </c>
      <c r="L242" s="38"/>
      <c r="M242" s="195" t="s">
        <v>1</v>
      </c>
      <c r="N242" s="196" t="s">
        <v>38</v>
      </c>
      <c r="O242" s="76"/>
      <c r="P242" s="197">
        <f>O242*H242</f>
        <v>0</v>
      </c>
      <c r="Q242" s="197">
        <v>0.00072000000000000005</v>
      </c>
      <c r="R242" s="197">
        <f>Q242*H242</f>
        <v>0.0014400000000000001</v>
      </c>
      <c r="S242" s="197">
        <v>0</v>
      </c>
      <c r="T242" s="198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99" t="s">
        <v>173</v>
      </c>
      <c r="AT242" s="199" t="s">
        <v>156</v>
      </c>
      <c r="AU242" s="199" t="s">
        <v>83</v>
      </c>
      <c r="AY242" s="18" t="s">
        <v>153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8" t="s">
        <v>81</v>
      </c>
      <c r="BK242" s="200">
        <f>ROUND(I242*H242,2)</f>
        <v>0</v>
      </c>
      <c r="BL242" s="18" t="s">
        <v>173</v>
      </c>
      <c r="BM242" s="199" t="s">
        <v>1807</v>
      </c>
    </row>
    <row r="243" s="2" customFormat="1">
      <c r="A243" s="37"/>
      <c r="B243" s="38"/>
      <c r="C243" s="37"/>
      <c r="D243" s="201" t="s">
        <v>162</v>
      </c>
      <c r="E243" s="37"/>
      <c r="F243" s="202" t="s">
        <v>1385</v>
      </c>
      <c r="G243" s="37"/>
      <c r="H243" s="37"/>
      <c r="I243" s="123"/>
      <c r="J243" s="37"/>
      <c r="K243" s="37"/>
      <c r="L243" s="38"/>
      <c r="M243" s="203"/>
      <c r="N243" s="204"/>
      <c r="O243" s="76"/>
      <c r="P243" s="76"/>
      <c r="Q243" s="76"/>
      <c r="R243" s="76"/>
      <c r="S243" s="76"/>
      <c r="T243" s="7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162</v>
      </c>
      <c r="AU243" s="18" t="s">
        <v>83</v>
      </c>
    </row>
    <row r="244" s="2" customFormat="1" ht="16.5" customHeight="1">
      <c r="A244" s="37"/>
      <c r="B244" s="187"/>
      <c r="C244" s="236" t="s">
        <v>656</v>
      </c>
      <c r="D244" s="236" t="s">
        <v>491</v>
      </c>
      <c r="E244" s="237" t="s">
        <v>1314</v>
      </c>
      <c r="F244" s="238" t="s">
        <v>1315</v>
      </c>
      <c r="G244" s="239" t="s">
        <v>494</v>
      </c>
      <c r="H244" s="240">
        <v>2</v>
      </c>
      <c r="I244" s="241"/>
      <c r="J244" s="242">
        <f>ROUND(I244*H244,2)</f>
        <v>0</v>
      </c>
      <c r="K244" s="238" t="s">
        <v>261</v>
      </c>
      <c r="L244" s="243"/>
      <c r="M244" s="244" t="s">
        <v>1</v>
      </c>
      <c r="N244" s="245" t="s">
        <v>38</v>
      </c>
      <c r="O244" s="76"/>
      <c r="P244" s="197">
        <f>O244*H244</f>
        <v>0</v>
      </c>
      <c r="Q244" s="197">
        <v>0.012</v>
      </c>
      <c r="R244" s="197">
        <f>Q244*H244</f>
        <v>0.024</v>
      </c>
      <c r="S244" s="197">
        <v>0</v>
      </c>
      <c r="T244" s="198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99" t="s">
        <v>193</v>
      </c>
      <c r="AT244" s="199" t="s">
        <v>491</v>
      </c>
      <c r="AU244" s="199" t="s">
        <v>83</v>
      </c>
      <c r="AY244" s="18" t="s">
        <v>153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8" t="s">
        <v>81</v>
      </c>
      <c r="BK244" s="200">
        <f>ROUND(I244*H244,2)</f>
        <v>0</v>
      </c>
      <c r="BL244" s="18" t="s">
        <v>173</v>
      </c>
      <c r="BM244" s="199" t="s">
        <v>1808</v>
      </c>
    </row>
    <row r="245" s="2" customFormat="1">
      <c r="A245" s="37"/>
      <c r="B245" s="38"/>
      <c r="C245" s="37"/>
      <c r="D245" s="201" t="s">
        <v>162</v>
      </c>
      <c r="E245" s="37"/>
      <c r="F245" s="202" t="s">
        <v>1315</v>
      </c>
      <c r="G245" s="37"/>
      <c r="H245" s="37"/>
      <c r="I245" s="123"/>
      <c r="J245" s="37"/>
      <c r="K245" s="37"/>
      <c r="L245" s="38"/>
      <c r="M245" s="203"/>
      <c r="N245" s="204"/>
      <c r="O245" s="76"/>
      <c r="P245" s="76"/>
      <c r="Q245" s="76"/>
      <c r="R245" s="76"/>
      <c r="S245" s="76"/>
      <c r="T245" s="7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8" t="s">
        <v>162</v>
      </c>
      <c r="AU245" s="18" t="s">
        <v>83</v>
      </c>
    </row>
    <row r="246" s="2" customFormat="1" ht="16.5" customHeight="1">
      <c r="A246" s="37"/>
      <c r="B246" s="187"/>
      <c r="C246" s="188" t="s">
        <v>638</v>
      </c>
      <c r="D246" s="188" t="s">
        <v>156</v>
      </c>
      <c r="E246" s="189" t="s">
        <v>1374</v>
      </c>
      <c r="F246" s="190" t="s">
        <v>1375</v>
      </c>
      <c r="G246" s="191" t="s">
        <v>494</v>
      </c>
      <c r="H246" s="192">
        <v>2</v>
      </c>
      <c r="I246" s="193"/>
      <c r="J246" s="194">
        <f>ROUND(I246*H246,2)</f>
        <v>0</v>
      </c>
      <c r="K246" s="190" t="s">
        <v>261</v>
      </c>
      <c r="L246" s="38"/>
      <c r="M246" s="195" t="s">
        <v>1</v>
      </c>
      <c r="N246" s="196" t="s">
        <v>38</v>
      </c>
      <c r="O246" s="76"/>
      <c r="P246" s="197">
        <f>O246*H246</f>
        <v>0</v>
      </c>
      <c r="Q246" s="197">
        <v>0.00068999999999999997</v>
      </c>
      <c r="R246" s="197">
        <f>Q246*H246</f>
        <v>0.0013799999999999999</v>
      </c>
      <c r="S246" s="197">
        <v>0</v>
      </c>
      <c r="T246" s="198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99" t="s">
        <v>173</v>
      </c>
      <c r="AT246" s="199" t="s">
        <v>156</v>
      </c>
      <c r="AU246" s="199" t="s">
        <v>83</v>
      </c>
      <c r="AY246" s="18" t="s">
        <v>153</v>
      </c>
      <c r="BE246" s="200">
        <f>IF(N246="základní",J246,0)</f>
        <v>0</v>
      </c>
      <c r="BF246" s="200">
        <f>IF(N246="snížená",J246,0)</f>
        <v>0</v>
      </c>
      <c r="BG246" s="200">
        <f>IF(N246="zákl. přenesená",J246,0)</f>
        <v>0</v>
      </c>
      <c r="BH246" s="200">
        <f>IF(N246="sníž. přenesená",J246,0)</f>
        <v>0</v>
      </c>
      <c r="BI246" s="200">
        <f>IF(N246="nulová",J246,0)</f>
        <v>0</v>
      </c>
      <c r="BJ246" s="18" t="s">
        <v>81</v>
      </c>
      <c r="BK246" s="200">
        <f>ROUND(I246*H246,2)</f>
        <v>0</v>
      </c>
      <c r="BL246" s="18" t="s">
        <v>173</v>
      </c>
      <c r="BM246" s="199" t="s">
        <v>1809</v>
      </c>
    </row>
    <row r="247" s="2" customFormat="1">
      <c r="A247" s="37"/>
      <c r="B247" s="38"/>
      <c r="C247" s="37"/>
      <c r="D247" s="201" t="s">
        <v>162</v>
      </c>
      <c r="E247" s="37"/>
      <c r="F247" s="202" t="s">
        <v>1377</v>
      </c>
      <c r="G247" s="37"/>
      <c r="H247" s="37"/>
      <c r="I247" s="123"/>
      <c r="J247" s="37"/>
      <c r="K247" s="37"/>
      <c r="L247" s="38"/>
      <c r="M247" s="203"/>
      <c r="N247" s="204"/>
      <c r="O247" s="76"/>
      <c r="P247" s="76"/>
      <c r="Q247" s="76"/>
      <c r="R247" s="76"/>
      <c r="S247" s="76"/>
      <c r="T247" s="7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8" t="s">
        <v>162</v>
      </c>
      <c r="AU247" s="18" t="s">
        <v>83</v>
      </c>
    </row>
    <row r="248" s="2" customFormat="1" ht="16.5" customHeight="1">
      <c r="A248" s="37"/>
      <c r="B248" s="187"/>
      <c r="C248" s="236" t="s">
        <v>643</v>
      </c>
      <c r="D248" s="236" t="s">
        <v>491</v>
      </c>
      <c r="E248" s="237" t="s">
        <v>1378</v>
      </c>
      <c r="F248" s="238" t="s">
        <v>1379</v>
      </c>
      <c r="G248" s="239" t="s">
        <v>494</v>
      </c>
      <c r="H248" s="240">
        <v>2</v>
      </c>
      <c r="I248" s="241"/>
      <c r="J248" s="242">
        <f>ROUND(I248*H248,2)</f>
        <v>0</v>
      </c>
      <c r="K248" s="238" t="s">
        <v>1</v>
      </c>
      <c r="L248" s="243"/>
      <c r="M248" s="244" t="s">
        <v>1</v>
      </c>
      <c r="N248" s="245" t="s">
        <v>38</v>
      </c>
      <c r="O248" s="76"/>
      <c r="P248" s="197">
        <f>O248*H248</f>
        <v>0</v>
      </c>
      <c r="Q248" s="197">
        <v>0.050000000000000003</v>
      </c>
      <c r="R248" s="197">
        <f>Q248*H248</f>
        <v>0.10000000000000001</v>
      </c>
      <c r="S248" s="197">
        <v>0</v>
      </c>
      <c r="T248" s="198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99" t="s">
        <v>193</v>
      </c>
      <c r="AT248" s="199" t="s">
        <v>491</v>
      </c>
      <c r="AU248" s="199" t="s">
        <v>83</v>
      </c>
      <c r="AY248" s="18" t="s">
        <v>153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8" t="s">
        <v>81</v>
      </c>
      <c r="BK248" s="200">
        <f>ROUND(I248*H248,2)</f>
        <v>0</v>
      </c>
      <c r="BL248" s="18" t="s">
        <v>173</v>
      </c>
      <c r="BM248" s="199" t="s">
        <v>1810</v>
      </c>
    </row>
    <row r="249" s="2" customFormat="1">
      <c r="A249" s="37"/>
      <c r="B249" s="38"/>
      <c r="C249" s="37"/>
      <c r="D249" s="201" t="s">
        <v>162</v>
      </c>
      <c r="E249" s="37"/>
      <c r="F249" s="202" t="s">
        <v>1381</v>
      </c>
      <c r="G249" s="37"/>
      <c r="H249" s="37"/>
      <c r="I249" s="123"/>
      <c r="J249" s="37"/>
      <c r="K249" s="37"/>
      <c r="L249" s="38"/>
      <c r="M249" s="203"/>
      <c r="N249" s="204"/>
      <c r="O249" s="76"/>
      <c r="P249" s="76"/>
      <c r="Q249" s="76"/>
      <c r="R249" s="76"/>
      <c r="S249" s="76"/>
      <c r="T249" s="7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8" t="s">
        <v>162</v>
      </c>
      <c r="AU249" s="18" t="s">
        <v>83</v>
      </c>
    </row>
    <row r="250" s="14" customFormat="1">
      <c r="A250" s="14"/>
      <c r="B250" s="217"/>
      <c r="C250" s="14"/>
      <c r="D250" s="201" t="s">
        <v>264</v>
      </c>
      <c r="E250" s="218" t="s">
        <v>1</v>
      </c>
      <c r="F250" s="219" t="s">
        <v>83</v>
      </c>
      <c r="G250" s="14"/>
      <c r="H250" s="220">
        <v>2</v>
      </c>
      <c r="I250" s="221"/>
      <c r="J250" s="14"/>
      <c r="K250" s="14"/>
      <c r="L250" s="217"/>
      <c r="M250" s="222"/>
      <c r="N250" s="223"/>
      <c r="O250" s="223"/>
      <c r="P250" s="223"/>
      <c r="Q250" s="223"/>
      <c r="R250" s="223"/>
      <c r="S250" s="223"/>
      <c r="T250" s="22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18" t="s">
        <v>264</v>
      </c>
      <c r="AU250" s="218" t="s">
        <v>83</v>
      </c>
      <c r="AV250" s="14" t="s">
        <v>83</v>
      </c>
      <c r="AW250" s="14" t="s">
        <v>30</v>
      </c>
      <c r="AX250" s="14" t="s">
        <v>81</v>
      </c>
      <c r="AY250" s="218" t="s">
        <v>153</v>
      </c>
    </row>
    <row r="251" s="2" customFormat="1" ht="16.5" customHeight="1">
      <c r="A251" s="37"/>
      <c r="B251" s="187"/>
      <c r="C251" s="188" t="s">
        <v>461</v>
      </c>
      <c r="D251" s="188" t="s">
        <v>156</v>
      </c>
      <c r="E251" s="189" t="s">
        <v>1182</v>
      </c>
      <c r="F251" s="190" t="s">
        <v>1363</v>
      </c>
      <c r="G251" s="191" t="s">
        <v>494</v>
      </c>
      <c r="H251" s="192">
        <v>2</v>
      </c>
      <c r="I251" s="193"/>
      <c r="J251" s="194">
        <f>ROUND(I251*H251,2)</f>
        <v>0</v>
      </c>
      <c r="K251" s="190" t="s">
        <v>1308</v>
      </c>
      <c r="L251" s="38"/>
      <c r="M251" s="195" t="s">
        <v>1</v>
      </c>
      <c r="N251" s="196" t="s">
        <v>38</v>
      </c>
      <c r="O251" s="76"/>
      <c r="P251" s="197">
        <f>O251*H251</f>
        <v>0</v>
      </c>
      <c r="Q251" s="197">
        <v>0.00085999999999999998</v>
      </c>
      <c r="R251" s="197">
        <f>Q251*H251</f>
        <v>0.00172</v>
      </c>
      <c r="S251" s="197">
        <v>0</v>
      </c>
      <c r="T251" s="198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99" t="s">
        <v>173</v>
      </c>
      <c r="AT251" s="199" t="s">
        <v>156</v>
      </c>
      <c r="AU251" s="199" t="s">
        <v>83</v>
      </c>
      <c r="AY251" s="18" t="s">
        <v>153</v>
      </c>
      <c r="BE251" s="200">
        <f>IF(N251="základní",J251,0)</f>
        <v>0</v>
      </c>
      <c r="BF251" s="200">
        <f>IF(N251="snížená",J251,0)</f>
        <v>0</v>
      </c>
      <c r="BG251" s="200">
        <f>IF(N251="zákl. přenesená",J251,0)</f>
        <v>0</v>
      </c>
      <c r="BH251" s="200">
        <f>IF(N251="sníž. přenesená",J251,0)</f>
        <v>0</v>
      </c>
      <c r="BI251" s="200">
        <f>IF(N251="nulová",J251,0)</f>
        <v>0</v>
      </c>
      <c r="BJ251" s="18" t="s">
        <v>81</v>
      </c>
      <c r="BK251" s="200">
        <f>ROUND(I251*H251,2)</f>
        <v>0</v>
      </c>
      <c r="BL251" s="18" t="s">
        <v>173</v>
      </c>
      <c r="BM251" s="199" t="s">
        <v>1811</v>
      </c>
    </row>
    <row r="252" s="2" customFormat="1">
      <c r="A252" s="37"/>
      <c r="B252" s="38"/>
      <c r="C252" s="37"/>
      <c r="D252" s="201" t="s">
        <v>162</v>
      </c>
      <c r="E252" s="37"/>
      <c r="F252" s="202" t="s">
        <v>1365</v>
      </c>
      <c r="G252" s="37"/>
      <c r="H252" s="37"/>
      <c r="I252" s="123"/>
      <c r="J252" s="37"/>
      <c r="K252" s="37"/>
      <c r="L252" s="38"/>
      <c r="M252" s="203"/>
      <c r="N252" s="204"/>
      <c r="O252" s="76"/>
      <c r="P252" s="76"/>
      <c r="Q252" s="76"/>
      <c r="R252" s="76"/>
      <c r="S252" s="76"/>
      <c r="T252" s="7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8" t="s">
        <v>162</v>
      </c>
      <c r="AU252" s="18" t="s">
        <v>83</v>
      </c>
    </row>
    <row r="253" s="2" customFormat="1" ht="16.5" customHeight="1">
      <c r="A253" s="37"/>
      <c r="B253" s="187"/>
      <c r="C253" s="236" t="s">
        <v>623</v>
      </c>
      <c r="D253" s="236" t="s">
        <v>491</v>
      </c>
      <c r="E253" s="237" t="s">
        <v>1366</v>
      </c>
      <c r="F253" s="238" t="s">
        <v>1367</v>
      </c>
      <c r="G253" s="239" t="s">
        <v>494</v>
      </c>
      <c r="H253" s="240">
        <v>2</v>
      </c>
      <c r="I253" s="241"/>
      <c r="J253" s="242">
        <f>ROUND(I253*H253,2)</f>
        <v>0</v>
      </c>
      <c r="K253" s="238" t="s">
        <v>1</v>
      </c>
      <c r="L253" s="243"/>
      <c r="M253" s="244" t="s">
        <v>1</v>
      </c>
      <c r="N253" s="245" t="s">
        <v>38</v>
      </c>
      <c r="O253" s="76"/>
      <c r="P253" s="197">
        <f>O253*H253</f>
        <v>0</v>
      </c>
      <c r="Q253" s="197">
        <v>0.017999999999999999</v>
      </c>
      <c r="R253" s="197">
        <f>Q253*H253</f>
        <v>0.035999999999999997</v>
      </c>
      <c r="S253" s="197">
        <v>0</v>
      </c>
      <c r="T253" s="198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99" t="s">
        <v>193</v>
      </c>
      <c r="AT253" s="199" t="s">
        <v>491</v>
      </c>
      <c r="AU253" s="199" t="s">
        <v>83</v>
      </c>
      <c r="AY253" s="18" t="s">
        <v>153</v>
      </c>
      <c r="BE253" s="200">
        <f>IF(N253="základní",J253,0)</f>
        <v>0</v>
      </c>
      <c r="BF253" s="200">
        <f>IF(N253="snížená",J253,0)</f>
        <v>0</v>
      </c>
      <c r="BG253" s="200">
        <f>IF(N253="zákl. přenesená",J253,0)</f>
        <v>0</v>
      </c>
      <c r="BH253" s="200">
        <f>IF(N253="sníž. přenesená",J253,0)</f>
        <v>0</v>
      </c>
      <c r="BI253" s="200">
        <f>IF(N253="nulová",J253,0)</f>
        <v>0</v>
      </c>
      <c r="BJ253" s="18" t="s">
        <v>81</v>
      </c>
      <c r="BK253" s="200">
        <f>ROUND(I253*H253,2)</f>
        <v>0</v>
      </c>
      <c r="BL253" s="18" t="s">
        <v>173</v>
      </c>
      <c r="BM253" s="199" t="s">
        <v>1812</v>
      </c>
    </row>
    <row r="254" s="2" customFormat="1">
      <c r="A254" s="37"/>
      <c r="B254" s="38"/>
      <c r="C254" s="37"/>
      <c r="D254" s="201" t="s">
        <v>162</v>
      </c>
      <c r="E254" s="37"/>
      <c r="F254" s="202" t="s">
        <v>1369</v>
      </c>
      <c r="G254" s="37"/>
      <c r="H254" s="37"/>
      <c r="I254" s="123"/>
      <c r="J254" s="37"/>
      <c r="K254" s="37"/>
      <c r="L254" s="38"/>
      <c r="M254" s="203"/>
      <c r="N254" s="204"/>
      <c r="O254" s="76"/>
      <c r="P254" s="76"/>
      <c r="Q254" s="76"/>
      <c r="R254" s="76"/>
      <c r="S254" s="76"/>
      <c r="T254" s="7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8" t="s">
        <v>162</v>
      </c>
      <c r="AU254" s="18" t="s">
        <v>83</v>
      </c>
    </row>
    <row r="255" s="14" customFormat="1">
      <c r="A255" s="14"/>
      <c r="B255" s="217"/>
      <c r="C255" s="14"/>
      <c r="D255" s="201" t="s">
        <v>264</v>
      </c>
      <c r="E255" s="218" t="s">
        <v>1</v>
      </c>
      <c r="F255" s="219" t="s">
        <v>83</v>
      </c>
      <c r="G255" s="14"/>
      <c r="H255" s="220">
        <v>2</v>
      </c>
      <c r="I255" s="221"/>
      <c r="J255" s="14"/>
      <c r="K255" s="14"/>
      <c r="L255" s="217"/>
      <c r="M255" s="222"/>
      <c r="N255" s="223"/>
      <c r="O255" s="223"/>
      <c r="P255" s="223"/>
      <c r="Q255" s="223"/>
      <c r="R255" s="223"/>
      <c r="S255" s="223"/>
      <c r="T255" s="22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18" t="s">
        <v>264</v>
      </c>
      <c r="AU255" s="218" t="s">
        <v>83</v>
      </c>
      <c r="AV255" s="14" t="s">
        <v>83</v>
      </c>
      <c r="AW255" s="14" t="s">
        <v>30</v>
      </c>
      <c r="AX255" s="14" t="s">
        <v>81</v>
      </c>
      <c r="AY255" s="218" t="s">
        <v>153</v>
      </c>
    </row>
    <row r="256" s="2" customFormat="1" ht="16.5" customHeight="1">
      <c r="A256" s="37"/>
      <c r="B256" s="187"/>
      <c r="C256" s="188" t="s">
        <v>683</v>
      </c>
      <c r="D256" s="188" t="s">
        <v>156</v>
      </c>
      <c r="E256" s="189" t="s">
        <v>1218</v>
      </c>
      <c r="F256" s="190" t="s">
        <v>1219</v>
      </c>
      <c r="G256" s="191" t="s">
        <v>373</v>
      </c>
      <c r="H256" s="192">
        <v>220.94999999999999</v>
      </c>
      <c r="I256" s="193"/>
      <c r="J256" s="194">
        <f>ROUND(I256*H256,2)</f>
        <v>0</v>
      </c>
      <c r="K256" s="190" t="s">
        <v>261</v>
      </c>
      <c r="L256" s="38"/>
      <c r="M256" s="195" t="s">
        <v>1</v>
      </c>
      <c r="N256" s="196" t="s">
        <v>38</v>
      </c>
      <c r="O256" s="76"/>
      <c r="P256" s="197">
        <f>O256*H256</f>
        <v>0</v>
      </c>
      <c r="Q256" s="197">
        <v>0</v>
      </c>
      <c r="R256" s="197">
        <f>Q256*H256</f>
        <v>0</v>
      </c>
      <c r="S256" s="197">
        <v>0</v>
      </c>
      <c r="T256" s="198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99" t="s">
        <v>173</v>
      </c>
      <c r="AT256" s="199" t="s">
        <v>156</v>
      </c>
      <c r="AU256" s="199" t="s">
        <v>83</v>
      </c>
      <c r="AY256" s="18" t="s">
        <v>153</v>
      </c>
      <c r="BE256" s="200">
        <f>IF(N256="základní",J256,0)</f>
        <v>0</v>
      </c>
      <c r="BF256" s="200">
        <f>IF(N256="snížená",J256,0)</f>
        <v>0</v>
      </c>
      <c r="BG256" s="200">
        <f>IF(N256="zákl. přenesená",J256,0)</f>
        <v>0</v>
      </c>
      <c r="BH256" s="200">
        <f>IF(N256="sníž. přenesená",J256,0)</f>
        <v>0</v>
      </c>
      <c r="BI256" s="200">
        <f>IF(N256="nulová",J256,0)</f>
        <v>0</v>
      </c>
      <c r="BJ256" s="18" t="s">
        <v>81</v>
      </c>
      <c r="BK256" s="200">
        <f>ROUND(I256*H256,2)</f>
        <v>0</v>
      </c>
      <c r="BL256" s="18" t="s">
        <v>173</v>
      </c>
      <c r="BM256" s="199" t="s">
        <v>1813</v>
      </c>
    </row>
    <row r="257" s="2" customFormat="1">
      <c r="A257" s="37"/>
      <c r="B257" s="38"/>
      <c r="C257" s="37"/>
      <c r="D257" s="201" t="s">
        <v>162</v>
      </c>
      <c r="E257" s="37"/>
      <c r="F257" s="202" t="s">
        <v>1221</v>
      </c>
      <c r="G257" s="37"/>
      <c r="H257" s="37"/>
      <c r="I257" s="123"/>
      <c r="J257" s="37"/>
      <c r="K257" s="37"/>
      <c r="L257" s="38"/>
      <c r="M257" s="203"/>
      <c r="N257" s="204"/>
      <c r="O257" s="76"/>
      <c r="P257" s="76"/>
      <c r="Q257" s="76"/>
      <c r="R257" s="76"/>
      <c r="S257" s="76"/>
      <c r="T257" s="7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8" t="s">
        <v>162</v>
      </c>
      <c r="AU257" s="18" t="s">
        <v>83</v>
      </c>
    </row>
    <row r="258" s="2" customFormat="1" ht="16.5" customHeight="1">
      <c r="A258" s="37"/>
      <c r="B258" s="187"/>
      <c r="C258" s="188" t="s">
        <v>690</v>
      </c>
      <c r="D258" s="188" t="s">
        <v>156</v>
      </c>
      <c r="E258" s="189" t="s">
        <v>1203</v>
      </c>
      <c r="F258" s="190" t="s">
        <v>1204</v>
      </c>
      <c r="G258" s="191" t="s">
        <v>494</v>
      </c>
      <c r="H258" s="192">
        <v>4</v>
      </c>
      <c r="I258" s="193"/>
      <c r="J258" s="194">
        <f>ROUND(I258*H258,2)</f>
        <v>0</v>
      </c>
      <c r="K258" s="190" t="s">
        <v>261</v>
      </c>
      <c r="L258" s="38"/>
      <c r="M258" s="195" t="s">
        <v>1</v>
      </c>
      <c r="N258" s="196" t="s">
        <v>38</v>
      </c>
      <c r="O258" s="76"/>
      <c r="P258" s="197">
        <f>O258*H258</f>
        <v>0</v>
      </c>
      <c r="Q258" s="197">
        <v>0.12303</v>
      </c>
      <c r="R258" s="197">
        <f>Q258*H258</f>
        <v>0.49212</v>
      </c>
      <c r="S258" s="197">
        <v>0</v>
      </c>
      <c r="T258" s="198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9" t="s">
        <v>173</v>
      </c>
      <c r="AT258" s="199" t="s">
        <v>156</v>
      </c>
      <c r="AU258" s="199" t="s">
        <v>83</v>
      </c>
      <c r="AY258" s="18" t="s">
        <v>153</v>
      </c>
      <c r="BE258" s="200">
        <f>IF(N258="základní",J258,0)</f>
        <v>0</v>
      </c>
      <c r="BF258" s="200">
        <f>IF(N258="snížená",J258,0)</f>
        <v>0</v>
      </c>
      <c r="BG258" s="200">
        <f>IF(N258="zákl. přenesená",J258,0)</f>
        <v>0</v>
      </c>
      <c r="BH258" s="200">
        <f>IF(N258="sníž. přenesená",J258,0)</f>
        <v>0</v>
      </c>
      <c r="BI258" s="200">
        <f>IF(N258="nulová",J258,0)</f>
        <v>0</v>
      </c>
      <c r="BJ258" s="18" t="s">
        <v>81</v>
      </c>
      <c r="BK258" s="200">
        <f>ROUND(I258*H258,2)</f>
        <v>0</v>
      </c>
      <c r="BL258" s="18" t="s">
        <v>173</v>
      </c>
      <c r="BM258" s="199" t="s">
        <v>1814</v>
      </c>
    </row>
    <row r="259" s="2" customFormat="1">
      <c r="A259" s="37"/>
      <c r="B259" s="38"/>
      <c r="C259" s="37"/>
      <c r="D259" s="201" t="s">
        <v>162</v>
      </c>
      <c r="E259" s="37"/>
      <c r="F259" s="202" t="s">
        <v>1204</v>
      </c>
      <c r="G259" s="37"/>
      <c r="H259" s="37"/>
      <c r="I259" s="123"/>
      <c r="J259" s="37"/>
      <c r="K259" s="37"/>
      <c r="L259" s="38"/>
      <c r="M259" s="203"/>
      <c r="N259" s="204"/>
      <c r="O259" s="76"/>
      <c r="P259" s="76"/>
      <c r="Q259" s="76"/>
      <c r="R259" s="76"/>
      <c r="S259" s="76"/>
      <c r="T259" s="7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8" t="s">
        <v>162</v>
      </c>
      <c r="AU259" s="18" t="s">
        <v>83</v>
      </c>
    </row>
    <row r="260" s="2" customFormat="1" ht="16.5" customHeight="1">
      <c r="A260" s="37"/>
      <c r="B260" s="187"/>
      <c r="C260" s="236" t="s">
        <v>1209</v>
      </c>
      <c r="D260" s="236" t="s">
        <v>491</v>
      </c>
      <c r="E260" s="237" t="s">
        <v>1394</v>
      </c>
      <c r="F260" s="238" t="s">
        <v>1395</v>
      </c>
      <c r="G260" s="239" t="s">
        <v>494</v>
      </c>
      <c r="H260" s="240">
        <v>4</v>
      </c>
      <c r="I260" s="241"/>
      <c r="J260" s="242">
        <f>ROUND(I260*H260,2)</f>
        <v>0</v>
      </c>
      <c r="K260" s="238" t="s">
        <v>261</v>
      </c>
      <c r="L260" s="243"/>
      <c r="M260" s="244" t="s">
        <v>1</v>
      </c>
      <c r="N260" s="245" t="s">
        <v>38</v>
      </c>
      <c r="O260" s="76"/>
      <c r="P260" s="197">
        <f>O260*H260</f>
        <v>0</v>
      </c>
      <c r="Q260" s="197">
        <v>0.013299999999999999</v>
      </c>
      <c r="R260" s="197">
        <f>Q260*H260</f>
        <v>0.053199999999999997</v>
      </c>
      <c r="S260" s="197">
        <v>0</v>
      </c>
      <c r="T260" s="198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9" t="s">
        <v>193</v>
      </c>
      <c r="AT260" s="199" t="s">
        <v>491</v>
      </c>
      <c r="AU260" s="199" t="s">
        <v>83</v>
      </c>
      <c r="AY260" s="18" t="s">
        <v>153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8" t="s">
        <v>81</v>
      </c>
      <c r="BK260" s="200">
        <f>ROUND(I260*H260,2)</f>
        <v>0</v>
      </c>
      <c r="BL260" s="18" t="s">
        <v>173</v>
      </c>
      <c r="BM260" s="199" t="s">
        <v>1815</v>
      </c>
    </row>
    <row r="261" s="2" customFormat="1">
      <c r="A261" s="37"/>
      <c r="B261" s="38"/>
      <c r="C261" s="37"/>
      <c r="D261" s="201" t="s">
        <v>162</v>
      </c>
      <c r="E261" s="37"/>
      <c r="F261" s="202" t="s">
        <v>1395</v>
      </c>
      <c r="G261" s="37"/>
      <c r="H261" s="37"/>
      <c r="I261" s="123"/>
      <c r="J261" s="37"/>
      <c r="K261" s="37"/>
      <c r="L261" s="38"/>
      <c r="M261" s="203"/>
      <c r="N261" s="204"/>
      <c r="O261" s="76"/>
      <c r="P261" s="76"/>
      <c r="Q261" s="76"/>
      <c r="R261" s="76"/>
      <c r="S261" s="76"/>
      <c r="T261" s="7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8" t="s">
        <v>162</v>
      </c>
      <c r="AU261" s="18" t="s">
        <v>83</v>
      </c>
    </row>
    <row r="262" s="2" customFormat="1" ht="16.5" customHeight="1">
      <c r="A262" s="37"/>
      <c r="B262" s="187"/>
      <c r="C262" s="188" t="s">
        <v>1213</v>
      </c>
      <c r="D262" s="188" t="s">
        <v>156</v>
      </c>
      <c r="E262" s="189" t="s">
        <v>1210</v>
      </c>
      <c r="F262" s="190" t="s">
        <v>1211</v>
      </c>
      <c r="G262" s="191" t="s">
        <v>494</v>
      </c>
      <c r="H262" s="192">
        <v>2</v>
      </c>
      <c r="I262" s="193"/>
      <c r="J262" s="194">
        <f>ROUND(I262*H262,2)</f>
        <v>0</v>
      </c>
      <c r="K262" s="190" t="s">
        <v>261</v>
      </c>
      <c r="L262" s="38"/>
      <c r="M262" s="195" t="s">
        <v>1</v>
      </c>
      <c r="N262" s="196" t="s">
        <v>38</v>
      </c>
      <c r="O262" s="76"/>
      <c r="P262" s="197">
        <f>O262*H262</f>
        <v>0</v>
      </c>
      <c r="Q262" s="197">
        <v>0.32906000000000002</v>
      </c>
      <c r="R262" s="197">
        <f>Q262*H262</f>
        <v>0.65812000000000004</v>
      </c>
      <c r="S262" s="197">
        <v>0</v>
      </c>
      <c r="T262" s="198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99" t="s">
        <v>173</v>
      </c>
      <c r="AT262" s="199" t="s">
        <v>156</v>
      </c>
      <c r="AU262" s="199" t="s">
        <v>83</v>
      </c>
      <c r="AY262" s="18" t="s">
        <v>153</v>
      </c>
      <c r="BE262" s="200">
        <f>IF(N262="základní",J262,0)</f>
        <v>0</v>
      </c>
      <c r="BF262" s="200">
        <f>IF(N262="snížená",J262,0)</f>
        <v>0</v>
      </c>
      <c r="BG262" s="200">
        <f>IF(N262="zákl. přenesená",J262,0)</f>
        <v>0</v>
      </c>
      <c r="BH262" s="200">
        <f>IF(N262="sníž. přenesená",J262,0)</f>
        <v>0</v>
      </c>
      <c r="BI262" s="200">
        <f>IF(N262="nulová",J262,0)</f>
        <v>0</v>
      </c>
      <c r="BJ262" s="18" t="s">
        <v>81</v>
      </c>
      <c r="BK262" s="200">
        <f>ROUND(I262*H262,2)</f>
        <v>0</v>
      </c>
      <c r="BL262" s="18" t="s">
        <v>173</v>
      </c>
      <c r="BM262" s="199" t="s">
        <v>1816</v>
      </c>
    </row>
    <row r="263" s="2" customFormat="1">
      <c r="A263" s="37"/>
      <c r="B263" s="38"/>
      <c r="C263" s="37"/>
      <c r="D263" s="201" t="s">
        <v>162</v>
      </c>
      <c r="E263" s="37"/>
      <c r="F263" s="202" t="s">
        <v>1211</v>
      </c>
      <c r="G263" s="37"/>
      <c r="H263" s="37"/>
      <c r="I263" s="123"/>
      <c r="J263" s="37"/>
      <c r="K263" s="37"/>
      <c r="L263" s="38"/>
      <c r="M263" s="203"/>
      <c r="N263" s="204"/>
      <c r="O263" s="76"/>
      <c r="P263" s="76"/>
      <c r="Q263" s="76"/>
      <c r="R263" s="76"/>
      <c r="S263" s="76"/>
      <c r="T263" s="7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8" t="s">
        <v>162</v>
      </c>
      <c r="AU263" s="18" t="s">
        <v>83</v>
      </c>
    </row>
    <row r="264" s="2" customFormat="1" ht="16.5" customHeight="1">
      <c r="A264" s="37"/>
      <c r="B264" s="187"/>
      <c r="C264" s="236" t="s">
        <v>1217</v>
      </c>
      <c r="D264" s="236" t="s">
        <v>491</v>
      </c>
      <c r="E264" s="237" t="s">
        <v>1398</v>
      </c>
      <c r="F264" s="238" t="s">
        <v>1215</v>
      </c>
      <c r="G264" s="239" t="s">
        <v>494</v>
      </c>
      <c r="H264" s="240">
        <v>2</v>
      </c>
      <c r="I264" s="241"/>
      <c r="J264" s="242">
        <f>ROUND(I264*H264,2)</f>
        <v>0</v>
      </c>
      <c r="K264" s="238" t="s">
        <v>1</v>
      </c>
      <c r="L264" s="243"/>
      <c r="M264" s="244" t="s">
        <v>1</v>
      </c>
      <c r="N264" s="245" t="s">
        <v>38</v>
      </c>
      <c r="O264" s="76"/>
      <c r="P264" s="197">
        <f>O264*H264</f>
        <v>0</v>
      </c>
      <c r="Q264" s="197">
        <v>0.029499999999999998</v>
      </c>
      <c r="R264" s="197">
        <f>Q264*H264</f>
        <v>0.058999999999999997</v>
      </c>
      <c r="S264" s="197">
        <v>0</v>
      </c>
      <c r="T264" s="198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99" t="s">
        <v>193</v>
      </c>
      <c r="AT264" s="199" t="s">
        <v>491</v>
      </c>
      <c r="AU264" s="199" t="s">
        <v>83</v>
      </c>
      <c r="AY264" s="18" t="s">
        <v>153</v>
      </c>
      <c r="BE264" s="200">
        <f>IF(N264="základní",J264,0)</f>
        <v>0</v>
      </c>
      <c r="BF264" s="200">
        <f>IF(N264="snížená",J264,0)</f>
        <v>0</v>
      </c>
      <c r="BG264" s="200">
        <f>IF(N264="zákl. přenesená",J264,0)</f>
        <v>0</v>
      </c>
      <c r="BH264" s="200">
        <f>IF(N264="sníž. přenesená",J264,0)</f>
        <v>0</v>
      </c>
      <c r="BI264" s="200">
        <f>IF(N264="nulová",J264,0)</f>
        <v>0</v>
      </c>
      <c r="BJ264" s="18" t="s">
        <v>81</v>
      </c>
      <c r="BK264" s="200">
        <f>ROUND(I264*H264,2)</f>
        <v>0</v>
      </c>
      <c r="BL264" s="18" t="s">
        <v>173</v>
      </c>
      <c r="BM264" s="199" t="s">
        <v>1817</v>
      </c>
    </row>
    <row r="265" s="2" customFormat="1">
      <c r="A265" s="37"/>
      <c r="B265" s="38"/>
      <c r="C265" s="37"/>
      <c r="D265" s="201" t="s">
        <v>162</v>
      </c>
      <c r="E265" s="37"/>
      <c r="F265" s="202" t="s">
        <v>1215</v>
      </c>
      <c r="G265" s="37"/>
      <c r="H265" s="37"/>
      <c r="I265" s="123"/>
      <c r="J265" s="37"/>
      <c r="K265" s="37"/>
      <c r="L265" s="38"/>
      <c r="M265" s="203"/>
      <c r="N265" s="204"/>
      <c r="O265" s="76"/>
      <c r="P265" s="76"/>
      <c r="Q265" s="76"/>
      <c r="R265" s="76"/>
      <c r="S265" s="76"/>
      <c r="T265" s="7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8" t="s">
        <v>162</v>
      </c>
      <c r="AU265" s="18" t="s">
        <v>83</v>
      </c>
    </row>
    <row r="266" s="2" customFormat="1" ht="16.5" customHeight="1">
      <c r="A266" s="37"/>
      <c r="B266" s="187"/>
      <c r="C266" s="188" t="s">
        <v>1222</v>
      </c>
      <c r="D266" s="188" t="s">
        <v>156</v>
      </c>
      <c r="E266" s="189" t="s">
        <v>1233</v>
      </c>
      <c r="F266" s="190" t="s">
        <v>1234</v>
      </c>
      <c r="G266" s="191" t="s">
        <v>494</v>
      </c>
      <c r="H266" s="192">
        <v>3</v>
      </c>
      <c r="I266" s="193"/>
      <c r="J266" s="194">
        <f>ROUND(I266*H266,2)</f>
        <v>0</v>
      </c>
      <c r="K266" s="190" t="s">
        <v>1</v>
      </c>
      <c r="L266" s="38"/>
      <c r="M266" s="195" t="s">
        <v>1</v>
      </c>
      <c r="N266" s="196" t="s">
        <v>38</v>
      </c>
      <c r="O266" s="76"/>
      <c r="P266" s="197">
        <f>O266*H266</f>
        <v>0</v>
      </c>
      <c r="Q266" s="197">
        <v>0.00015799999999999999</v>
      </c>
      <c r="R266" s="197">
        <f>Q266*H266</f>
        <v>0.00047399999999999997</v>
      </c>
      <c r="S266" s="197">
        <v>0</v>
      </c>
      <c r="T266" s="198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99" t="s">
        <v>173</v>
      </c>
      <c r="AT266" s="199" t="s">
        <v>156</v>
      </c>
      <c r="AU266" s="199" t="s">
        <v>83</v>
      </c>
      <c r="AY266" s="18" t="s">
        <v>153</v>
      </c>
      <c r="BE266" s="200">
        <f>IF(N266="základní",J266,0)</f>
        <v>0</v>
      </c>
      <c r="BF266" s="200">
        <f>IF(N266="snížená",J266,0)</f>
        <v>0</v>
      </c>
      <c r="BG266" s="200">
        <f>IF(N266="zákl. přenesená",J266,0)</f>
        <v>0</v>
      </c>
      <c r="BH266" s="200">
        <f>IF(N266="sníž. přenesená",J266,0)</f>
        <v>0</v>
      </c>
      <c r="BI266" s="200">
        <f>IF(N266="nulová",J266,0)</f>
        <v>0</v>
      </c>
      <c r="BJ266" s="18" t="s">
        <v>81</v>
      </c>
      <c r="BK266" s="200">
        <f>ROUND(I266*H266,2)</f>
        <v>0</v>
      </c>
      <c r="BL266" s="18" t="s">
        <v>173</v>
      </c>
      <c r="BM266" s="199" t="s">
        <v>1818</v>
      </c>
    </row>
    <row r="267" s="2" customFormat="1">
      <c r="A267" s="37"/>
      <c r="B267" s="38"/>
      <c r="C267" s="37"/>
      <c r="D267" s="201" t="s">
        <v>162</v>
      </c>
      <c r="E267" s="37"/>
      <c r="F267" s="202" t="s">
        <v>1236</v>
      </c>
      <c r="G267" s="37"/>
      <c r="H267" s="37"/>
      <c r="I267" s="123"/>
      <c r="J267" s="37"/>
      <c r="K267" s="37"/>
      <c r="L267" s="38"/>
      <c r="M267" s="203"/>
      <c r="N267" s="204"/>
      <c r="O267" s="76"/>
      <c r="P267" s="76"/>
      <c r="Q267" s="76"/>
      <c r="R267" s="76"/>
      <c r="S267" s="76"/>
      <c r="T267" s="7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162</v>
      </c>
      <c r="AU267" s="18" t="s">
        <v>83</v>
      </c>
    </row>
    <row r="268" s="14" customFormat="1">
      <c r="A268" s="14"/>
      <c r="B268" s="217"/>
      <c r="C268" s="14"/>
      <c r="D268" s="201" t="s">
        <v>264</v>
      </c>
      <c r="E268" s="218" t="s">
        <v>1</v>
      </c>
      <c r="F268" s="219" t="s">
        <v>168</v>
      </c>
      <c r="G268" s="14"/>
      <c r="H268" s="220">
        <v>3</v>
      </c>
      <c r="I268" s="221"/>
      <c r="J268" s="14"/>
      <c r="K268" s="14"/>
      <c r="L268" s="217"/>
      <c r="M268" s="222"/>
      <c r="N268" s="223"/>
      <c r="O268" s="223"/>
      <c r="P268" s="223"/>
      <c r="Q268" s="223"/>
      <c r="R268" s="223"/>
      <c r="S268" s="223"/>
      <c r="T268" s="22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18" t="s">
        <v>264</v>
      </c>
      <c r="AU268" s="218" t="s">
        <v>83</v>
      </c>
      <c r="AV268" s="14" t="s">
        <v>83</v>
      </c>
      <c r="AW268" s="14" t="s">
        <v>30</v>
      </c>
      <c r="AX268" s="14" t="s">
        <v>81</v>
      </c>
      <c r="AY268" s="218" t="s">
        <v>153</v>
      </c>
    </row>
    <row r="269" s="2" customFormat="1" ht="16.5" customHeight="1">
      <c r="A269" s="37"/>
      <c r="B269" s="187"/>
      <c r="C269" s="188" t="s">
        <v>1227</v>
      </c>
      <c r="D269" s="188" t="s">
        <v>156</v>
      </c>
      <c r="E269" s="189" t="s">
        <v>1238</v>
      </c>
      <c r="F269" s="190" t="s">
        <v>1239</v>
      </c>
      <c r="G269" s="191" t="s">
        <v>373</v>
      </c>
      <c r="H269" s="192">
        <v>220.94999999999999</v>
      </c>
      <c r="I269" s="193"/>
      <c r="J269" s="194">
        <f>ROUND(I269*H269,2)</f>
        <v>0</v>
      </c>
      <c r="K269" s="190" t="s">
        <v>1308</v>
      </c>
      <c r="L269" s="38"/>
      <c r="M269" s="195" t="s">
        <v>1</v>
      </c>
      <c r="N269" s="196" t="s">
        <v>38</v>
      </c>
      <c r="O269" s="76"/>
      <c r="P269" s="197">
        <f>O269*H269</f>
        <v>0</v>
      </c>
      <c r="Q269" s="197">
        <v>0.00019000000000000001</v>
      </c>
      <c r="R269" s="197">
        <f>Q269*H269</f>
        <v>0.041980499999999997</v>
      </c>
      <c r="S269" s="197">
        <v>0</v>
      </c>
      <c r="T269" s="198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99" t="s">
        <v>173</v>
      </c>
      <c r="AT269" s="199" t="s">
        <v>156</v>
      </c>
      <c r="AU269" s="199" t="s">
        <v>83</v>
      </c>
      <c r="AY269" s="18" t="s">
        <v>153</v>
      </c>
      <c r="BE269" s="200">
        <f>IF(N269="základní",J269,0)</f>
        <v>0</v>
      </c>
      <c r="BF269" s="200">
        <f>IF(N269="snížená",J269,0)</f>
        <v>0</v>
      </c>
      <c r="BG269" s="200">
        <f>IF(N269="zákl. přenesená",J269,0)</f>
        <v>0</v>
      </c>
      <c r="BH269" s="200">
        <f>IF(N269="sníž. přenesená",J269,0)</f>
        <v>0</v>
      </c>
      <c r="BI269" s="200">
        <f>IF(N269="nulová",J269,0)</f>
        <v>0</v>
      </c>
      <c r="BJ269" s="18" t="s">
        <v>81</v>
      </c>
      <c r="BK269" s="200">
        <f>ROUND(I269*H269,2)</f>
        <v>0</v>
      </c>
      <c r="BL269" s="18" t="s">
        <v>173</v>
      </c>
      <c r="BM269" s="199" t="s">
        <v>1819</v>
      </c>
    </row>
    <row r="270" s="2" customFormat="1">
      <c r="A270" s="37"/>
      <c r="B270" s="38"/>
      <c r="C270" s="37"/>
      <c r="D270" s="201" t="s">
        <v>162</v>
      </c>
      <c r="E270" s="37"/>
      <c r="F270" s="202" t="s">
        <v>1402</v>
      </c>
      <c r="G270" s="37"/>
      <c r="H270" s="37"/>
      <c r="I270" s="123"/>
      <c r="J270" s="37"/>
      <c r="K270" s="37"/>
      <c r="L270" s="38"/>
      <c r="M270" s="203"/>
      <c r="N270" s="204"/>
      <c r="O270" s="76"/>
      <c r="P270" s="76"/>
      <c r="Q270" s="76"/>
      <c r="R270" s="76"/>
      <c r="S270" s="76"/>
      <c r="T270" s="7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18" t="s">
        <v>162</v>
      </c>
      <c r="AU270" s="18" t="s">
        <v>83</v>
      </c>
    </row>
    <row r="271" s="14" customFormat="1">
      <c r="A271" s="14"/>
      <c r="B271" s="217"/>
      <c r="C271" s="14"/>
      <c r="D271" s="201" t="s">
        <v>264</v>
      </c>
      <c r="E271" s="218" t="s">
        <v>1</v>
      </c>
      <c r="F271" s="219" t="s">
        <v>1307</v>
      </c>
      <c r="G271" s="14"/>
      <c r="H271" s="220">
        <v>220.94999999999999</v>
      </c>
      <c r="I271" s="221"/>
      <c r="J271" s="14"/>
      <c r="K271" s="14"/>
      <c r="L271" s="217"/>
      <c r="M271" s="222"/>
      <c r="N271" s="223"/>
      <c r="O271" s="223"/>
      <c r="P271" s="223"/>
      <c r="Q271" s="223"/>
      <c r="R271" s="223"/>
      <c r="S271" s="223"/>
      <c r="T271" s="22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18" t="s">
        <v>264</v>
      </c>
      <c r="AU271" s="218" t="s">
        <v>83</v>
      </c>
      <c r="AV271" s="14" t="s">
        <v>83</v>
      </c>
      <c r="AW271" s="14" t="s">
        <v>30</v>
      </c>
      <c r="AX271" s="14" t="s">
        <v>81</v>
      </c>
      <c r="AY271" s="218" t="s">
        <v>153</v>
      </c>
    </row>
    <row r="272" s="2" customFormat="1" ht="16.5" customHeight="1">
      <c r="A272" s="37"/>
      <c r="B272" s="187"/>
      <c r="C272" s="188" t="s">
        <v>1232</v>
      </c>
      <c r="D272" s="188" t="s">
        <v>156</v>
      </c>
      <c r="E272" s="189" t="s">
        <v>1243</v>
      </c>
      <c r="F272" s="190" t="s">
        <v>1244</v>
      </c>
      <c r="G272" s="191" t="s">
        <v>373</v>
      </c>
      <c r="H272" s="192">
        <v>220.94999999999999</v>
      </c>
      <c r="I272" s="193"/>
      <c r="J272" s="194">
        <f>ROUND(I272*H272,2)</f>
        <v>0</v>
      </c>
      <c r="K272" s="190" t="s">
        <v>1308</v>
      </c>
      <c r="L272" s="38"/>
      <c r="M272" s="195" t="s">
        <v>1</v>
      </c>
      <c r="N272" s="196" t="s">
        <v>38</v>
      </c>
      <c r="O272" s="76"/>
      <c r="P272" s="197">
        <f>O272*H272</f>
        <v>0</v>
      </c>
      <c r="Q272" s="197">
        <v>0.00012999999999999999</v>
      </c>
      <c r="R272" s="197">
        <f>Q272*H272</f>
        <v>0.028723499999999996</v>
      </c>
      <c r="S272" s="197">
        <v>0</v>
      </c>
      <c r="T272" s="198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99" t="s">
        <v>173</v>
      </c>
      <c r="AT272" s="199" t="s">
        <v>156</v>
      </c>
      <c r="AU272" s="199" t="s">
        <v>83</v>
      </c>
      <c r="AY272" s="18" t="s">
        <v>153</v>
      </c>
      <c r="BE272" s="200">
        <f>IF(N272="základní",J272,0)</f>
        <v>0</v>
      </c>
      <c r="BF272" s="200">
        <f>IF(N272="snížená",J272,0)</f>
        <v>0</v>
      </c>
      <c r="BG272" s="200">
        <f>IF(N272="zákl. přenesená",J272,0)</f>
        <v>0</v>
      </c>
      <c r="BH272" s="200">
        <f>IF(N272="sníž. přenesená",J272,0)</f>
        <v>0</v>
      </c>
      <c r="BI272" s="200">
        <f>IF(N272="nulová",J272,0)</f>
        <v>0</v>
      </c>
      <c r="BJ272" s="18" t="s">
        <v>81</v>
      </c>
      <c r="BK272" s="200">
        <f>ROUND(I272*H272,2)</f>
        <v>0</v>
      </c>
      <c r="BL272" s="18" t="s">
        <v>173</v>
      </c>
      <c r="BM272" s="199" t="s">
        <v>1820</v>
      </c>
    </row>
    <row r="273" s="2" customFormat="1">
      <c r="A273" s="37"/>
      <c r="B273" s="38"/>
      <c r="C273" s="37"/>
      <c r="D273" s="201" t="s">
        <v>162</v>
      </c>
      <c r="E273" s="37"/>
      <c r="F273" s="202" t="s">
        <v>1246</v>
      </c>
      <c r="G273" s="37"/>
      <c r="H273" s="37"/>
      <c r="I273" s="123"/>
      <c r="J273" s="37"/>
      <c r="K273" s="37"/>
      <c r="L273" s="38"/>
      <c r="M273" s="203"/>
      <c r="N273" s="204"/>
      <c r="O273" s="76"/>
      <c r="P273" s="76"/>
      <c r="Q273" s="76"/>
      <c r="R273" s="76"/>
      <c r="S273" s="76"/>
      <c r="T273" s="7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8" t="s">
        <v>162</v>
      </c>
      <c r="AU273" s="18" t="s">
        <v>83</v>
      </c>
    </row>
    <row r="274" s="14" customFormat="1">
      <c r="A274" s="14"/>
      <c r="B274" s="217"/>
      <c r="C274" s="14"/>
      <c r="D274" s="201" t="s">
        <v>264</v>
      </c>
      <c r="E274" s="218" t="s">
        <v>1</v>
      </c>
      <c r="F274" s="219" t="s">
        <v>1307</v>
      </c>
      <c r="G274" s="14"/>
      <c r="H274" s="220">
        <v>220.94999999999999</v>
      </c>
      <c r="I274" s="221"/>
      <c r="J274" s="14"/>
      <c r="K274" s="14"/>
      <c r="L274" s="217"/>
      <c r="M274" s="222"/>
      <c r="N274" s="223"/>
      <c r="O274" s="223"/>
      <c r="P274" s="223"/>
      <c r="Q274" s="223"/>
      <c r="R274" s="223"/>
      <c r="S274" s="223"/>
      <c r="T274" s="22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18" t="s">
        <v>264</v>
      </c>
      <c r="AU274" s="218" t="s">
        <v>83</v>
      </c>
      <c r="AV274" s="14" t="s">
        <v>83</v>
      </c>
      <c r="AW274" s="14" t="s">
        <v>30</v>
      </c>
      <c r="AX274" s="14" t="s">
        <v>81</v>
      </c>
      <c r="AY274" s="218" t="s">
        <v>153</v>
      </c>
    </row>
    <row r="275" s="2" customFormat="1" ht="16.5" customHeight="1">
      <c r="A275" s="37"/>
      <c r="B275" s="187"/>
      <c r="C275" s="188" t="s">
        <v>1247</v>
      </c>
      <c r="D275" s="188" t="s">
        <v>156</v>
      </c>
      <c r="E275" s="189" t="s">
        <v>1412</v>
      </c>
      <c r="F275" s="190" t="s">
        <v>1413</v>
      </c>
      <c r="G275" s="191" t="s">
        <v>494</v>
      </c>
      <c r="H275" s="192">
        <v>2</v>
      </c>
      <c r="I275" s="193"/>
      <c r="J275" s="194">
        <f>ROUND(I275*H275,2)</f>
        <v>0</v>
      </c>
      <c r="K275" s="190" t="s">
        <v>261</v>
      </c>
      <c r="L275" s="38"/>
      <c r="M275" s="195" t="s">
        <v>1</v>
      </c>
      <c r="N275" s="196" t="s">
        <v>38</v>
      </c>
      <c r="O275" s="76"/>
      <c r="P275" s="197">
        <f>O275*H275</f>
        <v>0</v>
      </c>
      <c r="Q275" s="197">
        <v>0.00046000000000000001</v>
      </c>
      <c r="R275" s="197">
        <f>Q275*H275</f>
        <v>0.00092000000000000003</v>
      </c>
      <c r="S275" s="197">
        <v>0</v>
      </c>
      <c r="T275" s="198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99" t="s">
        <v>173</v>
      </c>
      <c r="AT275" s="199" t="s">
        <v>156</v>
      </c>
      <c r="AU275" s="199" t="s">
        <v>83</v>
      </c>
      <c r="AY275" s="18" t="s">
        <v>153</v>
      </c>
      <c r="BE275" s="200">
        <f>IF(N275="základní",J275,0)</f>
        <v>0</v>
      </c>
      <c r="BF275" s="200">
        <f>IF(N275="snížená",J275,0)</f>
        <v>0</v>
      </c>
      <c r="BG275" s="200">
        <f>IF(N275="zákl. přenesená",J275,0)</f>
        <v>0</v>
      </c>
      <c r="BH275" s="200">
        <f>IF(N275="sníž. přenesená",J275,0)</f>
        <v>0</v>
      </c>
      <c r="BI275" s="200">
        <f>IF(N275="nulová",J275,0)</f>
        <v>0</v>
      </c>
      <c r="BJ275" s="18" t="s">
        <v>81</v>
      </c>
      <c r="BK275" s="200">
        <f>ROUND(I275*H275,2)</f>
        <v>0</v>
      </c>
      <c r="BL275" s="18" t="s">
        <v>173</v>
      </c>
      <c r="BM275" s="199" t="s">
        <v>1821</v>
      </c>
    </row>
    <row r="276" s="2" customFormat="1">
      <c r="A276" s="37"/>
      <c r="B276" s="38"/>
      <c r="C276" s="37"/>
      <c r="D276" s="201" t="s">
        <v>162</v>
      </c>
      <c r="E276" s="37"/>
      <c r="F276" s="202" t="s">
        <v>1415</v>
      </c>
      <c r="G276" s="37"/>
      <c r="H276" s="37"/>
      <c r="I276" s="123"/>
      <c r="J276" s="37"/>
      <c r="K276" s="37"/>
      <c r="L276" s="38"/>
      <c r="M276" s="203"/>
      <c r="N276" s="204"/>
      <c r="O276" s="76"/>
      <c r="P276" s="76"/>
      <c r="Q276" s="76"/>
      <c r="R276" s="76"/>
      <c r="S276" s="76"/>
      <c r="T276" s="7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8" t="s">
        <v>162</v>
      </c>
      <c r="AU276" s="18" t="s">
        <v>83</v>
      </c>
    </row>
    <row r="277" s="2" customFormat="1" ht="16.5" customHeight="1">
      <c r="A277" s="37"/>
      <c r="B277" s="187"/>
      <c r="C277" s="188" t="s">
        <v>1252</v>
      </c>
      <c r="D277" s="188" t="s">
        <v>156</v>
      </c>
      <c r="E277" s="189" t="s">
        <v>996</v>
      </c>
      <c r="F277" s="190" t="s">
        <v>1416</v>
      </c>
      <c r="G277" s="191" t="s">
        <v>997</v>
      </c>
      <c r="H277" s="192">
        <v>2</v>
      </c>
      <c r="I277" s="193"/>
      <c r="J277" s="194">
        <f>ROUND(I277*H277,2)</f>
        <v>0</v>
      </c>
      <c r="K277" s="190" t="s">
        <v>1</v>
      </c>
      <c r="L277" s="38"/>
      <c r="M277" s="195" t="s">
        <v>1</v>
      </c>
      <c r="N277" s="196" t="s">
        <v>38</v>
      </c>
      <c r="O277" s="76"/>
      <c r="P277" s="197">
        <f>O277*H277</f>
        <v>0</v>
      </c>
      <c r="Q277" s="197">
        <v>0</v>
      </c>
      <c r="R277" s="197">
        <f>Q277*H277</f>
        <v>0</v>
      </c>
      <c r="S277" s="197">
        <v>0</v>
      </c>
      <c r="T277" s="198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99" t="s">
        <v>173</v>
      </c>
      <c r="AT277" s="199" t="s">
        <v>156</v>
      </c>
      <c r="AU277" s="199" t="s">
        <v>83</v>
      </c>
      <c r="AY277" s="18" t="s">
        <v>153</v>
      </c>
      <c r="BE277" s="200">
        <f>IF(N277="základní",J277,0)</f>
        <v>0</v>
      </c>
      <c r="BF277" s="200">
        <f>IF(N277="snížená",J277,0)</f>
        <v>0</v>
      </c>
      <c r="BG277" s="200">
        <f>IF(N277="zákl. přenesená",J277,0)</f>
        <v>0</v>
      </c>
      <c r="BH277" s="200">
        <f>IF(N277="sníž. přenesená",J277,0)</f>
        <v>0</v>
      </c>
      <c r="BI277" s="200">
        <f>IF(N277="nulová",J277,0)</f>
        <v>0</v>
      </c>
      <c r="BJ277" s="18" t="s">
        <v>81</v>
      </c>
      <c r="BK277" s="200">
        <f>ROUND(I277*H277,2)</f>
        <v>0</v>
      </c>
      <c r="BL277" s="18" t="s">
        <v>173</v>
      </c>
      <c r="BM277" s="199" t="s">
        <v>1822</v>
      </c>
    </row>
    <row r="278" s="2" customFormat="1">
      <c r="A278" s="37"/>
      <c r="B278" s="38"/>
      <c r="C278" s="37"/>
      <c r="D278" s="201" t="s">
        <v>162</v>
      </c>
      <c r="E278" s="37"/>
      <c r="F278" s="202" t="s">
        <v>1416</v>
      </c>
      <c r="G278" s="37"/>
      <c r="H278" s="37"/>
      <c r="I278" s="123"/>
      <c r="J278" s="37"/>
      <c r="K278" s="37"/>
      <c r="L278" s="38"/>
      <c r="M278" s="203"/>
      <c r="N278" s="204"/>
      <c r="O278" s="76"/>
      <c r="P278" s="76"/>
      <c r="Q278" s="76"/>
      <c r="R278" s="76"/>
      <c r="S278" s="76"/>
      <c r="T278" s="7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8" t="s">
        <v>162</v>
      </c>
      <c r="AU278" s="18" t="s">
        <v>83</v>
      </c>
    </row>
    <row r="279" s="12" customFormat="1" ht="22.8" customHeight="1">
      <c r="A279" s="12"/>
      <c r="B279" s="174"/>
      <c r="C279" s="12"/>
      <c r="D279" s="175" t="s">
        <v>72</v>
      </c>
      <c r="E279" s="185" t="s">
        <v>667</v>
      </c>
      <c r="F279" s="185" t="s">
        <v>668</v>
      </c>
      <c r="G279" s="12"/>
      <c r="H279" s="12"/>
      <c r="I279" s="177"/>
      <c r="J279" s="186">
        <f>BK279</f>
        <v>0</v>
      </c>
      <c r="K279" s="12"/>
      <c r="L279" s="174"/>
      <c r="M279" s="179"/>
      <c r="N279" s="180"/>
      <c r="O279" s="180"/>
      <c r="P279" s="181">
        <f>SUM(P280:P283)</f>
        <v>0</v>
      </c>
      <c r="Q279" s="180"/>
      <c r="R279" s="181">
        <f>SUM(R280:R283)</f>
        <v>0</v>
      </c>
      <c r="S279" s="180"/>
      <c r="T279" s="182">
        <f>SUM(T280:T283)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75" t="s">
        <v>81</v>
      </c>
      <c r="AT279" s="183" t="s">
        <v>72</v>
      </c>
      <c r="AU279" s="183" t="s">
        <v>81</v>
      </c>
      <c r="AY279" s="175" t="s">
        <v>153</v>
      </c>
      <c r="BK279" s="184">
        <f>SUM(BK280:BK283)</f>
        <v>0</v>
      </c>
    </row>
    <row r="280" s="2" customFormat="1" ht="16.5" customHeight="1">
      <c r="A280" s="37"/>
      <c r="B280" s="187"/>
      <c r="C280" s="188" t="s">
        <v>1257</v>
      </c>
      <c r="D280" s="188" t="s">
        <v>156</v>
      </c>
      <c r="E280" s="189" t="s">
        <v>1418</v>
      </c>
      <c r="F280" s="190" t="s">
        <v>1419</v>
      </c>
      <c r="G280" s="191" t="s">
        <v>359</v>
      </c>
      <c r="H280" s="192">
        <v>1.899</v>
      </c>
      <c r="I280" s="193"/>
      <c r="J280" s="194">
        <f>ROUND(I280*H280,2)</f>
        <v>0</v>
      </c>
      <c r="K280" s="190" t="s">
        <v>1308</v>
      </c>
      <c r="L280" s="38"/>
      <c r="M280" s="195" t="s">
        <v>1</v>
      </c>
      <c r="N280" s="196" t="s">
        <v>38</v>
      </c>
      <c r="O280" s="76"/>
      <c r="P280" s="197">
        <f>O280*H280</f>
        <v>0</v>
      </c>
      <c r="Q280" s="197">
        <v>0</v>
      </c>
      <c r="R280" s="197">
        <f>Q280*H280</f>
        <v>0</v>
      </c>
      <c r="S280" s="197">
        <v>0</v>
      </c>
      <c r="T280" s="198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99" t="s">
        <v>173</v>
      </c>
      <c r="AT280" s="199" t="s">
        <v>156</v>
      </c>
      <c r="AU280" s="199" t="s">
        <v>83</v>
      </c>
      <c r="AY280" s="18" t="s">
        <v>153</v>
      </c>
      <c r="BE280" s="200">
        <f>IF(N280="základní",J280,0)</f>
        <v>0</v>
      </c>
      <c r="BF280" s="200">
        <f>IF(N280="snížená",J280,0)</f>
        <v>0</v>
      </c>
      <c r="BG280" s="200">
        <f>IF(N280="zákl. přenesená",J280,0)</f>
        <v>0</v>
      </c>
      <c r="BH280" s="200">
        <f>IF(N280="sníž. přenesená",J280,0)</f>
        <v>0</v>
      </c>
      <c r="BI280" s="200">
        <f>IF(N280="nulová",J280,0)</f>
        <v>0</v>
      </c>
      <c r="BJ280" s="18" t="s">
        <v>81</v>
      </c>
      <c r="BK280" s="200">
        <f>ROUND(I280*H280,2)</f>
        <v>0</v>
      </c>
      <c r="BL280" s="18" t="s">
        <v>173</v>
      </c>
      <c r="BM280" s="199" t="s">
        <v>1823</v>
      </c>
    </row>
    <row r="281" s="2" customFormat="1">
      <c r="A281" s="37"/>
      <c r="B281" s="38"/>
      <c r="C281" s="37"/>
      <c r="D281" s="201" t="s">
        <v>162</v>
      </c>
      <c r="E281" s="37"/>
      <c r="F281" s="202" t="s">
        <v>1421</v>
      </c>
      <c r="G281" s="37"/>
      <c r="H281" s="37"/>
      <c r="I281" s="123"/>
      <c r="J281" s="37"/>
      <c r="K281" s="37"/>
      <c r="L281" s="38"/>
      <c r="M281" s="203"/>
      <c r="N281" s="204"/>
      <c r="O281" s="76"/>
      <c r="P281" s="76"/>
      <c r="Q281" s="76"/>
      <c r="R281" s="76"/>
      <c r="S281" s="76"/>
      <c r="T281" s="7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8" t="s">
        <v>162</v>
      </c>
      <c r="AU281" s="18" t="s">
        <v>83</v>
      </c>
    </row>
    <row r="282" s="2" customFormat="1" ht="16.5" customHeight="1">
      <c r="A282" s="37"/>
      <c r="B282" s="187"/>
      <c r="C282" s="188" t="s">
        <v>1261</v>
      </c>
      <c r="D282" s="188" t="s">
        <v>156</v>
      </c>
      <c r="E282" s="189" t="s">
        <v>1422</v>
      </c>
      <c r="F282" s="190" t="s">
        <v>1423</v>
      </c>
      <c r="G282" s="191" t="s">
        <v>359</v>
      </c>
      <c r="H282" s="192">
        <v>1.899</v>
      </c>
      <c r="I282" s="193"/>
      <c r="J282" s="194">
        <f>ROUND(I282*H282,2)</f>
        <v>0</v>
      </c>
      <c r="K282" s="190" t="s">
        <v>261</v>
      </c>
      <c r="L282" s="38"/>
      <c r="M282" s="195" t="s">
        <v>1</v>
      </c>
      <c r="N282" s="196" t="s">
        <v>38</v>
      </c>
      <c r="O282" s="76"/>
      <c r="P282" s="197">
        <f>O282*H282</f>
        <v>0</v>
      </c>
      <c r="Q282" s="197">
        <v>0</v>
      </c>
      <c r="R282" s="197">
        <f>Q282*H282</f>
        <v>0</v>
      </c>
      <c r="S282" s="197">
        <v>0</v>
      </c>
      <c r="T282" s="198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99" t="s">
        <v>173</v>
      </c>
      <c r="AT282" s="199" t="s">
        <v>156</v>
      </c>
      <c r="AU282" s="199" t="s">
        <v>83</v>
      </c>
      <c r="AY282" s="18" t="s">
        <v>153</v>
      </c>
      <c r="BE282" s="200">
        <f>IF(N282="základní",J282,0)</f>
        <v>0</v>
      </c>
      <c r="BF282" s="200">
        <f>IF(N282="snížená",J282,0)</f>
        <v>0</v>
      </c>
      <c r="BG282" s="200">
        <f>IF(N282="zákl. přenesená",J282,0)</f>
        <v>0</v>
      </c>
      <c r="BH282" s="200">
        <f>IF(N282="sníž. přenesená",J282,0)</f>
        <v>0</v>
      </c>
      <c r="BI282" s="200">
        <f>IF(N282="nulová",J282,0)</f>
        <v>0</v>
      </c>
      <c r="BJ282" s="18" t="s">
        <v>81</v>
      </c>
      <c r="BK282" s="200">
        <f>ROUND(I282*H282,2)</f>
        <v>0</v>
      </c>
      <c r="BL282" s="18" t="s">
        <v>173</v>
      </c>
      <c r="BM282" s="199" t="s">
        <v>1824</v>
      </c>
    </row>
    <row r="283" s="2" customFormat="1">
      <c r="A283" s="37"/>
      <c r="B283" s="38"/>
      <c r="C283" s="37"/>
      <c r="D283" s="201" t="s">
        <v>162</v>
      </c>
      <c r="E283" s="37"/>
      <c r="F283" s="202" t="s">
        <v>1425</v>
      </c>
      <c r="G283" s="37"/>
      <c r="H283" s="37"/>
      <c r="I283" s="123"/>
      <c r="J283" s="37"/>
      <c r="K283" s="37"/>
      <c r="L283" s="38"/>
      <c r="M283" s="206"/>
      <c r="N283" s="207"/>
      <c r="O283" s="208"/>
      <c r="P283" s="208"/>
      <c r="Q283" s="208"/>
      <c r="R283" s="208"/>
      <c r="S283" s="208"/>
      <c r="T283" s="209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8" t="s">
        <v>162</v>
      </c>
      <c r="AU283" s="18" t="s">
        <v>83</v>
      </c>
    </row>
    <row r="284" s="2" customFormat="1" ht="6.96" customHeight="1">
      <c r="A284" s="37"/>
      <c r="B284" s="59"/>
      <c r="C284" s="60"/>
      <c r="D284" s="60"/>
      <c r="E284" s="60"/>
      <c r="F284" s="60"/>
      <c r="G284" s="60"/>
      <c r="H284" s="60"/>
      <c r="I284" s="147"/>
      <c r="J284" s="60"/>
      <c r="K284" s="60"/>
      <c r="L284" s="38"/>
      <c r="M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</row>
  </sheetData>
  <autoFilter ref="C121:K28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122</v>
      </c>
      <c r="AZ2" s="246" t="s">
        <v>1825</v>
      </c>
      <c r="BA2" s="246" t="s">
        <v>1</v>
      </c>
      <c r="BB2" s="246" t="s">
        <v>1</v>
      </c>
      <c r="BC2" s="246" t="s">
        <v>1826</v>
      </c>
      <c r="BD2" s="246" t="s">
        <v>83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  <c r="AZ3" s="246" t="s">
        <v>1827</v>
      </c>
      <c r="BA3" s="246" t="s">
        <v>1</v>
      </c>
      <c r="BB3" s="246" t="s">
        <v>1</v>
      </c>
      <c r="BC3" s="246" t="s">
        <v>1828</v>
      </c>
      <c r="BD3" s="246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1829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ROUND(J123,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ROUND((SUM(BE123:BE268)),  2)</f>
        <v>0</v>
      </c>
      <c r="G33" s="37"/>
      <c r="H33" s="37"/>
      <c r="I33" s="134">
        <v>0.20999999999999999</v>
      </c>
      <c r="J33" s="133">
        <f>ROUND(((SUM(BE123:BE268))*I33),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ROUND((SUM(BF123:BF268)),  2)</f>
        <v>0</v>
      </c>
      <c r="G34" s="37"/>
      <c r="H34" s="37"/>
      <c r="I34" s="134">
        <v>0.14999999999999999</v>
      </c>
      <c r="J34" s="133">
        <f>ROUND(((SUM(BF123:BF268))*I34),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ROUND((SUM(BG123:BG268)),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ROUND((SUM(BH123:BH268)),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ROUND((SUM(BI123:BI268)),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458/20-4-11 - SO 76 Veřejné osvětlení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J123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1830</v>
      </c>
      <c r="E97" s="155"/>
      <c r="F97" s="155"/>
      <c r="G97" s="155"/>
      <c r="H97" s="155"/>
      <c r="I97" s="156"/>
      <c r="J97" s="157">
        <f>J124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1831</v>
      </c>
      <c r="E98" s="160"/>
      <c r="F98" s="160"/>
      <c r="G98" s="160"/>
      <c r="H98" s="160"/>
      <c r="I98" s="161"/>
      <c r="J98" s="162">
        <f>J125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3"/>
      <c r="C99" s="9"/>
      <c r="D99" s="154" t="s">
        <v>467</v>
      </c>
      <c r="E99" s="155"/>
      <c r="F99" s="155"/>
      <c r="G99" s="155"/>
      <c r="H99" s="155"/>
      <c r="I99" s="156"/>
      <c r="J99" s="157">
        <f>J135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8"/>
      <c r="C100" s="10"/>
      <c r="D100" s="159" t="s">
        <v>1832</v>
      </c>
      <c r="E100" s="160"/>
      <c r="F100" s="160"/>
      <c r="G100" s="160"/>
      <c r="H100" s="160"/>
      <c r="I100" s="161"/>
      <c r="J100" s="162">
        <f>J136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469</v>
      </c>
      <c r="E101" s="160"/>
      <c r="F101" s="160"/>
      <c r="G101" s="160"/>
      <c r="H101" s="160"/>
      <c r="I101" s="161"/>
      <c r="J101" s="162">
        <f>J228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3"/>
      <c r="C102" s="9"/>
      <c r="D102" s="154" t="s">
        <v>131</v>
      </c>
      <c r="E102" s="155"/>
      <c r="F102" s="155"/>
      <c r="G102" s="155"/>
      <c r="H102" s="155"/>
      <c r="I102" s="156"/>
      <c r="J102" s="157">
        <f>J265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8"/>
      <c r="C103" s="10"/>
      <c r="D103" s="159" t="s">
        <v>134</v>
      </c>
      <c r="E103" s="160"/>
      <c r="F103" s="160"/>
      <c r="G103" s="160"/>
      <c r="H103" s="160"/>
      <c r="I103" s="161"/>
      <c r="J103" s="162">
        <f>J266</f>
        <v>0</v>
      </c>
      <c r="K103" s="10"/>
      <c r="L103" s="15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123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59"/>
      <c r="C105" s="60"/>
      <c r="D105" s="60"/>
      <c r="E105" s="60"/>
      <c r="F105" s="60"/>
      <c r="G105" s="60"/>
      <c r="H105" s="60"/>
      <c r="I105" s="147"/>
      <c r="J105" s="60"/>
      <c r="K105" s="60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1"/>
      <c r="C109" s="62"/>
      <c r="D109" s="62"/>
      <c r="E109" s="62"/>
      <c r="F109" s="62"/>
      <c r="G109" s="62"/>
      <c r="H109" s="62"/>
      <c r="I109" s="148"/>
      <c r="J109" s="62"/>
      <c r="K109" s="62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137</v>
      </c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7"/>
      <c r="E112" s="37"/>
      <c r="F112" s="37"/>
      <c r="G112" s="37"/>
      <c r="H112" s="37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122" t="str">
        <f>E7</f>
        <v>Obchodní centrum Lysá nad Labem - veřejná dopravní a technická infrastruktura</v>
      </c>
      <c r="F113" s="31"/>
      <c r="G113" s="31"/>
      <c r="H113" s="31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124</v>
      </c>
      <c r="D114" s="37"/>
      <c r="E114" s="37"/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7"/>
      <c r="D115" s="37"/>
      <c r="E115" s="66" t="str">
        <f>E9</f>
        <v>458/20-4-11 - SO 76 Veřejné osvětlení</v>
      </c>
      <c r="F115" s="37"/>
      <c r="G115" s="37"/>
      <c r="H115" s="37"/>
      <c r="I115" s="123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123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7"/>
      <c r="E117" s="37"/>
      <c r="F117" s="26" t="str">
        <f>F12</f>
        <v xml:space="preserve"> </v>
      </c>
      <c r="G117" s="37"/>
      <c r="H117" s="37"/>
      <c r="I117" s="124" t="s">
        <v>22</v>
      </c>
      <c r="J117" s="68" t="str">
        <f>IF(J12="","",J12)</f>
        <v>20. 3. 2020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123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7"/>
      <c r="E119" s="37"/>
      <c r="F119" s="26" t="str">
        <f>E15</f>
        <v xml:space="preserve"> </v>
      </c>
      <c r="G119" s="37"/>
      <c r="H119" s="37"/>
      <c r="I119" s="124" t="s">
        <v>29</v>
      </c>
      <c r="J119" s="35" t="str">
        <f>E21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27</v>
      </c>
      <c r="D120" s="37"/>
      <c r="E120" s="37"/>
      <c r="F120" s="26" t="str">
        <f>IF(E18="","",E18)</f>
        <v>Vyplň údaj</v>
      </c>
      <c r="G120" s="37"/>
      <c r="H120" s="37"/>
      <c r="I120" s="124" t="s">
        <v>31</v>
      </c>
      <c r="J120" s="35" t="str">
        <f>E24</f>
        <v xml:space="preserve"> 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7"/>
      <c r="D121" s="37"/>
      <c r="E121" s="37"/>
      <c r="F121" s="37"/>
      <c r="G121" s="37"/>
      <c r="H121" s="37"/>
      <c r="I121" s="123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63"/>
      <c r="B122" s="164"/>
      <c r="C122" s="165" t="s">
        <v>138</v>
      </c>
      <c r="D122" s="166" t="s">
        <v>58</v>
      </c>
      <c r="E122" s="166" t="s">
        <v>54</v>
      </c>
      <c r="F122" s="166" t="s">
        <v>55</v>
      </c>
      <c r="G122" s="166" t="s">
        <v>139</v>
      </c>
      <c r="H122" s="166" t="s">
        <v>140</v>
      </c>
      <c r="I122" s="167" t="s">
        <v>141</v>
      </c>
      <c r="J122" s="166" t="s">
        <v>128</v>
      </c>
      <c r="K122" s="168" t="s">
        <v>142</v>
      </c>
      <c r="L122" s="169"/>
      <c r="M122" s="85" t="s">
        <v>1</v>
      </c>
      <c r="N122" s="86" t="s">
        <v>37</v>
      </c>
      <c r="O122" s="86" t="s">
        <v>143</v>
      </c>
      <c r="P122" s="86" t="s">
        <v>144</v>
      </c>
      <c r="Q122" s="86" t="s">
        <v>145</v>
      </c>
      <c r="R122" s="86" t="s">
        <v>146</v>
      </c>
      <c r="S122" s="86" t="s">
        <v>147</v>
      </c>
      <c r="T122" s="87" t="s">
        <v>148</v>
      </c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</row>
    <row r="123" s="2" customFormat="1" ht="22.8" customHeight="1">
      <c r="A123" s="37"/>
      <c r="B123" s="38"/>
      <c r="C123" s="92" t="s">
        <v>149</v>
      </c>
      <c r="D123" s="37"/>
      <c r="E123" s="37"/>
      <c r="F123" s="37"/>
      <c r="G123" s="37"/>
      <c r="H123" s="37"/>
      <c r="I123" s="123"/>
      <c r="J123" s="170">
        <f>BK123</f>
        <v>0</v>
      </c>
      <c r="K123" s="37"/>
      <c r="L123" s="38"/>
      <c r="M123" s="88"/>
      <c r="N123" s="72"/>
      <c r="O123" s="89"/>
      <c r="P123" s="171">
        <f>P124+P135+P265</f>
        <v>0</v>
      </c>
      <c r="Q123" s="89"/>
      <c r="R123" s="171">
        <f>R124+R135+R265</f>
        <v>104.38365255050002</v>
      </c>
      <c r="S123" s="89"/>
      <c r="T123" s="172">
        <f>T124+T135+T265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72</v>
      </c>
      <c r="AU123" s="18" t="s">
        <v>130</v>
      </c>
      <c r="BK123" s="173">
        <f>BK124+BK135+BK265</f>
        <v>0</v>
      </c>
    </row>
    <row r="124" s="12" customFormat="1" ht="25.92" customHeight="1">
      <c r="A124" s="12"/>
      <c r="B124" s="174"/>
      <c r="C124" s="12"/>
      <c r="D124" s="175" t="s">
        <v>72</v>
      </c>
      <c r="E124" s="176" t="s">
        <v>1833</v>
      </c>
      <c r="F124" s="176" t="s">
        <v>1834</v>
      </c>
      <c r="G124" s="12"/>
      <c r="H124" s="12"/>
      <c r="I124" s="177"/>
      <c r="J124" s="178">
        <f>BK124</f>
        <v>0</v>
      </c>
      <c r="K124" s="12"/>
      <c r="L124" s="174"/>
      <c r="M124" s="179"/>
      <c r="N124" s="180"/>
      <c r="O124" s="180"/>
      <c r="P124" s="181">
        <f>P125</f>
        <v>0</v>
      </c>
      <c r="Q124" s="180"/>
      <c r="R124" s="181">
        <f>R125</f>
        <v>0.1275</v>
      </c>
      <c r="S124" s="180"/>
      <c r="T124" s="182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5" t="s">
        <v>83</v>
      </c>
      <c r="AT124" s="183" t="s">
        <v>72</v>
      </c>
      <c r="AU124" s="183" t="s">
        <v>73</v>
      </c>
      <c r="AY124" s="175" t="s">
        <v>153</v>
      </c>
      <c r="BK124" s="184">
        <f>BK125</f>
        <v>0</v>
      </c>
    </row>
    <row r="125" s="12" customFormat="1" ht="22.8" customHeight="1">
      <c r="A125" s="12"/>
      <c r="B125" s="174"/>
      <c r="C125" s="12"/>
      <c r="D125" s="175" t="s">
        <v>72</v>
      </c>
      <c r="E125" s="185" t="s">
        <v>1835</v>
      </c>
      <c r="F125" s="185" t="s">
        <v>1836</v>
      </c>
      <c r="G125" s="12"/>
      <c r="H125" s="12"/>
      <c r="I125" s="177"/>
      <c r="J125" s="186">
        <f>BK125</f>
        <v>0</v>
      </c>
      <c r="K125" s="12"/>
      <c r="L125" s="174"/>
      <c r="M125" s="179"/>
      <c r="N125" s="180"/>
      <c r="O125" s="180"/>
      <c r="P125" s="181">
        <f>SUM(P126:P134)</f>
        <v>0</v>
      </c>
      <c r="Q125" s="180"/>
      <c r="R125" s="181">
        <f>SUM(R126:R134)</f>
        <v>0.1275</v>
      </c>
      <c r="S125" s="180"/>
      <c r="T125" s="182">
        <f>SUM(T126:T134)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5" t="s">
        <v>83</v>
      </c>
      <c r="AT125" s="183" t="s">
        <v>72</v>
      </c>
      <c r="AU125" s="183" t="s">
        <v>81</v>
      </c>
      <c r="AY125" s="175" t="s">
        <v>153</v>
      </c>
      <c r="BK125" s="184">
        <f>SUM(BK126:BK134)</f>
        <v>0</v>
      </c>
    </row>
    <row r="126" s="2" customFormat="1" ht="16.5" customHeight="1">
      <c r="A126" s="37"/>
      <c r="B126" s="187"/>
      <c r="C126" s="188" t="s">
        <v>81</v>
      </c>
      <c r="D126" s="188" t="s">
        <v>156</v>
      </c>
      <c r="E126" s="189" t="s">
        <v>1837</v>
      </c>
      <c r="F126" s="190" t="s">
        <v>1838</v>
      </c>
      <c r="G126" s="191" t="s">
        <v>494</v>
      </c>
      <c r="H126" s="192">
        <v>17</v>
      </c>
      <c r="I126" s="193"/>
      <c r="J126" s="194">
        <f>ROUND(I126*H126,2)</f>
        <v>0</v>
      </c>
      <c r="K126" s="190" t="s">
        <v>261</v>
      </c>
      <c r="L126" s="38"/>
      <c r="M126" s="195" t="s">
        <v>1</v>
      </c>
      <c r="N126" s="196" t="s">
        <v>38</v>
      </c>
      <c r="O126" s="76"/>
      <c r="P126" s="197">
        <f>O126*H126</f>
        <v>0</v>
      </c>
      <c r="Q126" s="197">
        <v>0</v>
      </c>
      <c r="R126" s="197">
        <f>Q126*H126</f>
        <v>0</v>
      </c>
      <c r="S126" s="197">
        <v>0</v>
      </c>
      <c r="T126" s="198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9" t="s">
        <v>237</v>
      </c>
      <c r="AT126" s="199" t="s">
        <v>156</v>
      </c>
      <c r="AU126" s="199" t="s">
        <v>83</v>
      </c>
      <c r="AY126" s="18" t="s">
        <v>153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8" t="s">
        <v>81</v>
      </c>
      <c r="BK126" s="200">
        <f>ROUND(I126*H126,2)</f>
        <v>0</v>
      </c>
      <c r="BL126" s="18" t="s">
        <v>237</v>
      </c>
      <c r="BM126" s="199" t="s">
        <v>1839</v>
      </c>
    </row>
    <row r="127" s="2" customFormat="1">
      <c r="A127" s="37"/>
      <c r="B127" s="38"/>
      <c r="C127" s="37"/>
      <c r="D127" s="201" t="s">
        <v>162</v>
      </c>
      <c r="E127" s="37"/>
      <c r="F127" s="202" t="s">
        <v>1840</v>
      </c>
      <c r="G127" s="37"/>
      <c r="H127" s="37"/>
      <c r="I127" s="123"/>
      <c r="J127" s="37"/>
      <c r="K127" s="37"/>
      <c r="L127" s="38"/>
      <c r="M127" s="203"/>
      <c r="N127" s="204"/>
      <c r="O127" s="76"/>
      <c r="P127" s="76"/>
      <c r="Q127" s="76"/>
      <c r="R127" s="76"/>
      <c r="S127" s="76"/>
      <c r="T127" s="7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162</v>
      </c>
      <c r="AU127" s="18" t="s">
        <v>83</v>
      </c>
    </row>
    <row r="128" s="14" customFormat="1">
      <c r="A128" s="14"/>
      <c r="B128" s="217"/>
      <c r="C128" s="14"/>
      <c r="D128" s="201" t="s">
        <v>264</v>
      </c>
      <c r="E128" s="218" t="s">
        <v>1</v>
      </c>
      <c r="F128" s="219" t="s">
        <v>244</v>
      </c>
      <c r="G128" s="14"/>
      <c r="H128" s="220">
        <v>17</v>
      </c>
      <c r="I128" s="221"/>
      <c r="J128" s="14"/>
      <c r="K128" s="14"/>
      <c r="L128" s="217"/>
      <c r="M128" s="222"/>
      <c r="N128" s="223"/>
      <c r="O128" s="223"/>
      <c r="P128" s="223"/>
      <c r="Q128" s="223"/>
      <c r="R128" s="223"/>
      <c r="S128" s="223"/>
      <c r="T128" s="22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18" t="s">
        <v>264</v>
      </c>
      <c r="AU128" s="218" t="s">
        <v>83</v>
      </c>
      <c r="AV128" s="14" t="s">
        <v>83</v>
      </c>
      <c r="AW128" s="14" t="s">
        <v>30</v>
      </c>
      <c r="AX128" s="14" t="s">
        <v>81</v>
      </c>
      <c r="AY128" s="218" t="s">
        <v>153</v>
      </c>
    </row>
    <row r="129" s="2" customFormat="1" ht="16.5" customHeight="1">
      <c r="A129" s="37"/>
      <c r="B129" s="187"/>
      <c r="C129" s="236" t="s">
        <v>83</v>
      </c>
      <c r="D129" s="236" t="s">
        <v>491</v>
      </c>
      <c r="E129" s="237" t="s">
        <v>1841</v>
      </c>
      <c r="F129" s="238" t="s">
        <v>1842</v>
      </c>
      <c r="G129" s="239" t="s">
        <v>494</v>
      </c>
      <c r="H129" s="240">
        <v>9</v>
      </c>
      <c r="I129" s="241"/>
      <c r="J129" s="242">
        <f>ROUND(I129*H129,2)</f>
        <v>0</v>
      </c>
      <c r="K129" s="238" t="s">
        <v>1</v>
      </c>
      <c r="L129" s="243"/>
      <c r="M129" s="244" t="s">
        <v>1</v>
      </c>
      <c r="N129" s="245" t="s">
        <v>38</v>
      </c>
      <c r="O129" s="76"/>
      <c r="P129" s="197">
        <f>O129*H129</f>
        <v>0</v>
      </c>
      <c r="Q129" s="197">
        <v>0.0074999999999999997</v>
      </c>
      <c r="R129" s="197">
        <f>Q129*H129</f>
        <v>0.067500000000000004</v>
      </c>
      <c r="S129" s="197">
        <v>0</v>
      </c>
      <c r="T129" s="198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9" t="s">
        <v>693</v>
      </c>
      <c r="AT129" s="199" t="s">
        <v>491</v>
      </c>
      <c r="AU129" s="199" t="s">
        <v>83</v>
      </c>
      <c r="AY129" s="18" t="s">
        <v>153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8" t="s">
        <v>81</v>
      </c>
      <c r="BK129" s="200">
        <f>ROUND(I129*H129,2)</f>
        <v>0</v>
      </c>
      <c r="BL129" s="18" t="s">
        <v>693</v>
      </c>
      <c r="BM129" s="199" t="s">
        <v>1843</v>
      </c>
    </row>
    <row r="130" s="2" customFormat="1">
      <c r="A130" s="37"/>
      <c r="B130" s="38"/>
      <c r="C130" s="37"/>
      <c r="D130" s="201" t="s">
        <v>162</v>
      </c>
      <c r="E130" s="37"/>
      <c r="F130" s="202" t="s">
        <v>1844</v>
      </c>
      <c r="G130" s="37"/>
      <c r="H130" s="37"/>
      <c r="I130" s="123"/>
      <c r="J130" s="37"/>
      <c r="K130" s="37"/>
      <c r="L130" s="38"/>
      <c r="M130" s="203"/>
      <c r="N130" s="204"/>
      <c r="O130" s="76"/>
      <c r="P130" s="76"/>
      <c r="Q130" s="76"/>
      <c r="R130" s="76"/>
      <c r="S130" s="76"/>
      <c r="T130" s="7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162</v>
      </c>
      <c r="AU130" s="18" t="s">
        <v>83</v>
      </c>
    </row>
    <row r="131" s="14" customFormat="1">
      <c r="A131" s="14"/>
      <c r="B131" s="217"/>
      <c r="C131" s="14"/>
      <c r="D131" s="201" t="s">
        <v>264</v>
      </c>
      <c r="E131" s="218" t="s">
        <v>1</v>
      </c>
      <c r="F131" s="219" t="s">
        <v>201</v>
      </c>
      <c r="G131" s="14"/>
      <c r="H131" s="220">
        <v>9</v>
      </c>
      <c r="I131" s="221"/>
      <c r="J131" s="14"/>
      <c r="K131" s="14"/>
      <c r="L131" s="217"/>
      <c r="M131" s="222"/>
      <c r="N131" s="223"/>
      <c r="O131" s="223"/>
      <c r="P131" s="223"/>
      <c r="Q131" s="223"/>
      <c r="R131" s="223"/>
      <c r="S131" s="223"/>
      <c r="T131" s="22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18" t="s">
        <v>264</v>
      </c>
      <c r="AU131" s="218" t="s">
        <v>83</v>
      </c>
      <c r="AV131" s="14" t="s">
        <v>83</v>
      </c>
      <c r="AW131" s="14" t="s">
        <v>30</v>
      </c>
      <c r="AX131" s="14" t="s">
        <v>81</v>
      </c>
      <c r="AY131" s="218" t="s">
        <v>153</v>
      </c>
    </row>
    <row r="132" s="2" customFormat="1" ht="16.5" customHeight="1">
      <c r="A132" s="37"/>
      <c r="B132" s="187"/>
      <c r="C132" s="236" t="s">
        <v>168</v>
      </c>
      <c r="D132" s="236" t="s">
        <v>491</v>
      </c>
      <c r="E132" s="237" t="s">
        <v>1845</v>
      </c>
      <c r="F132" s="238" t="s">
        <v>1846</v>
      </c>
      <c r="G132" s="239" t="s">
        <v>494</v>
      </c>
      <c r="H132" s="240">
        <v>8</v>
      </c>
      <c r="I132" s="241"/>
      <c r="J132" s="242">
        <f>ROUND(I132*H132,2)</f>
        <v>0</v>
      </c>
      <c r="K132" s="238" t="s">
        <v>1</v>
      </c>
      <c r="L132" s="243"/>
      <c r="M132" s="244" t="s">
        <v>1</v>
      </c>
      <c r="N132" s="245" t="s">
        <v>38</v>
      </c>
      <c r="O132" s="76"/>
      <c r="P132" s="197">
        <f>O132*H132</f>
        <v>0</v>
      </c>
      <c r="Q132" s="197">
        <v>0.0074999999999999997</v>
      </c>
      <c r="R132" s="197">
        <f>Q132*H132</f>
        <v>0.059999999999999998</v>
      </c>
      <c r="S132" s="197">
        <v>0</v>
      </c>
      <c r="T132" s="198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9" t="s">
        <v>693</v>
      </c>
      <c r="AT132" s="199" t="s">
        <v>491</v>
      </c>
      <c r="AU132" s="199" t="s">
        <v>83</v>
      </c>
      <c r="AY132" s="18" t="s">
        <v>153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8" t="s">
        <v>81</v>
      </c>
      <c r="BK132" s="200">
        <f>ROUND(I132*H132,2)</f>
        <v>0</v>
      </c>
      <c r="BL132" s="18" t="s">
        <v>693</v>
      </c>
      <c r="BM132" s="199" t="s">
        <v>1847</v>
      </c>
    </row>
    <row r="133" s="2" customFormat="1">
      <c r="A133" s="37"/>
      <c r="B133" s="38"/>
      <c r="C133" s="37"/>
      <c r="D133" s="201" t="s">
        <v>162</v>
      </c>
      <c r="E133" s="37"/>
      <c r="F133" s="202" t="s">
        <v>1848</v>
      </c>
      <c r="G133" s="37"/>
      <c r="H133" s="37"/>
      <c r="I133" s="123"/>
      <c r="J133" s="37"/>
      <c r="K133" s="37"/>
      <c r="L133" s="38"/>
      <c r="M133" s="203"/>
      <c r="N133" s="204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162</v>
      </c>
      <c r="AU133" s="18" t="s">
        <v>83</v>
      </c>
    </row>
    <row r="134" s="14" customFormat="1">
      <c r="A134" s="14"/>
      <c r="B134" s="217"/>
      <c r="C134" s="14"/>
      <c r="D134" s="201" t="s">
        <v>264</v>
      </c>
      <c r="E134" s="218" t="s">
        <v>1</v>
      </c>
      <c r="F134" s="219" t="s">
        <v>193</v>
      </c>
      <c r="G134" s="14"/>
      <c r="H134" s="220">
        <v>8</v>
      </c>
      <c r="I134" s="221"/>
      <c r="J134" s="14"/>
      <c r="K134" s="14"/>
      <c r="L134" s="217"/>
      <c r="M134" s="222"/>
      <c r="N134" s="223"/>
      <c r="O134" s="223"/>
      <c r="P134" s="223"/>
      <c r="Q134" s="223"/>
      <c r="R134" s="223"/>
      <c r="S134" s="223"/>
      <c r="T134" s="22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18" t="s">
        <v>264</v>
      </c>
      <c r="AU134" s="218" t="s">
        <v>83</v>
      </c>
      <c r="AV134" s="14" t="s">
        <v>83</v>
      </c>
      <c r="AW134" s="14" t="s">
        <v>30</v>
      </c>
      <c r="AX134" s="14" t="s">
        <v>81</v>
      </c>
      <c r="AY134" s="218" t="s">
        <v>153</v>
      </c>
    </row>
    <row r="135" s="12" customFormat="1" ht="25.92" customHeight="1">
      <c r="A135" s="12"/>
      <c r="B135" s="174"/>
      <c r="C135" s="12"/>
      <c r="D135" s="175" t="s">
        <v>72</v>
      </c>
      <c r="E135" s="176" t="s">
        <v>491</v>
      </c>
      <c r="F135" s="176" t="s">
        <v>674</v>
      </c>
      <c r="G135" s="12"/>
      <c r="H135" s="12"/>
      <c r="I135" s="177"/>
      <c r="J135" s="178">
        <f>BK135</f>
        <v>0</v>
      </c>
      <c r="K135" s="12"/>
      <c r="L135" s="174"/>
      <c r="M135" s="179"/>
      <c r="N135" s="180"/>
      <c r="O135" s="180"/>
      <c r="P135" s="181">
        <f>P136+P228</f>
        <v>0</v>
      </c>
      <c r="Q135" s="180"/>
      <c r="R135" s="181">
        <f>R136+R228</f>
        <v>104.25615255050002</v>
      </c>
      <c r="S135" s="180"/>
      <c r="T135" s="182">
        <f>T136+T228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5" t="s">
        <v>168</v>
      </c>
      <c r="AT135" s="183" t="s">
        <v>72</v>
      </c>
      <c r="AU135" s="183" t="s">
        <v>73</v>
      </c>
      <c r="AY135" s="175" t="s">
        <v>153</v>
      </c>
      <c r="BK135" s="184">
        <f>BK136+BK228</f>
        <v>0</v>
      </c>
    </row>
    <row r="136" s="12" customFormat="1" ht="22.8" customHeight="1">
      <c r="A136" s="12"/>
      <c r="B136" s="174"/>
      <c r="C136" s="12"/>
      <c r="D136" s="175" t="s">
        <v>72</v>
      </c>
      <c r="E136" s="185" t="s">
        <v>1849</v>
      </c>
      <c r="F136" s="185" t="s">
        <v>1850</v>
      </c>
      <c r="G136" s="12"/>
      <c r="H136" s="12"/>
      <c r="I136" s="177"/>
      <c r="J136" s="186">
        <f>BK136</f>
        <v>0</v>
      </c>
      <c r="K136" s="12"/>
      <c r="L136" s="174"/>
      <c r="M136" s="179"/>
      <c r="N136" s="180"/>
      <c r="O136" s="180"/>
      <c r="P136" s="181">
        <f>SUM(P137:P227)</f>
        <v>0</v>
      </c>
      <c r="Q136" s="180"/>
      <c r="R136" s="181">
        <f>SUM(R137:R227)</f>
        <v>1.4648299999999996</v>
      </c>
      <c r="S136" s="180"/>
      <c r="T136" s="182">
        <f>SUM(T137:T227)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5" t="s">
        <v>168</v>
      </c>
      <c r="AT136" s="183" t="s">
        <v>72</v>
      </c>
      <c r="AU136" s="183" t="s">
        <v>81</v>
      </c>
      <c r="AY136" s="175" t="s">
        <v>153</v>
      </c>
      <c r="BK136" s="184">
        <f>SUM(BK137:BK227)</f>
        <v>0</v>
      </c>
    </row>
    <row r="137" s="2" customFormat="1" ht="16.5" customHeight="1">
      <c r="A137" s="37"/>
      <c r="B137" s="187"/>
      <c r="C137" s="188" t="s">
        <v>173</v>
      </c>
      <c r="D137" s="188" t="s">
        <v>156</v>
      </c>
      <c r="E137" s="189" t="s">
        <v>1851</v>
      </c>
      <c r="F137" s="190" t="s">
        <v>1852</v>
      </c>
      <c r="G137" s="191" t="s">
        <v>159</v>
      </c>
      <c r="H137" s="192">
        <v>1</v>
      </c>
      <c r="I137" s="193"/>
      <c r="J137" s="194">
        <f>ROUND(I137*H137,2)</f>
        <v>0</v>
      </c>
      <c r="K137" s="190" t="s">
        <v>1</v>
      </c>
      <c r="L137" s="38"/>
      <c r="M137" s="195" t="s">
        <v>1</v>
      </c>
      <c r="N137" s="196" t="s">
        <v>38</v>
      </c>
      <c r="O137" s="76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9" t="s">
        <v>160</v>
      </c>
      <c r="AT137" s="199" t="s">
        <v>156</v>
      </c>
      <c r="AU137" s="199" t="s">
        <v>83</v>
      </c>
      <c r="AY137" s="18" t="s">
        <v>153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8" t="s">
        <v>81</v>
      </c>
      <c r="BK137" s="200">
        <f>ROUND(I137*H137,2)</f>
        <v>0</v>
      </c>
      <c r="BL137" s="18" t="s">
        <v>160</v>
      </c>
      <c r="BM137" s="199" t="s">
        <v>1853</v>
      </c>
    </row>
    <row r="138" s="2" customFormat="1">
      <c r="A138" s="37"/>
      <c r="B138" s="38"/>
      <c r="C138" s="37"/>
      <c r="D138" s="201" t="s">
        <v>162</v>
      </c>
      <c r="E138" s="37"/>
      <c r="F138" s="202" t="s">
        <v>1854</v>
      </c>
      <c r="G138" s="37"/>
      <c r="H138" s="37"/>
      <c r="I138" s="123"/>
      <c r="J138" s="37"/>
      <c r="K138" s="37"/>
      <c r="L138" s="38"/>
      <c r="M138" s="203"/>
      <c r="N138" s="204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162</v>
      </c>
      <c r="AU138" s="18" t="s">
        <v>83</v>
      </c>
    </row>
    <row r="139" s="2" customFormat="1" ht="16.5" customHeight="1">
      <c r="A139" s="37"/>
      <c r="B139" s="187"/>
      <c r="C139" s="188" t="s">
        <v>152</v>
      </c>
      <c r="D139" s="188" t="s">
        <v>156</v>
      </c>
      <c r="E139" s="189" t="s">
        <v>1855</v>
      </c>
      <c r="F139" s="190" t="s">
        <v>1856</v>
      </c>
      <c r="G139" s="191" t="s">
        <v>494</v>
      </c>
      <c r="H139" s="192">
        <v>102</v>
      </c>
      <c r="I139" s="193"/>
      <c r="J139" s="194">
        <f>ROUND(I139*H139,2)</f>
        <v>0</v>
      </c>
      <c r="K139" s="190" t="s">
        <v>261</v>
      </c>
      <c r="L139" s="38"/>
      <c r="M139" s="195" t="s">
        <v>1</v>
      </c>
      <c r="N139" s="196" t="s">
        <v>38</v>
      </c>
      <c r="O139" s="76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9" t="s">
        <v>680</v>
      </c>
      <c r="AT139" s="199" t="s">
        <v>156</v>
      </c>
      <c r="AU139" s="199" t="s">
        <v>83</v>
      </c>
      <c r="AY139" s="18" t="s">
        <v>153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8" t="s">
        <v>81</v>
      </c>
      <c r="BK139" s="200">
        <f>ROUND(I139*H139,2)</f>
        <v>0</v>
      </c>
      <c r="BL139" s="18" t="s">
        <v>680</v>
      </c>
      <c r="BM139" s="199" t="s">
        <v>1857</v>
      </c>
    </row>
    <row r="140" s="2" customFormat="1">
      <c r="A140" s="37"/>
      <c r="B140" s="38"/>
      <c r="C140" s="37"/>
      <c r="D140" s="201" t="s">
        <v>162</v>
      </c>
      <c r="E140" s="37"/>
      <c r="F140" s="202" t="s">
        <v>1858</v>
      </c>
      <c r="G140" s="37"/>
      <c r="H140" s="37"/>
      <c r="I140" s="123"/>
      <c r="J140" s="37"/>
      <c r="K140" s="37"/>
      <c r="L140" s="38"/>
      <c r="M140" s="203"/>
      <c r="N140" s="204"/>
      <c r="O140" s="76"/>
      <c r="P140" s="76"/>
      <c r="Q140" s="76"/>
      <c r="R140" s="76"/>
      <c r="S140" s="76"/>
      <c r="T140" s="7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8" t="s">
        <v>162</v>
      </c>
      <c r="AU140" s="18" t="s">
        <v>83</v>
      </c>
    </row>
    <row r="141" s="14" customFormat="1">
      <c r="A141" s="14"/>
      <c r="B141" s="217"/>
      <c r="C141" s="14"/>
      <c r="D141" s="201" t="s">
        <v>264</v>
      </c>
      <c r="E141" s="218" t="s">
        <v>1</v>
      </c>
      <c r="F141" s="219" t="s">
        <v>1859</v>
      </c>
      <c r="G141" s="14"/>
      <c r="H141" s="220">
        <v>102</v>
      </c>
      <c r="I141" s="221"/>
      <c r="J141" s="14"/>
      <c r="K141" s="14"/>
      <c r="L141" s="217"/>
      <c r="M141" s="222"/>
      <c r="N141" s="223"/>
      <c r="O141" s="223"/>
      <c r="P141" s="223"/>
      <c r="Q141" s="223"/>
      <c r="R141" s="223"/>
      <c r="S141" s="223"/>
      <c r="T141" s="22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18" t="s">
        <v>264</v>
      </c>
      <c r="AU141" s="218" t="s">
        <v>83</v>
      </c>
      <c r="AV141" s="14" t="s">
        <v>83</v>
      </c>
      <c r="AW141" s="14" t="s">
        <v>30</v>
      </c>
      <c r="AX141" s="14" t="s">
        <v>81</v>
      </c>
      <c r="AY141" s="218" t="s">
        <v>153</v>
      </c>
    </row>
    <row r="142" s="2" customFormat="1" ht="16.5" customHeight="1">
      <c r="A142" s="37"/>
      <c r="B142" s="187"/>
      <c r="C142" s="188" t="s">
        <v>183</v>
      </c>
      <c r="D142" s="188" t="s">
        <v>156</v>
      </c>
      <c r="E142" s="189" t="s">
        <v>1860</v>
      </c>
      <c r="F142" s="190" t="s">
        <v>1861</v>
      </c>
      <c r="G142" s="191" t="s">
        <v>494</v>
      </c>
      <c r="H142" s="192">
        <v>116</v>
      </c>
      <c r="I142" s="193"/>
      <c r="J142" s="194">
        <f>ROUND(I142*H142,2)</f>
        <v>0</v>
      </c>
      <c r="K142" s="190" t="s">
        <v>261</v>
      </c>
      <c r="L142" s="38"/>
      <c r="M142" s="195" t="s">
        <v>1</v>
      </c>
      <c r="N142" s="196" t="s">
        <v>38</v>
      </c>
      <c r="O142" s="76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9" t="s">
        <v>680</v>
      </c>
      <c r="AT142" s="199" t="s">
        <v>156</v>
      </c>
      <c r="AU142" s="199" t="s">
        <v>83</v>
      </c>
      <c r="AY142" s="18" t="s">
        <v>153</v>
      </c>
      <c r="BE142" s="200">
        <f>IF(N142="základní",J142,0)</f>
        <v>0</v>
      </c>
      <c r="BF142" s="200">
        <f>IF(N142="snížená",J142,0)</f>
        <v>0</v>
      </c>
      <c r="BG142" s="200">
        <f>IF(N142="zákl. přenesená",J142,0)</f>
        <v>0</v>
      </c>
      <c r="BH142" s="200">
        <f>IF(N142="sníž. přenesená",J142,0)</f>
        <v>0</v>
      </c>
      <c r="BI142" s="200">
        <f>IF(N142="nulová",J142,0)</f>
        <v>0</v>
      </c>
      <c r="BJ142" s="18" t="s">
        <v>81</v>
      </c>
      <c r="BK142" s="200">
        <f>ROUND(I142*H142,2)</f>
        <v>0</v>
      </c>
      <c r="BL142" s="18" t="s">
        <v>680</v>
      </c>
      <c r="BM142" s="199" t="s">
        <v>1862</v>
      </c>
    </row>
    <row r="143" s="2" customFormat="1">
      <c r="A143" s="37"/>
      <c r="B143" s="38"/>
      <c r="C143" s="37"/>
      <c r="D143" s="201" t="s">
        <v>162</v>
      </c>
      <c r="E143" s="37"/>
      <c r="F143" s="202" t="s">
        <v>1863</v>
      </c>
      <c r="G143" s="37"/>
      <c r="H143" s="37"/>
      <c r="I143" s="123"/>
      <c r="J143" s="37"/>
      <c r="K143" s="37"/>
      <c r="L143" s="38"/>
      <c r="M143" s="203"/>
      <c r="N143" s="204"/>
      <c r="O143" s="76"/>
      <c r="P143" s="76"/>
      <c r="Q143" s="76"/>
      <c r="R143" s="76"/>
      <c r="S143" s="76"/>
      <c r="T143" s="7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8" t="s">
        <v>162</v>
      </c>
      <c r="AU143" s="18" t="s">
        <v>83</v>
      </c>
    </row>
    <row r="144" s="14" customFormat="1">
      <c r="A144" s="14"/>
      <c r="B144" s="217"/>
      <c r="C144" s="14"/>
      <c r="D144" s="201" t="s">
        <v>264</v>
      </c>
      <c r="E144" s="218" t="s">
        <v>1</v>
      </c>
      <c r="F144" s="219" t="s">
        <v>1864</v>
      </c>
      <c r="G144" s="14"/>
      <c r="H144" s="220">
        <v>116</v>
      </c>
      <c r="I144" s="221"/>
      <c r="J144" s="14"/>
      <c r="K144" s="14"/>
      <c r="L144" s="217"/>
      <c r="M144" s="222"/>
      <c r="N144" s="223"/>
      <c r="O144" s="223"/>
      <c r="P144" s="223"/>
      <c r="Q144" s="223"/>
      <c r="R144" s="223"/>
      <c r="S144" s="223"/>
      <c r="T144" s="22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8" t="s">
        <v>264</v>
      </c>
      <c r="AU144" s="218" t="s">
        <v>83</v>
      </c>
      <c r="AV144" s="14" t="s">
        <v>83</v>
      </c>
      <c r="AW144" s="14" t="s">
        <v>30</v>
      </c>
      <c r="AX144" s="14" t="s">
        <v>81</v>
      </c>
      <c r="AY144" s="218" t="s">
        <v>153</v>
      </c>
    </row>
    <row r="145" s="2" customFormat="1" ht="16.5" customHeight="1">
      <c r="A145" s="37"/>
      <c r="B145" s="187"/>
      <c r="C145" s="188" t="s">
        <v>188</v>
      </c>
      <c r="D145" s="188" t="s">
        <v>156</v>
      </c>
      <c r="E145" s="189" t="s">
        <v>1865</v>
      </c>
      <c r="F145" s="190" t="s">
        <v>1866</v>
      </c>
      <c r="G145" s="191" t="s">
        <v>494</v>
      </c>
      <c r="H145" s="192">
        <v>34</v>
      </c>
      <c r="I145" s="193"/>
      <c r="J145" s="194">
        <f>ROUND(I145*H145,2)</f>
        <v>0</v>
      </c>
      <c r="K145" s="190" t="s">
        <v>261</v>
      </c>
      <c r="L145" s="38"/>
      <c r="M145" s="195" t="s">
        <v>1</v>
      </c>
      <c r="N145" s="196" t="s">
        <v>38</v>
      </c>
      <c r="O145" s="76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9" t="s">
        <v>680</v>
      </c>
      <c r="AT145" s="199" t="s">
        <v>156</v>
      </c>
      <c r="AU145" s="199" t="s">
        <v>83</v>
      </c>
      <c r="AY145" s="18" t="s">
        <v>153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8" t="s">
        <v>81</v>
      </c>
      <c r="BK145" s="200">
        <f>ROUND(I145*H145,2)</f>
        <v>0</v>
      </c>
      <c r="BL145" s="18" t="s">
        <v>680</v>
      </c>
      <c r="BM145" s="199" t="s">
        <v>1867</v>
      </c>
    </row>
    <row r="146" s="2" customFormat="1">
      <c r="A146" s="37"/>
      <c r="B146" s="38"/>
      <c r="C146" s="37"/>
      <c r="D146" s="201" t="s">
        <v>162</v>
      </c>
      <c r="E146" s="37"/>
      <c r="F146" s="202" t="s">
        <v>1868</v>
      </c>
      <c r="G146" s="37"/>
      <c r="H146" s="37"/>
      <c r="I146" s="123"/>
      <c r="J146" s="37"/>
      <c r="K146" s="37"/>
      <c r="L146" s="38"/>
      <c r="M146" s="203"/>
      <c r="N146" s="204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162</v>
      </c>
      <c r="AU146" s="18" t="s">
        <v>83</v>
      </c>
    </row>
    <row r="147" s="14" customFormat="1">
      <c r="A147" s="14"/>
      <c r="B147" s="217"/>
      <c r="C147" s="14"/>
      <c r="D147" s="201" t="s">
        <v>264</v>
      </c>
      <c r="E147" s="218" t="s">
        <v>1</v>
      </c>
      <c r="F147" s="219" t="s">
        <v>461</v>
      </c>
      <c r="G147" s="14"/>
      <c r="H147" s="220">
        <v>34</v>
      </c>
      <c r="I147" s="221"/>
      <c r="J147" s="14"/>
      <c r="K147" s="14"/>
      <c r="L147" s="217"/>
      <c r="M147" s="222"/>
      <c r="N147" s="223"/>
      <c r="O147" s="223"/>
      <c r="P147" s="223"/>
      <c r="Q147" s="223"/>
      <c r="R147" s="223"/>
      <c r="S147" s="223"/>
      <c r="T147" s="22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8" t="s">
        <v>264</v>
      </c>
      <c r="AU147" s="218" t="s">
        <v>83</v>
      </c>
      <c r="AV147" s="14" t="s">
        <v>83</v>
      </c>
      <c r="AW147" s="14" t="s">
        <v>30</v>
      </c>
      <c r="AX147" s="14" t="s">
        <v>81</v>
      </c>
      <c r="AY147" s="218" t="s">
        <v>153</v>
      </c>
    </row>
    <row r="148" s="2" customFormat="1" ht="16.5" customHeight="1">
      <c r="A148" s="37"/>
      <c r="B148" s="187"/>
      <c r="C148" s="188" t="s">
        <v>193</v>
      </c>
      <c r="D148" s="188" t="s">
        <v>156</v>
      </c>
      <c r="E148" s="189" t="s">
        <v>1869</v>
      </c>
      <c r="F148" s="190" t="s">
        <v>1870</v>
      </c>
      <c r="G148" s="191" t="s">
        <v>494</v>
      </c>
      <c r="H148" s="192">
        <v>34</v>
      </c>
      <c r="I148" s="193"/>
      <c r="J148" s="194">
        <f>ROUND(I148*H148,2)</f>
        <v>0</v>
      </c>
      <c r="K148" s="190" t="s">
        <v>261</v>
      </c>
      <c r="L148" s="38"/>
      <c r="M148" s="195" t="s">
        <v>1</v>
      </c>
      <c r="N148" s="196" t="s">
        <v>38</v>
      </c>
      <c r="O148" s="76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9" t="s">
        <v>680</v>
      </c>
      <c r="AT148" s="199" t="s">
        <v>156</v>
      </c>
      <c r="AU148" s="199" t="s">
        <v>83</v>
      </c>
      <c r="AY148" s="18" t="s">
        <v>153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8" t="s">
        <v>81</v>
      </c>
      <c r="BK148" s="200">
        <f>ROUND(I148*H148,2)</f>
        <v>0</v>
      </c>
      <c r="BL148" s="18" t="s">
        <v>680</v>
      </c>
      <c r="BM148" s="199" t="s">
        <v>1871</v>
      </c>
    </row>
    <row r="149" s="2" customFormat="1">
      <c r="A149" s="37"/>
      <c r="B149" s="38"/>
      <c r="C149" s="37"/>
      <c r="D149" s="201" t="s">
        <v>162</v>
      </c>
      <c r="E149" s="37"/>
      <c r="F149" s="202" t="s">
        <v>1872</v>
      </c>
      <c r="G149" s="37"/>
      <c r="H149" s="37"/>
      <c r="I149" s="123"/>
      <c r="J149" s="37"/>
      <c r="K149" s="37"/>
      <c r="L149" s="38"/>
      <c r="M149" s="203"/>
      <c r="N149" s="204"/>
      <c r="O149" s="76"/>
      <c r="P149" s="76"/>
      <c r="Q149" s="76"/>
      <c r="R149" s="76"/>
      <c r="S149" s="76"/>
      <c r="T149" s="7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8" t="s">
        <v>162</v>
      </c>
      <c r="AU149" s="18" t="s">
        <v>83</v>
      </c>
    </row>
    <row r="150" s="14" customFormat="1">
      <c r="A150" s="14"/>
      <c r="B150" s="217"/>
      <c r="C150" s="14"/>
      <c r="D150" s="201" t="s">
        <v>264</v>
      </c>
      <c r="E150" s="218" t="s">
        <v>1</v>
      </c>
      <c r="F150" s="219" t="s">
        <v>461</v>
      </c>
      <c r="G150" s="14"/>
      <c r="H150" s="220">
        <v>34</v>
      </c>
      <c r="I150" s="221"/>
      <c r="J150" s="14"/>
      <c r="K150" s="14"/>
      <c r="L150" s="217"/>
      <c r="M150" s="222"/>
      <c r="N150" s="223"/>
      <c r="O150" s="223"/>
      <c r="P150" s="223"/>
      <c r="Q150" s="223"/>
      <c r="R150" s="223"/>
      <c r="S150" s="223"/>
      <c r="T150" s="22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8" t="s">
        <v>264</v>
      </c>
      <c r="AU150" s="218" t="s">
        <v>83</v>
      </c>
      <c r="AV150" s="14" t="s">
        <v>83</v>
      </c>
      <c r="AW150" s="14" t="s">
        <v>30</v>
      </c>
      <c r="AX150" s="14" t="s">
        <v>81</v>
      </c>
      <c r="AY150" s="218" t="s">
        <v>153</v>
      </c>
    </row>
    <row r="151" s="2" customFormat="1" ht="16.5" customHeight="1">
      <c r="A151" s="37"/>
      <c r="B151" s="187"/>
      <c r="C151" s="188" t="s">
        <v>201</v>
      </c>
      <c r="D151" s="188" t="s">
        <v>156</v>
      </c>
      <c r="E151" s="189" t="s">
        <v>1873</v>
      </c>
      <c r="F151" s="190" t="s">
        <v>1874</v>
      </c>
      <c r="G151" s="191" t="s">
        <v>494</v>
      </c>
      <c r="H151" s="192">
        <v>2</v>
      </c>
      <c r="I151" s="193"/>
      <c r="J151" s="194">
        <f>ROUND(I151*H151,2)</f>
        <v>0</v>
      </c>
      <c r="K151" s="190" t="s">
        <v>261</v>
      </c>
      <c r="L151" s="38"/>
      <c r="M151" s="195" t="s">
        <v>1</v>
      </c>
      <c r="N151" s="196" t="s">
        <v>38</v>
      </c>
      <c r="O151" s="76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9" t="s">
        <v>680</v>
      </c>
      <c r="AT151" s="199" t="s">
        <v>156</v>
      </c>
      <c r="AU151" s="199" t="s">
        <v>83</v>
      </c>
      <c r="AY151" s="18" t="s">
        <v>153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8" t="s">
        <v>81</v>
      </c>
      <c r="BK151" s="200">
        <f>ROUND(I151*H151,2)</f>
        <v>0</v>
      </c>
      <c r="BL151" s="18" t="s">
        <v>680</v>
      </c>
      <c r="BM151" s="199" t="s">
        <v>1875</v>
      </c>
    </row>
    <row r="152" s="2" customFormat="1">
      <c r="A152" s="37"/>
      <c r="B152" s="38"/>
      <c r="C152" s="37"/>
      <c r="D152" s="201" t="s">
        <v>162</v>
      </c>
      <c r="E152" s="37"/>
      <c r="F152" s="202" t="s">
        <v>1876</v>
      </c>
      <c r="G152" s="37"/>
      <c r="H152" s="37"/>
      <c r="I152" s="123"/>
      <c r="J152" s="37"/>
      <c r="K152" s="37"/>
      <c r="L152" s="38"/>
      <c r="M152" s="203"/>
      <c r="N152" s="204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162</v>
      </c>
      <c r="AU152" s="18" t="s">
        <v>83</v>
      </c>
    </row>
    <row r="153" s="14" customFormat="1">
      <c r="A153" s="14"/>
      <c r="B153" s="217"/>
      <c r="C153" s="14"/>
      <c r="D153" s="201" t="s">
        <v>264</v>
      </c>
      <c r="E153" s="218" t="s">
        <v>1</v>
      </c>
      <c r="F153" s="219" t="s">
        <v>83</v>
      </c>
      <c r="G153" s="14"/>
      <c r="H153" s="220">
        <v>2</v>
      </c>
      <c r="I153" s="221"/>
      <c r="J153" s="14"/>
      <c r="K153" s="14"/>
      <c r="L153" s="217"/>
      <c r="M153" s="222"/>
      <c r="N153" s="223"/>
      <c r="O153" s="223"/>
      <c r="P153" s="223"/>
      <c r="Q153" s="223"/>
      <c r="R153" s="223"/>
      <c r="S153" s="223"/>
      <c r="T153" s="22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18" t="s">
        <v>264</v>
      </c>
      <c r="AU153" s="218" t="s">
        <v>83</v>
      </c>
      <c r="AV153" s="14" t="s">
        <v>83</v>
      </c>
      <c r="AW153" s="14" t="s">
        <v>30</v>
      </c>
      <c r="AX153" s="14" t="s">
        <v>81</v>
      </c>
      <c r="AY153" s="218" t="s">
        <v>153</v>
      </c>
    </row>
    <row r="154" s="2" customFormat="1" ht="16.5" customHeight="1">
      <c r="A154" s="37"/>
      <c r="B154" s="187"/>
      <c r="C154" s="236" t="s">
        <v>206</v>
      </c>
      <c r="D154" s="236" t="s">
        <v>491</v>
      </c>
      <c r="E154" s="237" t="s">
        <v>1877</v>
      </c>
      <c r="F154" s="238" t="s">
        <v>1878</v>
      </c>
      <c r="G154" s="239" t="s">
        <v>494</v>
      </c>
      <c r="H154" s="240">
        <v>2</v>
      </c>
      <c r="I154" s="241"/>
      <c r="J154" s="242">
        <f>ROUND(I154*H154,2)</f>
        <v>0</v>
      </c>
      <c r="K154" s="238" t="s">
        <v>261</v>
      </c>
      <c r="L154" s="243"/>
      <c r="M154" s="244" t="s">
        <v>1</v>
      </c>
      <c r="N154" s="245" t="s">
        <v>38</v>
      </c>
      <c r="O154" s="76"/>
      <c r="P154" s="197">
        <f>O154*H154</f>
        <v>0</v>
      </c>
      <c r="Q154" s="197">
        <v>0.0080999999999999996</v>
      </c>
      <c r="R154" s="197">
        <f>Q154*H154</f>
        <v>0.016199999999999999</v>
      </c>
      <c r="S154" s="197">
        <v>0</v>
      </c>
      <c r="T154" s="198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9" t="s">
        <v>693</v>
      </c>
      <c r="AT154" s="199" t="s">
        <v>491</v>
      </c>
      <c r="AU154" s="199" t="s">
        <v>83</v>
      </c>
      <c r="AY154" s="18" t="s">
        <v>153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8" t="s">
        <v>81</v>
      </c>
      <c r="BK154" s="200">
        <f>ROUND(I154*H154,2)</f>
        <v>0</v>
      </c>
      <c r="BL154" s="18" t="s">
        <v>693</v>
      </c>
      <c r="BM154" s="199" t="s">
        <v>1879</v>
      </c>
    </row>
    <row r="155" s="2" customFormat="1">
      <c r="A155" s="37"/>
      <c r="B155" s="38"/>
      <c r="C155" s="37"/>
      <c r="D155" s="201" t="s">
        <v>162</v>
      </c>
      <c r="E155" s="37"/>
      <c r="F155" s="202" t="s">
        <v>1878</v>
      </c>
      <c r="G155" s="37"/>
      <c r="H155" s="37"/>
      <c r="I155" s="123"/>
      <c r="J155" s="37"/>
      <c r="K155" s="37"/>
      <c r="L155" s="38"/>
      <c r="M155" s="203"/>
      <c r="N155" s="204"/>
      <c r="O155" s="76"/>
      <c r="P155" s="76"/>
      <c r="Q155" s="76"/>
      <c r="R155" s="76"/>
      <c r="S155" s="76"/>
      <c r="T155" s="7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8" t="s">
        <v>162</v>
      </c>
      <c r="AU155" s="18" t="s">
        <v>83</v>
      </c>
    </row>
    <row r="156" s="14" customFormat="1">
      <c r="A156" s="14"/>
      <c r="B156" s="217"/>
      <c r="C156" s="14"/>
      <c r="D156" s="201" t="s">
        <v>264</v>
      </c>
      <c r="E156" s="218" t="s">
        <v>1</v>
      </c>
      <c r="F156" s="219" t="s">
        <v>83</v>
      </c>
      <c r="G156" s="14"/>
      <c r="H156" s="220">
        <v>2</v>
      </c>
      <c r="I156" s="221"/>
      <c r="J156" s="14"/>
      <c r="K156" s="14"/>
      <c r="L156" s="217"/>
      <c r="M156" s="222"/>
      <c r="N156" s="223"/>
      <c r="O156" s="223"/>
      <c r="P156" s="223"/>
      <c r="Q156" s="223"/>
      <c r="R156" s="223"/>
      <c r="S156" s="223"/>
      <c r="T156" s="22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18" t="s">
        <v>264</v>
      </c>
      <c r="AU156" s="218" t="s">
        <v>83</v>
      </c>
      <c r="AV156" s="14" t="s">
        <v>83</v>
      </c>
      <c r="AW156" s="14" t="s">
        <v>30</v>
      </c>
      <c r="AX156" s="14" t="s">
        <v>81</v>
      </c>
      <c r="AY156" s="218" t="s">
        <v>153</v>
      </c>
    </row>
    <row r="157" s="2" customFormat="1" ht="16.5" customHeight="1">
      <c r="A157" s="37"/>
      <c r="B157" s="187"/>
      <c r="C157" s="188" t="s">
        <v>211</v>
      </c>
      <c r="D157" s="188" t="s">
        <v>156</v>
      </c>
      <c r="E157" s="189" t="s">
        <v>1880</v>
      </c>
      <c r="F157" s="190" t="s">
        <v>1881</v>
      </c>
      <c r="G157" s="191" t="s">
        <v>494</v>
      </c>
      <c r="H157" s="192">
        <v>17</v>
      </c>
      <c r="I157" s="193"/>
      <c r="J157" s="194">
        <f>ROUND(I157*H157,2)</f>
        <v>0</v>
      </c>
      <c r="K157" s="190" t="s">
        <v>261</v>
      </c>
      <c r="L157" s="38"/>
      <c r="M157" s="195" t="s">
        <v>1</v>
      </c>
      <c r="N157" s="196" t="s">
        <v>38</v>
      </c>
      <c r="O157" s="76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9" t="s">
        <v>680</v>
      </c>
      <c r="AT157" s="199" t="s">
        <v>156</v>
      </c>
      <c r="AU157" s="199" t="s">
        <v>83</v>
      </c>
      <c r="AY157" s="18" t="s">
        <v>153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8" t="s">
        <v>81</v>
      </c>
      <c r="BK157" s="200">
        <f>ROUND(I157*H157,2)</f>
        <v>0</v>
      </c>
      <c r="BL157" s="18" t="s">
        <v>680</v>
      </c>
      <c r="BM157" s="199" t="s">
        <v>1882</v>
      </c>
    </row>
    <row r="158" s="2" customFormat="1">
      <c r="A158" s="37"/>
      <c r="B158" s="38"/>
      <c r="C158" s="37"/>
      <c r="D158" s="201" t="s">
        <v>162</v>
      </c>
      <c r="E158" s="37"/>
      <c r="F158" s="202" t="s">
        <v>1883</v>
      </c>
      <c r="G158" s="37"/>
      <c r="H158" s="37"/>
      <c r="I158" s="123"/>
      <c r="J158" s="37"/>
      <c r="K158" s="37"/>
      <c r="L158" s="38"/>
      <c r="M158" s="203"/>
      <c r="N158" s="204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162</v>
      </c>
      <c r="AU158" s="18" t="s">
        <v>83</v>
      </c>
    </row>
    <row r="159" s="14" customFormat="1">
      <c r="A159" s="14"/>
      <c r="B159" s="217"/>
      <c r="C159" s="14"/>
      <c r="D159" s="201" t="s">
        <v>264</v>
      </c>
      <c r="E159" s="218" t="s">
        <v>1</v>
      </c>
      <c r="F159" s="219" t="s">
        <v>244</v>
      </c>
      <c r="G159" s="14"/>
      <c r="H159" s="220">
        <v>17</v>
      </c>
      <c r="I159" s="221"/>
      <c r="J159" s="14"/>
      <c r="K159" s="14"/>
      <c r="L159" s="217"/>
      <c r="M159" s="222"/>
      <c r="N159" s="223"/>
      <c r="O159" s="223"/>
      <c r="P159" s="223"/>
      <c r="Q159" s="223"/>
      <c r="R159" s="223"/>
      <c r="S159" s="223"/>
      <c r="T159" s="22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18" t="s">
        <v>264</v>
      </c>
      <c r="AU159" s="218" t="s">
        <v>83</v>
      </c>
      <c r="AV159" s="14" t="s">
        <v>83</v>
      </c>
      <c r="AW159" s="14" t="s">
        <v>30</v>
      </c>
      <c r="AX159" s="14" t="s">
        <v>81</v>
      </c>
      <c r="AY159" s="218" t="s">
        <v>153</v>
      </c>
    </row>
    <row r="160" s="2" customFormat="1" ht="16.5" customHeight="1">
      <c r="A160" s="37"/>
      <c r="B160" s="187"/>
      <c r="C160" s="236" t="s">
        <v>218</v>
      </c>
      <c r="D160" s="236" t="s">
        <v>491</v>
      </c>
      <c r="E160" s="237" t="s">
        <v>1884</v>
      </c>
      <c r="F160" s="238" t="s">
        <v>1885</v>
      </c>
      <c r="G160" s="239" t="s">
        <v>494</v>
      </c>
      <c r="H160" s="240">
        <v>9</v>
      </c>
      <c r="I160" s="241"/>
      <c r="J160" s="242">
        <f>ROUND(I160*H160,2)</f>
        <v>0</v>
      </c>
      <c r="K160" s="238" t="s">
        <v>1308</v>
      </c>
      <c r="L160" s="243"/>
      <c r="M160" s="244" t="s">
        <v>1</v>
      </c>
      <c r="N160" s="245" t="s">
        <v>38</v>
      </c>
      <c r="O160" s="76"/>
      <c r="P160" s="197">
        <f>O160*H160</f>
        <v>0</v>
      </c>
      <c r="Q160" s="197">
        <v>0.040000000000000001</v>
      </c>
      <c r="R160" s="197">
        <f>Q160*H160</f>
        <v>0.35999999999999999</v>
      </c>
      <c r="S160" s="197">
        <v>0</v>
      </c>
      <c r="T160" s="198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9" t="s">
        <v>160</v>
      </c>
      <c r="AT160" s="199" t="s">
        <v>491</v>
      </c>
      <c r="AU160" s="199" t="s">
        <v>83</v>
      </c>
      <c r="AY160" s="18" t="s">
        <v>153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8" t="s">
        <v>81</v>
      </c>
      <c r="BK160" s="200">
        <f>ROUND(I160*H160,2)</f>
        <v>0</v>
      </c>
      <c r="BL160" s="18" t="s">
        <v>160</v>
      </c>
      <c r="BM160" s="199" t="s">
        <v>1886</v>
      </c>
    </row>
    <row r="161" s="2" customFormat="1">
      <c r="A161" s="37"/>
      <c r="B161" s="38"/>
      <c r="C161" s="37"/>
      <c r="D161" s="201" t="s">
        <v>162</v>
      </c>
      <c r="E161" s="37"/>
      <c r="F161" s="202" t="s">
        <v>1885</v>
      </c>
      <c r="G161" s="37"/>
      <c r="H161" s="37"/>
      <c r="I161" s="123"/>
      <c r="J161" s="37"/>
      <c r="K161" s="37"/>
      <c r="L161" s="38"/>
      <c r="M161" s="203"/>
      <c r="N161" s="204"/>
      <c r="O161" s="76"/>
      <c r="P161" s="76"/>
      <c r="Q161" s="76"/>
      <c r="R161" s="76"/>
      <c r="S161" s="76"/>
      <c r="T161" s="7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8" t="s">
        <v>162</v>
      </c>
      <c r="AU161" s="18" t="s">
        <v>83</v>
      </c>
    </row>
    <row r="162" s="14" customFormat="1">
      <c r="A162" s="14"/>
      <c r="B162" s="217"/>
      <c r="C162" s="14"/>
      <c r="D162" s="201" t="s">
        <v>264</v>
      </c>
      <c r="E162" s="218" t="s">
        <v>1</v>
      </c>
      <c r="F162" s="219" t="s">
        <v>201</v>
      </c>
      <c r="G162" s="14"/>
      <c r="H162" s="220">
        <v>9</v>
      </c>
      <c r="I162" s="221"/>
      <c r="J162" s="14"/>
      <c r="K162" s="14"/>
      <c r="L162" s="217"/>
      <c r="M162" s="222"/>
      <c r="N162" s="223"/>
      <c r="O162" s="223"/>
      <c r="P162" s="223"/>
      <c r="Q162" s="223"/>
      <c r="R162" s="223"/>
      <c r="S162" s="223"/>
      <c r="T162" s="22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8" t="s">
        <v>264</v>
      </c>
      <c r="AU162" s="218" t="s">
        <v>83</v>
      </c>
      <c r="AV162" s="14" t="s">
        <v>83</v>
      </c>
      <c r="AW162" s="14" t="s">
        <v>30</v>
      </c>
      <c r="AX162" s="14" t="s">
        <v>81</v>
      </c>
      <c r="AY162" s="218" t="s">
        <v>153</v>
      </c>
    </row>
    <row r="163" s="2" customFormat="1" ht="16.5" customHeight="1">
      <c r="A163" s="37"/>
      <c r="B163" s="187"/>
      <c r="C163" s="236" t="s">
        <v>223</v>
      </c>
      <c r="D163" s="236" t="s">
        <v>491</v>
      </c>
      <c r="E163" s="237" t="s">
        <v>1887</v>
      </c>
      <c r="F163" s="238" t="s">
        <v>1888</v>
      </c>
      <c r="G163" s="239" t="s">
        <v>494</v>
      </c>
      <c r="H163" s="240">
        <v>8</v>
      </c>
      <c r="I163" s="241"/>
      <c r="J163" s="242">
        <f>ROUND(I163*H163,2)</f>
        <v>0</v>
      </c>
      <c r="K163" s="238" t="s">
        <v>1</v>
      </c>
      <c r="L163" s="243"/>
      <c r="M163" s="244" t="s">
        <v>1</v>
      </c>
      <c r="N163" s="245" t="s">
        <v>38</v>
      </c>
      <c r="O163" s="76"/>
      <c r="P163" s="197">
        <f>O163*H163</f>
        <v>0</v>
      </c>
      <c r="Q163" s="197">
        <v>0.040000000000000001</v>
      </c>
      <c r="R163" s="197">
        <f>Q163*H163</f>
        <v>0.32000000000000001</v>
      </c>
      <c r="S163" s="197">
        <v>0</v>
      </c>
      <c r="T163" s="198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9" t="s">
        <v>160</v>
      </c>
      <c r="AT163" s="199" t="s">
        <v>491</v>
      </c>
      <c r="AU163" s="199" t="s">
        <v>83</v>
      </c>
      <c r="AY163" s="18" t="s">
        <v>153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8" t="s">
        <v>81</v>
      </c>
      <c r="BK163" s="200">
        <f>ROUND(I163*H163,2)</f>
        <v>0</v>
      </c>
      <c r="BL163" s="18" t="s">
        <v>160</v>
      </c>
      <c r="BM163" s="199" t="s">
        <v>1889</v>
      </c>
    </row>
    <row r="164" s="2" customFormat="1">
      <c r="A164" s="37"/>
      <c r="B164" s="38"/>
      <c r="C164" s="37"/>
      <c r="D164" s="201" t="s">
        <v>162</v>
      </c>
      <c r="E164" s="37"/>
      <c r="F164" s="202" t="s">
        <v>1888</v>
      </c>
      <c r="G164" s="37"/>
      <c r="H164" s="37"/>
      <c r="I164" s="123"/>
      <c r="J164" s="37"/>
      <c r="K164" s="37"/>
      <c r="L164" s="38"/>
      <c r="M164" s="203"/>
      <c r="N164" s="204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162</v>
      </c>
      <c r="AU164" s="18" t="s">
        <v>83</v>
      </c>
    </row>
    <row r="165" s="14" customFormat="1">
      <c r="A165" s="14"/>
      <c r="B165" s="217"/>
      <c r="C165" s="14"/>
      <c r="D165" s="201" t="s">
        <v>264</v>
      </c>
      <c r="E165" s="218" t="s">
        <v>1</v>
      </c>
      <c r="F165" s="219" t="s">
        <v>193</v>
      </c>
      <c r="G165" s="14"/>
      <c r="H165" s="220">
        <v>8</v>
      </c>
      <c r="I165" s="221"/>
      <c r="J165" s="14"/>
      <c r="K165" s="14"/>
      <c r="L165" s="217"/>
      <c r="M165" s="222"/>
      <c r="N165" s="223"/>
      <c r="O165" s="223"/>
      <c r="P165" s="223"/>
      <c r="Q165" s="223"/>
      <c r="R165" s="223"/>
      <c r="S165" s="223"/>
      <c r="T165" s="22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8" t="s">
        <v>264</v>
      </c>
      <c r="AU165" s="218" t="s">
        <v>83</v>
      </c>
      <c r="AV165" s="14" t="s">
        <v>83</v>
      </c>
      <c r="AW165" s="14" t="s">
        <v>30</v>
      </c>
      <c r="AX165" s="14" t="s">
        <v>81</v>
      </c>
      <c r="AY165" s="218" t="s">
        <v>153</v>
      </c>
    </row>
    <row r="166" s="2" customFormat="1" ht="16.5" customHeight="1">
      <c r="A166" s="37"/>
      <c r="B166" s="187"/>
      <c r="C166" s="188" t="s">
        <v>228</v>
      </c>
      <c r="D166" s="188" t="s">
        <v>156</v>
      </c>
      <c r="E166" s="189" t="s">
        <v>1890</v>
      </c>
      <c r="F166" s="190" t="s">
        <v>1891</v>
      </c>
      <c r="G166" s="191" t="s">
        <v>494</v>
      </c>
      <c r="H166" s="192">
        <v>8</v>
      </c>
      <c r="I166" s="193"/>
      <c r="J166" s="194">
        <f>ROUND(I166*H166,2)</f>
        <v>0</v>
      </c>
      <c r="K166" s="190" t="s">
        <v>261</v>
      </c>
      <c r="L166" s="38"/>
      <c r="M166" s="195" t="s">
        <v>1</v>
      </c>
      <c r="N166" s="196" t="s">
        <v>38</v>
      </c>
      <c r="O166" s="76"/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9" t="s">
        <v>680</v>
      </c>
      <c r="AT166" s="199" t="s">
        <v>156</v>
      </c>
      <c r="AU166" s="199" t="s">
        <v>83</v>
      </c>
      <c r="AY166" s="18" t="s">
        <v>153</v>
      </c>
      <c r="BE166" s="200">
        <f>IF(N166="základní",J166,0)</f>
        <v>0</v>
      </c>
      <c r="BF166" s="200">
        <f>IF(N166="snížená",J166,0)</f>
        <v>0</v>
      </c>
      <c r="BG166" s="200">
        <f>IF(N166="zákl. přenesená",J166,0)</f>
        <v>0</v>
      </c>
      <c r="BH166" s="200">
        <f>IF(N166="sníž. přenesená",J166,0)</f>
        <v>0</v>
      </c>
      <c r="BI166" s="200">
        <f>IF(N166="nulová",J166,0)</f>
        <v>0</v>
      </c>
      <c r="BJ166" s="18" t="s">
        <v>81</v>
      </c>
      <c r="BK166" s="200">
        <f>ROUND(I166*H166,2)</f>
        <v>0</v>
      </c>
      <c r="BL166" s="18" t="s">
        <v>680</v>
      </c>
      <c r="BM166" s="199" t="s">
        <v>1892</v>
      </c>
    </row>
    <row r="167" s="2" customFormat="1">
      <c r="A167" s="37"/>
      <c r="B167" s="38"/>
      <c r="C167" s="37"/>
      <c r="D167" s="201" t="s">
        <v>162</v>
      </c>
      <c r="E167" s="37"/>
      <c r="F167" s="202" t="s">
        <v>1893</v>
      </c>
      <c r="G167" s="37"/>
      <c r="H167" s="37"/>
      <c r="I167" s="123"/>
      <c r="J167" s="37"/>
      <c r="K167" s="37"/>
      <c r="L167" s="38"/>
      <c r="M167" s="203"/>
      <c r="N167" s="204"/>
      <c r="O167" s="76"/>
      <c r="P167" s="76"/>
      <c r="Q167" s="76"/>
      <c r="R167" s="76"/>
      <c r="S167" s="76"/>
      <c r="T167" s="7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162</v>
      </c>
      <c r="AU167" s="18" t="s">
        <v>83</v>
      </c>
    </row>
    <row r="168" s="14" customFormat="1">
      <c r="A168" s="14"/>
      <c r="B168" s="217"/>
      <c r="C168" s="14"/>
      <c r="D168" s="201" t="s">
        <v>264</v>
      </c>
      <c r="E168" s="218" t="s">
        <v>1</v>
      </c>
      <c r="F168" s="219" t="s">
        <v>193</v>
      </c>
      <c r="G168" s="14"/>
      <c r="H168" s="220">
        <v>8</v>
      </c>
      <c r="I168" s="221"/>
      <c r="J168" s="14"/>
      <c r="K168" s="14"/>
      <c r="L168" s="217"/>
      <c r="M168" s="222"/>
      <c r="N168" s="223"/>
      <c r="O168" s="223"/>
      <c r="P168" s="223"/>
      <c r="Q168" s="223"/>
      <c r="R168" s="223"/>
      <c r="S168" s="223"/>
      <c r="T168" s="22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8" t="s">
        <v>264</v>
      </c>
      <c r="AU168" s="218" t="s">
        <v>83</v>
      </c>
      <c r="AV168" s="14" t="s">
        <v>83</v>
      </c>
      <c r="AW168" s="14" t="s">
        <v>30</v>
      </c>
      <c r="AX168" s="14" t="s">
        <v>81</v>
      </c>
      <c r="AY168" s="218" t="s">
        <v>153</v>
      </c>
    </row>
    <row r="169" s="2" customFormat="1" ht="16.5" customHeight="1">
      <c r="A169" s="37"/>
      <c r="B169" s="187"/>
      <c r="C169" s="236" t="s">
        <v>8</v>
      </c>
      <c r="D169" s="236" t="s">
        <v>491</v>
      </c>
      <c r="E169" s="237" t="s">
        <v>1894</v>
      </c>
      <c r="F169" s="238" t="s">
        <v>1895</v>
      </c>
      <c r="G169" s="239" t="s">
        <v>494</v>
      </c>
      <c r="H169" s="240">
        <v>8</v>
      </c>
      <c r="I169" s="241"/>
      <c r="J169" s="242">
        <f>ROUND(I169*H169,2)</f>
        <v>0</v>
      </c>
      <c r="K169" s="238" t="s">
        <v>261</v>
      </c>
      <c r="L169" s="243"/>
      <c r="M169" s="244" t="s">
        <v>1</v>
      </c>
      <c r="N169" s="245" t="s">
        <v>38</v>
      </c>
      <c r="O169" s="76"/>
      <c r="P169" s="197">
        <f>O169*H169</f>
        <v>0</v>
      </c>
      <c r="Q169" s="197">
        <v>0.010500000000000001</v>
      </c>
      <c r="R169" s="197">
        <f>Q169*H169</f>
        <v>0.084000000000000005</v>
      </c>
      <c r="S169" s="197">
        <v>0</v>
      </c>
      <c r="T169" s="198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9" t="s">
        <v>693</v>
      </c>
      <c r="AT169" s="199" t="s">
        <v>491</v>
      </c>
      <c r="AU169" s="199" t="s">
        <v>83</v>
      </c>
      <c r="AY169" s="18" t="s">
        <v>153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8" t="s">
        <v>81</v>
      </c>
      <c r="BK169" s="200">
        <f>ROUND(I169*H169,2)</f>
        <v>0</v>
      </c>
      <c r="BL169" s="18" t="s">
        <v>693</v>
      </c>
      <c r="BM169" s="199" t="s">
        <v>1896</v>
      </c>
    </row>
    <row r="170" s="2" customFormat="1">
      <c r="A170" s="37"/>
      <c r="B170" s="38"/>
      <c r="C170" s="37"/>
      <c r="D170" s="201" t="s">
        <v>162</v>
      </c>
      <c r="E170" s="37"/>
      <c r="F170" s="202" t="s">
        <v>1895</v>
      </c>
      <c r="G170" s="37"/>
      <c r="H170" s="37"/>
      <c r="I170" s="123"/>
      <c r="J170" s="37"/>
      <c r="K170" s="37"/>
      <c r="L170" s="38"/>
      <c r="M170" s="203"/>
      <c r="N170" s="204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162</v>
      </c>
      <c r="AU170" s="18" t="s">
        <v>83</v>
      </c>
    </row>
    <row r="171" s="14" customFormat="1">
      <c r="A171" s="14"/>
      <c r="B171" s="217"/>
      <c r="C171" s="14"/>
      <c r="D171" s="201" t="s">
        <v>264</v>
      </c>
      <c r="E171" s="218" t="s">
        <v>1</v>
      </c>
      <c r="F171" s="219" t="s">
        <v>193</v>
      </c>
      <c r="G171" s="14"/>
      <c r="H171" s="220">
        <v>8</v>
      </c>
      <c r="I171" s="221"/>
      <c r="J171" s="14"/>
      <c r="K171" s="14"/>
      <c r="L171" s="217"/>
      <c r="M171" s="222"/>
      <c r="N171" s="223"/>
      <c r="O171" s="223"/>
      <c r="P171" s="223"/>
      <c r="Q171" s="223"/>
      <c r="R171" s="223"/>
      <c r="S171" s="223"/>
      <c r="T171" s="22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8" t="s">
        <v>264</v>
      </c>
      <c r="AU171" s="218" t="s">
        <v>83</v>
      </c>
      <c r="AV171" s="14" t="s">
        <v>83</v>
      </c>
      <c r="AW171" s="14" t="s">
        <v>30</v>
      </c>
      <c r="AX171" s="14" t="s">
        <v>81</v>
      </c>
      <c r="AY171" s="218" t="s">
        <v>153</v>
      </c>
    </row>
    <row r="172" s="2" customFormat="1" ht="16.5" customHeight="1">
      <c r="A172" s="37"/>
      <c r="B172" s="187"/>
      <c r="C172" s="188" t="s">
        <v>237</v>
      </c>
      <c r="D172" s="188" t="s">
        <v>156</v>
      </c>
      <c r="E172" s="189" t="s">
        <v>1897</v>
      </c>
      <c r="F172" s="190" t="s">
        <v>1898</v>
      </c>
      <c r="G172" s="191" t="s">
        <v>494</v>
      </c>
      <c r="H172" s="192">
        <v>2</v>
      </c>
      <c r="I172" s="193"/>
      <c r="J172" s="194">
        <f>ROUND(I172*H172,2)</f>
        <v>0</v>
      </c>
      <c r="K172" s="190" t="s">
        <v>261</v>
      </c>
      <c r="L172" s="38"/>
      <c r="M172" s="195" t="s">
        <v>1</v>
      </c>
      <c r="N172" s="196" t="s">
        <v>38</v>
      </c>
      <c r="O172" s="76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9" t="s">
        <v>680</v>
      </c>
      <c r="AT172" s="199" t="s">
        <v>156</v>
      </c>
      <c r="AU172" s="199" t="s">
        <v>83</v>
      </c>
      <c r="AY172" s="18" t="s">
        <v>153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8" t="s">
        <v>81</v>
      </c>
      <c r="BK172" s="200">
        <f>ROUND(I172*H172,2)</f>
        <v>0</v>
      </c>
      <c r="BL172" s="18" t="s">
        <v>680</v>
      </c>
      <c r="BM172" s="199" t="s">
        <v>1899</v>
      </c>
    </row>
    <row r="173" s="2" customFormat="1">
      <c r="A173" s="37"/>
      <c r="B173" s="38"/>
      <c r="C173" s="37"/>
      <c r="D173" s="201" t="s">
        <v>162</v>
      </c>
      <c r="E173" s="37"/>
      <c r="F173" s="202" t="s">
        <v>1900</v>
      </c>
      <c r="G173" s="37"/>
      <c r="H173" s="37"/>
      <c r="I173" s="123"/>
      <c r="J173" s="37"/>
      <c r="K173" s="37"/>
      <c r="L173" s="38"/>
      <c r="M173" s="203"/>
      <c r="N173" s="204"/>
      <c r="O173" s="76"/>
      <c r="P173" s="76"/>
      <c r="Q173" s="76"/>
      <c r="R173" s="76"/>
      <c r="S173" s="76"/>
      <c r="T173" s="7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8" t="s">
        <v>162</v>
      </c>
      <c r="AU173" s="18" t="s">
        <v>83</v>
      </c>
    </row>
    <row r="174" s="14" customFormat="1">
      <c r="A174" s="14"/>
      <c r="B174" s="217"/>
      <c r="C174" s="14"/>
      <c r="D174" s="201" t="s">
        <v>264</v>
      </c>
      <c r="E174" s="218" t="s">
        <v>1</v>
      </c>
      <c r="F174" s="219" t="s">
        <v>83</v>
      </c>
      <c r="G174" s="14"/>
      <c r="H174" s="220">
        <v>2</v>
      </c>
      <c r="I174" s="221"/>
      <c r="J174" s="14"/>
      <c r="K174" s="14"/>
      <c r="L174" s="217"/>
      <c r="M174" s="222"/>
      <c r="N174" s="223"/>
      <c r="O174" s="223"/>
      <c r="P174" s="223"/>
      <c r="Q174" s="223"/>
      <c r="R174" s="223"/>
      <c r="S174" s="223"/>
      <c r="T174" s="22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18" t="s">
        <v>264</v>
      </c>
      <c r="AU174" s="218" t="s">
        <v>83</v>
      </c>
      <c r="AV174" s="14" t="s">
        <v>83</v>
      </c>
      <c r="AW174" s="14" t="s">
        <v>30</v>
      </c>
      <c r="AX174" s="14" t="s">
        <v>81</v>
      </c>
      <c r="AY174" s="218" t="s">
        <v>153</v>
      </c>
    </row>
    <row r="175" s="2" customFormat="1" ht="16.5" customHeight="1">
      <c r="A175" s="37"/>
      <c r="B175" s="187"/>
      <c r="C175" s="188" t="s">
        <v>244</v>
      </c>
      <c r="D175" s="188" t="s">
        <v>156</v>
      </c>
      <c r="E175" s="189" t="s">
        <v>1901</v>
      </c>
      <c r="F175" s="190" t="s">
        <v>1902</v>
      </c>
      <c r="G175" s="191" t="s">
        <v>494</v>
      </c>
      <c r="H175" s="192">
        <v>12</v>
      </c>
      <c r="I175" s="193"/>
      <c r="J175" s="194">
        <f>ROUND(I175*H175,2)</f>
        <v>0</v>
      </c>
      <c r="K175" s="190" t="s">
        <v>261</v>
      </c>
      <c r="L175" s="38"/>
      <c r="M175" s="195" t="s">
        <v>1</v>
      </c>
      <c r="N175" s="196" t="s">
        <v>38</v>
      </c>
      <c r="O175" s="76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9" t="s">
        <v>680</v>
      </c>
      <c r="AT175" s="199" t="s">
        <v>156</v>
      </c>
      <c r="AU175" s="199" t="s">
        <v>83</v>
      </c>
      <c r="AY175" s="18" t="s">
        <v>153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8" t="s">
        <v>81</v>
      </c>
      <c r="BK175" s="200">
        <f>ROUND(I175*H175,2)</f>
        <v>0</v>
      </c>
      <c r="BL175" s="18" t="s">
        <v>680</v>
      </c>
      <c r="BM175" s="199" t="s">
        <v>1903</v>
      </c>
    </row>
    <row r="176" s="2" customFormat="1">
      <c r="A176" s="37"/>
      <c r="B176" s="38"/>
      <c r="C176" s="37"/>
      <c r="D176" s="201" t="s">
        <v>162</v>
      </c>
      <c r="E176" s="37"/>
      <c r="F176" s="202" t="s">
        <v>1904</v>
      </c>
      <c r="G176" s="37"/>
      <c r="H176" s="37"/>
      <c r="I176" s="123"/>
      <c r="J176" s="37"/>
      <c r="K176" s="37"/>
      <c r="L176" s="38"/>
      <c r="M176" s="203"/>
      <c r="N176" s="204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162</v>
      </c>
      <c r="AU176" s="18" t="s">
        <v>83</v>
      </c>
    </row>
    <row r="177" s="14" customFormat="1">
      <c r="A177" s="14"/>
      <c r="B177" s="217"/>
      <c r="C177" s="14"/>
      <c r="D177" s="201" t="s">
        <v>264</v>
      </c>
      <c r="E177" s="218" t="s">
        <v>1</v>
      </c>
      <c r="F177" s="219" t="s">
        <v>218</v>
      </c>
      <c r="G177" s="14"/>
      <c r="H177" s="220">
        <v>12</v>
      </c>
      <c r="I177" s="221"/>
      <c r="J177" s="14"/>
      <c r="K177" s="14"/>
      <c r="L177" s="217"/>
      <c r="M177" s="222"/>
      <c r="N177" s="223"/>
      <c r="O177" s="223"/>
      <c r="P177" s="223"/>
      <c r="Q177" s="223"/>
      <c r="R177" s="223"/>
      <c r="S177" s="223"/>
      <c r="T177" s="22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18" t="s">
        <v>264</v>
      </c>
      <c r="AU177" s="218" t="s">
        <v>83</v>
      </c>
      <c r="AV177" s="14" t="s">
        <v>83</v>
      </c>
      <c r="AW177" s="14" t="s">
        <v>30</v>
      </c>
      <c r="AX177" s="14" t="s">
        <v>81</v>
      </c>
      <c r="AY177" s="218" t="s">
        <v>153</v>
      </c>
    </row>
    <row r="178" s="2" customFormat="1" ht="16.5" customHeight="1">
      <c r="A178" s="37"/>
      <c r="B178" s="187"/>
      <c r="C178" s="188" t="s">
        <v>356</v>
      </c>
      <c r="D178" s="188" t="s">
        <v>156</v>
      </c>
      <c r="E178" s="189" t="s">
        <v>1905</v>
      </c>
      <c r="F178" s="190" t="s">
        <v>1906</v>
      </c>
      <c r="G178" s="191" t="s">
        <v>494</v>
      </c>
      <c r="H178" s="192">
        <v>3</v>
      </c>
      <c r="I178" s="193"/>
      <c r="J178" s="194">
        <f>ROUND(I178*H178,2)</f>
        <v>0</v>
      </c>
      <c r="K178" s="190" t="s">
        <v>261</v>
      </c>
      <c r="L178" s="38"/>
      <c r="M178" s="195" t="s">
        <v>1</v>
      </c>
      <c r="N178" s="196" t="s">
        <v>38</v>
      </c>
      <c r="O178" s="76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9" t="s">
        <v>680</v>
      </c>
      <c r="AT178" s="199" t="s">
        <v>156</v>
      </c>
      <c r="AU178" s="199" t="s">
        <v>83</v>
      </c>
      <c r="AY178" s="18" t="s">
        <v>153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8" t="s">
        <v>81</v>
      </c>
      <c r="BK178" s="200">
        <f>ROUND(I178*H178,2)</f>
        <v>0</v>
      </c>
      <c r="BL178" s="18" t="s">
        <v>680</v>
      </c>
      <c r="BM178" s="199" t="s">
        <v>1907</v>
      </c>
    </row>
    <row r="179" s="2" customFormat="1">
      <c r="A179" s="37"/>
      <c r="B179" s="38"/>
      <c r="C179" s="37"/>
      <c r="D179" s="201" t="s">
        <v>162</v>
      </c>
      <c r="E179" s="37"/>
      <c r="F179" s="202" t="s">
        <v>1908</v>
      </c>
      <c r="G179" s="37"/>
      <c r="H179" s="37"/>
      <c r="I179" s="123"/>
      <c r="J179" s="37"/>
      <c r="K179" s="37"/>
      <c r="L179" s="38"/>
      <c r="M179" s="203"/>
      <c r="N179" s="204"/>
      <c r="O179" s="76"/>
      <c r="P179" s="76"/>
      <c r="Q179" s="76"/>
      <c r="R179" s="76"/>
      <c r="S179" s="76"/>
      <c r="T179" s="7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8" t="s">
        <v>162</v>
      </c>
      <c r="AU179" s="18" t="s">
        <v>83</v>
      </c>
    </row>
    <row r="180" s="14" customFormat="1">
      <c r="A180" s="14"/>
      <c r="B180" s="217"/>
      <c r="C180" s="14"/>
      <c r="D180" s="201" t="s">
        <v>264</v>
      </c>
      <c r="E180" s="218" t="s">
        <v>1</v>
      </c>
      <c r="F180" s="219" t="s">
        <v>168</v>
      </c>
      <c r="G180" s="14"/>
      <c r="H180" s="220">
        <v>3</v>
      </c>
      <c r="I180" s="221"/>
      <c r="J180" s="14"/>
      <c r="K180" s="14"/>
      <c r="L180" s="217"/>
      <c r="M180" s="222"/>
      <c r="N180" s="223"/>
      <c r="O180" s="223"/>
      <c r="P180" s="223"/>
      <c r="Q180" s="223"/>
      <c r="R180" s="223"/>
      <c r="S180" s="223"/>
      <c r="T180" s="22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8" t="s">
        <v>264</v>
      </c>
      <c r="AU180" s="218" t="s">
        <v>83</v>
      </c>
      <c r="AV180" s="14" t="s">
        <v>83</v>
      </c>
      <c r="AW180" s="14" t="s">
        <v>30</v>
      </c>
      <c r="AX180" s="14" t="s">
        <v>81</v>
      </c>
      <c r="AY180" s="218" t="s">
        <v>153</v>
      </c>
    </row>
    <row r="181" s="2" customFormat="1" ht="16.5" customHeight="1">
      <c r="A181" s="37"/>
      <c r="B181" s="187"/>
      <c r="C181" s="188" t="s">
        <v>363</v>
      </c>
      <c r="D181" s="188" t="s">
        <v>156</v>
      </c>
      <c r="E181" s="189" t="s">
        <v>1909</v>
      </c>
      <c r="F181" s="190" t="s">
        <v>1910</v>
      </c>
      <c r="G181" s="191" t="s">
        <v>373</v>
      </c>
      <c r="H181" s="192">
        <v>17</v>
      </c>
      <c r="I181" s="193"/>
      <c r="J181" s="194">
        <f>ROUND(I181*H181,2)</f>
        <v>0</v>
      </c>
      <c r="K181" s="190" t="s">
        <v>261</v>
      </c>
      <c r="L181" s="38"/>
      <c r="M181" s="195" t="s">
        <v>1</v>
      </c>
      <c r="N181" s="196" t="s">
        <v>38</v>
      </c>
      <c r="O181" s="76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9" t="s">
        <v>680</v>
      </c>
      <c r="AT181" s="199" t="s">
        <v>156</v>
      </c>
      <c r="AU181" s="199" t="s">
        <v>83</v>
      </c>
      <c r="AY181" s="18" t="s">
        <v>153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8" t="s">
        <v>81</v>
      </c>
      <c r="BK181" s="200">
        <f>ROUND(I181*H181,2)</f>
        <v>0</v>
      </c>
      <c r="BL181" s="18" t="s">
        <v>680</v>
      </c>
      <c r="BM181" s="199" t="s">
        <v>1911</v>
      </c>
    </row>
    <row r="182" s="2" customFormat="1">
      <c r="A182" s="37"/>
      <c r="B182" s="38"/>
      <c r="C182" s="37"/>
      <c r="D182" s="201" t="s">
        <v>162</v>
      </c>
      <c r="E182" s="37"/>
      <c r="F182" s="202" t="s">
        <v>1912</v>
      </c>
      <c r="G182" s="37"/>
      <c r="H182" s="37"/>
      <c r="I182" s="123"/>
      <c r="J182" s="37"/>
      <c r="K182" s="37"/>
      <c r="L182" s="38"/>
      <c r="M182" s="203"/>
      <c r="N182" s="204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162</v>
      </c>
      <c r="AU182" s="18" t="s">
        <v>83</v>
      </c>
    </row>
    <row r="183" s="14" customFormat="1">
      <c r="A183" s="14"/>
      <c r="B183" s="217"/>
      <c r="C183" s="14"/>
      <c r="D183" s="201" t="s">
        <v>264</v>
      </c>
      <c r="E183" s="218" t="s">
        <v>1</v>
      </c>
      <c r="F183" s="219" t="s">
        <v>244</v>
      </c>
      <c r="G183" s="14"/>
      <c r="H183" s="220">
        <v>17</v>
      </c>
      <c r="I183" s="221"/>
      <c r="J183" s="14"/>
      <c r="K183" s="14"/>
      <c r="L183" s="217"/>
      <c r="M183" s="222"/>
      <c r="N183" s="223"/>
      <c r="O183" s="223"/>
      <c r="P183" s="223"/>
      <c r="Q183" s="223"/>
      <c r="R183" s="223"/>
      <c r="S183" s="223"/>
      <c r="T183" s="22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8" t="s">
        <v>264</v>
      </c>
      <c r="AU183" s="218" t="s">
        <v>83</v>
      </c>
      <c r="AV183" s="14" t="s">
        <v>83</v>
      </c>
      <c r="AW183" s="14" t="s">
        <v>30</v>
      </c>
      <c r="AX183" s="14" t="s">
        <v>81</v>
      </c>
      <c r="AY183" s="218" t="s">
        <v>153</v>
      </c>
    </row>
    <row r="184" s="2" customFormat="1" ht="16.5" customHeight="1">
      <c r="A184" s="37"/>
      <c r="B184" s="187"/>
      <c r="C184" s="188" t="s">
        <v>370</v>
      </c>
      <c r="D184" s="188" t="s">
        <v>156</v>
      </c>
      <c r="E184" s="189" t="s">
        <v>1913</v>
      </c>
      <c r="F184" s="190" t="s">
        <v>1914</v>
      </c>
      <c r="G184" s="191" t="s">
        <v>373</v>
      </c>
      <c r="H184" s="192">
        <v>435</v>
      </c>
      <c r="I184" s="193"/>
      <c r="J184" s="194">
        <f>ROUND(I184*H184,2)</f>
        <v>0</v>
      </c>
      <c r="K184" s="190" t="s">
        <v>261</v>
      </c>
      <c r="L184" s="38"/>
      <c r="M184" s="195" t="s">
        <v>1</v>
      </c>
      <c r="N184" s="196" t="s">
        <v>38</v>
      </c>
      <c r="O184" s="76"/>
      <c r="P184" s="197">
        <f>O184*H184</f>
        <v>0</v>
      </c>
      <c r="Q184" s="197">
        <v>0</v>
      </c>
      <c r="R184" s="197">
        <f>Q184*H184</f>
        <v>0</v>
      </c>
      <c r="S184" s="197">
        <v>0</v>
      </c>
      <c r="T184" s="198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9" t="s">
        <v>680</v>
      </c>
      <c r="AT184" s="199" t="s">
        <v>156</v>
      </c>
      <c r="AU184" s="199" t="s">
        <v>83</v>
      </c>
      <c r="AY184" s="18" t="s">
        <v>153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8" t="s">
        <v>81</v>
      </c>
      <c r="BK184" s="200">
        <f>ROUND(I184*H184,2)</f>
        <v>0</v>
      </c>
      <c r="BL184" s="18" t="s">
        <v>680</v>
      </c>
      <c r="BM184" s="199" t="s">
        <v>1915</v>
      </c>
    </row>
    <row r="185" s="2" customFormat="1">
      <c r="A185" s="37"/>
      <c r="B185" s="38"/>
      <c r="C185" s="37"/>
      <c r="D185" s="201" t="s">
        <v>162</v>
      </c>
      <c r="E185" s="37"/>
      <c r="F185" s="202" t="s">
        <v>1916</v>
      </c>
      <c r="G185" s="37"/>
      <c r="H185" s="37"/>
      <c r="I185" s="123"/>
      <c r="J185" s="37"/>
      <c r="K185" s="37"/>
      <c r="L185" s="38"/>
      <c r="M185" s="203"/>
      <c r="N185" s="204"/>
      <c r="O185" s="76"/>
      <c r="P185" s="76"/>
      <c r="Q185" s="76"/>
      <c r="R185" s="76"/>
      <c r="S185" s="76"/>
      <c r="T185" s="7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162</v>
      </c>
      <c r="AU185" s="18" t="s">
        <v>83</v>
      </c>
    </row>
    <row r="186" s="14" customFormat="1">
      <c r="A186" s="14"/>
      <c r="B186" s="217"/>
      <c r="C186" s="14"/>
      <c r="D186" s="201" t="s">
        <v>264</v>
      </c>
      <c r="E186" s="218" t="s">
        <v>1</v>
      </c>
      <c r="F186" s="219" t="s">
        <v>1825</v>
      </c>
      <c r="G186" s="14"/>
      <c r="H186" s="220">
        <v>435</v>
      </c>
      <c r="I186" s="221"/>
      <c r="J186" s="14"/>
      <c r="K186" s="14"/>
      <c r="L186" s="217"/>
      <c r="M186" s="222"/>
      <c r="N186" s="223"/>
      <c r="O186" s="223"/>
      <c r="P186" s="223"/>
      <c r="Q186" s="223"/>
      <c r="R186" s="223"/>
      <c r="S186" s="223"/>
      <c r="T186" s="22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18" t="s">
        <v>264</v>
      </c>
      <c r="AU186" s="218" t="s">
        <v>83</v>
      </c>
      <c r="AV186" s="14" t="s">
        <v>83</v>
      </c>
      <c r="AW186" s="14" t="s">
        <v>30</v>
      </c>
      <c r="AX186" s="14" t="s">
        <v>81</v>
      </c>
      <c r="AY186" s="218" t="s">
        <v>153</v>
      </c>
    </row>
    <row r="187" s="2" customFormat="1" ht="16.5" customHeight="1">
      <c r="A187" s="37"/>
      <c r="B187" s="187"/>
      <c r="C187" s="236" t="s">
        <v>7</v>
      </c>
      <c r="D187" s="236" t="s">
        <v>491</v>
      </c>
      <c r="E187" s="237" t="s">
        <v>1917</v>
      </c>
      <c r="F187" s="238" t="s">
        <v>1918</v>
      </c>
      <c r="G187" s="239" t="s">
        <v>900</v>
      </c>
      <c r="H187" s="240">
        <v>269.69999999999999</v>
      </c>
      <c r="I187" s="241"/>
      <c r="J187" s="242">
        <f>ROUND(I187*H187,2)</f>
        <v>0</v>
      </c>
      <c r="K187" s="238" t="s">
        <v>261</v>
      </c>
      <c r="L187" s="243"/>
      <c r="M187" s="244" t="s">
        <v>1</v>
      </c>
      <c r="N187" s="245" t="s">
        <v>38</v>
      </c>
      <c r="O187" s="76"/>
      <c r="P187" s="197">
        <f>O187*H187</f>
        <v>0</v>
      </c>
      <c r="Q187" s="197">
        <v>0.001</v>
      </c>
      <c r="R187" s="197">
        <f>Q187*H187</f>
        <v>0.2697</v>
      </c>
      <c r="S187" s="197">
        <v>0</v>
      </c>
      <c r="T187" s="198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9" t="s">
        <v>693</v>
      </c>
      <c r="AT187" s="199" t="s">
        <v>491</v>
      </c>
      <c r="AU187" s="199" t="s">
        <v>83</v>
      </c>
      <c r="AY187" s="18" t="s">
        <v>153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8" t="s">
        <v>81</v>
      </c>
      <c r="BK187" s="200">
        <f>ROUND(I187*H187,2)</f>
        <v>0</v>
      </c>
      <c r="BL187" s="18" t="s">
        <v>693</v>
      </c>
      <c r="BM187" s="199" t="s">
        <v>1919</v>
      </c>
    </row>
    <row r="188" s="2" customFormat="1">
      <c r="A188" s="37"/>
      <c r="B188" s="38"/>
      <c r="C188" s="37"/>
      <c r="D188" s="201" t="s">
        <v>162</v>
      </c>
      <c r="E188" s="37"/>
      <c r="F188" s="202" t="s">
        <v>1918</v>
      </c>
      <c r="G188" s="37"/>
      <c r="H188" s="37"/>
      <c r="I188" s="123"/>
      <c r="J188" s="37"/>
      <c r="K188" s="37"/>
      <c r="L188" s="38"/>
      <c r="M188" s="203"/>
      <c r="N188" s="204"/>
      <c r="O188" s="76"/>
      <c r="P188" s="76"/>
      <c r="Q188" s="76"/>
      <c r="R188" s="76"/>
      <c r="S188" s="76"/>
      <c r="T188" s="7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8" t="s">
        <v>162</v>
      </c>
      <c r="AU188" s="18" t="s">
        <v>83</v>
      </c>
    </row>
    <row r="189" s="2" customFormat="1">
      <c r="A189" s="37"/>
      <c r="B189" s="38"/>
      <c r="C189" s="37"/>
      <c r="D189" s="201" t="s">
        <v>197</v>
      </c>
      <c r="E189" s="37"/>
      <c r="F189" s="205" t="s">
        <v>1920</v>
      </c>
      <c r="G189" s="37"/>
      <c r="H189" s="37"/>
      <c r="I189" s="123"/>
      <c r="J189" s="37"/>
      <c r="K189" s="37"/>
      <c r="L189" s="38"/>
      <c r="M189" s="203"/>
      <c r="N189" s="204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197</v>
      </c>
      <c r="AU189" s="18" t="s">
        <v>83</v>
      </c>
    </row>
    <row r="190" s="14" customFormat="1">
      <c r="A190" s="14"/>
      <c r="B190" s="217"/>
      <c r="C190" s="14"/>
      <c r="D190" s="201" t="s">
        <v>264</v>
      </c>
      <c r="E190" s="218" t="s">
        <v>1</v>
      </c>
      <c r="F190" s="219" t="s">
        <v>1921</v>
      </c>
      <c r="G190" s="14"/>
      <c r="H190" s="220">
        <v>269.69999999999999</v>
      </c>
      <c r="I190" s="221"/>
      <c r="J190" s="14"/>
      <c r="K190" s="14"/>
      <c r="L190" s="217"/>
      <c r="M190" s="222"/>
      <c r="N190" s="223"/>
      <c r="O190" s="223"/>
      <c r="P190" s="223"/>
      <c r="Q190" s="223"/>
      <c r="R190" s="223"/>
      <c r="S190" s="223"/>
      <c r="T190" s="22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18" t="s">
        <v>264</v>
      </c>
      <c r="AU190" s="218" t="s">
        <v>83</v>
      </c>
      <c r="AV190" s="14" t="s">
        <v>83</v>
      </c>
      <c r="AW190" s="14" t="s">
        <v>30</v>
      </c>
      <c r="AX190" s="14" t="s">
        <v>81</v>
      </c>
      <c r="AY190" s="218" t="s">
        <v>153</v>
      </c>
    </row>
    <row r="191" s="2" customFormat="1" ht="16.5" customHeight="1">
      <c r="A191" s="37"/>
      <c r="B191" s="187"/>
      <c r="C191" s="188" t="s">
        <v>385</v>
      </c>
      <c r="D191" s="188" t="s">
        <v>156</v>
      </c>
      <c r="E191" s="189" t="s">
        <v>1922</v>
      </c>
      <c r="F191" s="190" t="s">
        <v>1923</v>
      </c>
      <c r="G191" s="191" t="s">
        <v>494</v>
      </c>
      <c r="H191" s="192">
        <v>17</v>
      </c>
      <c r="I191" s="193"/>
      <c r="J191" s="194">
        <f>ROUND(I191*H191,2)</f>
        <v>0</v>
      </c>
      <c r="K191" s="190" t="s">
        <v>261</v>
      </c>
      <c r="L191" s="38"/>
      <c r="M191" s="195" t="s">
        <v>1</v>
      </c>
      <c r="N191" s="196" t="s">
        <v>38</v>
      </c>
      <c r="O191" s="76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9" t="s">
        <v>680</v>
      </c>
      <c r="AT191" s="199" t="s">
        <v>156</v>
      </c>
      <c r="AU191" s="199" t="s">
        <v>83</v>
      </c>
      <c r="AY191" s="18" t="s">
        <v>153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8" t="s">
        <v>81</v>
      </c>
      <c r="BK191" s="200">
        <f>ROUND(I191*H191,2)</f>
        <v>0</v>
      </c>
      <c r="BL191" s="18" t="s">
        <v>680</v>
      </c>
      <c r="BM191" s="199" t="s">
        <v>1924</v>
      </c>
    </row>
    <row r="192" s="2" customFormat="1">
      <c r="A192" s="37"/>
      <c r="B192" s="38"/>
      <c r="C192" s="37"/>
      <c r="D192" s="201" t="s">
        <v>162</v>
      </c>
      <c r="E192" s="37"/>
      <c r="F192" s="202" t="s">
        <v>1925</v>
      </c>
      <c r="G192" s="37"/>
      <c r="H192" s="37"/>
      <c r="I192" s="123"/>
      <c r="J192" s="37"/>
      <c r="K192" s="37"/>
      <c r="L192" s="38"/>
      <c r="M192" s="203"/>
      <c r="N192" s="204"/>
      <c r="O192" s="76"/>
      <c r="P192" s="76"/>
      <c r="Q192" s="76"/>
      <c r="R192" s="76"/>
      <c r="S192" s="76"/>
      <c r="T192" s="7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8" t="s">
        <v>162</v>
      </c>
      <c r="AU192" s="18" t="s">
        <v>83</v>
      </c>
    </row>
    <row r="193" s="14" customFormat="1">
      <c r="A193" s="14"/>
      <c r="B193" s="217"/>
      <c r="C193" s="14"/>
      <c r="D193" s="201" t="s">
        <v>264</v>
      </c>
      <c r="E193" s="218" t="s">
        <v>1</v>
      </c>
      <c r="F193" s="219" t="s">
        <v>244</v>
      </c>
      <c r="G193" s="14"/>
      <c r="H193" s="220">
        <v>17</v>
      </c>
      <c r="I193" s="221"/>
      <c r="J193" s="14"/>
      <c r="K193" s="14"/>
      <c r="L193" s="217"/>
      <c r="M193" s="222"/>
      <c r="N193" s="223"/>
      <c r="O193" s="223"/>
      <c r="P193" s="223"/>
      <c r="Q193" s="223"/>
      <c r="R193" s="223"/>
      <c r="S193" s="223"/>
      <c r="T193" s="22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8" t="s">
        <v>264</v>
      </c>
      <c r="AU193" s="218" t="s">
        <v>83</v>
      </c>
      <c r="AV193" s="14" t="s">
        <v>83</v>
      </c>
      <c r="AW193" s="14" t="s">
        <v>30</v>
      </c>
      <c r="AX193" s="14" t="s">
        <v>81</v>
      </c>
      <c r="AY193" s="218" t="s">
        <v>153</v>
      </c>
    </row>
    <row r="194" s="2" customFormat="1" ht="16.5" customHeight="1">
      <c r="A194" s="37"/>
      <c r="B194" s="187"/>
      <c r="C194" s="236" t="s">
        <v>392</v>
      </c>
      <c r="D194" s="236" t="s">
        <v>491</v>
      </c>
      <c r="E194" s="237" t="s">
        <v>1926</v>
      </c>
      <c r="F194" s="238" t="s">
        <v>1927</v>
      </c>
      <c r="G194" s="239" t="s">
        <v>494</v>
      </c>
      <c r="H194" s="240">
        <v>17</v>
      </c>
      <c r="I194" s="241"/>
      <c r="J194" s="242">
        <f>ROUND(I194*H194,2)</f>
        <v>0</v>
      </c>
      <c r="K194" s="238" t="s">
        <v>261</v>
      </c>
      <c r="L194" s="243"/>
      <c r="M194" s="244" t="s">
        <v>1</v>
      </c>
      <c r="N194" s="245" t="s">
        <v>38</v>
      </c>
      <c r="O194" s="76"/>
      <c r="P194" s="197">
        <f>O194*H194</f>
        <v>0</v>
      </c>
      <c r="Q194" s="197">
        <v>0.00016000000000000001</v>
      </c>
      <c r="R194" s="197">
        <f>Q194*H194</f>
        <v>0.0027200000000000002</v>
      </c>
      <c r="S194" s="197">
        <v>0</v>
      </c>
      <c r="T194" s="198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9" t="s">
        <v>693</v>
      </c>
      <c r="AT194" s="199" t="s">
        <v>491</v>
      </c>
      <c r="AU194" s="199" t="s">
        <v>83</v>
      </c>
      <c r="AY194" s="18" t="s">
        <v>153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8" t="s">
        <v>81</v>
      </c>
      <c r="BK194" s="200">
        <f>ROUND(I194*H194,2)</f>
        <v>0</v>
      </c>
      <c r="BL194" s="18" t="s">
        <v>693</v>
      </c>
      <c r="BM194" s="199" t="s">
        <v>1928</v>
      </c>
    </row>
    <row r="195" s="2" customFormat="1">
      <c r="A195" s="37"/>
      <c r="B195" s="38"/>
      <c r="C195" s="37"/>
      <c r="D195" s="201" t="s">
        <v>162</v>
      </c>
      <c r="E195" s="37"/>
      <c r="F195" s="202" t="s">
        <v>1927</v>
      </c>
      <c r="G195" s="37"/>
      <c r="H195" s="37"/>
      <c r="I195" s="123"/>
      <c r="J195" s="37"/>
      <c r="K195" s="37"/>
      <c r="L195" s="38"/>
      <c r="M195" s="203"/>
      <c r="N195" s="204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162</v>
      </c>
      <c r="AU195" s="18" t="s">
        <v>83</v>
      </c>
    </row>
    <row r="196" s="14" customFormat="1">
      <c r="A196" s="14"/>
      <c r="B196" s="217"/>
      <c r="C196" s="14"/>
      <c r="D196" s="201" t="s">
        <v>264</v>
      </c>
      <c r="E196" s="218" t="s">
        <v>1</v>
      </c>
      <c r="F196" s="219" t="s">
        <v>244</v>
      </c>
      <c r="G196" s="14"/>
      <c r="H196" s="220">
        <v>17</v>
      </c>
      <c r="I196" s="221"/>
      <c r="J196" s="14"/>
      <c r="K196" s="14"/>
      <c r="L196" s="217"/>
      <c r="M196" s="222"/>
      <c r="N196" s="223"/>
      <c r="O196" s="223"/>
      <c r="P196" s="223"/>
      <c r="Q196" s="223"/>
      <c r="R196" s="223"/>
      <c r="S196" s="223"/>
      <c r="T196" s="22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8" t="s">
        <v>264</v>
      </c>
      <c r="AU196" s="218" t="s">
        <v>83</v>
      </c>
      <c r="AV196" s="14" t="s">
        <v>83</v>
      </c>
      <c r="AW196" s="14" t="s">
        <v>30</v>
      </c>
      <c r="AX196" s="14" t="s">
        <v>81</v>
      </c>
      <c r="AY196" s="218" t="s">
        <v>153</v>
      </c>
    </row>
    <row r="197" s="2" customFormat="1" ht="16.5" customHeight="1">
      <c r="A197" s="37"/>
      <c r="B197" s="187"/>
      <c r="C197" s="236" t="s">
        <v>399</v>
      </c>
      <c r="D197" s="236" t="s">
        <v>491</v>
      </c>
      <c r="E197" s="237" t="s">
        <v>1929</v>
      </c>
      <c r="F197" s="238" t="s">
        <v>1930</v>
      </c>
      <c r="G197" s="239" t="s">
        <v>494</v>
      </c>
      <c r="H197" s="240">
        <v>17</v>
      </c>
      <c r="I197" s="241"/>
      <c r="J197" s="242">
        <f>ROUND(I197*H197,2)</f>
        <v>0</v>
      </c>
      <c r="K197" s="238" t="s">
        <v>261</v>
      </c>
      <c r="L197" s="243"/>
      <c r="M197" s="244" t="s">
        <v>1</v>
      </c>
      <c r="N197" s="245" t="s">
        <v>38</v>
      </c>
      <c r="O197" s="76"/>
      <c r="P197" s="197">
        <f>O197*H197</f>
        <v>0</v>
      </c>
      <c r="Q197" s="197">
        <v>0.00023000000000000001</v>
      </c>
      <c r="R197" s="197">
        <f>Q197*H197</f>
        <v>0.0039100000000000003</v>
      </c>
      <c r="S197" s="197">
        <v>0</v>
      </c>
      <c r="T197" s="198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9" t="s">
        <v>693</v>
      </c>
      <c r="AT197" s="199" t="s">
        <v>491</v>
      </c>
      <c r="AU197" s="199" t="s">
        <v>83</v>
      </c>
      <c r="AY197" s="18" t="s">
        <v>153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8" t="s">
        <v>81</v>
      </c>
      <c r="BK197" s="200">
        <f>ROUND(I197*H197,2)</f>
        <v>0</v>
      </c>
      <c r="BL197" s="18" t="s">
        <v>693</v>
      </c>
      <c r="BM197" s="199" t="s">
        <v>1931</v>
      </c>
    </row>
    <row r="198" s="2" customFormat="1">
      <c r="A198" s="37"/>
      <c r="B198" s="38"/>
      <c r="C198" s="37"/>
      <c r="D198" s="201" t="s">
        <v>162</v>
      </c>
      <c r="E198" s="37"/>
      <c r="F198" s="202" t="s">
        <v>1930</v>
      </c>
      <c r="G198" s="37"/>
      <c r="H198" s="37"/>
      <c r="I198" s="123"/>
      <c r="J198" s="37"/>
      <c r="K198" s="37"/>
      <c r="L198" s="38"/>
      <c r="M198" s="203"/>
      <c r="N198" s="204"/>
      <c r="O198" s="76"/>
      <c r="P198" s="76"/>
      <c r="Q198" s="76"/>
      <c r="R198" s="76"/>
      <c r="S198" s="76"/>
      <c r="T198" s="7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8" t="s">
        <v>162</v>
      </c>
      <c r="AU198" s="18" t="s">
        <v>83</v>
      </c>
    </row>
    <row r="199" s="14" customFormat="1">
      <c r="A199" s="14"/>
      <c r="B199" s="217"/>
      <c r="C199" s="14"/>
      <c r="D199" s="201" t="s">
        <v>264</v>
      </c>
      <c r="E199" s="218" t="s">
        <v>1</v>
      </c>
      <c r="F199" s="219" t="s">
        <v>244</v>
      </c>
      <c r="G199" s="14"/>
      <c r="H199" s="220">
        <v>17</v>
      </c>
      <c r="I199" s="221"/>
      <c r="J199" s="14"/>
      <c r="K199" s="14"/>
      <c r="L199" s="217"/>
      <c r="M199" s="222"/>
      <c r="N199" s="223"/>
      <c r="O199" s="223"/>
      <c r="P199" s="223"/>
      <c r="Q199" s="223"/>
      <c r="R199" s="223"/>
      <c r="S199" s="223"/>
      <c r="T199" s="22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18" t="s">
        <v>264</v>
      </c>
      <c r="AU199" s="218" t="s">
        <v>83</v>
      </c>
      <c r="AV199" s="14" t="s">
        <v>83</v>
      </c>
      <c r="AW199" s="14" t="s">
        <v>30</v>
      </c>
      <c r="AX199" s="14" t="s">
        <v>81</v>
      </c>
      <c r="AY199" s="218" t="s">
        <v>153</v>
      </c>
    </row>
    <row r="200" s="2" customFormat="1" ht="16.5" customHeight="1">
      <c r="A200" s="37"/>
      <c r="B200" s="187"/>
      <c r="C200" s="188" t="s">
        <v>406</v>
      </c>
      <c r="D200" s="188" t="s">
        <v>156</v>
      </c>
      <c r="E200" s="189" t="s">
        <v>1932</v>
      </c>
      <c r="F200" s="190" t="s">
        <v>1933</v>
      </c>
      <c r="G200" s="191" t="s">
        <v>373</v>
      </c>
      <c r="H200" s="192">
        <v>140</v>
      </c>
      <c r="I200" s="193"/>
      <c r="J200" s="194">
        <f>ROUND(I200*H200,2)</f>
        <v>0</v>
      </c>
      <c r="K200" s="190" t="s">
        <v>261</v>
      </c>
      <c r="L200" s="38"/>
      <c r="M200" s="195" t="s">
        <v>1</v>
      </c>
      <c r="N200" s="196" t="s">
        <v>38</v>
      </c>
      <c r="O200" s="76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9" t="s">
        <v>680</v>
      </c>
      <c r="AT200" s="199" t="s">
        <v>156</v>
      </c>
      <c r="AU200" s="199" t="s">
        <v>83</v>
      </c>
      <c r="AY200" s="18" t="s">
        <v>153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8" t="s">
        <v>81</v>
      </c>
      <c r="BK200" s="200">
        <f>ROUND(I200*H200,2)</f>
        <v>0</v>
      </c>
      <c r="BL200" s="18" t="s">
        <v>680</v>
      </c>
      <c r="BM200" s="199" t="s">
        <v>1934</v>
      </c>
    </row>
    <row r="201" s="2" customFormat="1">
      <c r="A201" s="37"/>
      <c r="B201" s="38"/>
      <c r="C201" s="37"/>
      <c r="D201" s="201" t="s">
        <v>162</v>
      </c>
      <c r="E201" s="37"/>
      <c r="F201" s="202" t="s">
        <v>1935</v>
      </c>
      <c r="G201" s="37"/>
      <c r="H201" s="37"/>
      <c r="I201" s="123"/>
      <c r="J201" s="37"/>
      <c r="K201" s="37"/>
      <c r="L201" s="38"/>
      <c r="M201" s="203"/>
      <c r="N201" s="204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162</v>
      </c>
      <c r="AU201" s="18" t="s">
        <v>83</v>
      </c>
    </row>
    <row r="202" s="14" customFormat="1">
      <c r="A202" s="14"/>
      <c r="B202" s="217"/>
      <c r="C202" s="14"/>
      <c r="D202" s="201" t="s">
        <v>264</v>
      </c>
      <c r="E202" s="218" t="s">
        <v>1827</v>
      </c>
      <c r="F202" s="219" t="s">
        <v>1828</v>
      </c>
      <c r="G202" s="14"/>
      <c r="H202" s="220">
        <v>140</v>
      </c>
      <c r="I202" s="221"/>
      <c r="J202" s="14"/>
      <c r="K202" s="14"/>
      <c r="L202" s="217"/>
      <c r="M202" s="222"/>
      <c r="N202" s="223"/>
      <c r="O202" s="223"/>
      <c r="P202" s="223"/>
      <c r="Q202" s="223"/>
      <c r="R202" s="223"/>
      <c r="S202" s="223"/>
      <c r="T202" s="22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8" t="s">
        <v>264</v>
      </c>
      <c r="AU202" s="218" t="s">
        <v>83</v>
      </c>
      <c r="AV202" s="14" t="s">
        <v>83</v>
      </c>
      <c r="AW202" s="14" t="s">
        <v>30</v>
      </c>
      <c r="AX202" s="14" t="s">
        <v>81</v>
      </c>
      <c r="AY202" s="218" t="s">
        <v>153</v>
      </c>
    </row>
    <row r="203" s="2" customFormat="1" ht="16.5" customHeight="1">
      <c r="A203" s="37"/>
      <c r="B203" s="187"/>
      <c r="C203" s="236" t="s">
        <v>412</v>
      </c>
      <c r="D203" s="236" t="s">
        <v>491</v>
      </c>
      <c r="E203" s="237" t="s">
        <v>1936</v>
      </c>
      <c r="F203" s="238" t="s">
        <v>1937</v>
      </c>
      <c r="G203" s="239" t="s">
        <v>373</v>
      </c>
      <c r="H203" s="240">
        <v>140</v>
      </c>
      <c r="I203" s="241"/>
      <c r="J203" s="242">
        <f>ROUND(I203*H203,2)</f>
        <v>0</v>
      </c>
      <c r="K203" s="238" t="s">
        <v>261</v>
      </c>
      <c r="L203" s="243"/>
      <c r="M203" s="244" t="s">
        <v>1</v>
      </c>
      <c r="N203" s="245" t="s">
        <v>38</v>
      </c>
      <c r="O203" s="76"/>
      <c r="P203" s="197">
        <f>O203*H203</f>
        <v>0</v>
      </c>
      <c r="Q203" s="197">
        <v>0.00012</v>
      </c>
      <c r="R203" s="197">
        <f>Q203*H203</f>
        <v>0.016799999999999999</v>
      </c>
      <c r="S203" s="197">
        <v>0</v>
      </c>
      <c r="T203" s="198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9" t="s">
        <v>693</v>
      </c>
      <c r="AT203" s="199" t="s">
        <v>491</v>
      </c>
      <c r="AU203" s="199" t="s">
        <v>83</v>
      </c>
      <c r="AY203" s="18" t="s">
        <v>153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8" t="s">
        <v>81</v>
      </c>
      <c r="BK203" s="200">
        <f>ROUND(I203*H203,2)</f>
        <v>0</v>
      </c>
      <c r="BL203" s="18" t="s">
        <v>693</v>
      </c>
      <c r="BM203" s="199" t="s">
        <v>1938</v>
      </c>
    </row>
    <row r="204" s="2" customFormat="1">
      <c r="A204" s="37"/>
      <c r="B204" s="38"/>
      <c r="C204" s="37"/>
      <c r="D204" s="201" t="s">
        <v>162</v>
      </c>
      <c r="E204" s="37"/>
      <c r="F204" s="202" t="s">
        <v>1937</v>
      </c>
      <c r="G204" s="37"/>
      <c r="H204" s="37"/>
      <c r="I204" s="123"/>
      <c r="J204" s="37"/>
      <c r="K204" s="37"/>
      <c r="L204" s="38"/>
      <c r="M204" s="203"/>
      <c r="N204" s="204"/>
      <c r="O204" s="76"/>
      <c r="P204" s="76"/>
      <c r="Q204" s="76"/>
      <c r="R204" s="76"/>
      <c r="S204" s="76"/>
      <c r="T204" s="7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162</v>
      </c>
      <c r="AU204" s="18" t="s">
        <v>83</v>
      </c>
    </row>
    <row r="205" s="14" customFormat="1">
      <c r="A205" s="14"/>
      <c r="B205" s="217"/>
      <c r="C205" s="14"/>
      <c r="D205" s="201" t="s">
        <v>264</v>
      </c>
      <c r="E205" s="218" t="s">
        <v>1</v>
      </c>
      <c r="F205" s="219" t="s">
        <v>1827</v>
      </c>
      <c r="G205" s="14"/>
      <c r="H205" s="220">
        <v>140</v>
      </c>
      <c r="I205" s="221"/>
      <c r="J205" s="14"/>
      <c r="K205" s="14"/>
      <c r="L205" s="217"/>
      <c r="M205" s="222"/>
      <c r="N205" s="223"/>
      <c r="O205" s="223"/>
      <c r="P205" s="223"/>
      <c r="Q205" s="223"/>
      <c r="R205" s="223"/>
      <c r="S205" s="223"/>
      <c r="T205" s="22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8" t="s">
        <v>264</v>
      </c>
      <c r="AU205" s="218" t="s">
        <v>83</v>
      </c>
      <c r="AV205" s="14" t="s">
        <v>83</v>
      </c>
      <c r="AW205" s="14" t="s">
        <v>30</v>
      </c>
      <c r="AX205" s="14" t="s">
        <v>81</v>
      </c>
      <c r="AY205" s="218" t="s">
        <v>153</v>
      </c>
    </row>
    <row r="206" s="2" customFormat="1" ht="16.5" customHeight="1">
      <c r="A206" s="37"/>
      <c r="B206" s="187"/>
      <c r="C206" s="188" t="s">
        <v>419</v>
      </c>
      <c r="D206" s="188" t="s">
        <v>156</v>
      </c>
      <c r="E206" s="189" t="s">
        <v>1939</v>
      </c>
      <c r="F206" s="190" t="s">
        <v>1940</v>
      </c>
      <c r="G206" s="191" t="s">
        <v>373</v>
      </c>
      <c r="H206" s="192">
        <v>435</v>
      </c>
      <c r="I206" s="193"/>
      <c r="J206" s="194">
        <f>ROUND(I206*H206,2)</f>
        <v>0</v>
      </c>
      <c r="K206" s="190" t="s">
        <v>261</v>
      </c>
      <c r="L206" s="38"/>
      <c r="M206" s="195" t="s">
        <v>1</v>
      </c>
      <c r="N206" s="196" t="s">
        <v>38</v>
      </c>
      <c r="O206" s="76"/>
      <c r="P206" s="197">
        <f>O206*H206</f>
        <v>0</v>
      </c>
      <c r="Q206" s="197">
        <v>0</v>
      </c>
      <c r="R206" s="197">
        <f>Q206*H206</f>
        <v>0</v>
      </c>
      <c r="S206" s="197">
        <v>0</v>
      </c>
      <c r="T206" s="198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9" t="s">
        <v>680</v>
      </c>
      <c r="AT206" s="199" t="s">
        <v>156</v>
      </c>
      <c r="AU206" s="199" t="s">
        <v>83</v>
      </c>
      <c r="AY206" s="18" t="s">
        <v>153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8" t="s">
        <v>81</v>
      </c>
      <c r="BK206" s="200">
        <f>ROUND(I206*H206,2)</f>
        <v>0</v>
      </c>
      <c r="BL206" s="18" t="s">
        <v>680</v>
      </c>
      <c r="BM206" s="199" t="s">
        <v>1941</v>
      </c>
    </row>
    <row r="207" s="2" customFormat="1">
      <c r="A207" s="37"/>
      <c r="B207" s="38"/>
      <c r="C207" s="37"/>
      <c r="D207" s="201" t="s">
        <v>162</v>
      </c>
      <c r="E207" s="37"/>
      <c r="F207" s="202" t="s">
        <v>1942</v>
      </c>
      <c r="G207" s="37"/>
      <c r="H207" s="37"/>
      <c r="I207" s="123"/>
      <c r="J207" s="37"/>
      <c r="K207" s="37"/>
      <c r="L207" s="38"/>
      <c r="M207" s="203"/>
      <c r="N207" s="204"/>
      <c r="O207" s="76"/>
      <c r="P207" s="76"/>
      <c r="Q207" s="76"/>
      <c r="R207" s="76"/>
      <c r="S207" s="76"/>
      <c r="T207" s="7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8" t="s">
        <v>162</v>
      </c>
      <c r="AU207" s="18" t="s">
        <v>83</v>
      </c>
    </row>
    <row r="208" s="14" customFormat="1">
      <c r="A208" s="14"/>
      <c r="B208" s="217"/>
      <c r="C208" s="14"/>
      <c r="D208" s="201" t="s">
        <v>264</v>
      </c>
      <c r="E208" s="218" t="s">
        <v>1825</v>
      </c>
      <c r="F208" s="219" t="s">
        <v>1826</v>
      </c>
      <c r="G208" s="14"/>
      <c r="H208" s="220">
        <v>435</v>
      </c>
      <c r="I208" s="221"/>
      <c r="J208" s="14"/>
      <c r="K208" s="14"/>
      <c r="L208" s="217"/>
      <c r="M208" s="222"/>
      <c r="N208" s="223"/>
      <c r="O208" s="223"/>
      <c r="P208" s="223"/>
      <c r="Q208" s="223"/>
      <c r="R208" s="223"/>
      <c r="S208" s="223"/>
      <c r="T208" s="22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18" t="s">
        <v>264</v>
      </c>
      <c r="AU208" s="218" t="s">
        <v>83</v>
      </c>
      <c r="AV208" s="14" t="s">
        <v>83</v>
      </c>
      <c r="AW208" s="14" t="s">
        <v>30</v>
      </c>
      <c r="AX208" s="14" t="s">
        <v>81</v>
      </c>
      <c r="AY208" s="218" t="s">
        <v>153</v>
      </c>
    </row>
    <row r="209" s="2" customFormat="1" ht="16.5" customHeight="1">
      <c r="A209" s="37"/>
      <c r="B209" s="187"/>
      <c r="C209" s="236" t="s">
        <v>427</v>
      </c>
      <c r="D209" s="236" t="s">
        <v>491</v>
      </c>
      <c r="E209" s="237" t="s">
        <v>1943</v>
      </c>
      <c r="F209" s="238" t="s">
        <v>1944</v>
      </c>
      <c r="G209" s="239" t="s">
        <v>373</v>
      </c>
      <c r="H209" s="240">
        <v>435</v>
      </c>
      <c r="I209" s="241"/>
      <c r="J209" s="242">
        <f>ROUND(I209*H209,2)</f>
        <v>0</v>
      </c>
      <c r="K209" s="238" t="s">
        <v>261</v>
      </c>
      <c r="L209" s="243"/>
      <c r="M209" s="244" t="s">
        <v>1</v>
      </c>
      <c r="N209" s="245" t="s">
        <v>38</v>
      </c>
      <c r="O209" s="76"/>
      <c r="P209" s="197">
        <f>O209*H209</f>
        <v>0</v>
      </c>
      <c r="Q209" s="197">
        <v>0.00089999999999999998</v>
      </c>
      <c r="R209" s="197">
        <f>Q209*H209</f>
        <v>0.39150000000000001</v>
      </c>
      <c r="S209" s="197">
        <v>0</v>
      </c>
      <c r="T209" s="198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9" t="s">
        <v>693</v>
      </c>
      <c r="AT209" s="199" t="s">
        <v>491</v>
      </c>
      <c r="AU209" s="199" t="s">
        <v>83</v>
      </c>
      <c r="AY209" s="18" t="s">
        <v>153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8" t="s">
        <v>81</v>
      </c>
      <c r="BK209" s="200">
        <f>ROUND(I209*H209,2)</f>
        <v>0</v>
      </c>
      <c r="BL209" s="18" t="s">
        <v>693</v>
      </c>
      <c r="BM209" s="199" t="s">
        <v>1945</v>
      </c>
    </row>
    <row r="210" s="2" customFormat="1">
      <c r="A210" s="37"/>
      <c r="B210" s="38"/>
      <c r="C210" s="37"/>
      <c r="D210" s="201" t="s">
        <v>162</v>
      </c>
      <c r="E210" s="37"/>
      <c r="F210" s="202" t="s">
        <v>1944</v>
      </c>
      <c r="G210" s="37"/>
      <c r="H210" s="37"/>
      <c r="I210" s="123"/>
      <c r="J210" s="37"/>
      <c r="K210" s="37"/>
      <c r="L210" s="38"/>
      <c r="M210" s="203"/>
      <c r="N210" s="204"/>
      <c r="O210" s="76"/>
      <c r="P210" s="76"/>
      <c r="Q210" s="76"/>
      <c r="R210" s="76"/>
      <c r="S210" s="76"/>
      <c r="T210" s="7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8" t="s">
        <v>162</v>
      </c>
      <c r="AU210" s="18" t="s">
        <v>83</v>
      </c>
    </row>
    <row r="211" s="14" customFormat="1">
      <c r="A211" s="14"/>
      <c r="B211" s="217"/>
      <c r="C211" s="14"/>
      <c r="D211" s="201" t="s">
        <v>264</v>
      </c>
      <c r="E211" s="218" t="s">
        <v>1</v>
      </c>
      <c r="F211" s="219" t="s">
        <v>1825</v>
      </c>
      <c r="G211" s="14"/>
      <c r="H211" s="220">
        <v>435</v>
      </c>
      <c r="I211" s="221"/>
      <c r="J211" s="14"/>
      <c r="K211" s="14"/>
      <c r="L211" s="217"/>
      <c r="M211" s="222"/>
      <c r="N211" s="223"/>
      <c r="O211" s="223"/>
      <c r="P211" s="223"/>
      <c r="Q211" s="223"/>
      <c r="R211" s="223"/>
      <c r="S211" s="223"/>
      <c r="T211" s="22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8" t="s">
        <v>264</v>
      </c>
      <c r="AU211" s="218" t="s">
        <v>83</v>
      </c>
      <c r="AV211" s="14" t="s">
        <v>83</v>
      </c>
      <c r="AW211" s="14" t="s">
        <v>30</v>
      </c>
      <c r="AX211" s="14" t="s">
        <v>81</v>
      </c>
      <c r="AY211" s="218" t="s">
        <v>153</v>
      </c>
    </row>
    <row r="212" s="2" customFormat="1" ht="16.5" customHeight="1">
      <c r="A212" s="37"/>
      <c r="B212" s="187"/>
      <c r="C212" s="236" t="s">
        <v>433</v>
      </c>
      <c r="D212" s="236" t="s">
        <v>491</v>
      </c>
      <c r="E212" s="237" t="s">
        <v>1946</v>
      </c>
      <c r="F212" s="238" t="s">
        <v>1947</v>
      </c>
      <c r="G212" s="239" t="s">
        <v>494</v>
      </c>
      <c r="H212" s="240">
        <v>17</v>
      </c>
      <c r="I212" s="241"/>
      <c r="J212" s="242">
        <f>ROUND(I212*H212,2)</f>
        <v>0</v>
      </c>
      <c r="K212" s="238" t="s">
        <v>1</v>
      </c>
      <c r="L212" s="243"/>
      <c r="M212" s="244" t="s">
        <v>1</v>
      </c>
      <c r="N212" s="245" t="s">
        <v>38</v>
      </c>
      <c r="O212" s="76"/>
      <c r="P212" s="197">
        <f>O212*H212</f>
        <v>0</v>
      </c>
      <c r="Q212" s="197">
        <v>0</v>
      </c>
      <c r="R212" s="197">
        <f>Q212*H212</f>
        <v>0</v>
      </c>
      <c r="S212" s="197">
        <v>0</v>
      </c>
      <c r="T212" s="198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9" t="s">
        <v>1948</v>
      </c>
      <c r="AT212" s="199" t="s">
        <v>491</v>
      </c>
      <c r="AU212" s="199" t="s">
        <v>83</v>
      </c>
      <c r="AY212" s="18" t="s">
        <v>153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8" t="s">
        <v>81</v>
      </c>
      <c r="BK212" s="200">
        <f>ROUND(I212*H212,2)</f>
        <v>0</v>
      </c>
      <c r="BL212" s="18" t="s">
        <v>680</v>
      </c>
      <c r="BM212" s="199" t="s">
        <v>1949</v>
      </c>
    </row>
    <row r="213" s="2" customFormat="1">
      <c r="A213" s="37"/>
      <c r="B213" s="38"/>
      <c r="C213" s="37"/>
      <c r="D213" s="201" t="s">
        <v>162</v>
      </c>
      <c r="E213" s="37"/>
      <c r="F213" s="202" t="s">
        <v>1947</v>
      </c>
      <c r="G213" s="37"/>
      <c r="H213" s="37"/>
      <c r="I213" s="123"/>
      <c r="J213" s="37"/>
      <c r="K213" s="37"/>
      <c r="L213" s="38"/>
      <c r="M213" s="203"/>
      <c r="N213" s="204"/>
      <c r="O213" s="76"/>
      <c r="P213" s="76"/>
      <c r="Q213" s="76"/>
      <c r="R213" s="76"/>
      <c r="S213" s="76"/>
      <c r="T213" s="7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8" t="s">
        <v>162</v>
      </c>
      <c r="AU213" s="18" t="s">
        <v>83</v>
      </c>
    </row>
    <row r="214" s="14" customFormat="1">
      <c r="A214" s="14"/>
      <c r="B214" s="217"/>
      <c r="C214" s="14"/>
      <c r="D214" s="201" t="s">
        <v>264</v>
      </c>
      <c r="E214" s="218" t="s">
        <v>1</v>
      </c>
      <c r="F214" s="219" t="s">
        <v>244</v>
      </c>
      <c r="G214" s="14"/>
      <c r="H214" s="220">
        <v>17</v>
      </c>
      <c r="I214" s="221"/>
      <c r="J214" s="14"/>
      <c r="K214" s="14"/>
      <c r="L214" s="217"/>
      <c r="M214" s="222"/>
      <c r="N214" s="223"/>
      <c r="O214" s="223"/>
      <c r="P214" s="223"/>
      <c r="Q214" s="223"/>
      <c r="R214" s="223"/>
      <c r="S214" s="223"/>
      <c r="T214" s="22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8" t="s">
        <v>264</v>
      </c>
      <c r="AU214" s="218" t="s">
        <v>83</v>
      </c>
      <c r="AV214" s="14" t="s">
        <v>83</v>
      </c>
      <c r="AW214" s="14" t="s">
        <v>30</v>
      </c>
      <c r="AX214" s="14" t="s">
        <v>81</v>
      </c>
      <c r="AY214" s="218" t="s">
        <v>153</v>
      </c>
    </row>
    <row r="215" s="2" customFormat="1" ht="16.5" customHeight="1">
      <c r="A215" s="37"/>
      <c r="B215" s="187"/>
      <c r="C215" s="236" t="s">
        <v>439</v>
      </c>
      <c r="D215" s="236" t="s">
        <v>491</v>
      </c>
      <c r="E215" s="237" t="s">
        <v>1950</v>
      </c>
      <c r="F215" s="238" t="s">
        <v>1951</v>
      </c>
      <c r="G215" s="239" t="s">
        <v>494</v>
      </c>
      <c r="H215" s="240">
        <v>17</v>
      </c>
      <c r="I215" s="241"/>
      <c r="J215" s="242">
        <f>ROUND(I215*H215,2)</f>
        <v>0</v>
      </c>
      <c r="K215" s="238" t="s">
        <v>1</v>
      </c>
      <c r="L215" s="243"/>
      <c r="M215" s="244" t="s">
        <v>1</v>
      </c>
      <c r="N215" s="245" t="s">
        <v>38</v>
      </c>
      <c r="O215" s="76"/>
      <c r="P215" s="197">
        <f>O215*H215</f>
        <v>0</v>
      </c>
      <c r="Q215" s="197">
        <v>0</v>
      </c>
      <c r="R215" s="197">
        <f>Q215*H215</f>
        <v>0</v>
      </c>
      <c r="S215" s="197">
        <v>0</v>
      </c>
      <c r="T215" s="198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9" t="s">
        <v>1948</v>
      </c>
      <c r="AT215" s="199" t="s">
        <v>491</v>
      </c>
      <c r="AU215" s="199" t="s">
        <v>83</v>
      </c>
      <c r="AY215" s="18" t="s">
        <v>153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8" t="s">
        <v>81</v>
      </c>
      <c r="BK215" s="200">
        <f>ROUND(I215*H215,2)</f>
        <v>0</v>
      </c>
      <c r="BL215" s="18" t="s">
        <v>680</v>
      </c>
      <c r="BM215" s="199" t="s">
        <v>1952</v>
      </c>
    </row>
    <row r="216" s="2" customFormat="1">
      <c r="A216" s="37"/>
      <c r="B216" s="38"/>
      <c r="C216" s="37"/>
      <c r="D216" s="201" t="s">
        <v>162</v>
      </c>
      <c r="E216" s="37"/>
      <c r="F216" s="202" t="s">
        <v>1951</v>
      </c>
      <c r="G216" s="37"/>
      <c r="H216" s="37"/>
      <c r="I216" s="123"/>
      <c r="J216" s="37"/>
      <c r="K216" s="37"/>
      <c r="L216" s="38"/>
      <c r="M216" s="203"/>
      <c r="N216" s="204"/>
      <c r="O216" s="76"/>
      <c r="P216" s="76"/>
      <c r="Q216" s="76"/>
      <c r="R216" s="76"/>
      <c r="S216" s="76"/>
      <c r="T216" s="7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162</v>
      </c>
      <c r="AU216" s="18" t="s">
        <v>83</v>
      </c>
    </row>
    <row r="217" s="14" customFormat="1">
      <c r="A217" s="14"/>
      <c r="B217" s="217"/>
      <c r="C217" s="14"/>
      <c r="D217" s="201" t="s">
        <v>264</v>
      </c>
      <c r="E217" s="218" t="s">
        <v>1</v>
      </c>
      <c r="F217" s="219" t="s">
        <v>244</v>
      </c>
      <c r="G217" s="14"/>
      <c r="H217" s="220">
        <v>17</v>
      </c>
      <c r="I217" s="221"/>
      <c r="J217" s="14"/>
      <c r="K217" s="14"/>
      <c r="L217" s="217"/>
      <c r="M217" s="222"/>
      <c r="N217" s="223"/>
      <c r="O217" s="223"/>
      <c r="P217" s="223"/>
      <c r="Q217" s="223"/>
      <c r="R217" s="223"/>
      <c r="S217" s="223"/>
      <c r="T217" s="22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18" t="s">
        <v>264</v>
      </c>
      <c r="AU217" s="218" t="s">
        <v>83</v>
      </c>
      <c r="AV217" s="14" t="s">
        <v>83</v>
      </c>
      <c r="AW217" s="14" t="s">
        <v>30</v>
      </c>
      <c r="AX217" s="14" t="s">
        <v>81</v>
      </c>
      <c r="AY217" s="218" t="s">
        <v>153</v>
      </c>
    </row>
    <row r="218" s="2" customFormat="1" ht="16.5" customHeight="1">
      <c r="A218" s="37"/>
      <c r="B218" s="187"/>
      <c r="C218" s="188" t="s">
        <v>444</v>
      </c>
      <c r="D218" s="188" t="s">
        <v>156</v>
      </c>
      <c r="E218" s="189" t="s">
        <v>371</v>
      </c>
      <c r="F218" s="190" t="s">
        <v>1953</v>
      </c>
      <c r="G218" s="191" t="s">
        <v>159</v>
      </c>
      <c r="H218" s="192">
        <v>1</v>
      </c>
      <c r="I218" s="193"/>
      <c r="J218" s="194">
        <f>ROUND(I218*H218,2)</f>
        <v>0</v>
      </c>
      <c r="K218" s="190" t="s">
        <v>1</v>
      </c>
      <c r="L218" s="38"/>
      <c r="M218" s="195" t="s">
        <v>1</v>
      </c>
      <c r="N218" s="196" t="s">
        <v>38</v>
      </c>
      <c r="O218" s="76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9" t="s">
        <v>680</v>
      </c>
      <c r="AT218" s="199" t="s">
        <v>156</v>
      </c>
      <c r="AU218" s="199" t="s">
        <v>83</v>
      </c>
      <c r="AY218" s="18" t="s">
        <v>153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8" t="s">
        <v>81</v>
      </c>
      <c r="BK218" s="200">
        <f>ROUND(I218*H218,2)</f>
        <v>0</v>
      </c>
      <c r="BL218" s="18" t="s">
        <v>680</v>
      </c>
      <c r="BM218" s="199" t="s">
        <v>1954</v>
      </c>
    </row>
    <row r="219" s="2" customFormat="1">
      <c r="A219" s="37"/>
      <c r="B219" s="38"/>
      <c r="C219" s="37"/>
      <c r="D219" s="201" t="s">
        <v>162</v>
      </c>
      <c r="E219" s="37"/>
      <c r="F219" s="202" t="s">
        <v>1953</v>
      </c>
      <c r="G219" s="37"/>
      <c r="H219" s="37"/>
      <c r="I219" s="123"/>
      <c r="J219" s="37"/>
      <c r="K219" s="37"/>
      <c r="L219" s="38"/>
      <c r="M219" s="203"/>
      <c r="N219" s="204"/>
      <c r="O219" s="76"/>
      <c r="P219" s="76"/>
      <c r="Q219" s="76"/>
      <c r="R219" s="76"/>
      <c r="S219" s="76"/>
      <c r="T219" s="7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8" t="s">
        <v>162</v>
      </c>
      <c r="AU219" s="18" t="s">
        <v>83</v>
      </c>
    </row>
    <row r="220" s="2" customFormat="1" ht="16.5" customHeight="1">
      <c r="A220" s="37"/>
      <c r="B220" s="187"/>
      <c r="C220" s="188" t="s">
        <v>281</v>
      </c>
      <c r="D220" s="188" t="s">
        <v>156</v>
      </c>
      <c r="E220" s="189" t="s">
        <v>1023</v>
      </c>
      <c r="F220" s="190" t="s">
        <v>1955</v>
      </c>
      <c r="G220" s="191" t="s">
        <v>159</v>
      </c>
      <c r="H220" s="192">
        <v>1</v>
      </c>
      <c r="I220" s="193"/>
      <c r="J220" s="194">
        <f>ROUND(I220*H220,2)</f>
        <v>0</v>
      </c>
      <c r="K220" s="190" t="s">
        <v>1</v>
      </c>
      <c r="L220" s="38"/>
      <c r="M220" s="195" t="s">
        <v>1</v>
      </c>
      <c r="N220" s="196" t="s">
        <v>38</v>
      </c>
      <c r="O220" s="76"/>
      <c r="P220" s="197">
        <f>O220*H220</f>
        <v>0</v>
      </c>
      <c r="Q220" s="197">
        <v>0</v>
      </c>
      <c r="R220" s="197">
        <f>Q220*H220</f>
        <v>0</v>
      </c>
      <c r="S220" s="197">
        <v>0</v>
      </c>
      <c r="T220" s="198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99" t="s">
        <v>680</v>
      </c>
      <c r="AT220" s="199" t="s">
        <v>156</v>
      </c>
      <c r="AU220" s="199" t="s">
        <v>83</v>
      </c>
      <c r="AY220" s="18" t="s">
        <v>153</v>
      </c>
      <c r="BE220" s="200">
        <f>IF(N220="základní",J220,0)</f>
        <v>0</v>
      </c>
      <c r="BF220" s="200">
        <f>IF(N220="snížená",J220,0)</f>
        <v>0</v>
      </c>
      <c r="BG220" s="200">
        <f>IF(N220="zákl. přenesená",J220,0)</f>
        <v>0</v>
      </c>
      <c r="BH220" s="200">
        <f>IF(N220="sníž. přenesená",J220,0)</f>
        <v>0</v>
      </c>
      <c r="BI220" s="200">
        <f>IF(N220="nulová",J220,0)</f>
        <v>0</v>
      </c>
      <c r="BJ220" s="18" t="s">
        <v>81</v>
      </c>
      <c r="BK220" s="200">
        <f>ROUND(I220*H220,2)</f>
        <v>0</v>
      </c>
      <c r="BL220" s="18" t="s">
        <v>680</v>
      </c>
      <c r="BM220" s="199" t="s">
        <v>1956</v>
      </c>
    </row>
    <row r="221" s="2" customFormat="1">
      <c r="A221" s="37"/>
      <c r="B221" s="38"/>
      <c r="C221" s="37"/>
      <c r="D221" s="201" t="s">
        <v>162</v>
      </c>
      <c r="E221" s="37"/>
      <c r="F221" s="202" t="s">
        <v>1955</v>
      </c>
      <c r="G221" s="37"/>
      <c r="H221" s="37"/>
      <c r="I221" s="123"/>
      <c r="J221" s="37"/>
      <c r="K221" s="37"/>
      <c r="L221" s="38"/>
      <c r="M221" s="203"/>
      <c r="N221" s="204"/>
      <c r="O221" s="76"/>
      <c r="P221" s="76"/>
      <c r="Q221" s="76"/>
      <c r="R221" s="76"/>
      <c r="S221" s="76"/>
      <c r="T221" s="7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8" t="s">
        <v>162</v>
      </c>
      <c r="AU221" s="18" t="s">
        <v>83</v>
      </c>
    </row>
    <row r="222" s="2" customFormat="1" ht="16.5" customHeight="1">
      <c r="A222" s="37"/>
      <c r="B222" s="187"/>
      <c r="C222" s="236" t="s">
        <v>455</v>
      </c>
      <c r="D222" s="236" t="s">
        <v>491</v>
      </c>
      <c r="E222" s="237" t="s">
        <v>194</v>
      </c>
      <c r="F222" s="238" t="s">
        <v>1957</v>
      </c>
      <c r="G222" s="239" t="s">
        <v>159</v>
      </c>
      <c r="H222" s="240">
        <v>1</v>
      </c>
      <c r="I222" s="241"/>
      <c r="J222" s="242">
        <f>ROUND(I222*H222,2)</f>
        <v>0</v>
      </c>
      <c r="K222" s="238" t="s">
        <v>1</v>
      </c>
      <c r="L222" s="243"/>
      <c r="M222" s="244" t="s">
        <v>1</v>
      </c>
      <c r="N222" s="245" t="s">
        <v>38</v>
      </c>
      <c r="O222" s="76"/>
      <c r="P222" s="197">
        <f>O222*H222</f>
        <v>0</v>
      </c>
      <c r="Q222" s="197">
        <v>0</v>
      </c>
      <c r="R222" s="197">
        <f>Q222*H222</f>
        <v>0</v>
      </c>
      <c r="S222" s="197">
        <v>0</v>
      </c>
      <c r="T222" s="198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9" t="s">
        <v>1948</v>
      </c>
      <c r="AT222" s="199" t="s">
        <v>491</v>
      </c>
      <c r="AU222" s="199" t="s">
        <v>83</v>
      </c>
      <c r="AY222" s="18" t="s">
        <v>153</v>
      </c>
      <c r="BE222" s="200">
        <f>IF(N222="základní",J222,0)</f>
        <v>0</v>
      </c>
      <c r="BF222" s="200">
        <f>IF(N222="snížená",J222,0)</f>
        <v>0</v>
      </c>
      <c r="BG222" s="200">
        <f>IF(N222="zákl. přenesená",J222,0)</f>
        <v>0</v>
      </c>
      <c r="BH222" s="200">
        <f>IF(N222="sníž. přenesená",J222,0)</f>
        <v>0</v>
      </c>
      <c r="BI222" s="200">
        <f>IF(N222="nulová",J222,0)</f>
        <v>0</v>
      </c>
      <c r="BJ222" s="18" t="s">
        <v>81</v>
      </c>
      <c r="BK222" s="200">
        <f>ROUND(I222*H222,2)</f>
        <v>0</v>
      </c>
      <c r="BL222" s="18" t="s">
        <v>680</v>
      </c>
      <c r="BM222" s="199" t="s">
        <v>1958</v>
      </c>
    </row>
    <row r="223" s="2" customFormat="1">
      <c r="A223" s="37"/>
      <c r="B223" s="38"/>
      <c r="C223" s="37"/>
      <c r="D223" s="201" t="s">
        <v>162</v>
      </c>
      <c r="E223" s="37"/>
      <c r="F223" s="202" t="s">
        <v>1957</v>
      </c>
      <c r="G223" s="37"/>
      <c r="H223" s="37"/>
      <c r="I223" s="123"/>
      <c r="J223" s="37"/>
      <c r="K223" s="37"/>
      <c r="L223" s="38"/>
      <c r="M223" s="203"/>
      <c r="N223" s="204"/>
      <c r="O223" s="76"/>
      <c r="P223" s="76"/>
      <c r="Q223" s="76"/>
      <c r="R223" s="76"/>
      <c r="S223" s="76"/>
      <c r="T223" s="7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8" t="s">
        <v>162</v>
      </c>
      <c r="AU223" s="18" t="s">
        <v>83</v>
      </c>
    </row>
    <row r="224" s="2" customFormat="1" ht="16.5" customHeight="1">
      <c r="A224" s="37"/>
      <c r="B224" s="187"/>
      <c r="C224" s="236" t="s">
        <v>461</v>
      </c>
      <c r="D224" s="236" t="s">
        <v>491</v>
      </c>
      <c r="E224" s="237" t="s">
        <v>1959</v>
      </c>
      <c r="F224" s="238" t="s">
        <v>1960</v>
      </c>
      <c r="G224" s="239" t="s">
        <v>159</v>
      </c>
      <c r="H224" s="240">
        <v>1</v>
      </c>
      <c r="I224" s="241"/>
      <c r="J224" s="242">
        <f>ROUND(I224*H224,2)</f>
        <v>0</v>
      </c>
      <c r="K224" s="238" t="s">
        <v>1</v>
      </c>
      <c r="L224" s="243"/>
      <c r="M224" s="244" t="s">
        <v>1</v>
      </c>
      <c r="N224" s="245" t="s">
        <v>38</v>
      </c>
      <c r="O224" s="76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9" t="s">
        <v>1948</v>
      </c>
      <c r="AT224" s="199" t="s">
        <v>491</v>
      </c>
      <c r="AU224" s="199" t="s">
        <v>83</v>
      </c>
      <c r="AY224" s="18" t="s">
        <v>153</v>
      </c>
      <c r="BE224" s="200">
        <f>IF(N224="základní",J224,0)</f>
        <v>0</v>
      </c>
      <c r="BF224" s="200">
        <f>IF(N224="snížená",J224,0)</f>
        <v>0</v>
      </c>
      <c r="BG224" s="200">
        <f>IF(N224="zákl. přenesená",J224,0)</f>
        <v>0</v>
      </c>
      <c r="BH224" s="200">
        <f>IF(N224="sníž. přenesená",J224,0)</f>
        <v>0</v>
      </c>
      <c r="BI224" s="200">
        <f>IF(N224="nulová",J224,0)</f>
        <v>0</v>
      </c>
      <c r="BJ224" s="18" t="s">
        <v>81</v>
      </c>
      <c r="BK224" s="200">
        <f>ROUND(I224*H224,2)</f>
        <v>0</v>
      </c>
      <c r="BL224" s="18" t="s">
        <v>680</v>
      </c>
      <c r="BM224" s="199" t="s">
        <v>1961</v>
      </c>
    </row>
    <row r="225" s="2" customFormat="1">
      <c r="A225" s="37"/>
      <c r="B225" s="38"/>
      <c r="C225" s="37"/>
      <c r="D225" s="201" t="s">
        <v>162</v>
      </c>
      <c r="E225" s="37"/>
      <c r="F225" s="202" t="s">
        <v>1960</v>
      </c>
      <c r="G225" s="37"/>
      <c r="H225" s="37"/>
      <c r="I225" s="123"/>
      <c r="J225" s="37"/>
      <c r="K225" s="37"/>
      <c r="L225" s="38"/>
      <c r="M225" s="203"/>
      <c r="N225" s="204"/>
      <c r="O225" s="76"/>
      <c r="P225" s="76"/>
      <c r="Q225" s="76"/>
      <c r="R225" s="76"/>
      <c r="S225" s="76"/>
      <c r="T225" s="7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8" t="s">
        <v>162</v>
      </c>
      <c r="AU225" s="18" t="s">
        <v>83</v>
      </c>
    </row>
    <row r="226" s="2" customFormat="1" ht="16.5" customHeight="1">
      <c r="A226" s="37"/>
      <c r="B226" s="187"/>
      <c r="C226" s="188" t="s">
        <v>623</v>
      </c>
      <c r="D226" s="188" t="s">
        <v>156</v>
      </c>
      <c r="E226" s="189" t="s">
        <v>1962</v>
      </c>
      <c r="F226" s="190" t="s">
        <v>1963</v>
      </c>
      <c r="G226" s="191" t="s">
        <v>159</v>
      </c>
      <c r="H226" s="192">
        <v>1</v>
      </c>
      <c r="I226" s="193"/>
      <c r="J226" s="194">
        <f>ROUND(I226*H226,2)</f>
        <v>0</v>
      </c>
      <c r="K226" s="190" t="s">
        <v>1</v>
      </c>
      <c r="L226" s="38"/>
      <c r="M226" s="195" t="s">
        <v>1</v>
      </c>
      <c r="N226" s="196" t="s">
        <v>38</v>
      </c>
      <c r="O226" s="76"/>
      <c r="P226" s="197">
        <f>O226*H226</f>
        <v>0</v>
      </c>
      <c r="Q226" s="197">
        <v>0</v>
      </c>
      <c r="R226" s="197">
        <f>Q226*H226</f>
        <v>0</v>
      </c>
      <c r="S226" s="197">
        <v>0</v>
      </c>
      <c r="T226" s="198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9" t="s">
        <v>160</v>
      </c>
      <c r="AT226" s="199" t="s">
        <v>156</v>
      </c>
      <c r="AU226" s="199" t="s">
        <v>83</v>
      </c>
      <c r="AY226" s="18" t="s">
        <v>153</v>
      </c>
      <c r="BE226" s="200">
        <f>IF(N226="základní",J226,0)</f>
        <v>0</v>
      </c>
      <c r="BF226" s="200">
        <f>IF(N226="snížená",J226,0)</f>
        <v>0</v>
      </c>
      <c r="BG226" s="200">
        <f>IF(N226="zákl. přenesená",J226,0)</f>
        <v>0</v>
      </c>
      <c r="BH226" s="200">
        <f>IF(N226="sníž. přenesená",J226,0)</f>
        <v>0</v>
      </c>
      <c r="BI226" s="200">
        <f>IF(N226="nulová",J226,0)</f>
        <v>0</v>
      </c>
      <c r="BJ226" s="18" t="s">
        <v>81</v>
      </c>
      <c r="BK226" s="200">
        <f>ROUND(I226*H226,2)</f>
        <v>0</v>
      </c>
      <c r="BL226" s="18" t="s">
        <v>160</v>
      </c>
      <c r="BM226" s="199" t="s">
        <v>1964</v>
      </c>
    </row>
    <row r="227" s="2" customFormat="1">
      <c r="A227" s="37"/>
      <c r="B227" s="38"/>
      <c r="C227" s="37"/>
      <c r="D227" s="201" t="s">
        <v>162</v>
      </c>
      <c r="E227" s="37"/>
      <c r="F227" s="202" t="s">
        <v>1963</v>
      </c>
      <c r="G227" s="37"/>
      <c r="H227" s="37"/>
      <c r="I227" s="123"/>
      <c r="J227" s="37"/>
      <c r="K227" s="37"/>
      <c r="L227" s="38"/>
      <c r="M227" s="203"/>
      <c r="N227" s="204"/>
      <c r="O227" s="76"/>
      <c r="P227" s="76"/>
      <c r="Q227" s="76"/>
      <c r="R227" s="76"/>
      <c r="S227" s="76"/>
      <c r="T227" s="7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8" t="s">
        <v>162</v>
      </c>
      <c r="AU227" s="18" t="s">
        <v>83</v>
      </c>
    </row>
    <row r="228" s="12" customFormat="1" ht="22.8" customHeight="1">
      <c r="A228" s="12"/>
      <c r="B228" s="174"/>
      <c r="C228" s="12"/>
      <c r="D228" s="175" t="s">
        <v>72</v>
      </c>
      <c r="E228" s="185" t="s">
        <v>684</v>
      </c>
      <c r="F228" s="185" t="s">
        <v>685</v>
      </c>
      <c r="G228" s="12"/>
      <c r="H228" s="12"/>
      <c r="I228" s="177"/>
      <c r="J228" s="186">
        <f>BK228</f>
        <v>0</v>
      </c>
      <c r="K228" s="12"/>
      <c r="L228" s="174"/>
      <c r="M228" s="179"/>
      <c r="N228" s="180"/>
      <c r="O228" s="180"/>
      <c r="P228" s="181">
        <f>SUM(P229:P264)</f>
        <v>0</v>
      </c>
      <c r="Q228" s="180"/>
      <c r="R228" s="181">
        <f>SUM(R229:R264)</f>
        <v>102.79132255050001</v>
      </c>
      <c r="S228" s="180"/>
      <c r="T228" s="182">
        <f>SUM(T229:T264)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75" t="s">
        <v>168</v>
      </c>
      <c r="AT228" s="183" t="s">
        <v>72</v>
      </c>
      <c r="AU228" s="183" t="s">
        <v>81</v>
      </c>
      <c r="AY228" s="175" t="s">
        <v>153</v>
      </c>
      <c r="BK228" s="184">
        <f>SUM(BK229:BK264)</f>
        <v>0</v>
      </c>
    </row>
    <row r="229" s="2" customFormat="1" ht="16.5" customHeight="1">
      <c r="A229" s="37"/>
      <c r="B229" s="187"/>
      <c r="C229" s="188" t="s">
        <v>628</v>
      </c>
      <c r="D229" s="188" t="s">
        <v>156</v>
      </c>
      <c r="E229" s="189" t="s">
        <v>1965</v>
      </c>
      <c r="F229" s="190" t="s">
        <v>1966</v>
      </c>
      <c r="G229" s="191" t="s">
        <v>1967</v>
      </c>
      <c r="H229" s="192">
        <v>0.435</v>
      </c>
      <c r="I229" s="193"/>
      <c r="J229" s="194">
        <f>ROUND(I229*H229,2)</f>
        <v>0</v>
      </c>
      <c r="K229" s="190" t="s">
        <v>261</v>
      </c>
      <c r="L229" s="38"/>
      <c r="M229" s="195" t="s">
        <v>1</v>
      </c>
      <c r="N229" s="196" t="s">
        <v>38</v>
      </c>
      <c r="O229" s="76"/>
      <c r="P229" s="197">
        <f>O229*H229</f>
        <v>0</v>
      </c>
      <c r="Q229" s="197">
        <v>0.0088000000000000005</v>
      </c>
      <c r="R229" s="197">
        <f>Q229*H229</f>
        <v>0.0038280000000000002</v>
      </c>
      <c r="S229" s="197">
        <v>0</v>
      </c>
      <c r="T229" s="198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9" t="s">
        <v>680</v>
      </c>
      <c r="AT229" s="199" t="s">
        <v>156</v>
      </c>
      <c r="AU229" s="199" t="s">
        <v>83</v>
      </c>
      <c r="AY229" s="18" t="s">
        <v>153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8" t="s">
        <v>81</v>
      </c>
      <c r="BK229" s="200">
        <f>ROUND(I229*H229,2)</f>
        <v>0</v>
      </c>
      <c r="BL229" s="18" t="s">
        <v>680</v>
      </c>
      <c r="BM229" s="199" t="s">
        <v>1968</v>
      </c>
    </row>
    <row r="230" s="2" customFormat="1">
      <c r="A230" s="37"/>
      <c r="B230" s="38"/>
      <c r="C230" s="37"/>
      <c r="D230" s="201" t="s">
        <v>162</v>
      </c>
      <c r="E230" s="37"/>
      <c r="F230" s="202" t="s">
        <v>1969</v>
      </c>
      <c r="G230" s="37"/>
      <c r="H230" s="37"/>
      <c r="I230" s="123"/>
      <c r="J230" s="37"/>
      <c r="K230" s="37"/>
      <c r="L230" s="38"/>
      <c r="M230" s="203"/>
      <c r="N230" s="204"/>
      <c r="O230" s="76"/>
      <c r="P230" s="76"/>
      <c r="Q230" s="76"/>
      <c r="R230" s="76"/>
      <c r="S230" s="76"/>
      <c r="T230" s="7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8" t="s">
        <v>162</v>
      </c>
      <c r="AU230" s="18" t="s">
        <v>83</v>
      </c>
    </row>
    <row r="231" s="14" customFormat="1">
      <c r="A231" s="14"/>
      <c r="B231" s="217"/>
      <c r="C231" s="14"/>
      <c r="D231" s="201" t="s">
        <v>264</v>
      </c>
      <c r="E231" s="218" t="s">
        <v>1</v>
      </c>
      <c r="F231" s="219" t="s">
        <v>1970</v>
      </c>
      <c r="G231" s="14"/>
      <c r="H231" s="220">
        <v>0.435</v>
      </c>
      <c r="I231" s="221"/>
      <c r="J231" s="14"/>
      <c r="K231" s="14"/>
      <c r="L231" s="217"/>
      <c r="M231" s="222"/>
      <c r="N231" s="223"/>
      <c r="O231" s="223"/>
      <c r="P231" s="223"/>
      <c r="Q231" s="223"/>
      <c r="R231" s="223"/>
      <c r="S231" s="223"/>
      <c r="T231" s="22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18" t="s">
        <v>264</v>
      </c>
      <c r="AU231" s="218" t="s">
        <v>83</v>
      </c>
      <c r="AV231" s="14" t="s">
        <v>83</v>
      </c>
      <c r="AW231" s="14" t="s">
        <v>30</v>
      </c>
      <c r="AX231" s="14" t="s">
        <v>81</v>
      </c>
      <c r="AY231" s="218" t="s">
        <v>153</v>
      </c>
    </row>
    <row r="232" s="2" customFormat="1" ht="16.5" customHeight="1">
      <c r="A232" s="37"/>
      <c r="B232" s="187"/>
      <c r="C232" s="188" t="s">
        <v>633</v>
      </c>
      <c r="D232" s="188" t="s">
        <v>156</v>
      </c>
      <c r="E232" s="189" t="s">
        <v>1971</v>
      </c>
      <c r="F232" s="190" t="s">
        <v>1972</v>
      </c>
      <c r="G232" s="191" t="s">
        <v>494</v>
      </c>
      <c r="H232" s="192">
        <v>17</v>
      </c>
      <c r="I232" s="193"/>
      <c r="J232" s="194">
        <f>ROUND(I232*H232,2)</f>
        <v>0</v>
      </c>
      <c r="K232" s="190" t="s">
        <v>261</v>
      </c>
      <c r="L232" s="38"/>
      <c r="M232" s="195" t="s">
        <v>1</v>
      </c>
      <c r="N232" s="196" t="s">
        <v>38</v>
      </c>
      <c r="O232" s="76"/>
      <c r="P232" s="197">
        <f>O232*H232</f>
        <v>0</v>
      </c>
      <c r="Q232" s="197">
        <v>0</v>
      </c>
      <c r="R232" s="197">
        <f>Q232*H232</f>
        <v>0</v>
      </c>
      <c r="S232" s="197">
        <v>0</v>
      </c>
      <c r="T232" s="198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99" t="s">
        <v>680</v>
      </c>
      <c r="AT232" s="199" t="s">
        <v>156</v>
      </c>
      <c r="AU232" s="199" t="s">
        <v>83</v>
      </c>
      <c r="AY232" s="18" t="s">
        <v>153</v>
      </c>
      <c r="BE232" s="200">
        <f>IF(N232="základní",J232,0)</f>
        <v>0</v>
      </c>
      <c r="BF232" s="200">
        <f>IF(N232="snížená",J232,0)</f>
        <v>0</v>
      </c>
      <c r="BG232" s="200">
        <f>IF(N232="zákl. přenesená",J232,0)</f>
        <v>0</v>
      </c>
      <c r="BH232" s="200">
        <f>IF(N232="sníž. přenesená",J232,0)</f>
        <v>0</v>
      </c>
      <c r="BI232" s="200">
        <f>IF(N232="nulová",J232,0)</f>
        <v>0</v>
      </c>
      <c r="BJ232" s="18" t="s">
        <v>81</v>
      </c>
      <c r="BK232" s="200">
        <f>ROUND(I232*H232,2)</f>
        <v>0</v>
      </c>
      <c r="BL232" s="18" t="s">
        <v>680</v>
      </c>
      <c r="BM232" s="199" t="s">
        <v>1973</v>
      </c>
    </row>
    <row r="233" s="2" customFormat="1">
      <c r="A233" s="37"/>
      <c r="B233" s="38"/>
      <c r="C233" s="37"/>
      <c r="D233" s="201" t="s">
        <v>162</v>
      </c>
      <c r="E233" s="37"/>
      <c r="F233" s="202" t="s">
        <v>1974</v>
      </c>
      <c r="G233" s="37"/>
      <c r="H233" s="37"/>
      <c r="I233" s="123"/>
      <c r="J233" s="37"/>
      <c r="K233" s="37"/>
      <c r="L233" s="38"/>
      <c r="M233" s="203"/>
      <c r="N233" s="204"/>
      <c r="O233" s="76"/>
      <c r="P233" s="76"/>
      <c r="Q233" s="76"/>
      <c r="R233" s="76"/>
      <c r="S233" s="76"/>
      <c r="T233" s="7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8" t="s">
        <v>162</v>
      </c>
      <c r="AU233" s="18" t="s">
        <v>83</v>
      </c>
    </row>
    <row r="234" s="14" customFormat="1">
      <c r="A234" s="14"/>
      <c r="B234" s="217"/>
      <c r="C234" s="14"/>
      <c r="D234" s="201" t="s">
        <v>264</v>
      </c>
      <c r="E234" s="218" t="s">
        <v>1</v>
      </c>
      <c r="F234" s="219" t="s">
        <v>244</v>
      </c>
      <c r="G234" s="14"/>
      <c r="H234" s="220">
        <v>17</v>
      </c>
      <c r="I234" s="221"/>
      <c r="J234" s="14"/>
      <c r="K234" s="14"/>
      <c r="L234" s="217"/>
      <c r="M234" s="222"/>
      <c r="N234" s="223"/>
      <c r="O234" s="223"/>
      <c r="P234" s="223"/>
      <c r="Q234" s="223"/>
      <c r="R234" s="223"/>
      <c r="S234" s="223"/>
      <c r="T234" s="22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18" t="s">
        <v>264</v>
      </c>
      <c r="AU234" s="218" t="s">
        <v>83</v>
      </c>
      <c r="AV234" s="14" t="s">
        <v>83</v>
      </c>
      <c r="AW234" s="14" t="s">
        <v>30</v>
      </c>
      <c r="AX234" s="14" t="s">
        <v>81</v>
      </c>
      <c r="AY234" s="218" t="s">
        <v>153</v>
      </c>
    </row>
    <row r="235" s="2" customFormat="1" ht="16.5" customHeight="1">
      <c r="A235" s="37"/>
      <c r="B235" s="187"/>
      <c r="C235" s="188" t="s">
        <v>638</v>
      </c>
      <c r="D235" s="188" t="s">
        <v>156</v>
      </c>
      <c r="E235" s="189" t="s">
        <v>1975</v>
      </c>
      <c r="F235" s="190" t="s">
        <v>1976</v>
      </c>
      <c r="G235" s="191" t="s">
        <v>301</v>
      </c>
      <c r="H235" s="192">
        <v>6.375</v>
      </c>
      <c r="I235" s="193"/>
      <c r="J235" s="194">
        <f>ROUND(I235*H235,2)</f>
        <v>0</v>
      </c>
      <c r="K235" s="190" t="s">
        <v>261</v>
      </c>
      <c r="L235" s="38"/>
      <c r="M235" s="195" t="s">
        <v>1</v>
      </c>
      <c r="N235" s="196" t="s">
        <v>38</v>
      </c>
      <c r="O235" s="76"/>
      <c r="P235" s="197">
        <f>O235*H235</f>
        <v>0</v>
      </c>
      <c r="Q235" s="197">
        <v>2.2563422040000001</v>
      </c>
      <c r="R235" s="197">
        <f>Q235*H235</f>
        <v>14.384181550500001</v>
      </c>
      <c r="S235" s="197">
        <v>0</v>
      </c>
      <c r="T235" s="198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9" t="s">
        <v>680</v>
      </c>
      <c r="AT235" s="199" t="s">
        <v>156</v>
      </c>
      <c r="AU235" s="199" t="s">
        <v>83</v>
      </c>
      <c r="AY235" s="18" t="s">
        <v>153</v>
      </c>
      <c r="BE235" s="200">
        <f>IF(N235="základní",J235,0)</f>
        <v>0</v>
      </c>
      <c r="BF235" s="200">
        <f>IF(N235="snížená",J235,0)</f>
        <v>0</v>
      </c>
      <c r="BG235" s="200">
        <f>IF(N235="zákl. přenesená",J235,0)</f>
        <v>0</v>
      </c>
      <c r="BH235" s="200">
        <f>IF(N235="sníž. přenesená",J235,0)</f>
        <v>0</v>
      </c>
      <c r="BI235" s="200">
        <f>IF(N235="nulová",J235,0)</f>
        <v>0</v>
      </c>
      <c r="BJ235" s="18" t="s">
        <v>81</v>
      </c>
      <c r="BK235" s="200">
        <f>ROUND(I235*H235,2)</f>
        <v>0</v>
      </c>
      <c r="BL235" s="18" t="s">
        <v>680</v>
      </c>
      <c r="BM235" s="199" t="s">
        <v>1977</v>
      </c>
    </row>
    <row r="236" s="2" customFormat="1">
      <c r="A236" s="37"/>
      <c r="B236" s="38"/>
      <c r="C236" s="37"/>
      <c r="D236" s="201" t="s">
        <v>162</v>
      </c>
      <c r="E236" s="37"/>
      <c r="F236" s="202" t="s">
        <v>1978</v>
      </c>
      <c r="G236" s="37"/>
      <c r="H236" s="37"/>
      <c r="I236" s="123"/>
      <c r="J236" s="37"/>
      <c r="K236" s="37"/>
      <c r="L236" s="38"/>
      <c r="M236" s="203"/>
      <c r="N236" s="204"/>
      <c r="O236" s="76"/>
      <c r="P236" s="76"/>
      <c r="Q236" s="76"/>
      <c r="R236" s="76"/>
      <c r="S236" s="76"/>
      <c r="T236" s="7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8" t="s">
        <v>162</v>
      </c>
      <c r="AU236" s="18" t="s">
        <v>83</v>
      </c>
    </row>
    <row r="237" s="14" customFormat="1">
      <c r="A237" s="14"/>
      <c r="B237" s="217"/>
      <c r="C237" s="14"/>
      <c r="D237" s="201" t="s">
        <v>264</v>
      </c>
      <c r="E237" s="218" t="s">
        <v>1</v>
      </c>
      <c r="F237" s="219" t="s">
        <v>1979</v>
      </c>
      <c r="G237" s="14"/>
      <c r="H237" s="220">
        <v>6.375</v>
      </c>
      <c r="I237" s="221"/>
      <c r="J237" s="14"/>
      <c r="K237" s="14"/>
      <c r="L237" s="217"/>
      <c r="M237" s="222"/>
      <c r="N237" s="223"/>
      <c r="O237" s="223"/>
      <c r="P237" s="223"/>
      <c r="Q237" s="223"/>
      <c r="R237" s="223"/>
      <c r="S237" s="223"/>
      <c r="T237" s="22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18" t="s">
        <v>264</v>
      </c>
      <c r="AU237" s="218" t="s">
        <v>83</v>
      </c>
      <c r="AV237" s="14" t="s">
        <v>83</v>
      </c>
      <c r="AW237" s="14" t="s">
        <v>30</v>
      </c>
      <c r="AX237" s="14" t="s">
        <v>81</v>
      </c>
      <c r="AY237" s="218" t="s">
        <v>153</v>
      </c>
    </row>
    <row r="238" s="2" customFormat="1" ht="16.5" customHeight="1">
      <c r="A238" s="37"/>
      <c r="B238" s="187"/>
      <c r="C238" s="188" t="s">
        <v>643</v>
      </c>
      <c r="D238" s="188" t="s">
        <v>156</v>
      </c>
      <c r="E238" s="189" t="s">
        <v>1980</v>
      </c>
      <c r="F238" s="190" t="s">
        <v>1981</v>
      </c>
      <c r="G238" s="191" t="s">
        <v>373</v>
      </c>
      <c r="H238" s="192">
        <v>399</v>
      </c>
      <c r="I238" s="193"/>
      <c r="J238" s="194">
        <f>ROUND(I238*H238,2)</f>
        <v>0</v>
      </c>
      <c r="K238" s="190" t="s">
        <v>261</v>
      </c>
      <c r="L238" s="38"/>
      <c r="M238" s="195" t="s">
        <v>1</v>
      </c>
      <c r="N238" s="196" t="s">
        <v>38</v>
      </c>
      <c r="O238" s="76"/>
      <c r="P238" s="197">
        <f>O238*H238</f>
        <v>0</v>
      </c>
      <c r="Q238" s="197">
        <v>0</v>
      </c>
      <c r="R238" s="197">
        <f>Q238*H238</f>
        <v>0</v>
      </c>
      <c r="S238" s="197">
        <v>0</v>
      </c>
      <c r="T238" s="198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99" t="s">
        <v>680</v>
      </c>
      <c r="AT238" s="199" t="s">
        <v>156</v>
      </c>
      <c r="AU238" s="199" t="s">
        <v>83</v>
      </c>
      <c r="AY238" s="18" t="s">
        <v>153</v>
      </c>
      <c r="BE238" s="200">
        <f>IF(N238="základní",J238,0)</f>
        <v>0</v>
      </c>
      <c r="BF238" s="200">
        <f>IF(N238="snížená",J238,0)</f>
        <v>0</v>
      </c>
      <c r="BG238" s="200">
        <f>IF(N238="zákl. přenesená",J238,0)</f>
        <v>0</v>
      </c>
      <c r="BH238" s="200">
        <f>IF(N238="sníž. přenesená",J238,0)</f>
        <v>0</v>
      </c>
      <c r="BI238" s="200">
        <f>IF(N238="nulová",J238,0)</f>
        <v>0</v>
      </c>
      <c r="BJ238" s="18" t="s">
        <v>81</v>
      </c>
      <c r="BK238" s="200">
        <f>ROUND(I238*H238,2)</f>
        <v>0</v>
      </c>
      <c r="BL238" s="18" t="s">
        <v>680</v>
      </c>
      <c r="BM238" s="199" t="s">
        <v>1982</v>
      </c>
    </row>
    <row r="239" s="2" customFormat="1">
      <c r="A239" s="37"/>
      <c r="B239" s="38"/>
      <c r="C239" s="37"/>
      <c r="D239" s="201" t="s">
        <v>162</v>
      </c>
      <c r="E239" s="37"/>
      <c r="F239" s="202" t="s">
        <v>1983</v>
      </c>
      <c r="G239" s="37"/>
      <c r="H239" s="37"/>
      <c r="I239" s="123"/>
      <c r="J239" s="37"/>
      <c r="K239" s="37"/>
      <c r="L239" s="38"/>
      <c r="M239" s="203"/>
      <c r="N239" s="204"/>
      <c r="O239" s="76"/>
      <c r="P239" s="76"/>
      <c r="Q239" s="76"/>
      <c r="R239" s="76"/>
      <c r="S239" s="76"/>
      <c r="T239" s="7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8" t="s">
        <v>162</v>
      </c>
      <c r="AU239" s="18" t="s">
        <v>83</v>
      </c>
    </row>
    <row r="240" s="14" customFormat="1">
      <c r="A240" s="14"/>
      <c r="B240" s="217"/>
      <c r="C240" s="14"/>
      <c r="D240" s="201" t="s">
        <v>264</v>
      </c>
      <c r="E240" s="218" t="s">
        <v>1</v>
      </c>
      <c r="F240" s="219" t="s">
        <v>1984</v>
      </c>
      <c r="G240" s="14"/>
      <c r="H240" s="220">
        <v>399</v>
      </c>
      <c r="I240" s="221"/>
      <c r="J240" s="14"/>
      <c r="K240" s="14"/>
      <c r="L240" s="217"/>
      <c r="M240" s="222"/>
      <c r="N240" s="223"/>
      <c r="O240" s="223"/>
      <c r="P240" s="223"/>
      <c r="Q240" s="223"/>
      <c r="R240" s="223"/>
      <c r="S240" s="223"/>
      <c r="T240" s="22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18" t="s">
        <v>264</v>
      </c>
      <c r="AU240" s="218" t="s">
        <v>83</v>
      </c>
      <c r="AV240" s="14" t="s">
        <v>83</v>
      </c>
      <c r="AW240" s="14" t="s">
        <v>30</v>
      </c>
      <c r="AX240" s="14" t="s">
        <v>81</v>
      </c>
      <c r="AY240" s="218" t="s">
        <v>153</v>
      </c>
    </row>
    <row r="241" s="2" customFormat="1" ht="16.5" customHeight="1">
      <c r="A241" s="37"/>
      <c r="B241" s="187"/>
      <c r="C241" s="188" t="s">
        <v>650</v>
      </c>
      <c r="D241" s="188" t="s">
        <v>156</v>
      </c>
      <c r="E241" s="189" t="s">
        <v>1985</v>
      </c>
      <c r="F241" s="190" t="s">
        <v>1986</v>
      </c>
      <c r="G241" s="191" t="s">
        <v>373</v>
      </c>
      <c r="H241" s="192">
        <v>36</v>
      </c>
      <c r="I241" s="193"/>
      <c r="J241" s="194">
        <f>ROUND(I241*H241,2)</f>
        <v>0</v>
      </c>
      <c r="K241" s="190" t="s">
        <v>261</v>
      </c>
      <c r="L241" s="38"/>
      <c r="M241" s="195" t="s">
        <v>1</v>
      </c>
      <c r="N241" s="196" t="s">
        <v>38</v>
      </c>
      <c r="O241" s="76"/>
      <c r="P241" s="197">
        <f>O241*H241</f>
        <v>0</v>
      </c>
      <c r="Q241" s="197">
        <v>0</v>
      </c>
      <c r="R241" s="197">
        <f>Q241*H241</f>
        <v>0</v>
      </c>
      <c r="S241" s="197">
        <v>0</v>
      </c>
      <c r="T241" s="198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99" t="s">
        <v>680</v>
      </c>
      <c r="AT241" s="199" t="s">
        <v>156</v>
      </c>
      <c r="AU241" s="199" t="s">
        <v>83</v>
      </c>
      <c r="AY241" s="18" t="s">
        <v>153</v>
      </c>
      <c r="BE241" s="200">
        <f>IF(N241="základní",J241,0)</f>
        <v>0</v>
      </c>
      <c r="BF241" s="200">
        <f>IF(N241="snížená",J241,0)</f>
        <v>0</v>
      </c>
      <c r="BG241" s="200">
        <f>IF(N241="zákl. přenesená",J241,0)</f>
        <v>0</v>
      </c>
      <c r="BH241" s="200">
        <f>IF(N241="sníž. přenesená",J241,0)</f>
        <v>0</v>
      </c>
      <c r="BI241" s="200">
        <f>IF(N241="nulová",J241,0)</f>
        <v>0</v>
      </c>
      <c r="BJ241" s="18" t="s">
        <v>81</v>
      </c>
      <c r="BK241" s="200">
        <f>ROUND(I241*H241,2)</f>
        <v>0</v>
      </c>
      <c r="BL241" s="18" t="s">
        <v>680</v>
      </c>
      <c r="BM241" s="199" t="s">
        <v>1987</v>
      </c>
    </row>
    <row r="242" s="2" customFormat="1">
      <c r="A242" s="37"/>
      <c r="B242" s="38"/>
      <c r="C242" s="37"/>
      <c r="D242" s="201" t="s">
        <v>162</v>
      </c>
      <c r="E242" s="37"/>
      <c r="F242" s="202" t="s">
        <v>1988</v>
      </c>
      <c r="G242" s="37"/>
      <c r="H242" s="37"/>
      <c r="I242" s="123"/>
      <c r="J242" s="37"/>
      <c r="K242" s="37"/>
      <c r="L242" s="38"/>
      <c r="M242" s="203"/>
      <c r="N242" s="204"/>
      <c r="O242" s="76"/>
      <c r="P242" s="76"/>
      <c r="Q242" s="76"/>
      <c r="R242" s="76"/>
      <c r="S242" s="76"/>
      <c r="T242" s="7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8" t="s">
        <v>162</v>
      </c>
      <c r="AU242" s="18" t="s">
        <v>83</v>
      </c>
    </row>
    <row r="243" s="14" customFormat="1">
      <c r="A243" s="14"/>
      <c r="B243" s="217"/>
      <c r="C243" s="14"/>
      <c r="D243" s="201" t="s">
        <v>264</v>
      </c>
      <c r="E243" s="218" t="s">
        <v>1</v>
      </c>
      <c r="F243" s="219" t="s">
        <v>628</v>
      </c>
      <c r="G243" s="14"/>
      <c r="H243" s="220">
        <v>36</v>
      </c>
      <c r="I243" s="221"/>
      <c r="J243" s="14"/>
      <c r="K243" s="14"/>
      <c r="L243" s="217"/>
      <c r="M243" s="222"/>
      <c r="N243" s="223"/>
      <c r="O243" s="223"/>
      <c r="P243" s="223"/>
      <c r="Q243" s="223"/>
      <c r="R243" s="223"/>
      <c r="S243" s="223"/>
      <c r="T243" s="22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18" t="s">
        <v>264</v>
      </c>
      <c r="AU243" s="218" t="s">
        <v>83</v>
      </c>
      <c r="AV243" s="14" t="s">
        <v>83</v>
      </c>
      <c r="AW243" s="14" t="s">
        <v>30</v>
      </c>
      <c r="AX243" s="14" t="s">
        <v>81</v>
      </c>
      <c r="AY243" s="218" t="s">
        <v>153</v>
      </c>
    </row>
    <row r="244" s="2" customFormat="1" ht="16.5" customHeight="1">
      <c r="A244" s="37"/>
      <c r="B244" s="187"/>
      <c r="C244" s="188" t="s">
        <v>656</v>
      </c>
      <c r="D244" s="188" t="s">
        <v>156</v>
      </c>
      <c r="E244" s="189" t="s">
        <v>1989</v>
      </c>
      <c r="F244" s="190" t="s">
        <v>1990</v>
      </c>
      <c r="G244" s="191" t="s">
        <v>373</v>
      </c>
      <c r="H244" s="192">
        <v>435</v>
      </c>
      <c r="I244" s="193"/>
      <c r="J244" s="194">
        <f>ROUND(I244*H244,2)</f>
        <v>0</v>
      </c>
      <c r="K244" s="190" t="s">
        <v>261</v>
      </c>
      <c r="L244" s="38"/>
      <c r="M244" s="195" t="s">
        <v>1</v>
      </c>
      <c r="N244" s="196" t="s">
        <v>38</v>
      </c>
      <c r="O244" s="76"/>
      <c r="P244" s="197">
        <f>O244*H244</f>
        <v>0</v>
      </c>
      <c r="Q244" s="197">
        <v>0.20300000000000001</v>
      </c>
      <c r="R244" s="197">
        <f>Q244*H244</f>
        <v>88.305000000000007</v>
      </c>
      <c r="S244" s="197">
        <v>0</v>
      </c>
      <c r="T244" s="198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99" t="s">
        <v>680</v>
      </c>
      <c r="AT244" s="199" t="s">
        <v>156</v>
      </c>
      <c r="AU244" s="199" t="s">
        <v>83</v>
      </c>
      <c r="AY244" s="18" t="s">
        <v>153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8" t="s">
        <v>81</v>
      </c>
      <c r="BK244" s="200">
        <f>ROUND(I244*H244,2)</f>
        <v>0</v>
      </c>
      <c r="BL244" s="18" t="s">
        <v>680</v>
      </c>
      <c r="BM244" s="199" t="s">
        <v>1991</v>
      </c>
    </row>
    <row r="245" s="2" customFormat="1">
      <c r="A245" s="37"/>
      <c r="B245" s="38"/>
      <c r="C245" s="37"/>
      <c r="D245" s="201" t="s">
        <v>162</v>
      </c>
      <c r="E245" s="37"/>
      <c r="F245" s="202" t="s">
        <v>1992</v>
      </c>
      <c r="G245" s="37"/>
      <c r="H245" s="37"/>
      <c r="I245" s="123"/>
      <c r="J245" s="37"/>
      <c r="K245" s="37"/>
      <c r="L245" s="38"/>
      <c r="M245" s="203"/>
      <c r="N245" s="204"/>
      <c r="O245" s="76"/>
      <c r="P245" s="76"/>
      <c r="Q245" s="76"/>
      <c r="R245" s="76"/>
      <c r="S245" s="76"/>
      <c r="T245" s="7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8" t="s">
        <v>162</v>
      </c>
      <c r="AU245" s="18" t="s">
        <v>83</v>
      </c>
    </row>
    <row r="246" s="14" customFormat="1">
      <c r="A246" s="14"/>
      <c r="B246" s="217"/>
      <c r="C246" s="14"/>
      <c r="D246" s="201" t="s">
        <v>264</v>
      </c>
      <c r="E246" s="218" t="s">
        <v>1</v>
      </c>
      <c r="F246" s="219" t="s">
        <v>1825</v>
      </c>
      <c r="G246" s="14"/>
      <c r="H246" s="220">
        <v>435</v>
      </c>
      <c r="I246" s="221"/>
      <c r="J246" s="14"/>
      <c r="K246" s="14"/>
      <c r="L246" s="217"/>
      <c r="M246" s="222"/>
      <c r="N246" s="223"/>
      <c r="O246" s="223"/>
      <c r="P246" s="223"/>
      <c r="Q246" s="223"/>
      <c r="R246" s="223"/>
      <c r="S246" s="223"/>
      <c r="T246" s="22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18" t="s">
        <v>264</v>
      </c>
      <c r="AU246" s="218" t="s">
        <v>83</v>
      </c>
      <c r="AV246" s="14" t="s">
        <v>83</v>
      </c>
      <c r="AW246" s="14" t="s">
        <v>30</v>
      </c>
      <c r="AX246" s="14" t="s">
        <v>81</v>
      </c>
      <c r="AY246" s="218" t="s">
        <v>153</v>
      </c>
    </row>
    <row r="247" s="2" customFormat="1" ht="16.5" customHeight="1">
      <c r="A247" s="37"/>
      <c r="B247" s="187"/>
      <c r="C247" s="188" t="s">
        <v>662</v>
      </c>
      <c r="D247" s="188" t="s">
        <v>156</v>
      </c>
      <c r="E247" s="189" t="s">
        <v>1993</v>
      </c>
      <c r="F247" s="190" t="s">
        <v>1994</v>
      </c>
      <c r="G247" s="191" t="s">
        <v>373</v>
      </c>
      <c r="H247" s="192">
        <v>435</v>
      </c>
      <c r="I247" s="193"/>
      <c r="J247" s="194">
        <f>ROUND(I247*H247,2)</f>
        <v>0</v>
      </c>
      <c r="K247" s="190" t="s">
        <v>261</v>
      </c>
      <c r="L247" s="38"/>
      <c r="M247" s="195" t="s">
        <v>1</v>
      </c>
      <c r="N247" s="196" t="s">
        <v>38</v>
      </c>
      <c r="O247" s="76"/>
      <c r="P247" s="197">
        <f>O247*H247</f>
        <v>0</v>
      </c>
      <c r="Q247" s="197">
        <v>9.1799999999999995E-05</v>
      </c>
      <c r="R247" s="197">
        <f>Q247*H247</f>
        <v>0.039932999999999996</v>
      </c>
      <c r="S247" s="197">
        <v>0</v>
      </c>
      <c r="T247" s="198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99" t="s">
        <v>680</v>
      </c>
      <c r="AT247" s="199" t="s">
        <v>156</v>
      </c>
      <c r="AU247" s="199" t="s">
        <v>83</v>
      </c>
      <c r="AY247" s="18" t="s">
        <v>153</v>
      </c>
      <c r="BE247" s="200">
        <f>IF(N247="základní",J247,0)</f>
        <v>0</v>
      </c>
      <c r="BF247" s="200">
        <f>IF(N247="snížená",J247,0)</f>
        <v>0</v>
      </c>
      <c r="BG247" s="200">
        <f>IF(N247="zákl. přenesená",J247,0)</f>
        <v>0</v>
      </c>
      <c r="BH247" s="200">
        <f>IF(N247="sníž. přenesená",J247,0)</f>
        <v>0</v>
      </c>
      <c r="BI247" s="200">
        <f>IF(N247="nulová",J247,0)</f>
        <v>0</v>
      </c>
      <c r="BJ247" s="18" t="s">
        <v>81</v>
      </c>
      <c r="BK247" s="200">
        <f>ROUND(I247*H247,2)</f>
        <v>0</v>
      </c>
      <c r="BL247" s="18" t="s">
        <v>680</v>
      </c>
      <c r="BM247" s="199" t="s">
        <v>1995</v>
      </c>
    </row>
    <row r="248" s="2" customFormat="1">
      <c r="A248" s="37"/>
      <c r="B248" s="38"/>
      <c r="C248" s="37"/>
      <c r="D248" s="201" t="s">
        <v>162</v>
      </c>
      <c r="E248" s="37"/>
      <c r="F248" s="202" t="s">
        <v>1996</v>
      </c>
      <c r="G248" s="37"/>
      <c r="H248" s="37"/>
      <c r="I248" s="123"/>
      <c r="J248" s="37"/>
      <c r="K248" s="37"/>
      <c r="L248" s="38"/>
      <c r="M248" s="203"/>
      <c r="N248" s="204"/>
      <c r="O248" s="76"/>
      <c r="P248" s="76"/>
      <c r="Q248" s="76"/>
      <c r="R248" s="76"/>
      <c r="S248" s="76"/>
      <c r="T248" s="7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8" t="s">
        <v>162</v>
      </c>
      <c r="AU248" s="18" t="s">
        <v>83</v>
      </c>
    </row>
    <row r="249" s="14" customFormat="1">
      <c r="A249" s="14"/>
      <c r="B249" s="217"/>
      <c r="C249" s="14"/>
      <c r="D249" s="201" t="s">
        <v>264</v>
      </c>
      <c r="E249" s="218" t="s">
        <v>1</v>
      </c>
      <c r="F249" s="219" t="s">
        <v>1825</v>
      </c>
      <c r="G249" s="14"/>
      <c r="H249" s="220">
        <v>435</v>
      </c>
      <c r="I249" s="221"/>
      <c r="J249" s="14"/>
      <c r="K249" s="14"/>
      <c r="L249" s="217"/>
      <c r="M249" s="222"/>
      <c r="N249" s="223"/>
      <c r="O249" s="223"/>
      <c r="P249" s="223"/>
      <c r="Q249" s="223"/>
      <c r="R249" s="223"/>
      <c r="S249" s="223"/>
      <c r="T249" s="22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18" t="s">
        <v>264</v>
      </c>
      <c r="AU249" s="218" t="s">
        <v>83</v>
      </c>
      <c r="AV249" s="14" t="s">
        <v>83</v>
      </c>
      <c r="AW249" s="14" t="s">
        <v>30</v>
      </c>
      <c r="AX249" s="14" t="s">
        <v>81</v>
      </c>
      <c r="AY249" s="218" t="s">
        <v>153</v>
      </c>
    </row>
    <row r="250" s="2" customFormat="1" ht="16.5" customHeight="1">
      <c r="A250" s="37"/>
      <c r="B250" s="187"/>
      <c r="C250" s="236" t="s">
        <v>669</v>
      </c>
      <c r="D250" s="236" t="s">
        <v>491</v>
      </c>
      <c r="E250" s="237" t="s">
        <v>1997</v>
      </c>
      <c r="F250" s="238" t="s">
        <v>1998</v>
      </c>
      <c r="G250" s="239" t="s">
        <v>373</v>
      </c>
      <c r="H250" s="240">
        <v>435</v>
      </c>
      <c r="I250" s="241"/>
      <c r="J250" s="242">
        <f>ROUND(I250*H250,2)</f>
        <v>0</v>
      </c>
      <c r="K250" s="238" t="s">
        <v>261</v>
      </c>
      <c r="L250" s="243"/>
      <c r="M250" s="244" t="s">
        <v>1</v>
      </c>
      <c r="N250" s="245" t="s">
        <v>38</v>
      </c>
      <c r="O250" s="76"/>
      <c r="P250" s="197">
        <f>O250*H250</f>
        <v>0</v>
      </c>
      <c r="Q250" s="197">
        <v>2.0000000000000002E-05</v>
      </c>
      <c r="R250" s="197">
        <f>Q250*H250</f>
        <v>0.0087000000000000011</v>
      </c>
      <c r="S250" s="197">
        <v>0</v>
      </c>
      <c r="T250" s="198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99" t="s">
        <v>693</v>
      </c>
      <c r="AT250" s="199" t="s">
        <v>491</v>
      </c>
      <c r="AU250" s="199" t="s">
        <v>83</v>
      </c>
      <c r="AY250" s="18" t="s">
        <v>153</v>
      </c>
      <c r="BE250" s="200">
        <f>IF(N250="základní",J250,0)</f>
        <v>0</v>
      </c>
      <c r="BF250" s="200">
        <f>IF(N250="snížená",J250,0)</f>
        <v>0</v>
      </c>
      <c r="BG250" s="200">
        <f>IF(N250="zákl. přenesená",J250,0)</f>
        <v>0</v>
      </c>
      <c r="BH250" s="200">
        <f>IF(N250="sníž. přenesená",J250,0)</f>
        <v>0</v>
      </c>
      <c r="BI250" s="200">
        <f>IF(N250="nulová",J250,0)</f>
        <v>0</v>
      </c>
      <c r="BJ250" s="18" t="s">
        <v>81</v>
      </c>
      <c r="BK250" s="200">
        <f>ROUND(I250*H250,2)</f>
        <v>0</v>
      </c>
      <c r="BL250" s="18" t="s">
        <v>693</v>
      </c>
      <c r="BM250" s="199" t="s">
        <v>1999</v>
      </c>
    </row>
    <row r="251" s="2" customFormat="1">
      <c r="A251" s="37"/>
      <c r="B251" s="38"/>
      <c r="C251" s="37"/>
      <c r="D251" s="201" t="s">
        <v>162</v>
      </c>
      <c r="E251" s="37"/>
      <c r="F251" s="202" t="s">
        <v>1998</v>
      </c>
      <c r="G251" s="37"/>
      <c r="H251" s="37"/>
      <c r="I251" s="123"/>
      <c r="J251" s="37"/>
      <c r="K251" s="37"/>
      <c r="L251" s="38"/>
      <c r="M251" s="203"/>
      <c r="N251" s="204"/>
      <c r="O251" s="76"/>
      <c r="P251" s="76"/>
      <c r="Q251" s="76"/>
      <c r="R251" s="76"/>
      <c r="S251" s="76"/>
      <c r="T251" s="7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8" t="s">
        <v>162</v>
      </c>
      <c r="AU251" s="18" t="s">
        <v>83</v>
      </c>
    </row>
    <row r="252" s="14" customFormat="1">
      <c r="A252" s="14"/>
      <c r="B252" s="217"/>
      <c r="C252" s="14"/>
      <c r="D252" s="201" t="s">
        <v>264</v>
      </c>
      <c r="E252" s="218" t="s">
        <v>1</v>
      </c>
      <c r="F252" s="219" t="s">
        <v>1825</v>
      </c>
      <c r="G252" s="14"/>
      <c r="H252" s="220">
        <v>435</v>
      </c>
      <c r="I252" s="221"/>
      <c r="J252" s="14"/>
      <c r="K252" s="14"/>
      <c r="L252" s="217"/>
      <c r="M252" s="222"/>
      <c r="N252" s="223"/>
      <c r="O252" s="223"/>
      <c r="P252" s="223"/>
      <c r="Q252" s="223"/>
      <c r="R252" s="223"/>
      <c r="S252" s="223"/>
      <c r="T252" s="22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18" t="s">
        <v>264</v>
      </c>
      <c r="AU252" s="218" t="s">
        <v>83</v>
      </c>
      <c r="AV252" s="14" t="s">
        <v>83</v>
      </c>
      <c r="AW252" s="14" t="s">
        <v>30</v>
      </c>
      <c r="AX252" s="14" t="s">
        <v>81</v>
      </c>
      <c r="AY252" s="218" t="s">
        <v>153</v>
      </c>
    </row>
    <row r="253" s="2" customFormat="1" ht="16.5" customHeight="1">
      <c r="A253" s="37"/>
      <c r="B253" s="187"/>
      <c r="C253" s="188" t="s">
        <v>677</v>
      </c>
      <c r="D253" s="188" t="s">
        <v>156</v>
      </c>
      <c r="E253" s="189" t="s">
        <v>2000</v>
      </c>
      <c r="F253" s="190" t="s">
        <v>2001</v>
      </c>
      <c r="G253" s="191" t="s">
        <v>373</v>
      </c>
      <c r="H253" s="192">
        <v>72</v>
      </c>
      <c r="I253" s="193"/>
      <c r="J253" s="194">
        <f>ROUND(I253*H253,2)</f>
        <v>0</v>
      </c>
      <c r="K253" s="190" t="s">
        <v>261</v>
      </c>
      <c r="L253" s="38"/>
      <c r="M253" s="195" t="s">
        <v>1</v>
      </c>
      <c r="N253" s="196" t="s">
        <v>38</v>
      </c>
      <c r="O253" s="76"/>
      <c r="P253" s="197">
        <f>O253*H253</f>
        <v>0</v>
      </c>
      <c r="Q253" s="197">
        <v>0</v>
      </c>
      <c r="R253" s="197">
        <f>Q253*H253</f>
        <v>0</v>
      </c>
      <c r="S253" s="197">
        <v>0</v>
      </c>
      <c r="T253" s="198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99" t="s">
        <v>680</v>
      </c>
      <c r="AT253" s="199" t="s">
        <v>156</v>
      </c>
      <c r="AU253" s="199" t="s">
        <v>83</v>
      </c>
      <c r="AY253" s="18" t="s">
        <v>153</v>
      </c>
      <c r="BE253" s="200">
        <f>IF(N253="základní",J253,0)</f>
        <v>0</v>
      </c>
      <c r="BF253" s="200">
        <f>IF(N253="snížená",J253,0)</f>
        <v>0</v>
      </c>
      <c r="BG253" s="200">
        <f>IF(N253="zákl. přenesená",J253,0)</f>
        <v>0</v>
      </c>
      <c r="BH253" s="200">
        <f>IF(N253="sníž. přenesená",J253,0)</f>
        <v>0</v>
      </c>
      <c r="BI253" s="200">
        <f>IF(N253="nulová",J253,0)</f>
        <v>0</v>
      </c>
      <c r="BJ253" s="18" t="s">
        <v>81</v>
      </c>
      <c r="BK253" s="200">
        <f>ROUND(I253*H253,2)</f>
        <v>0</v>
      </c>
      <c r="BL253" s="18" t="s">
        <v>680</v>
      </c>
      <c r="BM253" s="199" t="s">
        <v>2002</v>
      </c>
    </row>
    <row r="254" s="2" customFormat="1">
      <c r="A254" s="37"/>
      <c r="B254" s="38"/>
      <c r="C254" s="37"/>
      <c r="D254" s="201" t="s">
        <v>162</v>
      </c>
      <c r="E254" s="37"/>
      <c r="F254" s="202" t="s">
        <v>2003</v>
      </c>
      <c r="G254" s="37"/>
      <c r="H254" s="37"/>
      <c r="I254" s="123"/>
      <c r="J254" s="37"/>
      <c r="K254" s="37"/>
      <c r="L254" s="38"/>
      <c r="M254" s="203"/>
      <c r="N254" s="204"/>
      <c r="O254" s="76"/>
      <c r="P254" s="76"/>
      <c r="Q254" s="76"/>
      <c r="R254" s="76"/>
      <c r="S254" s="76"/>
      <c r="T254" s="7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8" t="s">
        <v>162</v>
      </c>
      <c r="AU254" s="18" t="s">
        <v>83</v>
      </c>
    </row>
    <row r="255" s="14" customFormat="1">
      <c r="A255" s="14"/>
      <c r="B255" s="217"/>
      <c r="C255" s="14"/>
      <c r="D255" s="201" t="s">
        <v>264</v>
      </c>
      <c r="E255" s="218" t="s">
        <v>1</v>
      </c>
      <c r="F255" s="219" t="s">
        <v>2004</v>
      </c>
      <c r="G255" s="14"/>
      <c r="H255" s="220">
        <v>72</v>
      </c>
      <c r="I255" s="221"/>
      <c r="J255" s="14"/>
      <c r="K255" s="14"/>
      <c r="L255" s="217"/>
      <c r="M255" s="222"/>
      <c r="N255" s="223"/>
      <c r="O255" s="223"/>
      <c r="P255" s="223"/>
      <c r="Q255" s="223"/>
      <c r="R255" s="223"/>
      <c r="S255" s="223"/>
      <c r="T255" s="22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18" t="s">
        <v>264</v>
      </c>
      <c r="AU255" s="218" t="s">
        <v>83</v>
      </c>
      <c r="AV255" s="14" t="s">
        <v>83</v>
      </c>
      <c r="AW255" s="14" t="s">
        <v>30</v>
      </c>
      <c r="AX255" s="14" t="s">
        <v>81</v>
      </c>
      <c r="AY255" s="218" t="s">
        <v>153</v>
      </c>
    </row>
    <row r="256" s="2" customFormat="1" ht="16.5" customHeight="1">
      <c r="A256" s="37"/>
      <c r="B256" s="187"/>
      <c r="C256" s="236" t="s">
        <v>683</v>
      </c>
      <c r="D256" s="236" t="s">
        <v>491</v>
      </c>
      <c r="E256" s="237" t="s">
        <v>2005</v>
      </c>
      <c r="F256" s="238" t="s">
        <v>2006</v>
      </c>
      <c r="G256" s="239" t="s">
        <v>373</v>
      </c>
      <c r="H256" s="240">
        <v>72</v>
      </c>
      <c r="I256" s="241"/>
      <c r="J256" s="242">
        <f>ROUND(I256*H256,2)</f>
        <v>0</v>
      </c>
      <c r="K256" s="238" t="s">
        <v>261</v>
      </c>
      <c r="L256" s="243"/>
      <c r="M256" s="244" t="s">
        <v>1</v>
      </c>
      <c r="N256" s="245" t="s">
        <v>38</v>
      </c>
      <c r="O256" s="76"/>
      <c r="P256" s="197">
        <f>O256*H256</f>
        <v>0</v>
      </c>
      <c r="Q256" s="197">
        <v>0.00068999999999999997</v>
      </c>
      <c r="R256" s="197">
        <f>Q256*H256</f>
        <v>0.049679999999999995</v>
      </c>
      <c r="S256" s="197">
        <v>0</v>
      </c>
      <c r="T256" s="198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99" t="s">
        <v>693</v>
      </c>
      <c r="AT256" s="199" t="s">
        <v>491</v>
      </c>
      <c r="AU256" s="199" t="s">
        <v>83</v>
      </c>
      <c r="AY256" s="18" t="s">
        <v>153</v>
      </c>
      <c r="BE256" s="200">
        <f>IF(N256="základní",J256,0)</f>
        <v>0</v>
      </c>
      <c r="BF256" s="200">
        <f>IF(N256="snížená",J256,0)</f>
        <v>0</v>
      </c>
      <c r="BG256" s="200">
        <f>IF(N256="zákl. přenesená",J256,0)</f>
        <v>0</v>
      </c>
      <c r="BH256" s="200">
        <f>IF(N256="sníž. přenesená",J256,0)</f>
        <v>0</v>
      </c>
      <c r="BI256" s="200">
        <f>IF(N256="nulová",J256,0)</f>
        <v>0</v>
      </c>
      <c r="BJ256" s="18" t="s">
        <v>81</v>
      </c>
      <c r="BK256" s="200">
        <f>ROUND(I256*H256,2)</f>
        <v>0</v>
      </c>
      <c r="BL256" s="18" t="s">
        <v>693</v>
      </c>
      <c r="BM256" s="199" t="s">
        <v>2007</v>
      </c>
    </row>
    <row r="257" s="2" customFormat="1">
      <c r="A257" s="37"/>
      <c r="B257" s="38"/>
      <c r="C257" s="37"/>
      <c r="D257" s="201" t="s">
        <v>162</v>
      </c>
      <c r="E257" s="37"/>
      <c r="F257" s="202" t="s">
        <v>2006</v>
      </c>
      <c r="G257" s="37"/>
      <c r="H257" s="37"/>
      <c r="I257" s="123"/>
      <c r="J257" s="37"/>
      <c r="K257" s="37"/>
      <c r="L257" s="38"/>
      <c r="M257" s="203"/>
      <c r="N257" s="204"/>
      <c r="O257" s="76"/>
      <c r="P257" s="76"/>
      <c r="Q257" s="76"/>
      <c r="R257" s="76"/>
      <c r="S257" s="76"/>
      <c r="T257" s="7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8" t="s">
        <v>162</v>
      </c>
      <c r="AU257" s="18" t="s">
        <v>83</v>
      </c>
    </row>
    <row r="258" s="14" customFormat="1">
      <c r="A258" s="14"/>
      <c r="B258" s="217"/>
      <c r="C258" s="14"/>
      <c r="D258" s="201" t="s">
        <v>264</v>
      </c>
      <c r="E258" s="218" t="s">
        <v>1</v>
      </c>
      <c r="F258" s="219" t="s">
        <v>1671</v>
      </c>
      <c r="G258" s="14"/>
      <c r="H258" s="220">
        <v>72</v>
      </c>
      <c r="I258" s="221"/>
      <c r="J258" s="14"/>
      <c r="K258" s="14"/>
      <c r="L258" s="217"/>
      <c r="M258" s="222"/>
      <c r="N258" s="223"/>
      <c r="O258" s="223"/>
      <c r="P258" s="223"/>
      <c r="Q258" s="223"/>
      <c r="R258" s="223"/>
      <c r="S258" s="223"/>
      <c r="T258" s="22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18" t="s">
        <v>264</v>
      </c>
      <c r="AU258" s="218" t="s">
        <v>83</v>
      </c>
      <c r="AV258" s="14" t="s">
        <v>83</v>
      </c>
      <c r="AW258" s="14" t="s">
        <v>30</v>
      </c>
      <c r="AX258" s="14" t="s">
        <v>81</v>
      </c>
      <c r="AY258" s="218" t="s">
        <v>153</v>
      </c>
    </row>
    <row r="259" s="2" customFormat="1" ht="16.5" customHeight="1">
      <c r="A259" s="37"/>
      <c r="B259" s="187"/>
      <c r="C259" s="188" t="s">
        <v>690</v>
      </c>
      <c r="D259" s="188" t="s">
        <v>156</v>
      </c>
      <c r="E259" s="189" t="s">
        <v>2008</v>
      </c>
      <c r="F259" s="190" t="s">
        <v>2009</v>
      </c>
      <c r="G259" s="191" t="s">
        <v>373</v>
      </c>
      <c r="H259" s="192">
        <v>399</v>
      </c>
      <c r="I259" s="193"/>
      <c r="J259" s="194">
        <f>ROUND(I259*H259,2)</f>
        <v>0</v>
      </c>
      <c r="K259" s="190" t="s">
        <v>261</v>
      </c>
      <c r="L259" s="38"/>
      <c r="M259" s="195" t="s">
        <v>1</v>
      </c>
      <c r="N259" s="196" t="s">
        <v>38</v>
      </c>
      <c r="O259" s="76"/>
      <c r="P259" s="197">
        <f>O259*H259</f>
        <v>0</v>
      </c>
      <c r="Q259" s="197">
        <v>0</v>
      </c>
      <c r="R259" s="197">
        <f>Q259*H259</f>
        <v>0</v>
      </c>
      <c r="S259" s="197">
        <v>0</v>
      </c>
      <c r="T259" s="198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99" t="s">
        <v>680</v>
      </c>
      <c r="AT259" s="199" t="s">
        <v>156</v>
      </c>
      <c r="AU259" s="199" t="s">
        <v>83</v>
      </c>
      <c r="AY259" s="18" t="s">
        <v>153</v>
      </c>
      <c r="BE259" s="200">
        <f>IF(N259="základní",J259,0)</f>
        <v>0</v>
      </c>
      <c r="BF259" s="200">
        <f>IF(N259="snížená",J259,0)</f>
        <v>0</v>
      </c>
      <c r="BG259" s="200">
        <f>IF(N259="zákl. přenesená",J259,0)</f>
        <v>0</v>
      </c>
      <c r="BH259" s="200">
        <f>IF(N259="sníž. přenesená",J259,0)</f>
        <v>0</v>
      </c>
      <c r="BI259" s="200">
        <f>IF(N259="nulová",J259,0)</f>
        <v>0</v>
      </c>
      <c r="BJ259" s="18" t="s">
        <v>81</v>
      </c>
      <c r="BK259" s="200">
        <f>ROUND(I259*H259,2)</f>
        <v>0</v>
      </c>
      <c r="BL259" s="18" t="s">
        <v>680</v>
      </c>
      <c r="BM259" s="199" t="s">
        <v>2010</v>
      </c>
    </row>
    <row r="260" s="2" customFormat="1">
      <c r="A260" s="37"/>
      <c r="B260" s="38"/>
      <c r="C260" s="37"/>
      <c r="D260" s="201" t="s">
        <v>162</v>
      </c>
      <c r="E260" s="37"/>
      <c r="F260" s="202" t="s">
        <v>2011</v>
      </c>
      <c r="G260" s="37"/>
      <c r="H260" s="37"/>
      <c r="I260" s="123"/>
      <c r="J260" s="37"/>
      <c r="K260" s="37"/>
      <c r="L260" s="38"/>
      <c r="M260" s="203"/>
      <c r="N260" s="204"/>
      <c r="O260" s="76"/>
      <c r="P260" s="76"/>
      <c r="Q260" s="76"/>
      <c r="R260" s="76"/>
      <c r="S260" s="76"/>
      <c r="T260" s="7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T260" s="18" t="s">
        <v>162</v>
      </c>
      <c r="AU260" s="18" t="s">
        <v>83</v>
      </c>
    </row>
    <row r="261" s="14" customFormat="1">
      <c r="A261" s="14"/>
      <c r="B261" s="217"/>
      <c r="C261" s="14"/>
      <c r="D261" s="201" t="s">
        <v>264</v>
      </c>
      <c r="E261" s="218" t="s">
        <v>1</v>
      </c>
      <c r="F261" s="219" t="s">
        <v>1984</v>
      </c>
      <c r="G261" s="14"/>
      <c r="H261" s="220">
        <v>399</v>
      </c>
      <c r="I261" s="221"/>
      <c r="J261" s="14"/>
      <c r="K261" s="14"/>
      <c r="L261" s="217"/>
      <c r="M261" s="222"/>
      <c r="N261" s="223"/>
      <c r="O261" s="223"/>
      <c r="P261" s="223"/>
      <c r="Q261" s="223"/>
      <c r="R261" s="223"/>
      <c r="S261" s="223"/>
      <c r="T261" s="22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18" t="s">
        <v>264</v>
      </c>
      <c r="AU261" s="218" t="s">
        <v>83</v>
      </c>
      <c r="AV261" s="14" t="s">
        <v>83</v>
      </c>
      <c r="AW261" s="14" t="s">
        <v>30</v>
      </c>
      <c r="AX261" s="14" t="s">
        <v>81</v>
      </c>
      <c r="AY261" s="218" t="s">
        <v>153</v>
      </c>
    </row>
    <row r="262" s="2" customFormat="1" ht="16.5" customHeight="1">
      <c r="A262" s="37"/>
      <c r="B262" s="187"/>
      <c r="C262" s="188" t="s">
        <v>1209</v>
      </c>
      <c r="D262" s="188" t="s">
        <v>156</v>
      </c>
      <c r="E262" s="189" t="s">
        <v>2012</v>
      </c>
      <c r="F262" s="190" t="s">
        <v>2013</v>
      </c>
      <c r="G262" s="191" t="s">
        <v>373</v>
      </c>
      <c r="H262" s="192">
        <v>36</v>
      </c>
      <c r="I262" s="193"/>
      <c r="J262" s="194">
        <f>ROUND(I262*H262,2)</f>
        <v>0</v>
      </c>
      <c r="K262" s="190" t="s">
        <v>261</v>
      </c>
      <c r="L262" s="38"/>
      <c r="M262" s="195" t="s">
        <v>1</v>
      </c>
      <c r="N262" s="196" t="s">
        <v>38</v>
      </c>
      <c r="O262" s="76"/>
      <c r="P262" s="197">
        <f>O262*H262</f>
        <v>0</v>
      </c>
      <c r="Q262" s="197">
        <v>0</v>
      </c>
      <c r="R262" s="197">
        <f>Q262*H262</f>
        <v>0</v>
      </c>
      <c r="S262" s="197">
        <v>0</v>
      </c>
      <c r="T262" s="198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99" t="s">
        <v>680</v>
      </c>
      <c r="AT262" s="199" t="s">
        <v>156</v>
      </c>
      <c r="AU262" s="199" t="s">
        <v>83</v>
      </c>
      <c r="AY262" s="18" t="s">
        <v>153</v>
      </c>
      <c r="BE262" s="200">
        <f>IF(N262="základní",J262,0)</f>
        <v>0</v>
      </c>
      <c r="BF262" s="200">
        <f>IF(N262="snížená",J262,0)</f>
        <v>0</v>
      </c>
      <c r="BG262" s="200">
        <f>IF(N262="zákl. přenesená",J262,0)</f>
        <v>0</v>
      </c>
      <c r="BH262" s="200">
        <f>IF(N262="sníž. přenesená",J262,0)</f>
        <v>0</v>
      </c>
      <c r="BI262" s="200">
        <f>IF(N262="nulová",J262,0)</f>
        <v>0</v>
      </c>
      <c r="BJ262" s="18" t="s">
        <v>81</v>
      </c>
      <c r="BK262" s="200">
        <f>ROUND(I262*H262,2)</f>
        <v>0</v>
      </c>
      <c r="BL262" s="18" t="s">
        <v>680</v>
      </c>
      <c r="BM262" s="199" t="s">
        <v>2014</v>
      </c>
    </row>
    <row r="263" s="2" customFormat="1">
      <c r="A263" s="37"/>
      <c r="B263" s="38"/>
      <c r="C263" s="37"/>
      <c r="D263" s="201" t="s">
        <v>162</v>
      </c>
      <c r="E263" s="37"/>
      <c r="F263" s="202" t="s">
        <v>2015</v>
      </c>
      <c r="G263" s="37"/>
      <c r="H263" s="37"/>
      <c r="I263" s="123"/>
      <c r="J263" s="37"/>
      <c r="K263" s="37"/>
      <c r="L263" s="38"/>
      <c r="M263" s="203"/>
      <c r="N263" s="204"/>
      <c r="O263" s="76"/>
      <c r="P263" s="76"/>
      <c r="Q263" s="76"/>
      <c r="R263" s="76"/>
      <c r="S263" s="76"/>
      <c r="T263" s="7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8" t="s">
        <v>162</v>
      </c>
      <c r="AU263" s="18" t="s">
        <v>83</v>
      </c>
    </row>
    <row r="264" s="14" customFormat="1">
      <c r="A264" s="14"/>
      <c r="B264" s="217"/>
      <c r="C264" s="14"/>
      <c r="D264" s="201" t="s">
        <v>264</v>
      </c>
      <c r="E264" s="218" t="s">
        <v>1</v>
      </c>
      <c r="F264" s="219" t="s">
        <v>628</v>
      </c>
      <c r="G264" s="14"/>
      <c r="H264" s="220">
        <v>36</v>
      </c>
      <c r="I264" s="221"/>
      <c r="J264" s="14"/>
      <c r="K264" s="14"/>
      <c r="L264" s="217"/>
      <c r="M264" s="222"/>
      <c r="N264" s="223"/>
      <c r="O264" s="223"/>
      <c r="P264" s="223"/>
      <c r="Q264" s="223"/>
      <c r="R264" s="223"/>
      <c r="S264" s="223"/>
      <c r="T264" s="22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18" t="s">
        <v>264</v>
      </c>
      <c r="AU264" s="218" t="s">
        <v>83</v>
      </c>
      <c r="AV264" s="14" t="s">
        <v>83</v>
      </c>
      <c r="AW264" s="14" t="s">
        <v>30</v>
      </c>
      <c r="AX264" s="14" t="s">
        <v>81</v>
      </c>
      <c r="AY264" s="218" t="s">
        <v>153</v>
      </c>
    </row>
    <row r="265" s="12" customFormat="1" ht="25.92" customHeight="1">
      <c r="A265" s="12"/>
      <c r="B265" s="174"/>
      <c r="C265" s="12"/>
      <c r="D265" s="175" t="s">
        <v>72</v>
      </c>
      <c r="E265" s="176" t="s">
        <v>150</v>
      </c>
      <c r="F265" s="176" t="s">
        <v>151</v>
      </c>
      <c r="G265" s="12"/>
      <c r="H265" s="12"/>
      <c r="I265" s="177"/>
      <c r="J265" s="178">
        <f>BK265</f>
        <v>0</v>
      </c>
      <c r="K265" s="12"/>
      <c r="L265" s="174"/>
      <c r="M265" s="179"/>
      <c r="N265" s="180"/>
      <c r="O265" s="180"/>
      <c r="P265" s="181">
        <f>P266</f>
        <v>0</v>
      </c>
      <c r="Q265" s="180"/>
      <c r="R265" s="181">
        <f>R266</f>
        <v>0</v>
      </c>
      <c r="S265" s="180"/>
      <c r="T265" s="182">
        <f>T266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175" t="s">
        <v>152</v>
      </c>
      <c r="AT265" s="183" t="s">
        <v>72</v>
      </c>
      <c r="AU265" s="183" t="s">
        <v>73</v>
      </c>
      <c r="AY265" s="175" t="s">
        <v>153</v>
      </c>
      <c r="BK265" s="184">
        <f>BK266</f>
        <v>0</v>
      </c>
    </row>
    <row r="266" s="12" customFormat="1" ht="22.8" customHeight="1">
      <c r="A266" s="12"/>
      <c r="B266" s="174"/>
      <c r="C266" s="12"/>
      <c r="D266" s="175" t="s">
        <v>72</v>
      </c>
      <c r="E266" s="185" t="s">
        <v>199</v>
      </c>
      <c r="F266" s="185" t="s">
        <v>200</v>
      </c>
      <c r="G266" s="12"/>
      <c r="H266" s="12"/>
      <c r="I266" s="177"/>
      <c r="J266" s="186">
        <f>BK266</f>
        <v>0</v>
      </c>
      <c r="K266" s="12"/>
      <c r="L266" s="174"/>
      <c r="M266" s="179"/>
      <c r="N266" s="180"/>
      <c r="O266" s="180"/>
      <c r="P266" s="181">
        <f>SUM(P267:P268)</f>
        <v>0</v>
      </c>
      <c r="Q266" s="180"/>
      <c r="R266" s="181">
        <f>SUM(R267:R268)</f>
        <v>0</v>
      </c>
      <c r="S266" s="180"/>
      <c r="T266" s="182">
        <f>SUM(T267:T268)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175" t="s">
        <v>152</v>
      </c>
      <c r="AT266" s="183" t="s">
        <v>72</v>
      </c>
      <c r="AU266" s="183" t="s">
        <v>81</v>
      </c>
      <c r="AY266" s="175" t="s">
        <v>153</v>
      </c>
      <c r="BK266" s="184">
        <f>SUM(BK267:BK268)</f>
        <v>0</v>
      </c>
    </row>
    <row r="267" s="2" customFormat="1" ht="16.5" customHeight="1">
      <c r="A267" s="37"/>
      <c r="B267" s="187"/>
      <c r="C267" s="188" t="s">
        <v>1213</v>
      </c>
      <c r="D267" s="188" t="s">
        <v>156</v>
      </c>
      <c r="E267" s="189" t="s">
        <v>2016</v>
      </c>
      <c r="F267" s="190" t="s">
        <v>2017</v>
      </c>
      <c r="G267" s="191" t="s">
        <v>290</v>
      </c>
      <c r="H267" s="192">
        <v>8</v>
      </c>
      <c r="I267" s="193"/>
      <c r="J267" s="194">
        <f>ROUND(I267*H267,2)</f>
        <v>0</v>
      </c>
      <c r="K267" s="190" t="s">
        <v>2018</v>
      </c>
      <c r="L267" s="38"/>
      <c r="M267" s="195" t="s">
        <v>1</v>
      </c>
      <c r="N267" s="196" t="s">
        <v>38</v>
      </c>
      <c r="O267" s="76"/>
      <c r="P267" s="197">
        <f>O267*H267</f>
        <v>0</v>
      </c>
      <c r="Q267" s="197">
        <v>0</v>
      </c>
      <c r="R267" s="197">
        <f>Q267*H267</f>
        <v>0</v>
      </c>
      <c r="S267" s="197">
        <v>0</v>
      </c>
      <c r="T267" s="198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99" t="s">
        <v>160</v>
      </c>
      <c r="AT267" s="199" t="s">
        <v>156</v>
      </c>
      <c r="AU267" s="199" t="s">
        <v>83</v>
      </c>
      <c r="AY267" s="18" t="s">
        <v>153</v>
      </c>
      <c r="BE267" s="200">
        <f>IF(N267="základní",J267,0)</f>
        <v>0</v>
      </c>
      <c r="BF267" s="200">
        <f>IF(N267="snížená",J267,0)</f>
        <v>0</v>
      </c>
      <c r="BG267" s="200">
        <f>IF(N267="zákl. přenesená",J267,0)</f>
        <v>0</v>
      </c>
      <c r="BH267" s="200">
        <f>IF(N267="sníž. přenesená",J267,0)</f>
        <v>0</v>
      </c>
      <c r="BI267" s="200">
        <f>IF(N267="nulová",J267,0)</f>
        <v>0</v>
      </c>
      <c r="BJ267" s="18" t="s">
        <v>81</v>
      </c>
      <c r="BK267" s="200">
        <f>ROUND(I267*H267,2)</f>
        <v>0</v>
      </c>
      <c r="BL267" s="18" t="s">
        <v>160</v>
      </c>
      <c r="BM267" s="199" t="s">
        <v>2019</v>
      </c>
    </row>
    <row r="268" s="2" customFormat="1">
      <c r="A268" s="37"/>
      <c r="B268" s="38"/>
      <c r="C268" s="37"/>
      <c r="D268" s="201" t="s">
        <v>162</v>
      </c>
      <c r="E268" s="37"/>
      <c r="F268" s="202" t="s">
        <v>2017</v>
      </c>
      <c r="G268" s="37"/>
      <c r="H268" s="37"/>
      <c r="I268" s="123"/>
      <c r="J268" s="37"/>
      <c r="K268" s="37"/>
      <c r="L268" s="38"/>
      <c r="M268" s="206"/>
      <c r="N268" s="207"/>
      <c r="O268" s="208"/>
      <c r="P268" s="208"/>
      <c r="Q268" s="208"/>
      <c r="R268" s="208"/>
      <c r="S268" s="208"/>
      <c r="T268" s="209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8" t="s">
        <v>162</v>
      </c>
      <c r="AU268" s="18" t="s">
        <v>83</v>
      </c>
    </row>
    <row r="269" s="2" customFormat="1" ht="6.96" customHeight="1">
      <c r="A269" s="37"/>
      <c r="B269" s="59"/>
      <c r="C269" s="60"/>
      <c r="D269" s="60"/>
      <c r="E269" s="60"/>
      <c r="F269" s="60"/>
      <c r="G269" s="60"/>
      <c r="H269" s="60"/>
      <c r="I269" s="147"/>
      <c r="J269" s="60"/>
      <c r="K269" s="60"/>
      <c r="L269" s="38"/>
      <c r="M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</row>
  </sheetData>
  <autoFilter ref="C122:K26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9"/>
      <c r="C3" s="20"/>
      <c r="D3" s="20"/>
      <c r="E3" s="20"/>
      <c r="F3" s="20"/>
      <c r="G3" s="20"/>
      <c r="H3" s="21"/>
    </row>
    <row r="4" s="1" customFormat="1" ht="24.96" customHeight="1">
      <c r="B4" s="21"/>
      <c r="C4" s="22" t="s">
        <v>2020</v>
      </c>
      <c r="H4" s="21"/>
    </row>
    <row r="5" s="1" customFormat="1" ht="12" customHeight="1">
      <c r="B5" s="21"/>
      <c r="C5" s="25" t="s">
        <v>13</v>
      </c>
      <c r="D5" s="35" t="s">
        <v>14</v>
      </c>
      <c r="E5" s="1"/>
      <c r="F5" s="1"/>
      <c r="H5" s="21"/>
    </row>
    <row r="6" s="1" customFormat="1" ht="36.96" customHeight="1">
      <c r="B6" s="21"/>
      <c r="C6" s="28" t="s">
        <v>16</v>
      </c>
      <c r="D6" s="29" t="s">
        <v>17</v>
      </c>
      <c r="E6" s="1"/>
      <c r="F6" s="1"/>
      <c r="H6" s="21"/>
    </row>
    <row r="7" s="1" customFormat="1" ht="16.5" customHeight="1">
      <c r="B7" s="21"/>
      <c r="C7" s="31" t="s">
        <v>22</v>
      </c>
      <c r="D7" s="68" t="str">
        <f>'Rekapitulace stavby'!AN8</f>
        <v>20. 3. 2020</v>
      </c>
      <c r="H7" s="21"/>
    </row>
    <row r="8" s="2" customFormat="1" ht="10.8" customHeight="1">
      <c r="A8" s="37"/>
      <c r="B8" s="38"/>
      <c r="C8" s="37"/>
      <c r="D8" s="37"/>
      <c r="E8" s="37"/>
      <c r="F8" s="37"/>
      <c r="G8" s="37"/>
      <c r="H8" s="38"/>
    </row>
    <row r="9" s="11" customFormat="1" ht="29.28" customHeight="1">
      <c r="A9" s="163"/>
      <c r="B9" s="164"/>
      <c r="C9" s="165" t="s">
        <v>54</v>
      </c>
      <c r="D9" s="166" t="s">
        <v>55</v>
      </c>
      <c r="E9" s="166" t="s">
        <v>139</v>
      </c>
      <c r="F9" s="168" t="s">
        <v>2021</v>
      </c>
      <c r="G9" s="163"/>
      <c r="H9" s="164"/>
    </row>
    <row r="10" s="2" customFormat="1" ht="26.4" customHeight="1">
      <c r="A10" s="37"/>
      <c r="B10" s="38"/>
      <c r="C10" s="250" t="s">
        <v>2022</v>
      </c>
      <c r="D10" s="250" t="s">
        <v>97</v>
      </c>
      <c r="E10" s="37"/>
      <c r="F10" s="37"/>
      <c r="G10" s="37"/>
      <c r="H10" s="38"/>
    </row>
    <row r="11" s="2" customFormat="1" ht="16.8" customHeight="1">
      <c r="A11" s="37"/>
      <c r="B11" s="38"/>
      <c r="C11" s="251" t="s">
        <v>874</v>
      </c>
      <c r="D11" s="252" t="s">
        <v>1</v>
      </c>
      <c r="E11" s="253" t="s">
        <v>1</v>
      </c>
      <c r="F11" s="254">
        <v>35</v>
      </c>
      <c r="G11" s="37"/>
      <c r="H11" s="38"/>
    </row>
    <row r="12" s="2" customFormat="1" ht="16.8" customHeight="1">
      <c r="A12" s="37"/>
      <c r="B12" s="38"/>
      <c r="C12" s="255" t="s">
        <v>874</v>
      </c>
      <c r="D12" s="255" t="s">
        <v>623</v>
      </c>
      <c r="E12" s="18" t="s">
        <v>1</v>
      </c>
      <c r="F12" s="256">
        <v>35</v>
      </c>
      <c r="G12" s="37"/>
      <c r="H12" s="38"/>
    </row>
    <row r="13" s="2" customFormat="1" ht="16.8" customHeight="1">
      <c r="A13" s="37"/>
      <c r="B13" s="38"/>
      <c r="C13" s="257" t="s">
        <v>2023</v>
      </c>
      <c r="D13" s="37"/>
      <c r="E13" s="37"/>
      <c r="F13" s="37"/>
      <c r="G13" s="37"/>
      <c r="H13" s="38"/>
    </row>
    <row r="14" s="2" customFormat="1" ht="16.8" customHeight="1">
      <c r="A14" s="37"/>
      <c r="B14" s="38"/>
      <c r="C14" s="255" t="s">
        <v>920</v>
      </c>
      <c r="D14" s="255" t="s">
        <v>921</v>
      </c>
      <c r="E14" s="18" t="s">
        <v>494</v>
      </c>
      <c r="F14" s="256">
        <v>35</v>
      </c>
      <c r="G14" s="37"/>
      <c r="H14" s="38"/>
    </row>
    <row r="15" s="2" customFormat="1" ht="16.8" customHeight="1">
      <c r="A15" s="37"/>
      <c r="B15" s="38"/>
      <c r="C15" s="255" t="s">
        <v>915</v>
      </c>
      <c r="D15" s="255" t="s">
        <v>916</v>
      </c>
      <c r="E15" s="18" t="s">
        <v>494</v>
      </c>
      <c r="F15" s="256">
        <v>35</v>
      </c>
      <c r="G15" s="37"/>
      <c r="H15" s="38"/>
    </row>
    <row r="16" s="2" customFormat="1" ht="16.8" customHeight="1">
      <c r="A16" s="37"/>
      <c r="B16" s="38"/>
      <c r="C16" s="251" t="s">
        <v>879</v>
      </c>
      <c r="D16" s="252" t="s">
        <v>1</v>
      </c>
      <c r="E16" s="253" t="s">
        <v>1</v>
      </c>
      <c r="F16" s="254">
        <v>14.699999999999999</v>
      </c>
      <c r="G16" s="37"/>
      <c r="H16" s="38"/>
    </row>
    <row r="17" s="2" customFormat="1" ht="16.8" customHeight="1">
      <c r="A17" s="37"/>
      <c r="B17" s="38"/>
      <c r="C17" s="255" t="s">
        <v>879</v>
      </c>
      <c r="D17" s="255" t="s">
        <v>950</v>
      </c>
      <c r="E17" s="18" t="s">
        <v>1</v>
      </c>
      <c r="F17" s="256">
        <v>14.699999999999999</v>
      </c>
      <c r="G17" s="37"/>
      <c r="H17" s="38"/>
    </row>
    <row r="18" s="2" customFormat="1" ht="16.8" customHeight="1">
      <c r="A18" s="37"/>
      <c r="B18" s="38"/>
      <c r="C18" s="257" t="s">
        <v>2023</v>
      </c>
      <c r="D18" s="37"/>
      <c r="E18" s="37"/>
      <c r="F18" s="37"/>
      <c r="G18" s="37"/>
      <c r="H18" s="38"/>
    </row>
    <row r="19" s="2" customFormat="1" ht="16.8" customHeight="1">
      <c r="A19" s="37"/>
      <c r="B19" s="38"/>
      <c r="C19" s="255" t="s">
        <v>947</v>
      </c>
      <c r="D19" s="255" t="s">
        <v>948</v>
      </c>
      <c r="E19" s="18" t="s">
        <v>260</v>
      </c>
      <c r="F19" s="256">
        <v>14.699999999999999</v>
      </c>
      <c r="G19" s="37"/>
      <c r="H19" s="38"/>
    </row>
    <row r="20" s="2" customFormat="1" ht="16.8" customHeight="1">
      <c r="A20" s="37"/>
      <c r="B20" s="38"/>
      <c r="C20" s="255" t="s">
        <v>943</v>
      </c>
      <c r="D20" s="255" t="s">
        <v>944</v>
      </c>
      <c r="E20" s="18" t="s">
        <v>260</v>
      </c>
      <c r="F20" s="256">
        <v>14.699999999999999</v>
      </c>
      <c r="G20" s="37"/>
      <c r="H20" s="38"/>
    </row>
    <row r="21" s="2" customFormat="1" ht="16.8" customHeight="1">
      <c r="A21" s="37"/>
      <c r="B21" s="38"/>
      <c r="C21" s="251" t="s">
        <v>873</v>
      </c>
      <c r="D21" s="252" t="s">
        <v>1</v>
      </c>
      <c r="E21" s="253" t="s">
        <v>1</v>
      </c>
      <c r="F21" s="254">
        <v>35</v>
      </c>
      <c r="G21" s="37"/>
      <c r="H21" s="38"/>
    </row>
    <row r="22" s="2" customFormat="1" ht="16.8" customHeight="1">
      <c r="A22" s="37"/>
      <c r="B22" s="38"/>
      <c r="C22" s="255" t="s">
        <v>873</v>
      </c>
      <c r="D22" s="255" t="s">
        <v>874</v>
      </c>
      <c r="E22" s="18" t="s">
        <v>1</v>
      </c>
      <c r="F22" s="256">
        <v>35</v>
      </c>
      <c r="G22" s="37"/>
      <c r="H22" s="38"/>
    </row>
    <row r="23" s="2" customFormat="1" ht="16.8" customHeight="1">
      <c r="A23" s="37"/>
      <c r="B23" s="38"/>
      <c r="C23" s="257" t="s">
        <v>2023</v>
      </c>
      <c r="D23" s="37"/>
      <c r="E23" s="37"/>
      <c r="F23" s="37"/>
      <c r="G23" s="37"/>
      <c r="H23" s="38"/>
    </row>
    <row r="24" s="2" customFormat="1" ht="16.8" customHeight="1">
      <c r="A24" s="37"/>
      <c r="B24" s="38"/>
      <c r="C24" s="255" t="s">
        <v>915</v>
      </c>
      <c r="D24" s="255" t="s">
        <v>916</v>
      </c>
      <c r="E24" s="18" t="s">
        <v>494</v>
      </c>
      <c r="F24" s="256">
        <v>35</v>
      </c>
      <c r="G24" s="37"/>
      <c r="H24" s="38"/>
    </row>
    <row r="25" s="2" customFormat="1" ht="16.8" customHeight="1">
      <c r="A25" s="37"/>
      <c r="B25" s="38"/>
      <c r="C25" s="255" t="s">
        <v>904</v>
      </c>
      <c r="D25" s="255" t="s">
        <v>905</v>
      </c>
      <c r="E25" s="18" t="s">
        <v>494</v>
      </c>
      <c r="F25" s="256">
        <v>35</v>
      </c>
      <c r="G25" s="37"/>
      <c r="H25" s="38"/>
    </row>
    <row r="26" s="2" customFormat="1" ht="16.8" customHeight="1">
      <c r="A26" s="37"/>
      <c r="B26" s="38"/>
      <c r="C26" s="255" t="s">
        <v>925</v>
      </c>
      <c r="D26" s="255" t="s">
        <v>926</v>
      </c>
      <c r="E26" s="18" t="s">
        <v>494</v>
      </c>
      <c r="F26" s="256">
        <v>35</v>
      </c>
      <c r="G26" s="37"/>
      <c r="H26" s="38"/>
    </row>
    <row r="27" s="2" customFormat="1" ht="16.8" customHeight="1">
      <c r="A27" s="37"/>
      <c r="B27" s="38"/>
      <c r="C27" s="255" t="s">
        <v>939</v>
      </c>
      <c r="D27" s="255" t="s">
        <v>940</v>
      </c>
      <c r="E27" s="18" t="s">
        <v>494</v>
      </c>
      <c r="F27" s="256">
        <v>35</v>
      </c>
      <c r="G27" s="37"/>
      <c r="H27" s="38"/>
    </row>
    <row r="28" s="2" customFormat="1" ht="16.8" customHeight="1">
      <c r="A28" s="37"/>
      <c r="B28" s="38"/>
      <c r="C28" s="255" t="s">
        <v>951</v>
      </c>
      <c r="D28" s="255" t="s">
        <v>952</v>
      </c>
      <c r="E28" s="18" t="s">
        <v>260</v>
      </c>
      <c r="F28" s="256">
        <v>35</v>
      </c>
      <c r="G28" s="37"/>
      <c r="H28" s="38"/>
    </row>
    <row r="29" s="2" customFormat="1" ht="16.8" customHeight="1">
      <c r="A29" s="37"/>
      <c r="B29" s="38"/>
      <c r="C29" s="255" t="s">
        <v>960</v>
      </c>
      <c r="D29" s="255" t="s">
        <v>961</v>
      </c>
      <c r="E29" s="18" t="s">
        <v>301</v>
      </c>
      <c r="F29" s="256">
        <v>5.25</v>
      </c>
      <c r="G29" s="37"/>
      <c r="H29" s="38"/>
    </row>
    <row r="30" s="2" customFormat="1" ht="16.8" customHeight="1">
      <c r="A30" s="37"/>
      <c r="B30" s="38"/>
      <c r="C30" s="255" t="s">
        <v>908</v>
      </c>
      <c r="D30" s="255" t="s">
        <v>909</v>
      </c>
      <c r="E30" s="18" t="s">
        <v>301</v>
      </c>
      <c r="F30" s="256">
        <v>24.5</v>
      </c>
      <c r="G30" s="37"/>
      <c r="H30" s="38"/>
    </row>
    <row r="31" s="2" customFormat="1" ht="16.8" customHeight="1">
      <c r="A31" s="37"/>
      <c r="B31" s="38"/>
      <c r="C31" s="255" t="s">
        <v>956</v>
      </c>
      <c r="D31" s="255" t="s">
        <v>957</v>
      </c>
      <c r="E31" s="18" t="s">
        <v>301</v>
      </c>
      <c r="F31" s="256">
        <v>5.25</v>
      </c>
      <c r="G31" s="37"/>
      <c r="H31" s="38"/>
    </row>
    <row r="32" s="2" customFormat="1" ht="16.8" customHeight="1">
      <c r="A32" s="37"/>
      <c r="B32" s="38"/>
      <c r="C32" s="255" t="s">
        <v>929</v>
      </c>
      <c r="D32" s="255" t="s">
        <v>930</v>
      </c>
      <c r="E32" s="18" t="s">
        <v>494</v>
      </c>
      <c r="F32" s="256">
        <v>105</v>
      </c>
      <c r="G32" s="37"/>
      <c r="H32" s="38"/>
    </row>
    <row r="33" s="2" customFormat="1" ht="16.8" customHeight="1">
      <c r="A33" s="37"/>
      <c r="B33" s="38"/>
      <c r="C33" s="255" t="s">
        <v>933</v>
      </c>
      <c r="D33" s="255" t="s">
        <v>934</v>
      </c>
      <c r="E33" s="18" t="s">
        <v>494</v>
      </c>
      <c r="F33" s="256">
        <v>105</v>
      </c>
      <c r="G33" s="37"/>
      <c r="H33" s="38"/>
    </row>
    <row r="34" s="2" customFormat="1" ht="16.8" customHeight="1">
      <c r="A34" s="37"/>
      <c r="B34" s="38"/>
      <c r="C34" s="255" t="s">
        <v>936</v>
      </c>
      <c r="D34" s="255" t="s">
        <v>937</v>
      </c>
      <c r="E34" s="18" t="s">
        <v>494</v>
      </c>
      <c r="F34" s="256">
        <v>105</v>
      </c>
      <c r="G34" s="37"/>
      <c r="H34" s="38"/>
    </row>
    <row r="35" s="2" customFormat="1" ht="16.8" customHeight="1">
      <c r="A35" s="37"/>
      <c r="B35" s="38"/>
      <c r="C35" s="255" t="s">
        <v>947</v>
      </c>
      <c r="D35" s="255" t="s">
        <v>948</v>
      </c>
      <c r="E35" s="18" t="s">
        <v>260</v>
      </c>
      <c r="F35" s="256">
        <v>14.699999999999999</v>
      </c>
      <c r="G35" s="37"/>
      <c r="H35" s="38"/>
    </row>
    <row r="36" s="2" customFormat="1" ht="16.8" customHeight="1">
      <c r="A36" s="37"/>
      <c r="B36" s="38"/>
      <c r="C36" s="251" t="s">
        <v>877</v>
      </c>
      <c r="D36" s="252" t="s">
        <v>1</v>
      </c>
      <c r="E36" s="253" t="s">
        <v>1</v>
      </c>
      <c r="F36" s="254">
        <v>865.5</v>
      </c>
      <c r="G36" s="37"/>
      <c r="H36" s="38"/>
    </row>
    <row r="37" s="2" customFormat="1" ht="16.8" customHeight="1">
      <c r="A37" s="37"/>
      <c r="B37" s="38"/>
      <c r="C37" s="255" t="s">
        <v>877</v>
      </c>
      <c r="D37" s="255" t="s">
        <v>878</v>
      </c>
      <c r="E37" s="18" t="s">
        <v>1</v>
      </c>
      <c r="F37" s="256">
        <v>865.5</v>
      </c>
      <c r="G37" s="37"/>
      <c r="H37" s="38"/>
    </row>
    <row r="38" s="2" customFormat="1" ht="16.8" customHeight="1">
      <c r="A38" s="37"/>
      <c r="B38" s="38"/>
      <c r="C38" s="257" t="s">
        <v>2023</v>
      </c>
      <c r="D38" s="37"/>
      <c r="E38" s="37"/>
      <c r="F38" s="37"/>
      <c r="G38" s="37"/>
      <c r="H38" s="38"/>
    </row>
    <row r="39" s="2" customFormat="1" ht="16.8" customHeight="1">
      <c r="A39" s="37"/>
      <c r="B39" s="38"/>
      <c r="C39" s="255" t="s">
        <v>894</v>
      </c>
      <c r="D39" s="255" t="s">
        <v>895</v>
      </c>
      <c r="E39" s="18" t="s">
        <v>260</v>
      </c>
      <c r="F39" s="256">
        <v>865.5</v>
      </c>
      <c r="G39" s="37"/>
      <c r="H39" s="38"/>
    </row>
    <row r="40" s="2" customFormat="1" ht="16.8" customHeight="1">
      <c r="A40" s="37"/>
      <c r="B40" s="38"/>
      <c r="C40" s="255" t="s">
        <v>882</v>
      </c>
      <c r="D40" s="255" t="s">
        <v>883</v>
      </c>
      <c r="E40" s="18" t="s">
        <v>260</v>
      </c>
      <c r="F40" s="256">
        <v>865.5</v>
      </c>
      <c r="G40" s="37"/>
      <c r="H40" s="38"/>
    </row>
    <row r="41" s="2" customFormat="1" ht="16.8" customHeight="1">
      <c r="A41" s="37"/>
      <c r="B41" s="38"/>
      <c r="C41" s="255" t="s">
        <v>315</v>
      </c>
      <c r="D41" s="255" t="s">
        <v>316</v>
      </c>
      <c r="E41" s="18" t="s">
        <v>301</v>
      </c>
      <c r="F41" s="256">
        <v>86.549999999999997</v>
      </c>
      <c r="G41" s="37"/>
      <c r="H41" s="38"/>
    </row>
    <row r="42" s="2" customFormat="1" ht="16.8" customHeight="1">
      <c r="A42" s="37"/>
      <c r="B42" s="38"/>
      <c r="C42" s="255" t="s">
        <v>890</v>
      </c>
      <c r="D42" s="255" t="s">
        <v>891</v>
      </c>
      <c r="E42" s="18" t="s">
        <v>260</v>
      </c>
      <c r="F42" s="256">
        <v>865.5</v>
      </c>
      <c r="G42" s="37"/>
      <c r="H42" s="38"/>
    </row>
    <row r="43" s="2" customFormat="1" ht="16.8" customHeight="1">
      <c r="A43" s="37"/>
      <c r="B43" s="38"/>
      <c r="C43" s="255" t="s">
        <v>898</v>
      </c>
      <c r="D43" s="255" t="s">
        <v>899</v>
      </c>
      <c r="E43" s="18" t="s">
        <v>900</v>
      </c>
      <c r="F43" s="256">
        <v>0.64900000000000002</v>
      </c>
      <c r="G43" s="37"/>
      <c r="H43" s="38"/>
    </row>
    <row r="44" s="2" customFormat="1" ht="16.8" customHeight="1">
      <c r="A44" s="37"/>
      <c r="B44" s="38"/>
      <c r="C44" s="251" t="s">
        <v>875</v>
      </c>
      <c r="D44" s="252" t="s">
        <v>1</v>
      </c>
      <c r="E44" s="253" t="s">
        <v>1</v>
      </c>
      <c r="F44" s="254">
        <v>5.25</v>
      </c>
      <c r="G44" s="37"/>
      <c r="H44" s="38"/>
    </row>
    <row r="45" s="2" customFormat="1" ht="16.8" customHeight="1">
      <c r="A45" s="37"/>
      <c r="B45" s="38"/>
      <c r="C45" s="255" t="s">
        <v>875</v>
      </c>
      <c r="D45" s="255" t="s">
        <v>959</v>
      </c>
      <c r="E45" s="18" t="s">
        <v>1</v>
      </c>
      <c r="F45" s="256">
        <v>5.25</v>
      </c>
      <c r="G45" s="37"/>
      <c r="H45" s="38"/>
    </row>
    <row r="46" s="2" customFormat="1" ht="16.8" customHeight="1">
      <c r="A46" s="37"/>
      <c r="B46" s="38"/>
      <c r="C46" s="257" t="s">
        <v>2023</v>
      </c>
      <c r="D46" s="37"/>
      <c r="E46" s="37"/>
      <c r="F46" s="37"/>
      <c r="G46" s="37"/>
      <c r="H46" s="38"/>
    </row>
    <row r="47" s="2" customFormat="1" ht="16.8" customHeight="1">
      <c r="A47" s="37"/>
      <c r="B47" s="38"/>
      <c r="C47" s="255" t="s">
        <v>960</v>
      </c>
      <c r="D47" s="255" t="s">
        <v>961</v>
      </c>
      <c r="E47" s="18" t="s">
        <v>301</v>
      </c>
      <c r="F47" s="256">
        <v>5.25</v>
      </c>
      <c r="G47" s="37"/>
      <c r="H47" s="38"/>
    </row>
    <row r="48" s="2" customFormat="1" ht="16.8" customHeight="1">
      <c r="A48" s="37"/>
      <c r="B48" s="38"/>
      <c r="C48" s="255" t="s">
        <v>964</v>
      </c>
      <c r="D48" s="255" t="s">
        <v>965</v>
      </c>
      <c r="E48" s="18" t="s">
        <v>301</v>
      </c>
      <c r="F48" s="256">
        <v>5.25</v>
      </c>
      <c r="G48" s="37"/>
      <c r="H48" s="38"/>
    </row>
    <row r="49" s="2" customFormat="1" ht="16.8" customHeight="1">
      <c r="A49" s="37"/>
      <c r="B49" s="38"/>
      <c r="C49" s="255" t="s">
        <v>968</v>
      </c>
      <c r="D49" s="255" t="s">
        <v>969</v>
      </c>
      <c r="E49" s="18" t="s">
        <v>301</v>
      </c>
      <c r="F49" s="256">
        <v>15.75</v>
      </c>
      <c r="G49" s="37"/>
      <c r="H49" s="38"/>
    </row>
    <row r="50" s="2" customFormat="1" ht="26.4" customHeight="1">
      <c r="A50" s="37"/>
      <c r="B50" s="38"/>
      <c r="C50" s="250" t="s">
        <v>2024</v>
      </c>
      <c r="D50" s="250" t="s">
        <v>100</v>
      </c>
      <c r="E50" s="37"/>
      <c r="F50" s="37"/>
      <c r="G50" s="37"/>
      <c r="H50" s="38"/>
    </row>
    <row r="51" s="2" customFormat="1" ht="16.8" customHeight="1">
      <c r="A51" s="37"/>
      <c r="B51" s="38"/>
      <c r="C51" s="251" t="s">
        <v>873</v>
      </c>
      <c r="D51" s="252" t="s">
        <v>1</v>
      </c>
      <c r="E51" s="253" t="s">
        <v>1</v>
      </c>
      <c r="F51" s="254">
        <v>35</v>
      </c>
      <c r="G51" s="37"/>
      <c r="H51" s="38"/>
    </row>
    <row r="52" s="2" customFormat="1" ht="16.8" customHeight="1">
      <c r="A52" s="37"/>
      <c r="B52" s="38"/>
      <c r="C52" s="255" t="s">
        <v>873</v>
      </c>
      <c r="D52" s="255" t="s">
        <v>623</v>
      </c>
      <c r="E52" s="18" t="s">
        <v>1</v>
      </c>
      <c r="F52" s="256">
        <v>35</v>
      </c>
      <c r="G52" s="37"/>
      <c r="H52" s="38"/>
    </row>
    <row r="53" s="2" customFormat="1" ht="16.8" customHeight="1">
      <c r="A53" s="37"/>
      <c r="B53" s="38"/>
      <c r="C53" s="257" t="s">
        <v>2023</v>
      </c>
      <c r="D53" s="37"/>
      <c r="E53" s="37"/>
      <c r="F53" s="37"/>
      <c r="G53" s="37"/>
      <c r="H53" s="38"/>
    </row>
    <row r="54" s="2" customFormat="1" ht="16.8" customHeight="1">
      <c r="A54" s="37"/>
      <c r="B54" s="38"/>
      <c r="C54" s="255" t="s">
        <v>996</v>
      </c>
      <c r="D54" s="255" t="s">
        <v>995</v>
      </c>
      <c r="E54" s="18" t="s">
        <v>997</v>
      </c>
      <c r="F54" s="256">
        <v>35</v>
      </c>
      <c r="G54" s="37"/>
      <c r="H54" s="38"/>
    </row>
    <row r="55" s="2" customFormat="1" ht="16.8" customHeight="1">
      <c r="A55" s="37"/>
      <c r="B55" s="38"/>
      <c r="C55" s="255" t="s">
        <v>960</v>
      </c>
      <c r="D55" s="255" t="s">
        <v>961</v>
      </c>
      <c r="E55" s="18" t="s">
        <v>301</v>
      </c>
      <c r="F55" s="256">
        <v>126</v>
      </c>
      <c r="G55" s="37"/>
      <c r="H55" s="38"/>
    </row>
    <row r="56" s="2" customFormat="1" ht="16.8" customHeight="1">
      <c r="A56" s="37"/>
      <c r="B56" s="38"/>
      <c r="C56" s="255" t="s">
        <v>960</v>
      </c>
      <c r="D56" s="255" t="s">
        <v>961</v>
      </c>
      <c r="E56" s="18" t="s">
        <v>301</v>
      </c>
      <c r="F56" s="256">
        <v>42</v>
      </c>
      <c r="G56" s="37"/>
      <c r="H56" s="38"/>
    </row>
    <row r="57" s="2" customFormat="1" ht="16.8" customHeight="1">
      <c r="A57" s="37"/>
      <c r="B57" s="38"/>
      <c r="C57" s="255" t="s">
        <v>987</v>
      </c>
      <c r="D57" s="255" t="s">
        <v>988</v>
      </c>
      <c r="E57" s="18" t="s">
        <v>260</v>
      </c>
      <c r="F57" s="256">
        <v>70</v>
      </c>
      <c r="G57" s="37"/>
      <c r="H57" s="38"/>
    </row>
    <row r="58" s="2" customFormat="1" ht="16.8" customHeight="1">
      <c r="A58" s="37"/>
      <c r="B58" s="38"/>
      <c r="C58" s="255" t="s">
        <v>987</v>
      </c>
      <c r="D58" s="255" t="s">
        <v>988</v>
      </c>
      <c r="E58" s="18" t="s">
        <v>260</v>
      </c>
      <c r="F58" s="256">
        <v>280</v>
      </c>
      <c r="G58" s="37"/>
      <c r="H58" s="38"/>
    </row>
    <row r="59" s="2" customFormat="1" ht="16.8" customHeight="1">
      <c r="A59" s="37"/>
      <c r="B59" s="38"/>
      <c r="C59" s="255" t="s">
        <v>996</v>
      </c>
      <c r="D59" s="255" t="s">
        <v>995</v>
      </c>
      <c r="E59" s="18" t="s">
        <v>997</v>
      </c>
      <c r="F59" s="256">
        <v>35</v>
      </c>
      <c r="G59" s="37"/>
      <c r="H59" s="38"/>
    </row>
    <row r="60" s="2" customFormat="1" ht="16.8" customHeight="1">
      <c r="A60" s="37"/>
      <c r="B60" s="38"/>
      <c r="C60" s="255" t="s">
        <v>1023</v>
      </c>
      <c r="D60" s="255" t="s">
        <v>1024</v>
      </c>
      <c r="E60" s="18" t="s">
        <v>997</v>
      </c>
      <c r="F60" s="256">
        <v>35</v>
      </c>
      <c r="G60" s="37"/>
      <c r="H60" s="38"/>
    </row>
    <row r="61" s="2" customFormat="1" ht="16.8" customHeight="1">
      <c r="A61" s="37"/>
      <c r="B61" s="38"/>
      <c r="C61" s="255" t="s">
        <v>999</v>
      </c>
      <c r="D61" s="255" t="s">
        <v>1000</v>
      </c>
      <c r="E61" s="18" t="s">
        <v>997</v>
      </c>
      <c r="F61" s="256">
        <v>140</v>
      </c>
      <c r="G61" s="37"/>
      <c r="H61" s="38"/>
    </row>
    <row r="62" s="2" customFormat="1" ht="16.8" customHeight="1">
      <c r="A62" s="37"/>
      <c r="B62" s="38"/>
      <c r="C62" s="255" t="s">
        <v>999</v>
      </c>
      <c r="D62" s="255" t="s">
        <v>1000</v>
      </c>
      <c r="E62" s="18" t="s">
        <v>997</v>
      </c>
      <c r="F62" s="256">
        <v>35</v>
      </c>
      <c r="G62" s="37"/>
      <c r="H62" s="38"/>
    </row>
    <row r="63" s="2" customFormat="1" ht="16.8" customHeight="1">
      <c r="A63" s="37"/>
      <c r="B63" s="38"/>
      <c r="C63" s="255" t="s">
        <v>1003</v>
      </c>
      <c r="D63" s="255" t="s">
        <v>1004</v>
      </c>
      <c r="E63" s="18" t="s">
        <v>997</v>
      </c>
      <c r="F63" s="256">
        <v>140</v>
      </c>
      <c r="G63" s="37"/>
      <c r="H63" s="38"/>
    </row>
    <row r="64" s="2" customFormat="1" ht="16.8" customHeight="1">
      <c r="A64" s="37"/>
      <c r="B64" s="38"/>
      <c r="C64" s="255" t="s">
        <v>1003</v>
      </c>
      <c r="D64" s="255" t="s">
        <v>1004</v>
      </c>
      <c r="E64" s="18" t="s">
        <v>997</v>
      </c>
      <c r="F64" s="256">
        <v>35</v>
      </c>
      <c r="G64" s="37"/>
      <c r="H64" s="38"/>
    </row>
    <row r="65" s="2" customFormat="1" ht="16.8" customHeight="1">
      <c r="A65" s="37"/>
      <c r="B65" s="38"/>
      <c r="C65" s="255" t="s">
        <v>1007</v>
      </c>
      <c r="D65" s="255" t="s">
        <v>1008</v>
      </c>
      <c r="E65" s="18" t="s">
        <v>301</v>
      </c>
      <c r="F65" s="256">
        <v>0.69999999999999996</v>
      </c>
      <c r="G65" s="37"/>
      <c r="H65" s="38"/>
    </row>
    <row r="66" s="2" customFormat="1" ht="16.8" customHeight="1">
      <c r="A66" s="37"/>
      <c r="B66" s="38"/>
      <c r="C66" s="255" t="s">
        <v>1007</v>
      </c>
      <c r="D66" s="255" t="s">
        <v>1008</v>
      </c>
      <c r="E66" s="18" t="s">
        <v>301</v>
      </c>
      <c r="F66" s="256">
        <v>0.34999999999999998</v>
      </c>
      <c r="G66" s="37"/>
      <c r="H66" s="38"/>
    </row>
    <row r="67" s="2" customFormat="1" ht="16.8" customHeight="1">
      <c r="A67" s="37"/>
      <c r="B67" s="38"/>
      <c r="C67" s="251" t="s">
        <v>875</v>
      </c>
      <c r="D67" s="252" t="s">
        <v>1</v>
      </c>
      <c r="E67" s="253" t="s">
        <v>1</v>
      </c>
      <c r="F67" s="254">
        <v>42</v>
      </c>
      <c r="G67" s="37"/>
      <c r="H67" s="38"/>
    </row>
    <row r="68" s="2" customFormat="1" ht="16.8" customHeight="1">
      <c r="A68" s="37"/>
      <c r="B68" s="38"/>
      <c r="C68" s="255" t="s">
        <v>875</v>
      </c>
      <c r="D68" s="255" t="s">
        <v>985</v>
      </c>
      <c r="E68" s="18" t="s">
        <v>1</v>
      </c>
      <c r="F68" s="256">
        <v>42</v>
      </c>
      <c r="G68" s="37"/>
      <c r="H68" s="38"/>
    </row>
    <row r="69" s="2" customFormat="1" ht="16.8" customHeight="1">
      <c r="A69" s="37"/>
      <c r="B69" s="38"/>
      <c r="C69" s="257" t="s">
        <v>2023</v>
      </c>
      <c r="D69" s="37"/>
      <c r="E69" s="37"/>
      <c r="F69" s="37"/>
      <c r="G69" s="37"/>
      <c r="H69" s="38"/>
    </row>
    <row r="70" s="2" customFormat="1" ht="16.8" customHeight="1">
      <c r="A70" s="37"/>
      <c r="B70" s="38"/>
      <c r="C70" s="255" t="s">
        <v>960</v>
      </c>
      <c r="D70" s="255" t="s">
        <v>961</v>
      </c>
      <c r="E70" s="18" t="s">
        <v>301</v>
      </c>
      <c r="F70" s="256">
        <v>42</v>
      </c>
      <c r="G70" s="37"/>
      <c r="H70" s="38"/>
    </row>
    <row r="71" s="2" customFormat="1" ht="16.8" customHeight="1">
      <c r="A71" s="37"/>
      <c r="B71" s="38"/>
      <c r="C71" s="255" t="s">
        <v>964</v>
      </c>
      <c r="D71" s="255" t="s">
        <v>965</v>
      </c>
      <c r="E71" s="18" t="s">
        <v>301</v>
      </c>
      <c r="F71" s="256">
        <v>42</v>
      </c>
      <c r="G71" s="37"/>
      <c r="H71" s="38"/>
    </row>
    <row r="72" s="2" customFormat="1" ht="16.8" customHeight="1">
      <c r="A72" s="37"/>
      <c r="B72" s="38"/>
      <c r="C72" s="255" t="s">
        <v>968</v>
      </c>
      <c r="D72" s="255" t="s">
        <v>969</v>
      </c>
      <c r="E72" s="18" t="s">
        <v>301</v>
      </c>
      <c r="F72" s="256">
        <v>126</v>
      </c>
      <c r="G72" s="37"/>
      <c r="H72" s="38"/>
    </row>
    <row r="73" s="2" customFormat="1" ht="16.8" customHeight="1">
      <c r="A73" s="37"/>
      <c r="B73" s="38"/>
      <c r="C73" s="251" t="s">
        <v>978</v>
      </c>
      <c r="D73" s="252" t="s">
        <v>1</v>
      </c>
      <c r="E73" s="253" t="s">
        <v>1</v>
      </c>
      <c r="F73" s="254">
        <v>126</v>
      </c>
      <c r="G73" s="37"/>
      <c r="H73" s="38"/>
    </row>
    <row r="74" s="2" customFormat="1" ht="16.8" customHeight="1">
      <c r="A74" s="37"/>
      <c r="B74" s="38"/>
      <c r="C74" s="255" t="s">
        <v>978</v>
      </c>
      <c r="D74" s="255" t="s">
        <v>1014</v>
      </c>
      <c r="E74" s="18" t="s">
        <v>1</v>
      </c>
      <c r="F74" s="256">
        <v>126</v>
      </c>
      <c r="G74" s="37"/>
      <c r="H74" s="38"/>
    </row>
    <row r="75" s="2" customFormat="1" ht="16.8" customHeight="1">
      <c r="A75" s="37"/>
      <c r="B75" s="38"/>
      <c r="C75" s="257" t="s">
        <v>2023</v>
      </c>
      <c r="D75" s="37"/>
      <c r="E75" s="37"/>
      <c r="F75" s="37"/>
      <c r="G75" s="37"/>
      <c r="H75" s="38"/>
    </row>
    <row r="76" s="2" customFormat="1" ht="16.8" customHeight="1">
      <c r="A76" s="37"/>
      <c r="B76" s="38"/>
      <c r="C76" s="255" t="s">
        <v>960</v>
      </c>
      <c r="D76" s="255" t="s">
        <v>961</v>
      </c>
      <c r="E76" s="18" t="s">
        <v>301</v>
      </c>
      <c r="F76" s="256">
        <v>126</v>
      </c>
      <c r="G76" s="37"/>
      <c r="H76" s="38"/>
    </row>
    <row r="77" s="2" customFormat="1" ht="16.8" customHeight="1">
      <c r="A77" s="37"/>
      <c r="B77" s="38"/>
      <c r="C77" s="255" t="s">
        <v>964</v>
      </c>
      <c r="D77" s="255" t="s">
        <v>965</v>
      </c>
      <c r="E77" s="18" t="s">
        <v>301</v>
      </c>
      <c r="F77" s="256">
        <v>126</v>
      </c>
      <c r="G77" s="37"/>
      <c r="H77" s="38"/>
    </row>
    <row r="78" s="2" customFormat="1" ht="16.8" customHeight="1">
      <c r="A78" s="37"/>
      <c r="B78" s="38"/>
      <c r="C78" s="255" t="s">
        <v>968</v>
      </c>
      <c r="D78" s="255" t="s">
        <v>969</v>
      </c>
      <c r="E78" s="18" t="s">
        <v>301</v>
      </c>
      <c r="F78" s="256">
        <v>378</v>
      </c>
      <c r="G78" s="37"/>
      <c r="H78" s="38"/>
    </row>
    <row r="79" s="2" customFormat="1" ht="26.4" customHeight="1">
      <c r="A79" s="37"/>
      <c r="B79" s="38"/>
      <c r="C79" s="250" t="s">
        <v>2025</v>
      </c>
      <c r="D79" s="250" t="s">
        <v>121</v>
      </c>
      <c r="E79" s="37"/>
      <c r="F79" s="37"/>
      <c r="G79" s="37"/>
      <c r="H79" s="38"/>
    </row>
    <row r="80" s="2" customFormat="1" ht="16.8" customHeight="1">
      <c r="A80" s="37"/>
      <c r="B80" s="38"/>
      <c r="C80" s="251" t="s">
        <v>1827</v>
      </c>
      <c r="D80" s="252" t="s">
        <v>1</v>
      </c>
      <c r="E80" s="253" t="s">
        <v>1</v>
      </c>
      <c r="F80" s="254">
        <v>140</v>
      </c>
      <c r="G80" s="37"/>
      <c r="H80" s="38"/>
    </row>
    <row r="81" s="2" customFormat="1" ht="16.8" customHeight="1">
      <c r="A81" s="37"/>
      <c r="B81" s="38"/>
      <c r="C81" s="255" t="s">
        <v>1827</v>
      </c>
      <c r="D81" s="255" t="s">
        <v>1828</v>
      </c>
      <c r="E81" s="18" t="s">
        <v>1</v>
      </c>
      <c r="F81" s="256">
        <v>140</v>
      </c>
      <c r="G81" s="37"/>
      <c r="H81" s="38"/>
    </row>
    <row r="82" s="2" customFormat="1" ht="16.8" customHeight="1">
      <c r="A82" s="37"/>
      <c r="B82" s="38"/>
      <c r="C82" s="257" t="s">
        <v>2023</v>
      </c>
      <c r="D82" s="37"/>
      <c r="E82" s="37"/>
      <c r="F82" s="37"/>
      <c r="G82" s="37"/>
      <c r="H82" s="38"/>
    </row>
    <row r="83" s="2" customFormat="1" ht="16.8" customHeight="1">
      <c r="A83" s="37"/>
      <c r="B83" s="38"/>
      <c r="C83" s="255" t="s">
        <v>1932</v>
      </c>
      <c r="D83" s="255" t="s">
        <v>1933</v>
      </c>
      <c r="E83" s="18" t="s">
        <v>373</v>
      </c>
      <c r="F83" s="256">
        <v>140</v>
      </c>
      <c r="G83" s="37"/>
      <c r="H83" s="38"/>
    </row>
    <row r="84" s="2" customFormat="1" ht="16.8" customHeight="1">
      <c r="A84" s="37"/>
      <c r="B84" s="38"/>
      <c r="C84" s="255" t="s">
        <v>1936</v>
      </c>
      <c r="D84" s="255" t="s">
        <v>1937</v>
      </c>
      <c r="E84" s="18" t="s">
        <v>373</v>
      </c>
      <c r="F84" s="256">
        <v>140</v>
      </c>
      <c r="G84" s="37"/>
      <c r="H84" s="38"/>
    </row>
    <row r="85" s="2" customFormat="1" ht="16.8" customHeight="1">
      <c r="A85" s="37"/>
      <c r="B85" s="38"/>
      <c r="C85" s="251" t="s">
        <v>1825</v>
      </c>
      <c r="D85" s="252" t="s">
        <v>1</v>
      </c>
      <c r="E85" s="253" t="s">
        <v>1</v>
      </c>
      <c r="F85" s="254">
        <v>435</v>
      </c>
      <c r="G85" s="37"/>
      <c r="H85" s="38"/>
    </row>
    <row r="86" s="2" customFormat="1" ht="16.8" customHeight="1">
      <c r="A86" s="37"/>
      <c r="B86" s="38"/>
      <c r="C86" s="255" t="s">
        <v>1825</v>
      </c>
      <c r="D86" s="255" t="s">
        <v>1826</v>
      </c>
      <c r="E86" s="18" t="s">
        <v>1</v>
      </c>
      <c r="F86" s="256">
        <v>435</v>
      </c>
      <c r="G86" s="37"/>
      <c r="H86" s="38"/>
    </row>
    <row r="87" s="2" customFormat="1" ht="16.8" customHeight="1">
      <c r="A87" s="37"/>
      <c r="B87" s="38"/>
      <c r="C87" s="257" t="s">
        <v>2023</v>
      </c>
      <c r="D87" s="37"/>
      <c r="E87" s="37"/>
      <c r="F87" s="37"/>
      <c r="G87" s="37"/>
      <c r="H87" s="38"/>
    </row>
    <row r="88" s="2" customFormat="1" ht="16.8" customHeight="1">
      <c r="A88" s="37"/>
      <c r="B88" s="38"/>
      <c r="C88" s="255" t="s">
        <v>1939</v>
      </c>
      <c r="D88" s="255" t="s">
        <v>1940</v>
      </c>
      <c r="E88" s="18" t="s">
        <v>373</v>
      </c>
      <c r="F88" s="256">
        <v>435</v>
      </c>
      <c r="G88" s="37"/>
      <c r="H88" s="38"/>
    </row>
    <row r="89" s="2" customFormat="1" ht="16.8" customHeight="1">
      <c r="A89" s="37"/>
      <c r="B89" s="38"/>
      <c r="C89" s="255" t="s">
        <v>1913</v>
      </c>
      <c r="D89" s="255" t="s">
        <v>1914</v>
      </c>
      <c r="E89" s="18" t="s">
        <v>373</v>
      </c>
      <c r="F89" s="256">
        <v>435</v>
      </c>
      <c r="G89" s="37"/>
      <c r="H89" s="38"/>
    </row>
    <row r="90" s="2" customFormat="1" ht="16.8" customHeight="1">
      <c r="A90" s="37"/>
      <c r="B90" s="38"/>
      <c r="C90" s="255" t="s">
        <v>1965</v>
      </c>
      <c r="D90" s="255" t="s">
        <v>1966</v>
      </c>
      <c r="E90" s="18" t="s">
        <v>1967</v>
      </c>
      <c r="F90" s="256">
        <v>0.435</v>
      </c>
      <c r="G90" s="37"/>
      <c r="H90" s="38"/>
    </row>
    <row r="91" s="2" customFormat="1" ht="16.8" customHeight="1">
      <c r="A91" s="37"/>
      <c r="B91" s="38"/>
      <c r="C91" s="255" t="s">
        <v>1989</v>
      </c>
      <c r="D91" s="255" t="s">
        <v>1990</v>
      </c>
      <c r="E91" s="18" t="s">
        <v>373</v>
      </c>
      <c r="F91" s="256">
        <v>435</v>
      </c>
      <c r="G91" s="37"/>
      <c r="H91" s="38"/>
    </row>
    <row r="92" s="2" customFormat="1" ht="16.8" customHeight="1">
      <c r="A92" s="37"/>
      <c r="B92" s="38"/>
      <c r="C92" s="255" t="s">
        <v>1993</v>
      </c>
      <c r="D92" s="255" t="s">
        <v>1994</v>
      </c>
      <c r="E92" s="18" t="s">
        <v>373</v>
      </c>
      <c r="F92" s="256">
        <v>435</v>
      </c>
      <c r="G92" s="37"/>
      <c r="H92" s="38"/>
    </row>
    <row r="93" s="2" customFormat="1" ht="16.8" customHeight="1">
      <c r="A93" s="37"/>
      <c r="B93" s="38"/>
      <c r="C93" s="255" t="s">
        <v>1943</v>
      </c>
      <c r="D93" s="255" t="s">
        <v>1944</v>
      </c>
      <c r="E93" s="18" t="s">
        <v>373</v>
      </c>
      <c r="F93" s="256">
        <v>435</v>
      </c>
      <c r="G93" s="37"/>
      <c r="H93" s="38"/>
    </row>
    <row r="94" s="2" customFormat="1" ht="16.8" customHeight="1">
      <c r="A94" s="37"/>
      <c r="B94" s="38"/>
      <c r="C94" s="255" t="s">
        <v>1917</v>
      </c>
      <c r="D94" s="255" t="s">
        <v>1918</v>
      </c>
      <c r="E94" s="18" t="s">
        <v>900</v>
      </c>
      <c r="F94" s="256">
        <v>269.69999999999999</v>
      </c>
      <c r="G94" s="37"/>
      <c r="H94" s="38"/>
    </row>
    <row r="95" s="2" customFormat="1" ht="16.8" customHeight="1">
      <c r="A95" s="37"/>
      <c r="B95" s="38"/>
      <c r="C95" s="255" t="s">
        <v>1997</v>
      </c>
      <c r="D95" s="255" t="s">
        <v>1998</v>
      </c>
      <c r="E95" s="18" t="s">
        <v>373</v>
      </c>
      <c r="F95" s="256">
        <v>435</v>
      </c>
      <c r="G95" s="37"/>
      <c r="H95" s="38"/>
    </row>
    <row r="96" s="2" customFormat="1" ht="7.44" customHeight="1">
      <c r="A96" s="37"/>
      <c r="B96" s="59"/>
      <c r="C96" s="60"/>
      <c r="D96" s="60"/>
      <c r="E96" s="60"/>
      <c r="F96" s="60"/>
      <c r="G96" s="60"/>
      <c r="H96" s="38"/>
    </row>
    <row r="97" s="2" customFormat="1">
      <c r="A97" s="37"/>
      <c r="B97" s="37"/>
      <c r="C97" s="37"/>
      <c r="D97" s="37"/>
      <c r="E97" s="37"/>
      <c r="F97" s="37"/>
      <c r="G97" s="37"/>
      <c r="H97" s="37"/>
    </row>
  </sheetData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82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125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ROUND((SUM(BE122:BE163)),  2)</f>
        <v>0</v>
      </c>
      <c r="G33" s="37"/>
      <c r="H33" s="37"/>
      <c r="I33" s="134">
        <v>0.20999999999999999</v>
      </c>
      <c r="J33" s="133">
        <f>ROUND(((SUM(BE122:BE163))*I33),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ROUND((SUM(BF122:BF163)),  2)</f>
        <v>0</v>
      </c>
      <c r="G34" s="37"/>
      <c r="H34" s="37"/>
      <c r="I34" s="134">
        <v>0.14999999999999999</v>
      </c>
      <c r="J34" s="133">
        <f>ROUND(((SUM(BF122:BF163))*I34),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ROUND((SUM(BG122:BG163)),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ROUND((SUM(BH122:BH163)),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ROUND((SUM(BI122:BI163)),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458/20-4-00 - Vedlejší a ostatní rozpočtové náklady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131</v>
      </c>
      <c r="E97" s="155"/>
      <c r="F97" s="155"/>
      <c r="G97" s="155"/>
      <c r="H97" s="155"/>
      <c r="I97" s="156"/>
      <c r="J97" s="157">
        <f>J123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132</v>
      </c>
      <c r="E98" s="160"/>
      <c r="F98" s="160"/>
      <c r="G98" s="160"/>
      <c r="H98" s="160"/>
      <c r="I98" s="161"/>
      <c r="J98" s="162">
        <f>J124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133</v>
      </c>
      <c r="E99" s="160"/>
      <c r="F99" s="160"/>
      <c r="G99" s="160"/>
      <c r="H99" s="160"/>
      <c r="I99" s="161"/>
      <c r="J99" s="162">
        <f>J133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8"/>
      <c r="C100" s="10"/>
      <c r="D100" s="159" t="s">
        <v>134</v>
      </c>
      <c r="E100" s="160"/>
      <c r="F100" s="160"/>
      <c r="G100" s="160"/>
      <c r="H100" s="160"/>
      <c r="I100" s="161"/>
      <c r="J100" s="162">
        <f>J143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135</v>
      </c>
      <c r="E101" s="160"/>
      <c r="F101" s="160"/>
      <c r="G101" s="160"/>
      <c r="H101" s="160"/>
      <c r="I101" s="161"/>
      <c r="J101" s="162">
        <f>J150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8"/>
      <c r="C102" s="10"/>
      <c r="D102" s="159" t="s">
        <v>136</v>
      </c>
      <c r="E102" s="160"/>
      <c r="F102" s="160"/>
      <c r="G102" s="160"/>
      <c r="H102" s="160"/>
      <c r="I102" s="161"/>
      <c r="J102" s="162">
        <f>J161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123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147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148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137</v>
      </c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122" t="str">
        <f>E7</f>
        <v>Obchodní centrum Lysá nad Labem - veřejná dopravní a technická infrastruktura</v>
      </c>
      <c r="F112" s="31"/>
      <c r="G112" s="31"/>
      <c r="H112" s="31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124</v>
      </c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458/20-4-00 - Vedlejší a ostatní rozpočtové náklady</v>
      </c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123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124" t="s">
        <v>22</v>
      </c>
      <c r="J116" s="68" t="str">
        <f>IF(J12="","",J12)</f>
        <v>20. 3. 2020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124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124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123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63"/>
      <c r="B121" s="164"/>
      <c r="C121" s="165" t="s">
        <v>138</v>
      </c>
      <c r="D121" s="166" t="s">
        <v>58</v>
      </c>
      <c r="E121" s="166" t="s">
        <v>54</v>
      </c>
      <c r="F121" s="166" t="s">
        <v>55</v>
      </c>
      <c r="G121" s="166" t="s">
        <v>139</v>
      </c>
      <c r="H121" s="166" t="s">
        <v>140</v>
      </c>
      <c r="I121" s="167" t="s">
        <v>141</v>
      </c>
      <c r="J121" s="166" t="s">
        <v>128</v>
      </c>
      <c r="K121" s="168" t="s">
        <v>142</v>
      </c>
      <c r="L121" s="169"/>
      <c r="M121" s="85" t="s">
        <v>1</v>
      </c>
      <c r="N121" s="86" t="s">
        <v>37</v>
      </c>
      <c r="O121" s="86" t="s">
        <v>143</v>
      </c>
      <c r="P121" s="86" t="s">
        <v>144</v>
      </c>
      <c r="Q121" s="86" t="s">
        <v>145</v>
      </c>
      <c r="R121" s="86" t="s">
        <v>146</v>
      </c>
      <c r="S121" s="86" t="s">
        <v>147</v>
      </c>
      <c r="T121" s="87" t="s">
        <v>148</v>
      </c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</row>
    <row r="122" s="2" customFormat="1" ht="22.8" customHeight="1">
      <c r="A122" s="37"/>
      <c r="B122" s="38"/>
      <c r="C122" s="92" t="s">
        <v>149</v>
      </c>
      <c r="D122" s="37"/>
      <c r="E122" s="37"/>
      <c r="F122" s="37"/>
      <c r="G122" s="37"/>
      <c r="H122" s="37"/>
      <c r="I122" s="123"/>
      <c r="J122" s="170">
        <f>BK122</f>
        <v>0</v>
      </c>
      <c r="K122" s="37"/>
      <c r="L122" s="38"/>
      <c r="M122" s="88"/>
      <c r="N122" s="72"/>
      <c r="O122" s="89"/>
      <c r="P122" s="171">
        <f>P123</f>
        <v>0</v>
      </c>
      <c r="Q122" s="89"/>
      <c r="R122" s="171">
        <f>R123</f>
        <v>0</v>
      </c>
      <c r="S122" s="89"/>
      <c r="T122" s="172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130</v>
      </c>
      <c r="BK122" s="173">
        <f>BK123</f>
        <v>0</v>
      </c>
    </row>
    <row r="123" s="12" customFormat="1" ht="25.92" customHeight="1">
      <c r="A123" s="12"/>
      <c r="B123" s="174"/>
      <c r="C123" s="12"/>
      <c r="D123" s="175" t="s">
        <v>72</v>
      </c>
      <c r="E123" s="176" t="s">
        <v>150</v>
      </c>
      <c r="F123" s="176" t="s">
        <v>151</v>
      </c>
      <c r="G123" s="12"/>
      <c r="H123" s="12"/>
      <c r="I123" s="177"/>
      <c r="J123" s="178">
        <f>BK123</f>
        <v>0</v>
      </c>
      <c r="K123" s="12"/>
      <c r="L123" s="174"/>
      <c r="M123" s="179"/>
      <c r="N123" s="180"/>
      <c r="O123" s="180"/>
      <c r="P123" s="181">
        <f>P124+P133+P143+P150+P161</f>
        <v>0</v>
      </c>
      <c r="Q123" s="180"/>
      <c r="R123" s="181">
        <f>R124+R133+R143+R150+R161</f>
        <v>0</v>
      </c>
      <c r="S123" s="180"/>
      <c r="T123" s="182">
        <f>T124+T133+T143+T150+T161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5" t="s">
        <v>152</v>
      </c>
      <c r="AT123" s="183" t="s">
        <v>72</v>
      </c>
      <c r="AU123" s="183" t="s">
        <v>73</v>
      </c>
      <c r="AY123" s="175" t="s">
        <v>153</v>
      </c>
      <c r="BK123" s="184">
        <f>BK124+BK133+BK143+BK150+BK161</f>
        <v>0</v>
      </c>
    </row>
    <row r="124" s="12" customFormat="1" ht="22.8" customHeight="1">
      <c r="A124" s="12"/>
      <c r="B124" s="174"/>
      <c r="C124" s="12"/>
      <c r="D124" s="175" t="s">
        <v>72</v>
      </c>
      <c r="E124" s="185" t="s">
        <v>154</v>
      </c>
      <c r="F124" s="185" t="s">
        <v>155</v>
      </c>
      <c r="G124" s="12"/>
      <c r="H124" s="12"/>
      <c r="I124" s="177"/>
      <c r="J124" s="186">
        <f>BK124</f>
        <v>0</v>
      </c>
      <c r="K124" s="12"/>
      <c r="L124" s="174"/>
      <c r="M124" s="179"/>
      <c r="N124" s="180"/>
      <c r="O124" s="180"/>
      <c r="P124" s="181">
        <f>SUM(P125:P132)</f>
        <v>0</v>
      </c>
      <c r="Q124" s="180"/>
      <c r="R124" s="181">
        <f>SUM(R125:R132)</f>
        <v>0</v>
      </c>
      <c r="S124" s="180"/>
      <c r="T124" s="182">
        <f>SUM(T125:T132)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5" t="s">
        <v>152</v>
      </c>
      <c r="AT124" s="183" t="s">
        <v>72</v>
      </c>
      <c r="AU124" s="183" t="s">
        <v>81</v>
      </c>
      <c r="AY124" s="175" t="s">
        <v>153</v>
      </c>
      <c r="BK124" s="184">
        <f>SUM(BK125:BK132)</f>
        <v>0</v>
      </c>
    </row>
    <row r="125" s="2" customFormat="1" ht="16.5" customHeight="1">
      <c r="A125" s="37"/>
      <c r="B125" s="187"/>
      <c r="C125" s="188" t="s">
        <v>81</v>
      </c>
      <c r="D125" s="188" t="s">
        <v>156</v>
      </c>
      <c r="E125" s="189" t="s">
        <v>157</v>
      </c>
      <c r="F125" s="190" t="s">
        <v>158</v>
      </c>
      <c r="G125" s="191" t="s">
        <v>159</v>
      </c>
      <c r="H125" s="192">
        <v>1</v>
      </c>
      <c r="I125" s="193"/>
      <c r="J125" s="194">
        <f>ROUND(I125*H125,2)</f>
        <v>0</v>
      </c>
      <c r="K125" s="190" t="s">
        <v>1</v>
      </c>
      <c r="L125" s="38"/>
      <c r="M125" s="195" t="s">
        <v>1</v>
      </c>
      <c r="N125" s="196" t="s">
        <v>38</v>
      </c>
      <c r="O125" s="76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9" t="s">
        <v>160</v>
      </c>
      <c r="AT125" s="199" t="s">
        <v>156</v>
      </c>
      <c r="AU125" s="199" t="s">
        <v>83</v>
      </c>
      <c r="AY125" s="18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8" t="s">
        <v>81</v>
      </c>
      <c r="BK125" s="200">
        <f>ROUND(I125*H125,2)</f>
        <v>0</v>
      </c>
      <c r="BL125" s="18" t="s">
        <v>160</v>
      </c>
      <c r="BM125" s="199" t="s">
        <v>161</v>
      </c>
    </row>
    <row r="126" s="2" customFormat="1">
      <c r="A126" s="37"/>
      <c r="B126" s="38"/>
      <c r="C126" s="37"/>
      <c r="D126" s="201" t="s">
        <v>162</v>
      </c>
      <c r="E126" s="37"/>
      <c r="F126" s="202" t="s">
        <v>163</v>
      </c>
      <c r="G126" s="37"/>
      <c r="H126" s="37"/>
      <c r="I126" s="123"/>
      <c r="J126" s="37"/>
      <c r="K126" s="37"/>
      <c r="L126" s="38"/>
      <c r="M126" s="203"/>
      <c r="N126" s="204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162</v>
      </c>
      <c r="AU126" s="18" t="s">
        <v>83</v>
      </c>
    </row>
    <row r="127" s="2" customFormat="1" ht="16.5" customHeight="1">
      <c r="A127" s="37"/>
      <c r="B127" s="187"/>
      <c r="C127" s="188" t="s">
        <v>83</v>
      </c>
      <c r="D127" s="188" t="s">
        <v>156</v>
      </c>
      <c r="E127" s="189" t="s">
        <v>164</v>
      </c>
      <c r="F127" s="190" t="s">
        <v>165</v>
      </c>
      <c r="G127" s="191" t="s">
        <v>159</v>
      </c>
      <c r="H127" s="192">
        <v>1</v>
      </c>
      <c r="I127" s="193"/>
      <c r="J127" s="194">
        <f>ROUND(I127*H127,2)</f>
        <v>0</v>
      </c>
      <c r="K127" s="190" t="s">
        <v>1</v>
      </c>
      <c r="L127" s="38"/>
      <c r="M127" s="195" t="s">
        <v>1</v>
      </c>
      <c r="N127" s="196" t="s">
        <v>38</v>
      </c>
      <c r="O127" s="76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9" t="s">
        <v>160</v>
      </c>
      <c r="AT127" s="199" t="s">
        <v>156</v>
      </c>
      <c r="AU127" s="199" t="s">
        <v>83</v>
      </c>
      <c r="AY127" s="18" t="s">
        <v>153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8" t="s">
        <v>81</v>
      </c>
      <c r="BK127" s="200">
        <f>ROUND(I127*H127,2)</f>
        <v>0</v>
      </c>
      <c r="BL127" s="18" t="s">
        <v>160</v>
      </c>
      <c r="BM127" s="199" t="s">
        <v>166</v>
      </c>
    </row>
    <row r="128" s="2" customFormat="1">
      <c r="A128" s="37"/>
      <c r="B128" s="38"/>
      <c r="C128" s="37"/>
      <c r="D128" s="201" t="s">
        <v>162</v>
      </c>
      <c r="E128" s="37"/>
      <c r="F128" s="202" t="s">
        <v>167</v>
      </c>
      <c r="G128" s="37"/>
      <c r="H128" s="37"/>
      <c r="I128" s="123"/>
      <c r="J128" s="37"/>
      <c r="K128" s="37"/>
      <c r="L128" s="38"/>
      <c r="M128" s="203"/>
      <c r="N128" s="204"/>
      <c r="O128" s="76"/>
      <c r="P128" s="76"/>
      <c r="Q128" s="76"/>
      <c r="R128" s="76"/>
      <c r="S128" s="76"/>
      <c r="T128" s="7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162</v>
      </c>
      <c r="AU128" s="18" t="s">
        <v>83</v>
      </c>
    </row>
    <row r="129" s="2" customFormat="1" ht="16.5" customHeight="1">
      <c r="A129" s="37"/>
      <c r="B129" s="187"/>
      <c r="C129" s="188" t="s">
        <v>168</v>
      </c>
      <c r="D129" s="188" t="s">
        <v>156</v>
      </c>
      <c r="E129" s="189" t="s">
        <v>169</v>
      </c>
      <c r="F129" s="190" t="s">
        <v>170</v>
      </c>
      <c r="G129" s="191" t="s">
        <v>159</v>
      </c>
      <c r="H129" s="192">
        <v>1</v>
      </c>
      <c r="I129" s="193"/>
      <c r="J129" s="194">
        <f>ROUND(I129*H129,2)</f>
        <v>0</v>
      </c>
      <c r="K129" s="190" t="s">
        <v>1</v>
      </c>
      <c r="L129" s="38"/>
      <c r="M129" s="195" t="s">
        <v>1</v>
      </c>
      <c r="N129" s="196" t="s">
        <v>38</v>
      </c>
      <c r="O129" s="76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9" t="s">
        <v>160</v>
      </c>
      <c r="AT129" s="199" t="s">
        <v>156</v>
      </c>
      <c r="AU129" s="199" t="s">
        <v>83</v>
      </c>
      <c r="AY129" s="18" t="s">
        <v>153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8" t="s">
        <v>81</v>
      </c>
      <c r="BK129" s="200">
        <f>ROUND(I129*H129,2)</f>
        <v>0</v>
      </c>
      <c r="BL129" s="18" t="s">
        <v>160</v>
      </c>
      <c r="BM129" s="199" t="s">
        <v>171</v>
      </c>
    </row>
    <row r="130" s="2" customFormat="1">
      <c r="A130" s="37"/>
      <c r="B130" s="38"/>
      <c r="C130" s="37"/>
      <c r="D130" s="201" t="s">
        <v>162</v>
      </c>
      <c r="E130" s="37"/>
      <c r="F130" s="202" t="s">
        <v>172</v>
      </c>
      <c r="G130" s="37"/>
      <c r="H130" s="37"/>
      <c r="I130" s="123"/>
      <c r="J130" s="37"/>
      <c r="K130" s="37"/>
      <c r="L130" s="38"/>
      <c r="M130" s="203"/>
      <c r="N130" s="204"/>
      <c r="O130" s="76"/>
      <c r="P130" s="76"/>
      <c r="Q130" s="76"/>
      <c r="R130" s="76"/>
      <c r="S130" s="76"/>
      <c r="T130" s="7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162</v>
      </c>
      <c r="AU130" s="18" t="s">
        <v>83</v>
      </c>
    </row>
    <row r="131" s="2" customFormat="1" ht="16.5" customHeight="1">
      <c r="A131" s="37"/>
      <c r="B131" s="187"/>
      <c r="C131" s="188" t="s">
        <v>173</v>
      </c>
      <c r="D131" s="188" t="s">
        <v>156</v>
      </c>
      <c r="E131" s="189" t="s">
        <v>174</v>
      </c>
      <c r="F131" s="190" t="s">
        <v>175</v>
      </c>
      <c r="G131" s="191" t="s">
        <v>159</v>
      </c>
      <c r="H131" s="192">
        <v>1</v>
      </c>
      <c r="I131" s="193"/>
      <c r="J131" s="194">
        <f>ROUND(I131*H131,2)</f>
        <v>0</v>
      </c>
      <c r="K131" s="190" t="s">
        <v>1</v>
      </c>
      <c r="L131" s="38"/>
      <c r="M131" s="195" t="s">
        <v>1</v>
      </c>
      <c r="N131" s="196" t="s">
        <v>38</v>
      </c>
      <c r="O131" s="76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9" t="s">
        <v>160</v>
      </c>
      <c r="AT131" s="199" t="s">
        <v>156</v>
      </c>
      <c r="AU131" s="199" t="s">
        <v>83</v>
      </c>
      <c r="AY131" s="18" t="s">
        <v>153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8" t="s">
        <v>81</v>
      </c>
      <c r="BK131" s="200">
        <f>ROUND(I131*H131,2)</f>
        <v>0</v>
      </c>
      <c r="BL131" s="18" t="s">
        <v>160</v>
      </c>
      <c r="BM131" s="199" t="s">
        <v>176</v>
      </c>
    </row>
    <row r="132" s="2" customFormat="1">
      <c r="A132" s="37"/>
      <c r="B132" s="38"/>
      <c r="C132" s="37"/>
      <c r="D132" s="201" t="s">
        <v>162</v>
      </c>
      <c r="E132" s="37"/>
      <c r="F132" s="202" t="s">
        <v>177</v>
      </c>
      <c r="G132" s="37"/>
      <c r="H132" s="37"/>
      <c r="I132" s="123"/>
      <c r="J132" s="37"/>
      <c r="K132" s="37"/>
      <c r="L132" s="38"/>
      <c r="M132" s="203"/>
      <c r="N132" s="204"/>
      <c r="O132" s="76"/>
      <c r="P132" s="76"/>
      <c r="Q132" s="76"/>
      <c r="R132" s="76"/>
      <c r="S132" s="76"/>
      <c r="T132" s="7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162</v>
      </c>
      <c r="AU132" s="18" t="s">
        <v>83</v>
      </c>
    </row>
    <row r="133" s="12" customFormat="1" ht="22.8" customHeight="1">
      <c r="A133" s="12"/>
      <c r="B133" s="174"/>
      <c r="C133" s="12"/>
      <c r="D133" s="175" t="s">
        <v>72</v>
      </c>
      <c r="E133" s="185" t="s">
        <v>178</v>
      </c>
      <c r="F133" s="185" t="s">
        <v>179</v>
      </c>
      <c r="G133" s="12"/>
      <c r="H133" s="12"/>
      <c r="I133" s="177"/>
      <c r="J133" s="186">
        <f>BK133</f>
        <v>0</v>
      </c>
      <c r="K133" s="12"/>
      <c r="L133" s="174"/>
      <c r="M133" s="179"/>
      <c r="N133" s="180"/>
      <c r="O133" s="180"/>
      <c r="P133" s="181">
        <f>SUM(P134:P142)</f>
        <v>0</v>
      </c>
      <c r="Q133" s="180"/>
      <c r="R133" s="181">
        <f>SUM(R134:R142)</f>
        <v>0</v>
      </c>
      <c r="S133" s="180"/>
      <c r="T133" s="182">
        <f>SUM(T134:T142)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5" t="s">
        <v>152</v>
      </c>
      <c r="AT133" s="183" t="s">
        <v>72</v>
      </c>
      <c r="AU133" s="183" t="s">
        <v>81</v>
      </c>
      <c r="AY133" s="175" t="s">
        <v>153</v>
      </c>
      <c r="BK133" s="184">
        <f>SUM(BK134:BK142)</f>
        <v>0</v>
      </c>
    </row>
    <row r="134" s="2" customFormat="1" ht="16.5" customHeight="1">
      <c r="A134" s="37"/>
      <c r="B134" s="187"/>
      <c r="C134" s="188" t="s">
        <v>152</v>
      </c>
      <c r="D134" s="188" t="s">
        <v>156</v>
      </c>
      <c r="E134" s="189" t="s">
        <v>180</v>
      </c>
      <c r="F134" s="190" t="s">
        <v>179</v>
      </c>
      <c r="G134" s="191" t="s">
        <v>159</v>
      </c>
      <c r="H134" s="192">
        <v>1</v>
      </c>
      <c r="I134" s="193"/>
      <c r="J134" s="194">
        <f>ROUND(I134*H134,2)</f>
        <v>0</v>
      </c>
      <c r="K134" s="190" t="s">
        <v>1</v>
      </c>
      <c r="L134" s="38"/>
      <c r="M134" s="195" t="s">
        <v>1</v>
      </c>
      <c r="N134" s="196" t="s">
        <v>38</v>
      </c>
      <c r="O134" s="76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9" t="s">
        <v>160</v>
      </c>
      <c r="AT134" s="199" t="s">
        <v>156</v>
      </c>
      <c r="AU134" s="199" t="s">
        <v>83</v>
      </c>
      <c r="AY134" s="18" t="s">
        <v>153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8" t="s">
        <v>81</v>
      </c>
      <c r="BK134" s="200">
        <f>ROUND(I134*H134,2)</f>
        <v>0</v>
      </c>
      <c r="BL134" s="18" t="s">
        <v>160</v>
      </c>
      <c r="BM134" s="199" t="s">
        <v>181</v>
      </c>
    </row>
    <row r="135" s="2" customFormat="1">
      <c r="A135" s="37"/>
      <c r="B135" s="38"/>
      <c r="C135" s="37"/>
      <c r="D135" s="201" t="s">
        <v>162</v>
      </c>
      <c r="E135" s="37"/>
      <c r="F135" s="202" t="s">
        <v>182</v>
      </c>
      <c r="G135" s="37"/>
      <c r="H135" s="37"/>
      <c r="I135" s="123"/>
      <c r="J135" s="37"/>
      <c r="K135" s="37"/>
      <c r="L135" s="38"/>
      <c r="M135" s="203"/>
      <c r="N135" s="204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162</v>
      </c>
      <c r="AU135" s="18" t="s">
        <v>83</v>
      </c>
    </row>
    <row r="136" s="2" customFormat="1" ht="16.5" customHeight="1">
      <c r="A136" s="37"/>
      <c r="B136" s="187"/>
      <c r="C136" s="188" t="s">
        <v>183</v>
      </c>
      <c r="D136" s="188" t="s">
        <v>156</v>
      </c>
      <c r="E136" s="189" t="s">
        <v>184</v>
      </c>
      <c r="F136" s="190" t="s">
        <v>185</v>
      </c>
      <c r="G136" s="191" t="s">
        <v>159</v>
      </c>
      <c r="H136" s="192">
        <v>1</v>
      </c>
      <c r="I136" s="193"/>
      <c r="J136" s="194">
        <f>ROUND(I136*H136,2)</f>
        <v>0</v>
      </c>
      <c r="K136" s="190" t="s">
        <v>1</v>
      </c>
      <c r="L136" s="38"/>
      <c r="M136" s="195" t="s">
        <v>1</v>
      </c>
      <c r="N136" s="196" t="s">
        <v>38</v>
      </c>
      <c r="O136" s="76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9" t="s">
        <v>160</v>
      </c>
      <c r="AT136" s="199" t="s">
        <v>156</v>
      </c>
      <c r="AU136" s="199" t="s">
        <v>83</v>
      </c>
      <c r="AY136" s="18" t="s">
        <v>153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8" t="s">
        <v>81</v>
      </c>
      <c r="BK136" s="200">
        <f>ROUND(I136*H136,2)</f>
        <v>0</v>
      </c>
      <c r="BL136" s="18" t="s">
        <v>160</v>
      </c>
      <c r="BM136" s="199" t="s">
        <v>186</v>
      </c>
    </row>
    <row r="137" s="2" customFormat="1">
      <c r="A137" s="37"/>
      <c r="B137" s="38"/>
      <c r="C137" s="37"/>
      <c r="D137" s="201" t="s">
        <v>162</v>
      </c>
      <c r="E137" s="37"/>
      <c r="F137" s="202" t="s">
        <v>187</v>
      </c>
      <c r="G137" s="37"/>
      <c r="H137" s="37"/>
      <c r="I137" s="123"/>
      <c r="J137" s="37"/>
      <c r="K137" s="37"/>
      <c r="L137" s="38"/>
      <c r="M137" s="203"/>
      <c r="N137" s="204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162</v>
      </c>
      <c r="AU137" s="18" t="s">
        <v>83</v>
      </c>
    </row>
    <row r="138" s="2" customFormat="1" ht="16.5" customHeight="1">
      <c r="A138" s="37"/>
      <c r="B138" s="187"/>
      <c r="C138" s="188" t="s">
        <v>188</v>
      </c>
      <c r="D138" s="188" t="s">
        <v>156</v>
      </c>
      <c r="E138" s="189" t="s">
        <v>189</v>
      </c>
      <c r="F138" s="190" t="s">
        <v>190</v>
      </c>
      <c r="G138" s="191" t="s">
        <v>159</v>
      </c>
      <c r="H138" s="192">
        <v>1</v>
      </c>
      <c r="I138" s="193"/>
      <c r="J138" s="194">
        <f>ROUND(I138*H138,2)</f>
        <v>0</v>
      </c>
      <c r="K138" s="190" t="s">
        <v>1</v>
      </c>
      <c r="L138" s="38"/>
      <c r="M138" s="195" t="s">
        <v>1</v>
      </c>
      <c r="N138" s="196" t="s">
        <v>38</v>
      </c>
      <c r="O138" s="76"/>
      <c r="P138" s="197">
        <f>O138*H138</f>
        <v>0</v>
      </c>
      <c r="Q138" s="197">
        <v>0</v>
      </c>
      <c r="R138" s="197">
        <f>Q138*H138</f>
        <v>0</v>
      </c>
      <c r="S138" s="197">
        <v>0</v>
      </c>
      <c r="T138" s="198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9" t="s">
        <v>160</v>
      </c>
      <c r="AT138" s="199" t="s">
        <v>156</v>
      </c>
      <c r="AU138" s="199" t="s">
        <v>83</v>
      </c>
      <c r="AY138" s="18" t="s">
        <v>153</v>
      </c>
      <c r="BE138" s="200">
        <f>IF(N138="základní",J138,0)</f>
        <v>0</v>
      </c>
      <c r="BF138" s="200">
        <f>IF(N138="snížená",J138,0)</f>
        <v>0</v>
      </c>
      <c r="BG138" s="200">
        <f>IF(N138="zákl. přenesená",J138,0)</f>
        <v>0</v>
      </c>
      <c r="BH138" s="200">
        <f>IF(N138="sníž. přenesená",J138,0)</f>
        <v>0</v>
      </c>
      <c r="BI138" s="200">
        <f>IF(N138="nulová",J138,0)</f>
        <v>0</v>
      </c>
      <c r="BJ138" s="18" t="s">
        <v>81</v>
      </c>
      <c r="BK138" s="200">
        <f>ROUND(I138*H138,2)</f>
        <v>0</v>
      </c>
      <c r="BL138" s="18" t="s">
        <v>160</v>
      </c>
      <c r="BM138" s="199" t="s">
        <v>191</v>
      </c>
    </row>
    <row r="139" s="2" customFormat="1">
      <c r="A139" s="37"/>
      <c r="B139" s="38"/>
      <c r="C139" s="37"/>
      <c r="D139" s="201" t="s">
        <v>162</v>
      </c>
      <c r="E139" s="37"/>
      <c r="F139" s="202" t="s">
        <v>192</v>
      </c>
      <c r="G139" s="37"/>
      <c r="H139" s="37"/>
      <c r="I139" s="123"/>
      <c r="J139" s="37"/>
      <c r="K139" s="37"/>
      <c r="L139" s="38"/>
      <c r="M139" s="203"/>
      <c r="N139" s="204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162</v>
      </c>
      <c r="AU139" s="18" t="s">
        <v>83</v>
      </c>
    </row>
    <row r="140" s="2" customFormat="1" ht="16.5" customHeight="1">
      <c r="A140" s="37"/>
      <c r="B140" s="187"/>
      <c r="C140" s="188" t="s">
        <v>193</v>
      </c>
      <c r="D140" s="188" t="s">
        <v>156</v>
      </c>
      <c r="E140" s="189" t="s">
        <v>194</v>
      </c>
      <c r="F140" s="190" t="s">
        <v>195</v>
      </c>
      <c r="G140" s="191" t="s">
        <v>159</v>
      </c>
      <c r="H140" s="192">
        <v>1</v>
      </c>
      <c r="I140" s="193"/>
      <c r="J140" s="194">
        <f>ROUND(I140*H140,2)</f>
        <v>0</v>
      </c>
      <c r="K140" s="190" t="s">
        <v>1</v>
      </c>
      <c r="L140" s="38"/>
      <c r="M140" s="195" t="s">
        <v>1</v>
      </c>
      <c r="N140" s="196" t="s">
        <v>38</v>
      </c>
      <c r="O140" s="76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9" t="s">
        <v>160</v>
      </c>
      <c r="AT140" s="199" t="s">
        <v>156</v>
      </c>
      <c r="AU140" s="199" t="s">
        <v>83</v>
      </c>
      <c r="AY140" s="18" t="s">
        <v>153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8" t="s">
        <v>81</v>
      </c>
      <c r="BK140" s="200">
        <f>ROUND(I140*H140,2)</f>
        <v>0</v>
      </c>
      <c r="BL140" s="18" t="s">
        <v>160</v>
      </c>
      <c r="BM140" s="199" t="s">
        <v>196</v>
      </c>
    </row>
    <row r="141" s="2" customFormat="1">
      <c r="A141" s="37"/>
      <c r="B141" s="38"/>
      <c r="C141" s="37"/>
      <c r="D141" s="201" t="s">
        <v>162</v>
      </c>
      <c r="E141" s="37"/>
      <c r="F141" s="202" t="s">
        <v>195</v>
      </c>
      <c r="G141" s="37"/>
      <c r="H141" s="37"/>
      <c r="I141" s="123"/>
      <c r="J141" s="37"/>
      <c r="K141" s="37"/>
      <c r="L141" s="38"/>
      <c r="M141" s="203"/>
      <c r="N141" s="204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162</v>
      </c>
      <c r="AU141" s="18" t="s">
        <v>83</v>
      </c>
    </row>
    <row r="142" s="2" customFormat="1">
      <c r="A142" s="37"/>
      <c r="B142" s="38"/>
      <c r="C142" s="37"/>
      <c r="D142" s="201" t="s">
        <v>197</v>
      </c>
      <c r="E142" s="37"/>
      <c r="F142" s="205" t="s">
        <v>198</v>
      </c>
      <c r="G142" s="37"/>
      <c r="H142" s="37"/>
      <c r="I142" s="123"/>
      <c r="J142" s="37"/>
      <c r="K142" s="37"/>
      <c r="L142" s="38"/>
      <c r="M142" s="203"/>
      <c r="N142" s="204"/>
      <c r="O142" s="76"/>
      <c r="P142" s="76"/>
      <c r="Q142" s="76"/>
      <c r="R142" s="76"/>
      <c r="S142" s="76"/>
      <c r="T142" s="7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197</v>
      </c>
      <c r="AU142" s="18" t="s">
        <v>83</v>
      </c>
    </row>
    <row r="143" s="12" customFormat="1" ht="22.8" customHeight="1">
      <c r="A143" s="12"/>
      <c r="B143" s="174"/>
      <c r="C143" s="12"/>
      <c r="D143" s="175" t="s">
        <v>72</v>
      </c>
      <c r="E143" s="185" t="s">
        <v>199</v>
      </c>
      <c r="F143" s="185" t="s">
        <v>200</v>
      </c>
      <c r="G143" s="12"/>
      <c r="H143" s="12"/>
      <c r="I143" s="177"/>
      <c r="J143" s="186">
        <f>BK143</f>
        <v>0</v>
      </c>
      <c r="K143" s="12"/>
      <c r="L143" s="174"/>
      <c r="M143" s="179"/>
      <c r="N143" s="180"/>
      <c r="O143" s="180"/>
      <c r="P143" s="181">
        <f>SUM(P144:P149)</f>
        <v>0</v>
      </c>
      <c r="Q143" s="180"/>
      <c r="R143" s="181">
        <f>SUM(R144:R149)</f>
        <v>0</v>
      </c>
      <c r="S143" s="180"/>
      <c r="T143" s="182">
        <f>SUM(T144:T149)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5" t="s">
        <v>152</v>
      </c>
      <c r="AT143" s="183" t="s">
        <v>72</v>
      </c>
      <c r="AU143" s="183" t="s">
        <v>81</v>
      </c>
      <c r="AY143" s="175" t="s">
        <v>153</v>
      </c>
      <c r="BK143" s="184">
        <f>SUM(BK144:BK149)</f>
        <v>0</v>
      </c>
    </row>
    <row r="144" s="2" customFormat="1" ht="16.5" customHeight="1">
      <c r="A144" s="37"/>
      <c r="B144" s="187"/>
      <c r="C144" s="188" t="s">
        <v>201</v>
      </c>
      <c r="D144" s="188" t="s">
        <v>156</v>
      </c>
      <c r="E144" s="189" t="s">
        <v>202</v>
      </c>
      <c r="F144" s="190" t="s">
        <v>203</v>
      </c>
      <c r="G144" s="191" t="s">
        <v>159</v>
      </c>
      <c r="H144" s="192">
        <v>1</v>
      </c>
      <c r="I144" s="193"/>
      <c r="J144" s="194">
        <f>ROUND(I144*H144,2)</f>
        <v>0</v>
      </c>
      <c r="K144" s="190" t="s">
        <v>1</v>
      </c>
      <c r="L144" s="38"/>
      <c r="M144" s="195" t="s">
        <v>1</v>
      </c>
      <c r="N144" s="196" t="s">
        <v>38</v>
      </c>
      <c r="O144" s="76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9" t="s">
        <v>160</v>
      </c>
      <c r="AT144" s="199" t="s">
        <v>156</v>
      </c>
      <c r="AU144" s="199" t="s">
        <v>83</v>
      </c>
      <c r="AY144" s="18" t="s">
        <v>153</v>
      </c>
      <c r="BE144" s="200">
        <f>IF(N144="základní",J144,0)</f>
        <v>0</v>
      </c>
      <c r="BF144" s="200">
        <f>IF(N144="snížená",J144,0)</f>
        <v>0</v>
      </c>
      <c r="BG144" s="200">
        <f>IF(N144="zákl. přenesená",J144,0)</f>
        <v>0</v>
      </c>
      <c r="BH144" s="200">
        <f>IF(N144="sníž. přenesená",J144,0)</f>
        <v>0</v>
      </c>
      <c r="BI144" s="200">
        <f>IF(N144="nulová",J144,0)</f>
        <v>0</v>
      </c>
      <c r="BJ144" s="18" t="s">
        <v>81</v>
      </c>
      <c r="BK144" s="200">
        <f>ROUND(I144*H144,2)</f>
        <v>0</v>
      </c>
      <c r="BL144" s="18" t="s">
        <v>160</v>
      </c>
      <c r="BM144" s="199" t="s">
        <v>204</v>
      </c>
    </row>
    <row r="145" s="2" customFormat="1">
      <c r="A145" s="37"/>
      <c r="B145" s="38"/>
      <c r="C145" s="37"/>
      <c r="D145" s="201" t="s">
        <v>162</v>
      </c>
      <c r="E145" s="37"/>
      <c r="F145" s="202" t="s">
        <v>205</v>
      </c>
      <c r="G145" s="37"/>
      <c r="H145" s="37"/>
      <c r="I145" s="123"/>
      <c r="J145" s="37"/>
      <c r="K145" s="37"/>
      <c r="L145" s="38"/>
      <c r="M145" s="203"/>
      <c r="N145" s="204"/>
      <c r="O145" s="76"/>
      <c r="P145" s="76"/>
      <c r="Q145" s="76"/>
      <c r="R145" s="76"/>
      <c r="S145" s="76"/>
      <c r="T145" s="7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8" t="s">
        <v>162</v>
      </c>
      <c r="AU145" s="18" t="s">
        <v>83</v>
      </c>
    </row>
    <row r="146" s="2" customFormat="1" ht="16.5" customHeight="1">
      <c r="A146" s="37"/>
      <c r="B146" s="187"/>
      <c r="C146" s="188" t="s">
        <v>206</v>
      </c>
      <c r="D146" s="188" t="s">
        <v>156</v>
      </c>
      <c r="E146" s="189" t="s">
        <v>207</v>
      </c>
      <c r="F146" s="190" t="s">
        <v>208</v>
      </c>
      <c r="G146" s="191" t="s">
        <v>209</v>
      </c>
      <c r="H146" s="192">
        <v>4</v>
      </c>
      <c r="I146" s="193"/>
      <c r="J146" s="194">
        <f>ROUND(I146*H146,2)</f>
        <v>0</v>
      </c>
      <c r="K146" s="190" t="s">
        <v>1</v>
      </c>
      <c r="L146" s="38"/>
      <c r="M146" s="195" t="s">
        <v>1</v>
      </c>
      <c r="N146" s="196" t="s">
        <v>38</v>
      </c>
      <c r="O146" s="76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9" t="s">
        <v>160</v>
      </c>
      <c r="AT146" s="199" t="s">
        <v>156</v>
      </c>
      <c r="AU146" s="199" t="s">
        <v>83</v>
      </c>
      <c r="AY146" s="18" t="s">
        <v>153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8" t="s">
        <v>81</v>
      </c>
      <c r="BK146" s="200">
        <f>ROUND(I146*H146,2)</f>
        <v>0</v>
      </c>
      <c r="BL146" s="18" t="s">
        <v>160</v>
      </c>
      <c r="BM146" s="199" t="s">
        <v>210</v>
      </c>
    </row>
    <row r="147" s="2" customFormat="1">
      <c r="A147" s="37"/>
      <c r="B147" s="38"/>
      <c r="C147" s="37"/>
      <c r="D147" s="201" t="s">
        <v>162</v>
      </c>
      <c r="E147" s="37"/>
      <c r="F147" s="202" t="s">
        <v>208</v>
      </c>
      <c r="G147" s="37"/>
      <c r="H147" s="37"/>
      <c r="I147" s="123"/>
      <c r="J147" s="37"/>
      <c r="K147" s="37"/>
      <c r="L147" s="38"/>
      <c r="M147" s="203"/>
      <c r="N147" s="204"/>
      <c r="O147" s="76"/>
      <c r="P147" s="76"/>
      <c r="Q147" s="76"/>
      <c r="R147" s="76"/>
      <c r="S147" s="76"/>
      <c r="T147" s="7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8" t="s">
        <v>162</v>
      </c>
      <c r="AU147" s="18" t="s">
        <v>83</v>
      </c>
    </row>
    <row r="148" s="2" customFormat="1" ht="16.5" customHeight="1">
      <c r="A148" s="37"/>
      <c r="B148" s="187"/>
      <c r="C148" s="188" t="s">
        <v>211</v>
      </c>
      <c r="D148" s="188" t="s">
        <v>156</v>
      </c>
      <c r="E148" s="189" t="s">
        <v>212</v>
      </c>
      <c r="F148" s="190" t="s">
        <v>213</v>
      </c>
      <c r="G148" s="191" t="s">
        <v>159</v>
      </c>
      <c r="H148" s="192">
        <v>1</v>
      </c>
      <c r="I148" s="193"/>
      <c r="J148" s="194">
        <f>ROUND(I148*H148,2)</f>
        <v>0</v>
      </c>
      <c r="K148" s="190" t="s">
        <v>1</v>
      </c>
      <c r="L148" s="38"/>
      <c r="M148" s="195" t="s">
        <v>1</v>
      </c>
      <c r="N148" s="196" t="s">
        <v>38</v>
      </c>
      <c r="O148" s="76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9" t="s">
        <v>160</v>
      </c>
      <c r="AT148" s="199" t="s">
        <v>156</v>
      </c>
      <c r="AU148" s="199" t="s">
        <v>83</v>
      </c>
      <c r="AY148" s="18" t="s">
        <v>153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8" t="s">
        <v>81</v>
      </c>
      <c r="BK148" s="200">
        <f>ROUND(I148*H148,2)</f>
        <v>0</v>
      </c>
      <c r="BL148" s="18" t="s">
        <v>160</v>
      </c>
      <c r="BM148" s="199" t="s">
        <v>214</v>
      </c>
    </row>
    <row r="149" s="2" customFormat="1">
      <c r="A149" s="37"/>
      <c r="B149" s="38"/>
      <c r="C149" s="37"/>
      <c r="D149" s="201" t="s">
        <v>162</v>
      </c>
      <c r="E149" s="37"/>
      <c r="F149" s="202" t="s">
        <v>215</v>
      </c>
      <c r="G149" s="37"/>
      <c r="H149" s="37"/>
      <c r="I149" s="123"/>
      <c r="J149" s="37"/>
      <c r="K149" s="37"/>
      <c r="L149" s="38"/>
      <c r="M149" s="203"/>
      <c r="N149" s="204"/>
      <c r="O149" s="76"/>
      <c r="P149" s="76"/>
      <c r="Q149" s="76"/>
      <c r="R149" s="76"/>
      <c r="S149" s="76"/>
      <c r="T149" s="7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8" t="s">
        <v>162</v>
      </c>
      <c r="AU149" s="18" t="s">
        <v>83</v>
      </c>
    </row>
    <row r="150" s="12" customFormat="1" ht="22.8" customHeight="1">
      <c r="A150" s="12"/>
      <c r="B150" s="174"/>
      <c r="C150" s="12"/>
      <c r="D150" s="175" t="s">
        <v>72</v>
      </c>
      <c r="E150" s="185" t="s">
        <v>216</v>
      </c>
      <c r="F150" s="185" t="s">
        <v>217</v>
      </c>
      <c r="G150" s="12"/>
      <c r="H150" s="12"/>
      <c r="I150" s="177"/>
      <c r="J150" s="186">
        <f>BK150</f>
        <v>0</v>
      </c>
      <c r="K150" s="12"/>
      <c r="L150" s="174"/>
      <c r="M150" s="179"/>
      <c r="N150" s="180"/>
      <c r="O150" s="180"/>
      <c r="P150" s="181">
        <f>SUM(P151:P160)</f>
        <v>0</v>
      </c>
      <c r="Q150" s="180"/>
      <c r="R150" s="181">
        <f>SUM(R151:R160)</f>
        <v>0</v>
      </c>
      <c r="S150" s="180"/>
      <c r="T150" s="182">
        <f>SUM(T151:T160)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5" t="s">
        <v>152</v>
      </c>
      <c r="AT150" s="183" t="s">
        <v>72</v>
      </c>
      <c r="AU150" s="183" t="s">
        <v>81</v>
      </c>
      <c r="AY150" s="175" t="s">
        <v>153</v>
      </c>
      <c r="BK150" s="184">
        <f>SUM(BK151:BK160)</f>
        <v>0</v>
      </c>
    </row>
    <row r="151" s="2" customFormat="1" ht="16.5" customHeight="1">
      <c r="A151" s="37"/>
      <c r="B151" s="187"/>
      <c r="C151" s="188" t="s">
        <v>218</v>
      </c>
      <c r="D151" s="188" t="s">
        <v>156</v>
      </c>
      <c r="E151" s="189" t="s">
        <v>219</v>
      </c>
      <c r="F151" s="190" t="s">
        <v>220</v>
      </c>
      <c r="G151" s="191" t="s">
        <v>159</v>
      </c>
      <c r="H151" s="192">
        <v>1</v>
      </c>
      <c r="I151" s="193"/>
      <c r="J151" s="194">
        <f>ROUND(I151*H151,2)</f>
        <v>0</v>
      </c>
      <c r="K151" s="190" t="s">
        <v>1</v>
      </c>
      <c r="L151" s="38"/>
      <c r="M151" s="195" t="s">
        <v>1</v>
      </c>
      <c r="N151" s="196" t="s">
        <v>38</v>
      </c>
      <c r="O151" s="76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9" t="s">
        <v>160</v>
      </c>
      <c r="AT151" s="199" t="s">
        <v>156</v>
      </c>
      <c r="AU151" s="199" t="s">
        <v>83</v>
      </c>
      <c r="AY151" s="18" t="s">
        <v>153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8" t="s">
        <v>81</v>
      </c>
      <c r="BK151" s="200">
        <f>ROUND(I151*H151,2)</f>
        <v>0</v>
      </c>
      <c r="BL151" s="18" t="s">
        <v>160</v>
      </c>
      <c r="BM151" s="199" t="s">
        <v>221</v>
      </c>
    </row>
    <row r="152" s="2" customFormat="1">
      <c r="A152" s="37"/>
      <c r="B152" s="38"/>
      <c r="C152" s="37"/>
      <c r="D152" s="201" t="s">
        <v>162</v>
      </c>
      <c r="E152" s="37"/>
      <c r="F152" s="202" t="s">
        <v>222</v>
      </c>
      <c r="G152" s="37"/>
      <c r="H152" s="37"/>
      <c r="I152" s="123"/>
      <c r="J152" s="37"/>
      <c r="K152" s="37"/>
      <c r="L152" s="38"/>
      <c r="M152" s="203"/>
      <c r="N152" s="204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162</v>
      </c>
      <c r="AU152" s="18" t="s">
        <v>83</v>
      </c>
    </row>
    <row r="153" s="2" customFormat="1" ht="16.5" customHeight="1">
      <c r="A153" s="37"/>
      <c r="B153" s="187"/>
      <c r="C153" s="188" t="s">
        <v>223</v>
      </c>
      <c r="D153" s="188" t="s">
        <v>156</v>
      </c>
      <c r="E153" s="189" t="s">
        <v>224</v>
      </c>
      <c r="F153" s="190" t="s">
        <v>225</v>
      </c>
      <c r="G153" s="191" t="s">
        <v>159</v>
      </c>
      <c r="H153" s="192">
        <v>1</v>
      </c>
      <c r="I153" s="193"/>
      <c r="J153" s="194">
        <f>ROUND(I153*H153,2)</f>
        <v>0</v>
      </c>
      <c r="K153" s="190" t="s">
        <v>1</v>
      </c>
      <c r="L153" s="38"/>
      <c r="M153" s="195" t="s">
        <v>1</v>
      </c>
      <c r="N153" s="196" t="s">
        <v>38</v>
      </c>
      <c r="O153" s="76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9" t="s">
        <v>160</v>
      </c>
      <c r="AT153" s="199" t="s">
        <v>156</v>
      </c>
      <c r="AU153" s="199" t="s">
        <v>83</v>
      </c>
      <c r="AY153" s="18" t="s">
        <v>153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8" t="s">
        <v>81</v>
      </c>
      <c r="BK153" s="200">
        <f>ROUND(I153*H153,2)</f>
        <v>0</v>
      </c>
      <c r="BL153" s="18" t="s">
        <v>160</v>
      </c>
      <c r="BM153" s="199" t="s">
        <v>226</v>
      </c>
    </row>
    <row r="154" s="2" customFormat="1">
      <c r="A154" s="37"/>
      <c r="B154" s="38"/>
      <c r="C154" s="37"/>
      <c r="D154" s="201" t="s">
        <v>162</v>
      </c>
      <c r="E154" s="37"/>
      <c r="F154" s="202" t="s">
        <v>227</v>
      </c>
      <c r="G154" s="37"/>
      <c r="H154" s="37"/>
      <c r="I154" s="123"/>
      <c r="J154" s="37"/>
      <c r="K154" s="37"/>
      <c r="L154" s="38"/>
      <c r="M154" s="203"/>
      <c r="N154" s="204"/>
      <c r="O154" s="76"/>
      <c r="P154" s="76"/>
      <c r="Q154" s="76"/>
      <c r="R154" s="76"/>
      <c r="S154" s="76"/>
      <c r="T154" s="7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8" t="s">
        <v>162</v>
      </c>
      <c r="AU154" s="18" t="s">
        <v>83</v>
      </c>
    </row>
    <row r="155" s="2" customFormat="1" ht="16.5" customHeight="1">
      <c r="A155" s="37"/>
      <c r="B155" s="187"/>
      <c r="C155" s="188" t="s">
        <v>228</v>
      </c>
      <c r="D155" s="188" t="s">
        <v>156</v>
      </c>
      <c r="E155" s="189" t="s">
        <v>229</v>
      </c>
      <c r="F155" s="190" t="s">
        <v>230</v>
      </c>
      <c r="G155" s="191" t="s">
        <v>159</v>
      </c>
      <c r="H155" s="192">
        <v>1</v>
      </c>
      <c r="I155" s="193"/>
      <c r="J155" s="194">
        <f>ROUND(I155*H155,2)</f>
        <v>0</v>
      </c>
      <c r="K155" s="190" t="s">
        <v>1</v>
      </c>
      <c r="L155" s="38"/>
      <c r="M155" s="195" t="s">
        <v>1</v>
      </c>
      <c r="N155" s="196" t="s">
        <v>38</v>
      </c>
      <c r="O155" s="76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9" t="s">
        <v>160</v>
      </c>
      <c r="AT155" s="199" t="s">
        <v>156</v>
      </c>
      <c r="AU155" s="199" t="s">
        <v>83</v>
      </c>
      <c r="AY155" s="18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8" t="s">
        <v>81</v>
      </c>
      <c r="BK155" s="200">
        <f>ROUND(I155*H155,2)</f>
        <v>0</v>
      </c>
      <c r="BL155" s="18" t="s">
        <v>160</v>
      </c>
      <c r="BM155" s="199" t="s">
        <v>231</v>
      </c>
    </row>
    <row r="156" s="2" customFormat="1">
      <c r="A156" s="37"/>
      <c r="B156" s="38"/>
      <c r="C156" s="37"/>
      <c r="D156" s="201" t="s">
        <v>162</v>
      </c>
      <c r="E156" s="37"/>
      <c r="F156" s="202" t="s">
        <v>232</v>
      </c>
      <c r="G156" s="37"/>
      <c r="H156" s="37"/>
      <c r="I156" s="123"/>
      <c r="J156" s="37"/>
      <c r="K156" s="37"/>
      <c r="L156" s="38"/>
      <c r="M156" s="203"/>
      <c r="N156" s="204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162</v>
      </c>
      <c r="AU156" s="18" t="s">
        <v>83</v>
      </c>
    </row>
    <row r="157" s="2" customFormat="1" ht="16.5" customHeight="1">
      <c r="A157" s="37"/>
      <c r="B157" s="187"/>
      <c r="C157" s="188" t="s">
        <v>8</v>
      </c>
      <c r="D157" s="188" t="s">
        <v>156</v>
      </c>
      <c r="E157" s="189" t="s">
        <v>233</v>
      </c>
      <c r="F157" s="190" t="s">
        <v>234</v>
      </c>
      <c r="G157" s="191" t="s">
        <v>159</v>
      </c>
      <c r="H157" s="192">
        <v>1</v>
      </c>
      <c r="I157" s="193"/>
      <c r="J157" s="194">
        <f>ROUND(I157*H157,2)</f>
        <v>0</v>
      </c>
      <c r="K157" s="190" t="s">
        <v>1</v>
      </c>
      <c r="L157" s="38"/>
      <c r="M157" s="195" t="s">
        <v>1</v>
      </c>
      <c r="N157" s="196" t="s">
        <v>38</v>
      </c>
      <c r="O157" s="76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9" t="s">
        <v>160</v>
      </c>
      <c r="AT157" s="199" t="s">
        <v>156</v>
      </c>
      <c r="AU157" s="199" t="s">
        <v>83</v>
      </c>
      <c r="AY157" s="18" t="s">
        <v>153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8" t="s">
        <v>81</v>
      </c>
      <c r="BK157" s="200">
        <f>ROUND(I157*H157,2)</f>
        <v>0</v>
      </c>
      <c r="BL157" s="18" t="s">
        <v>160</v>
      </c>
      <c r="BM157" s="199" t="s">
        <v>235</v>
      </c>
    </row>
    <row r="158" s="2" customFormat="1">
      <c r="A158" s="37"/>
      <c r="B158" s="38"/>
      <c r="C158" s="37"/>
      <c r="D158" s="201" t="s">
        <v>162</v>
      </c>
      <c r="E158" s="37"/>
      <c r="F158" s="202" t="s">
        <v>236</v>
      </c>
      <c r="G158" s="37"/>
      <c r="H158" s="37"/>
      <c r="I158" s="123"/>
      <c r="J158" s="37"/>
      <c r="K158" s="37"/>
      <c r="L158" s="38"/>
      <c r="M158" s="203"/>
      <c r="N158" s="204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162</v>
      </c>
      <c r="AU158" s="18" t="s">
        <v>83</v>
      </c>
    </row>
    <row r="159" s="2" customFormat="1" ht="16.5" customHeight="1">
      <c r="A159" s="37"/>
      <c r="B159" s="187"/>
      <c r="C159" s="188" t="s">
        <v>237</v>
      </c>
      <c r="D159" s="188" t="s">
        <v>156</v>
      </c>
      <c r="E159" s="189" t="s">
        <v>238</v>
      </c>
      <c r="F159" s="190" t="s">
        <v>239</v>
      </c>
      <c r="G159" s="191" t="s">
        <v>159</v>
      </c>
      <c r="H159" s="192">
        <v>1</v>
      </c>
      <c r="I159" s="193"/>
      <c r="J159" s="194">
        <f>ROUND(I159*H159,2)</f>
        <v>0</v>
      </c>
      <c r="K159" s="190" t="s">
        <v>1</v>
      </c>
      <c r="L159" s="38"/>
      <c r="M159" s="195" t="s">
        <v>1</v>
      </c>
      <c r="N159" s="196" t="s">
        <v>38</v>
      </c>
      <c r="O159" s="76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9" t="s">
        <v>160</v>
      </c>
      <c r="AT159" s="199" t="s">
        <v>156</v>
      </c>
      <c r="AU159" s="199" t="s">
        <v>83</v>
      </c>
      <c r="AY159" s="18" t="s">
        <v>153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8" t="s">
        <v>81</v>
      </c>
      <c r="BK159" s="200">
        <f>ROUND(I159*H159,2)</f>
        <v>0</v>
      </c>
      <c r="BL159" s="18" t="s">
        <v>160</v>
      </c>
      <c r="BM159" s="199" t="s">
        <v>240</v>
      </c>
    </row>
    <row r="160" s="2" customFormat="1">
      <c r="A160" s="37"/>
      <c r="B160" s="38"/>
      <c r="C160" s="37"/>
      <c r="D160" s="201" t="s">
        <v>162</v>
      </c>
      <c r="E160" s="37"/>
      <c r="F160" s="202" t="s">
        <v>241</v>
      </c>
      <c r="G160" s="37"/>
      <c r="H160" s="37"/>
      <c r="I160" s="123"/>
      <c r="J160" s="37"/>
      <c r="K160" s="37"/>
      <c r="L160" s="38"/>
      <c r="M160" s="203"/>
      <c r="N160" s="204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162</v>
      </c>
      <c r="AU160" s="18" t="s">
        <v>83</v>
      </c>
    </row>
    <row r="161" s="12" customFormat="1" ht="22.8" customHeight="1">
      <c r="A161" s="12"/>
      <c r="B161" s="174"/>
      <c r="C161" s="12"/>
      <c r="D161" s="175" t="s">
        <v>72</v>
      </c>
      <c r="E161" s="185" t="s">
        <v>242</v>
      </c>
      <c r="F161" s="185" t="s">
        <v>243</v>
      </c>
      <c r="G161" s="12"/>
      <c r="H161" s="12"/>
      <c r="I161" s="177"/>
      <c r="J161" s="186">
        <f>BK161</f>
        <v>0</v>
      </c>
      <c r="K161" s="12"/>
      <c r="L161" s="174"/>
      <c r="M161" s="179"/>
      <c r="N161" s="180"/>
      <c r="O161" s="180"/>
      <c r="P161" s="181">
        <f>SUM(P162:P163)</f>
        <v>0</v>
      </c>
      <c r="Q161" s="180"/>
      <c r="R161" s="181">
        <f>SUM(R162:R163)</f>
        <v>0</v>
      </c>
      <c r="S161" s="180"/>
      <c r="T161" s="182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5" t="s">
        <v>152</v>
      </c>
      <c r="AT161" s="183" t="s">
        <v>72</v>
      </c>
      <c r="AU161" s="183" t="s">
        <v>81</v>
      </c>
      <c r="AY161" s="175" t="s">
        <v>153</v>
      </c>
      <c r="BK161" s="184">
        <f>SUM(BK162:BK163)</f>
        <v>0</v>
      </c>
    </row>
    <row r="162" s="2" customFormat="1" ht="16.5" customHeight="1">
      <c r="A162" s="37"/>
      <c r="B162" s="187"/>
      <c r="C162" s="188" t="s">
        <v>244</v>
      </c>
      <c r="D162" s="188" t="s">
        <v>156</v>
      </c>
      <c r="E162" s="189" t="s">
        <v>245</v>
      </c>
      <c r="F162" s="190" t="s">
        <v>246</v>
      </c>
      <c r="G162" s="191" t="s">
        <v>159</v>
      </c>
      <c r="H162" s="192">
        <v>1</v>
      </c>
      <c r="I162" s="193"/>
      <c r="J162" s="194">
        <f>ROUND(I162*H162,2)</f>
        <v>0</v>
      </c>
      <c r="K162" s="190" t="s">
        <v>1</v>
      </c>
      <c r="L162" s="38"/>
      <c r="M162" s="195" t="s">
        <v>1</v>
      </c>
      <c r="N162" s="196" t="s">
        <v>38</v>
      </c>
      <c r="O162" s="76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9" t="s">
        <v>160</v>
      </c>
      <c r="AT162" s="199" t="s">
        <v>156</v>
      </c>
      <c r="AU162" s="199" t="s">
        <v>83</v>
      </c>
      <c r="AY162" s="18" t="s">
        <v>153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8" t="s">
        <v>81</v>
      </c>
      <c r="BK162" s="200">
        <f>ROUND(I162*H162,2)</f>
        <v>0</v>
      </c>
      <c r="BL162" s="18" t="s">
        <v>160</v>
      </c>
      <c r="BM162" s="199" t="s">
        <v>247</v>
      </c>
    </row>
    <row r="163" s="2" customFormat="1">
      <c r="A163" s="37"/>
      <c r="B163" s="38"/>
      <c r="C163" s="37"/>
      <c r="D163" s="201" t="s">
        <v>162</v>
      </c>
      <c r="E163" s="37"/>
      <c r="F163" s="202" t="s">
        <v>246</v>
      </c>
      <c r="G163" s="37"/>
      <c r="H163" s="37"/>
      <c r="I163" s="123"/>
      <c r="J163" s="37"/>
      <c r="K163" s="37"/>
      <c r="L163" s="38"/>
      <c r="M163" s="206"/>
      <c r="N163" s="207"/>
      <c r="O163" s="208"/>
      <c r="P163" s="208"/>
      <c r="Q163" s="208"/>
      <c r="R163" s="208"/>
      <c r="S163" s="208"/>
      <c r="T163" s="209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8" t="s">
        <v>162</v>
      </c>
      <c r="AU163" s="18" t="s">
        <v>83</v>
      </c>
    </row>
    <row r="164" s="2" customFormat="1" ht="6.96" customHeight="1">
      <c r="A164" s="37"/>
      <c r="B164" s="59"/>
      <c r="C164" s="60"/>
      <c r="D164" s="60"/>
      <c r="E164" s="60"/>
      <c r="F164" s="60"/>
      <c r="G164" s="60"/>
      <c r="H164" s="60"/>
      <c r="I164" s="147"/>
      <c r="J164" s="60"/>
      <c r="K164" s="60"/>
      <c r="L164" s="38"/>
      <c r="M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</row>
  </sheetData>
  <autoFilter ref="C121:K16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248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ROUND((SUM(BE122:BE247)),  2)</f>
        <v>0</v>
      </c>
      <c r="G33" s="37"/>
      <c r="H33" s="37"/>
      <c r="I33" s="134">
        <v>0.20999999999999999</v>
      </c>
      <c r="J33" s="133">
        <f>ROUND(((SUM(BE122:BE247))*I33),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ROUND((SUM(BF122:BF247)),  2)</f>
        <v>0</v>
      </c>
      <c r="G34" s="37"/>
      <c r="H34" s="37"/>
      <c r="I34" s="134">
        <v>0.14999999999999999</v>
      </c>
      <c r="J34" s="133">
        <f>ROUND(((SUM(BF122:BF247))*I34),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ROUND((SUM(BG122:BG247)),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ROUND((SUM(BH122:BH247)),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ROUND((SUM(BI122:BI247)),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458/20-4-01 - SO 03 HTÚ a spec. zákládání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J123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250</v>
      </c>
      <c r="E98" s="160"/>
      <c r="F98" s="160"/>
      <c r="G98" s="160"/>
      <c r="H98" s="160"/>
      <c r="I98" s="161"/>
      <c r="J98" s="162">
        <f>J124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251</v>
      </c>
      <c r="E99" s="160"/>
      <c r="F99" s="160"/>
      <c r="G99" s="160"/>
      <c r="H99" s="160"/>
      <c r="I99" s="161"/>
      <c r="J99" s="162">
        <f>J192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8"/>
      <c r="C100" s="10"/>
      <c r="D100" s="159" t="s">
        <v>252</v>
      </c>
      <c r="E100" s="160"/>
      <c r="F100" s="160"/>
      <c r="G100" s="160"/>
      <c r="H100" s="160"/>
      <c r="I100" s="161"/>
      <c r="J100" s="162">
        <f>J201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253</v>
      </c>
      <c r="E101" s="160"/>
      <c r="F101" s="160"/>
      <c r="G101" s="160"/>
      <c r="H101" s="160"/>
      <c r="I101" s="161"/>
      <c r="J101" s="162">
        <f>J214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8"/>
      <c r="C102" s="10"/>
      <c r="D102" s="159" t="s">
        <v>254</v>
      </c>
      <c r="E102" s="160"/>
      <c r="F102" s="160"/>
      <c r="G102" s="160"/>
      <c r="H102" s="160"/>
      <c r="I102" s="161"/>
      <c r="J102" s="162">
        <f>J226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123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147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148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137</v>
      </c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122" t="str">
        <f>E7</f>
        <v>Obchodní centrum Lysá nad Labem - veřejná dopravní a technická infrastruktura</v>
      </c>
      <c r="F112" s="31"/>
      <c r="G112" s="31"/>
      <c r="H112" s="31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124</v>
      </c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458/20-4-01 - SO 03 HTÚ a spec. zákládání</v>
      </c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123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124" t="s">
        <v>22</v>
      </c>
      <c r="J116" s="68" t="str">
        <f>IF(J12="","",J12)</f>
        <v>20. 3. 2020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124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124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123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63"/>
      <c r="B121" s="164"/>
      <c r="C121" s="165" t="s">
        <v>138</v>
      </c>
      <c r="D121" s="166" t="s">
        <v>58</v>
      </c>
      <c r="E121" s="166" t="s">
        <v>54</v>
      </c>
      <c r="F121" s="166" t="s">
        <v>55</v>
      </c>
      <c r="G121" s="166" t="s">
        <v>139</v>
      </c>
      <c r="H121" s="166" t="s">
        <v>140</v>
      </c>
      <c r="I121" s="167" t="s">
        <v>141</v>
      </c>
      <c r="J121" s="166" t="s">
        <v>128</v>
      </c>
      <c r="K121" s="168" t="s">
        <v>142</v>
      </c>
      <c r="L121" s="169"/>
      <c r="M121" s="85" t="s">
        <v>1</v>
      </c>
      <c r="N121" s="86" t="s">
        <v>37</v>
      </c>
      <c r="O121" s="86" t="s">
        <v>143</v>
      </c>
      <c r="P121" s="86" t="s">
        <v>144</v>
      </c>
      <c r="Q121" s="86" t="s">
        <v>145</v>
      </c>
      <c r="R121" s="86" t="s">
        <v>146</v>
      </c>
      <c r="S121" s="86" t="s">
        <v>147</v>
      </c>
      <c r="T121" s="87" t="s">
        <v>148</v>
      </c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</row>
    <row r="122" s="2" customFormat="1" ht="22.8" customHeight="1">
      <c r="A122" s="37"/>
      <c r="B122" s="38"/>
      <c r="C122" s="92" t="s">
        <v>149</v>
      </c>
      <c r="D122" s="37"/>
      <c r="E122" s="37"/>
      <c r="F122" s="37"/>
      <c r="G122" s="37"/>
      <c r="H122" s="37"/>
      <c r="I122" s="123"/>
      <c r="J122" s="170">
        <f>BK122</f>
        <v>0</v>
      </c>
      <c r="K122" s="37"/>
      <c r="L122" s="38"/>
      <c r="M122" s="88"/>
      <c r="N122" s="72"/>
      <c r="O122" s="89"/>
      <c r="P122" s="171">
        <f>P123</f>
        <v>0</v>
      </c>
      <c r="Q122" s="89"/>
      <c r="R122" s="171">
        <f>R123</f>
        <v>2.1187240000000003</v>
      </c>
      <c r="S122" s="89"/>
      <c r="T122" s="172">
        <f>T123</f>
        <v>361.81669999999997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130</v>
      </c>
      <c r="BK122" s="173">
        <f>BK123</f>
        <v>0</v>
      </c>
    </row>
    <row r="123" s="12" customFormat="1" ht="25.92" customHeight="1">
      <c r="A123" s="12"/>
      <c r="B123" s="174"/>
      <c r="C123" s="12"/>
      <c r="D123" s="175" t="s">
        <v>72</v>
      </c>
      <c r="E123" s="176" t="s">
        <v>255</v>
      </c>
      <c r="F123" s="176" t="s">
        <v>256</v>
      </c>
      <c r="G123" s="12"/>
      <c r="H123" s="12"/>
      <c r="I123" s="177"/>
      <c r="J123" s="178">
        <f>BK123</f>
        <v>0</v>
      </c>
      <c r="K123" s="12"/>
      <c r="L123" s="174"/>
      <c r="M123" s="179"/>
      <c r="N123" s="180"/>
      <c r="O123" s="180"/>
      <c r="P123" s="181">
        <f>P124+P192+P201+P214+P226</f>
        <v>0</v>
      </c>
      <c r="Q123" s="180"/>
      <c r="R123" s="181">
        <f>R124+R192+R201+R214+R226</f>
        <v>2.1187240000000003</v>
      </c>
      <c r="S123" s="180"/>
      <c r="T123" s="182">
        <f>T124+T192+T201+T214+T226</f>
        <v>361.81669999999997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5" t="s">
        <v>81</v>
      </c>
      <c r="AT123" s="183" t="s">
        <v>72</v>
      </c>
      <c r="AU123" s="183" t="s">
        <v>73</v>
      </c>
      <c r="AY123" s="175" t="s">
        <v>153</v>
      </c>
      <c r="BK123" s="184">
        <f>BK124+BK192+BK201+BK214+BK226</f>
        <v>0</v>
      </c>
    </row>
    <row r="124" s="12" customFormat="1" ht="22.8" customHeight="1">
      <c r="A124" s="12"/>
      <c r="B124" s="174"/>
      <c r="C124" s="12"/>
      <c r="D124" s="175" t="s">
        <v>72</v>
      </c>
      <c r="E124" s="185" t="s">
        <v>81</v>
      </c>
      <c r="F124" s="185" t="s">
        <v>257</v>
      </c>
      <c r="G124" s="12"/>
      <c r="H124" s="12"/>
      <c r="I124" s="177"/>
      <c r="J124" s="186">
        <f>BK124</f>
        <v>0</v>
      </c>
      <c r="K124" s="12"/>
      <c r="L124" s="174"/>
      <c r="M124" s="179"/>
      <c r="N124" s="180"/>
      <c r="O124" s="180"/>
      <c r="P124" s="181">
        <f>SUM(P125:P191)</f>
        <v>0</v>
      </c>
      <c r="Q124" s="180"/>
      <c r="R124" s="181">
        <f>SUM(R125:R191)</f>
        <v>0.016</v>
      </c>
      <c r="S124" s="180"/>
      <c r="T124" s="182">
        <f>SUM(T125:T191)</f>
        <v>347.41669999999999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5" t="s">
        <v>81</v>
      </c>
      <c r="AT124" s="183" t="s">
        <v>72</v>
      </c>
      <c r="AU124" s="183" t="s">
        <v>81</v>
      </c>
      <c r="AY124" s="175" t="s">
        <v>153</v>
      </c>
      <c r="BK124" s="184">
        <f>SUM(BK125:BK191)</f>
        <v>0</v>
      </c>
    </row>
    <row r="125" s="2" customFormat="1" ht="16.5" customHeight="1">
      <c r="A125" s="37"/>
      <c r="B125" s="187"/>
      <c r="C125" s="188" t="s">
        <v>81</v>
      </c>
      <c r="D125" s="188" t="s">
        <v>156</v>
      </c>
      <c r="E125" s="189" t="s">
        <v>258</v>
      </c>
      <c r="F125" s="190" t="s">
        <v>259</v>
      </c>
      <c r="G125" s="191" t="s">
        <v>260</v>
      </c>
      <c r="H125" s="192">
        <v>346</v>
      </c>
      <c r="I125" s="193"/>
      <c r="J125" s="194">
        <f>ROUND(I125*H125,2)</f>
        <v>0</v>
      </c>
      <c r="K125" s="190" t="s">
        <v>261</v>
      </c>
      <c r="L125" s="38"/>
      <c r="M125" s="195" t="s">
        <v>1</v>
      </c>
      <c r="N125" s="196" t="s">
        <v>38</v>
      </c>
      <c r="O125" s="76"/>
      <c r="P125" s="197">
        <f>O125*H125</f>
        <v>0</v>
      </c>
      <c r="Q125" s="197">
        <v>0</v>
      </c>
      <c r="R125" s="197">
        <f>Q125*H125</f>
        <v>0</v>
      </c>
      <c r="S125" s="197">
        <v>0.42499999999999999</v>
      </c>
      <c r="T125" s="198">
        <f>S125*H125</f>
        <v>147.04999999999998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9" t="s">
        <v>173</v>
      </c>
      <c r="AT125" s="199" t="s">
        <v>156</v>
      </c>
      <c r="AU125" s="199" t="s">
        <v>83</v>
      </c>
      <c r="AY125" s="18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8" t="s">
        <v>81</v>
      </c>
      <c r="BK125" s="200">
        <f>ROUND(I125*H125,2)</f>
        <v>0</v>
      </c>
      <c r="BL125" s="18" t="s">
        <v>173</v>
      </c>
      <c r="BM125" s="199" t="s">
        <v>262</v>
      </c>
    </row>
    <row r="126" s="2" customFormat="1">
      <c r="A126" s="37"/>
      <c r="B126" s="38"/>
      <c r="C126" s="37"/>
      <c r="D126" s="201" t="s">
        <v>162</v>
      </c>
      <c r="E126" s="37"/>
      <c r="F126" s="202" t="s">
        <v>263</v>
      </c>
      <c r="G126" s="37"/>
      <c r="H126" s="37"/>
      <c r="I126" s="123"/>
      <c r="J126" s="37"/>
      <c r="K126" s="37"/>
      <c r="L126" s="38"/>
      <c r="M126" s="203"/>
      <c r="N126" s="204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162</v>
      </c>
      <c r="AU126" s="18" t="s">
        <v>83</v>
      </c>
    </row>
    <row r="127" s="13" customFormat="1">
      <c r="A127" s="13"/>
      <c r="B127" s="210"/>
      <c r="C127" s="13"/>
      <c r="D127" s="201" t="s">
        <v>264</v>
      </c>
      <c r="E127" s="211" t="s">
        <v>1</v>
      </c>
      <c r="F127" s="212" t="s">
        <v>265</v>
      </c>
      <c r="G127" s="13"/>
      <c r="H127" s="211" t="s">
        <v>1</v>
      </c>
      <c r="I127" s="213"/>
      <c r="J127" s="13"/>
      <c r="K127" s="13"/>
      <c r="L127" s="210"/>
      <c r="M127" s="214"/>
      <c r="N127" s="215"/>
      <c r="O127" s="215"/>
      <c r="P127" s="215"/>
      <c r="Q127" s="215"/>
      <c r="R127" s="215"/>
      <c r="S127" s="215"/>
      <c r="T127" s="21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11" t="s">
        <v>264</v>
      </c>
      <c r="AU127" s="211" t="s">
        <v>83</v>
      </c>
      <c r="AV127" s="13" t="s">
        <v>81</v>
      </c>
      <c r="AW127" s="13" t="s">
        <v>30</v>
      </c>
      <c r="AX127" s="13" t="s">
        <v>73</v>
      </c>
      <c r="AY127" s="211" t="s">
        <v>153</v>
      </c>
    </row>
    <row r="128" s="14" customFormat="1">
      <c r="A128" s="14"/>
      <c r="B128" s="217"/>
      <c r="C128" s="14"/>
      <c r="D128" s="201" t="s">
        <v>264</v>
      </c>
      <c r="E128" s="218" t="s">
        <v>1</v>
      </c>
      <c r="F128" s="219" t="s">
        <v>266</v>
      </c>
      <c r="G128" s="14"/>
      <c r="H128" s="220">
        <v>346</v>
      </c>
      <c r="I128" s="221"/>
      <c r="J128" s="14"/>
      <c r="K128" s="14"/>
      <c r="L128" s="217"/>
      <c r="M128" s="222"/>
      <c r="N128" s="223"/>
      <c r="O128" s="223"/>
      <c r="P128" s="223"/>
      <c r="Q128" s="223"/>
      <c r="R128" s="223"/>
      <c r="S128" s="223"/>
      <c r="T128" s="22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18" t="s">
        <v>264</v>
      </c>
      <c r="AU128" s="218" t="s">
        <v>83</v>
      </c>
      <c r="AV128" s="14" t="s">
        <v>83</v>
      </c>
      <c r="AW128" s="14" t="s">
        <v>30</v>
      </c>
      <c r="AX128" s="14" t="s">
        <v>81</v>
      </c>
      <c r="AY128" s="218" t="s">
        <v>153</v>
      </c>
    </row>
    <row r="129" s="2" customFormat="1" ht="16.5" customHeight="1">
      <c r="A129" s="37"/>
      <c r="B129" s="187"/>
      <c r="C129" s="188" t="s">
        <v>83</v>
      </c>
      <c r="D129" s="188" t="s">
        <v>156</v>
      </c>
      <c r="E129" s="189" t="s">
        <v>267</v>
      </c>
      <c r="F129" s="190" t="s">
        <v>268</v>
      </c>
      <c r="G129" s="191" t="s">
        <v>260</v>
      </c>
      <c r="H129" s="192">
        <v>346</v>
      </c>
      <c r="I129" s="193"/>
      <c r="J129" s="194">
        <f>ROUND(I129*H129,2)</f>
        <v>0</v>
      </c>
      <c r="K129" s="190" t="s">
        <v>261</v>
      </c>
      <c r="L129" s="38"/>
      <c r="M129" s="195" t="s">
        <v>1</v>
      </c>
      <c r="N129" s="196" t="s">
        <v>38</v>
      </c>
      <c r="O129" s="76"/>
      <c r="P129" s="197">
        <f>O129*H129</f>
        <v>0</v>
      </c>
      <c r="Q129" s="197">
        <v>0</v>
      </c>
      <c r="R129" s="197">
        <f>Q129*H129</f>
        <v>0</v>
      </c>
      <c r="S129" s="197">
        <v>0.28999999999999998</v>
      </c>
      <c r="T129" s="198">
        <f>S129*H129</f>
        <v>100.33999999999999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9" t="s">
        <v>173</v>
      </c>
      <c r="AT129" s="199" t="s">
        <v>156</v>
      </c>
      <c r="AU129" s="199" t="s">
        <v>83</v>
      </c>
      <c r="AY129" s="18" t="s">
        <v>153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8" t="s">
        <v>81</v>
      </c>
      <c r="BK129" s="200">
        <f>ROUND(I129*H129,2)</f>
        <v>0</v>
      </c>
      <c r="BL129" s="18" t="s">
        <v>173</v>
      </c>
      <c r="BM129" s="199" t="s">
        <v>269</v>
      </c>
    </row>
    <row r="130" s="2" customFormat="1">
      <c r="A130" s="37"/>
      <c r="B130" s="38"/>
      <c r="C130" s="37"/>
      <c r="D130" s="201" t="s">
        <v>162</v>
      </c>
      <c r="E130" s="37"/>
      <c r="F130" s="202" t="s">
        <v>270</v>
      </c>
      <c r="G130" s="37"/>
      <c r="H130" s="37"/>
      <c r="I130" s="123"/>
      <c r="J130" s="37"/>
      <c r="K130" s="37"/>
      <c r="L130" s="38"/>
      <c r="M130" s="203"/>
      <c r="N130" s="204"/>
      <c r="O130" s="76"/>
      <c r="P130" s="76"/>
      <c r="Q130" s="76"/>
      <c r="R130" s="76"/>
      <c r="S130" s="76"/>
      <c r="T130" s="7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162</v>
      </c>
      <c r="AU130" s="18" t="s">
        <v>83</v>
      </c>
    </row>
    <row r="131" s="13" customFormat="1">
      <c r="A131" s="13"/>
      <c r="B131" s="210"/>
      <c r="C131" s="13"/>
      <c r="D131" s="201" t="s">
        <v>264</v>
      </c>
      <c r="E131" s="211" t="s">
        <v>1</v>
      </c>
      <c r="F131" s="212" t="s">
        <v>271</v>
      </c>
      <c r="G131" s="13"/>
      <c r="H131" s="211" t="s">
        <v>1</v>
      </c>
      <c r="I131" s="213"/>
      <c r="J131" s="13"/>
      <c r="K131" s="13"/>
      <c r="L131" s="210"/>
      <c r="M131" s="214"/>
      <c r="N131" s="215"/>
      <c r="O131" s="215"/>
      <c r="P131" s="215"/>
      <c r="Q131" s="215"/>
      <c r="R131" s="215"/>
      <c r="S131" s="215"/>
      <c r="T131" s="21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11" t="s">
        <v>264</v>
      </c>
      <c r="AU131" s="211" t="s">
        <v>83</v>
      </c>
      <c r="AV131" s="13" t="s">
        <v>81</v>
      </c>
      <c r="AW131" s="13" t="s">
        <v>30</v>
      </c>
      <c r="AX131" s="13" t="s">
        <v>73</v>
      </c>
      <c r="AY131" s="211" t="s">
        <v>153</v>
      </c>
    </row>
    <row r="132" s="14" customFormat="1">
      <c r="A132" s="14"/>
      <c r="B132" s="217"/>
      <c r="C132" s="14"/>
      <c r="D132" s="201" t="s">
        <v>264</v>
      </c>
      <c r="E132" s="218" t="s">
        <v>1</v>
      </c>
      <c r="F132" s="219" t="s">
        <v>266</v>
      </c>
      <c r="G132" s="14"/>
      <c r="H132" s="220">
        <v>346</v>
      </c>
      <c r="I132" s="221"/>
      <c r="J132" s="14"/>
      <c r="K132" s="14"/>
      <c r="L132" s="217"/>
      <c r="M132" s="222"/>
      <c r="N132" s="223"/>
      <c r="O132" s="223"/>
      <c r="P132" s="223"/>
      <c r="Q132" s="223"/>
      <c r="R132" s="223"/>
      <c r="S132" s="223"/>
      <c r="T132" s="22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8" t="s">
        <v>264</v>
      </c>
      <c r="AU132" s="218" t="s">
        <v>83</v>
      </c>
      <c r="AV132" s="14" t="s">
        <v>83</v>
      </c>
      <c r="AW132" s="14" t="s">
        <v>30</v>
      </c>
      <c r="AX132" s="14" t="s">
        <v>81</v>
      </c>
      <c r="AY132" s="218" t="s">
        <v>153</v>
      </c>
    </row>
    <row r="133" s="2" customFormat="1" ht="16.5" customHeight="1">
      <c r="A133" s="37"/>
      <c r="B133" s="187"/>
      <c r="C133" s="188" t="s">
        <v>168</v>
      </c>
      <c r="D133" s="188" t="s">
        <v>156</v>
      </c>
      <c r="E133" s="189" t="s">
        <v>272</v>
      </c>
      <c r="F133" s="190" t="s">
        <v>273</v>
      </c>
      <c r="G133" s="191" t="s">
        <v>260</v>
      </c>
      <c r="H133" s="192">
        <v>349.19999999999999</v>
      </c>
      <c r="I133" s="193"/>
      <c r="J133" s="194">
        <f>ROUND(I133*H133,2)</f>
        <v>0</v>
      </c>
      <c r="K133" s="190" t="s">
        <v>261</v>
      </c>
      <c r="L133" s="38"/>
      <c r="M133" s="195" t="s">
        <v>1</v>
      </c>
      <c r="N133" s="196" t="s">
        <v>38</v>
      </c>
      <c r="O133" s="76"/>
      <c r="P133" s="197">
        <f>O133*H133</f>
        <v>0</v>
      </c>
      <c r="Q133" s="197">
        <v>0</v>
      </c>
      <c r="R133" s="197">
        <f>Q133*H133</f>
        <v>0</v>
      </c>
      <c r="S133" s="197">
        <v>0.22</v>
      </c>
      <c r="T133" s="198">
        <f>S133*H133</f>
        <v>76.823999999999998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9" t="s">
        <v>173</v>
      </c>
      <c r="AT133" s="199" t="s">
        <v>156</v>
      </c>
      <c r="AU133" s="199" t="s">
        <v>83</v>
      </c>
      <c r="AY133" s="18" t="s">
        <v>153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8" t="s">
        <v>81</v>
      </c>
      <c r="BK133" s="200">
        <f>ROUND(I133*H133,2)</f>
        <v>0</v>
      </c>
      <c r="BL133" s="18" t="s">
        <v>173</v>
      </c>
      <c r="BM133" s="199" t="s">
        <v>274</v>
      </c>
    </row>
    <row r="134" s="2" customFormat="1">
      <c r="A134" s="37"/>
      <c r="B134" s="38"/>
      <c r="C134" s="37"/>
      <c r="D134" s="201" t="s">
        <v>162</v>
      </c>
      <c r="E134" s="37"/>
      <c r="F134" s="202" t="s">
        <v>275</v>
      </c>
      <c r="G134" s="37"/>
      <c r="H134" s="37"/>
      <c r="I134" s="123"/>
      <c r="J134" s="37"/>
      <c r="K134" s="37"/>
      <c r="L134" s="38"/>
      <c r="M134" s="203"/>
      <c r="N134" s="204"/>
      <c r="O134" s="76"/>
      <c r="P134" s="76"/>
      <c r="Q134" s="76"/>
      <c r="R134" s="76"/>
      <c r="S134" s="76"/>
      <c r="T134" s="7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162</v>
      </c>
      <c r="AU134" s="18" t="s">
        <v>83</v>
      </c>
    </row>
    <row r="135" s="14" customFormat="1">
      <c r="A135" s="14"/>
      <c r="B135" s="217"/>
      <c r="C135" s="14"/>
      <c r="D135" s="201" t="s">
        <v>264</v>
      </c>
      <c r="E135" s="218" t="s">
        <v>1</v>
      </c>
      <c r="F135" s="219" t="s">
        <v>276</v>
      </c>
      <c r="G135" s="14"/>
      <c r="H135" s="220">
        <v>349.19999999999999</v>
      </c>
      <c r="I135" s="221"/>
      <c r="J135" s="14"/>
      <c r="K135" s="14"/>
      <c r="L135" s="217"/>
      <c r="M135" s="222"/>
      <c r="N135" s="223"/>
      <c r="O135" s="223"/>
      <c r="P135" s="223"/>
      <c r="Q135" s="223"/>
      <c r="R135" s="223"/>
      <c r="S135" s="223"/>
      <c r="T135" s="22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8" t="s">
        <v>264</v>
      </c>
      <c r="AU135" s="218" t="s">
        <v>83</v>
      </c>
      <c r="AV135" s="14" t="s">
        <v>83</v>
      </c>
      <c r="AW135" s="14" t="s">
        <v>30</v>
      </c>
      <c r="AX135" s="14" t="s">
        <v>81</v>
      </c>
      <c r="AY135" s="218" t="s">
        <v>153</v>
      </c>
    </row>
    <row r="136" s="2" customFormat="1" ht="16.5" customHeight="1">
      <c r="A136" s="37"/>
      <c r="B136" s="187"/>
      <c r="C136" s="188" t="s">
        <v>173</v>
      </c>
      <c r="D136" s="188" t="s">
        <v>156</v>
      </c>
      <c r="E136" s="189" t="s">
        <v>277</v>
      </c>
      <c r="F136" s="190" t="s">
        <v>278</v>
      </c>
      <c r="G136" s="191" t="s">
        <v>260</v>
      </c>
      <c r="H136" s="192">
        <v>32</v>
      </c>
      <c r="I136" s="193"/>
      <c r="J136" s="194">
        <f>ROUND(I136*H136,2)</f>
        <v>0</v>
      </c>
      <c r="K136" s="190" t="s">
        <v>261</v>
      </c>
      <c r="L136" s="38"/>
      <c r="M136" s="195" t="s">
        <v>1</v>
      </c>
      <c r="N136" s="196" t="s">
        <v>38</v>
      </c>
      <c r="O136" s="76"/>
      <c r="P136" s="197">
        <f>O136*H136</f>
        <v>0</v>
      </c>
      <c r="Q136" s="197">
        <v>0</v>
      </c>
      <c r="R136" s="197">
        <f>Q136*H136</f>
        <v>0</v>
      </c>
      <c r="S136" s="197">
        <v>0.32500000000000001</v>
      </c>
      <c r="T136" s="198">
        <f>S136*H136</f>
        <v>10.4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9" t="s">
        <v>173</v>
      </c>
      <c r="AT136" s="199" t="s">
        <v>156</v>
      </c>
      <c r="AU136" s="199" t="s">
        <v>83</v>
      </c>
      <c r="AY136" s="18" t="s">
        <v>153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8" t="s">
        <v>81</v>
      </c>
      <c r="BK136" s="200">
        <f>ROUND(I136*H136,2)</f>
        <v>0</v>
      </c>
      <c r="BL136" s="18" t="s">
        <v>173</v>
      </c>
      <c r="BM136" s="199" t="s">
        <v>279</v>
      </c>
    </row>
    <row r="137" s="2" customFormat="1">
      <c r="A137" s="37"/>
      <c r="B137" s="38"/>
      <c r="C137" s="37"/>
      <c r="D137" s="201" t="s">
        <v>162</v>
      </c>
      <c r="E137" s="37"/>
      <c r="F137" s="202" t="s">
        <v>280</v>
      </c>
      <c r="G137" s="37"/>
      <c r="H137" s="37"/>
      <c r="I137" s="123"/>
      <c r="J137" s="37"/>
      <c r="K137" s="37"/>
      <c r="L137" s="38"/>
      <c r="M137" s="203"/>
      <c r="N137" s="204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162</v>
      </c>
      <c r="AU137" s="18" t="s">
        <v>83</v>
      </c>
    </row>
    <row r="138" s="14" customFormat="1">
      <c r="A138" s="14"/>
      <c r="B138" s="217"/>
      <c r="C138" s="14"/>
      <c r="D138" s="201" t="s">
        <v>264</v>
      </c>
      <c r="E138" s="218" t="s">
        <v>1</v>
      </c>
      <c r="F138" s="219" t="s">
        <v>281</v>
      </c>
      <c r="G138" s="14"/>
      <c r="H138" s="220">
        <v>32</v>
      </c>
      <c r="I138" s="221"/>
      <c r="J138" s="14"/>
      <c r="K138" s="14"/>
      <c r="L138" s="217"/>
      <c r="M138" s="222"/>
      <c r="N138" s="223"/>
      <c r="O138" s="223"/>
      <c r="P138" s="223"/>
      <c r="Q138" s="223"/>
      <c r="R138" s="223"/>
      <c r="S138" s="223"/>
      <c r="T138" s="22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8" t="s">
        <v>264</v>
      </c>
      <c r="AU138" s="218" t="s">
        <v>83</v>
      </c>
      <c r="AV138" s="14" t="s">
        <v>83</v>
      </c>
      <c r="AW138" s="14" t="s">
        <v>30</v>
      </c>
      <c r="AX138" s="14" t="s">
        <v>81</v>
      </c>
      <c r="AY138" s="218" t="s">
        <v>153</v>
      </c>
    </row>
    <row r="139" s="2" customFormat="1" ht="16.5" customHeight="1">
      <c r="A139" s="37"/>
      <c r="B139" s="187"/>
      <c r="C139" s="188" t="s">
        <v>152</v>
      </c>
      <c r="D139" s="188" t="s">
        <v>156</v>
      </c>
      <c r="E139" s="189" t="s">
        <v>282</v>
      </c>
      <c r="F139" s="190" t="s">
        <v>283</v>
      </c>
      <c r="G139" s="191" t="s">
        <v>260</v>
      </c>
      <c r="H139" s="192">
        <v>75.310000000000002</v>
      </c>
      <c r="I139" s="193"/>
      <c r="J139" s="194">
        <f>ROUND(I139*H139,2)</f>
        <v>0</v>
      </c>
      <c r="K139" s="190" t="s">
        <v>261</v>
      </c>
      <c r="L139" s="38"/>
      <c r="M139" s="195" t="s">
        <v>1</v>
      </c>
      <c r="N139" s="196" t="s">
        <v>38</v>
      </c>
      <c r="O139" s="76"/>
      <c r="P139" s="197">
        <f>O139*H139</f>
        <v>0</v>
      </c>
      <c r="Q139" s="197">
        <v>0</v>
      </c>
      <c r="R139" s="197">
        <f>Q139*H139</f>
        <v>0</v>
      </c>
      <c r="S139" s="197">
        <v>0.17000000000000001</v>
      </c>
      <c r="T139" s="198">
        <f>S139*H139</f>
        <v>12.802700000000002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9" t="s">
        <v>173</v>
      </c>
      <c r="AT139" s="199" t="s">
        <v>156</v>
      </c>
      <c r="AU139" s="199" t="s">
        <v>83</v>
      </c>
      <c r="AY139" s="18" t="s">
        <v>153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8" t="s">
        <v>81</v>
      </c>
      <c r="BK139" s="200">
        <f>ROUND(I139*H139,2)</f>
        <v>0</v>
      </c>
      <c r="BL139" s="18" t="s">
        <v>173</v>
      </c>
      <c r="BM139" s="199" t="s">
        <v>284</v>
      </c>
    </row>
    <row r="140" s="2" customFormat="1">
      <c r="A140" s="37"/>
      <c r="B140" s="38"/>
      <c r="C140" s="37"/>
      <c r="D140" s="201" t="s">
        <v>162</v>
      </c>
      <c r="E140" s="37"/>
      <c r="F140" s="202" t="s">
        <v>285</v>
      </c>
      <c r="G140" s="37"/>
      <c r="H140" s="37"/>
      <c r="I140" s="123"/>
      <c r="J140" s="37"/>
      <c r="K140" s="37"/>
      <c r="L140" s="38"/>
      <c r="M140" s="203"/>
      <c r="N140" s="204"/>
      <c r="O140" s="76"/>
      <c r="P140" s="76"/>
      <c r="Q140" s="76"/>
      <c r="R140" s="76"/>
      <c r="S140" s="76"/>
      <c r="T140" s="7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8" t="s">
        <v>162</v>
      </c>
      <c r="AU140" s="18" t="s">
        <v>83</v>
      </c>
    </row>
    <row r="141" s="13" customFormat="1">
      <c r="A141" s="13"/>
      <c r="B141" s="210"/>
      <c r="C141" s="13"/>
      <c r="D141" s="201" t="s">
        <v>264</v>
      </c>
      <c r="E141" s="211" t="s">
        <v>1</v>
      </c>
      <c r="F141" s="212" t="s">
        <v>286</v>
      </c>
      <c r="G141" s="13"/>
      <c r="H141" s="211" t="s">
        <v>1</v>
      </c>
      <c r="I141" s="213"/>
      <c r="J141" s="13"/>
      <c r="K141" s="13"/>
      <c r="L141" s="210"/>
      <c r="M141" s="214"/>
      <c r="N141" s="215"/>
      <c r="O141" s="215"/>
      <c r="P141" s="215"/>
      <c r="Q141" s="215"/>
      <c r="R141" s="215"/>
      <c r="S141" s="215"/>
      <c r="T141" s="21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11" t="s">
        <v>264</v>
      </c>
      <c r="AU141" s="211" t="s">
        <v>83</v>
      </c>
      <c r="AV141" s="13" t="s">
        <v>81</v>
      </c>
      <c r="AW141" s="13" t="s">
        <v>30</v>
      </c>
      <c r="AX141" s="13" t="s">
        <v>73</v>
      </c>
      <c r="AY141" s="211" t="s">
        <v>153</v>
      </c>
    </row>
    <row r="142" s="14" customFormat="1">
      <c r="A142" s="14"/>
      <c r="B142" s="217"/>
      <c r="C142" s="14"/>
      <c r="D142" s="201" t="s">
        <v>264</v>
      </c>
      <c r="E142" s="218" t="s">
        <v>1</v>
      </c>
      <c r="F142" s="219" t="s">
        <v>287</v>
      </c>
      <c r="G142" s="14"/>
      <c r="H142" s="220">
        <v>75.310000000000002</v>
      </c>
      <c r="I142" s="221"/>
      <c r="J142" s="14"/>
      <c r="K142" s="14"/>
      <c r="L142" s="217"/>
      <c r="M142" s="222"/>
      <c r="N142" s="223"/>
      <c r="O142" s="223"/>
      <c r="P142" s="223"/>
      <c r="Q142" s="223"/>
      <c r="R142" s="223"/>
      <c r="S142" s="223"/>
      <c r="T142" s="22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8" t="s">
        <v>264</v>
      </c>
      <c r="AU142" s="218" t="s">
        <v>83</v>
      </c>
      <c r="AV142" s="14" t="s">
        <v>83</v>
      </c>
      <c r="AW142" s="14" t="s">
        <v>30</v>
      </c>
      <c r="AX142" s="14" t="s">
        <v>81</v>
      </c>
      <c r="AY142" s="218" t="s">
        <v>153</v>
      </c>
    </row>
    <row r="143" s="2" customFormat="1" ht="16.5" customHeight="1">
      <c r="A143" s="37"/>
      <c r="B143" s="187"/>
      <c r="C143" s="188" t="s">
        <v>183</v>
      </c>
      <c r="D143" s="188" t="s">
        <v>156</v>
      </c>
      <c r="E143" s="189" t="s">
        <v>288</v>
      </c>
      <c r="F143" s="190" t="s">
        <v>289</v>
      </c>
      <c r="G143" s="191" t="s">
        <v>290</v>
      </c>
      <c r="H143" s="192">
        <v>400</v>
      </c>
      <c r="I143" s="193"/>
      <c r="J143" s="194">
        <f>ROUND(I143*H143,2)</f>
        <v>0</v>
      </c>
      <c r="K143" s="190" t="s">
        <v>261</v>
      </c>
      <c r="L143" s="38"/>
      <c r="M143" s="195" t="s">
        <v>1</v>
      </c>
      <c r="N143" s="196" t="s">
        <v>38</v>
      </c>
      <c r="O143" s="76"/>
      <c r="P143" s="197">
        <f>O143*H143</f>
        <v>0</v>
      </c>
      <c r="Q143" s="197">
        <v>4.0000000000000003E-05</v>
      </c>
      <c r="R143" s="197">
        <f>Q143*H143</f>
        <v>0.016</v>
      </c>
      <c r="S143" s="197">
        <v>0</v>
      </c>
      <c r="T143" s="19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9" t="s">
        <v>173</v>
      </c>
      <c r="AT143" s="199" t="s">
        <v>156</v>
      </c>
      <c r="AU143" s="199" t="s">
        <v>83</v>
      </c>
      <c r="AY143" s="18" t="s">
        <v>153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8" t="s">
        <v>81</v>
      </c>
      <c r="BK143" s="200">
        <f>ROUND(I143*H143,2)</f>
        <v>0</v>
      </c>
      <c r="BL143" s="18" t="s">
        <v>173</v>
      </c>
      <c r="BM143" s="199" t="s">
        <v>291</v>
      </c>
    </row>
    <row r="144" s="2" customFormat="1">
      <c r="A144" s="37"/>
      <c r="B144" s="38"/>
      <c r="C144" s="37"/>
      <c r="D144" s="201" t="s">
        <v>162</v>
      </c>
      <c r="E144" s="37"/>
      <c r="F144" s="202" t="s">
        <v>292</v>
      </c>
      <c r="G144" s="37"/>
      <c r="H144" s="37"/>
      <c r="I144" s="123"/>
      <c r="J144" s="37"/>
      <c r="K144" s="37"/>
      <c r="L144" s="38"/>
      <c r="M144" s="203"/>
      <c r="N144" s="204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162</v>
      </c>
      <c r="AU144" s="18" t="s">
        <v>83</v>
      </c>
    </row>
    <row r="145" s="14" customFormat="1">
      <c r="A145" s="14"/>
      <c r="B145" s="217"/>
      <c r="C145" s="14"/>
      <c r="D145" s="201" t="s">
        <v>264</v>
      </c>
      <c r="E145" s="218" t="s">
        <v>1</v>
      </c>
      <c r="F145" s="219" t="s">
        <v>293</v>
      </c>
      <c r="G145" s="14"/>
      <c r="H145" s="220">
        <v>400</v>
      </c>
      <c r="I145" s="221"/>
      <c r="J145" s="14"/>
      <c r="K145" s="14"/>
      <c r="L145" s="217"/>
      <c r="M145" s="222"/>
      <c r="N145" s="223"/>
      <c r="O145" s="223"/>
      <c r="P145" s="223"/>
      <c r="Q145" s="223"/>
      <c r="R145" s="223"/>
      <c r="S145" s="223"/>
      <c r="T145" s="22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8" t="s">
        <v>264</v>
      </c>
      <c r="AU145" s="218" t="s">
        <v>83</v>
      </c>
      <c r="AV145" s="14" t="s">
        <v>83</v>
      </c>
      <c r="AW145" s="14" t="s">
        <v>30</v>
      </c>
      <c r="AX145" s="14" t="s">
        <v>81</v>
      </c>
      <c r="AY145" s="218" t="s">
        <v>153</v>
      </c>
    </row>
    <row r="146" s="2" customFormat="1" ht="16.5" customHeight="1">
      <c r="A146" s="37"/>
      <c r="B146" s="187"/>
      <c r="C146" s="188" t="s">
        <v>188</v>
      </c>
      <c r="D146" s="188" t="s">
        <v>156</v>
      </c>
      <c r="E146" s="189" t="s">
        <v>294</v>
      </c>
      <c r="F146" s="190" t="s">
        <v>295</v>
      </c>
      <c r="G146" s="191" t="s">
        <v>260</v>
      </c>
      <c r="H146" s="192">
        <v>2779.4960000000001</v>
      </c>
      <c r="I146" s="193"/>
      <c r="J146" s="194">
        <f>ROUND(I146*H146,2)</f>
        <v>0</v>
      </c>
      <c r="K146" s="190" t="s">
        <v>261</v>
      </c>
      <c r="L146" s="38"/>
      <c r="M146" s="195" t="s">
        <v>1</v>
      </c>
      <c r="N146" s="196" t="s">
        <v>38</v>
      </c>
      <c r="O146" s="76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9" t="s">
        <v>173</v>
      </c>
      <c r="AT146" s="199" t="s">
        <v>156</v>
      </c>
      <c r="AU146" s="199" t="s">
        <v>83</v>
      </c>
      <c r="AY146" s="18" t="s">
        <v>153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8" t="s">
        <v>81</v>
      </c>
      <c r="BK146" s="200">
        <f>ROUND(I146*H146,2)</f>
        <v>0</v>
      </c>
      <c r="BL146" s="18" t="s">
        <v>173</v>
      </c>
      <c r="BM146" s="199" t="s">
        <v>296</v>
      </c>
    </row>
    <row r="147" s="2" customFormat="1">
      <c r="A147" s="37"/>
      <c r="B147" s="38"/>
      <c r="C147" s="37"/>
      <c r="D147" s="201" t="s">
        <v>162</v>
      </c>
      <c r="E147" s="37"/>
      <c r="F147" s="202" t="s">
        <v>297</v>
      </c>
      <c r="G147" s="37"/>
      <c r="H147" s="37"/>
      <c r="I147" s="123"/>
      <c r="J147" s="37"/>
      <c r="K147" s="37"/>
      <c r="L147" s="38"/>
      <c r="M147" s="203"/>
      <c r="N147" s="204"/>
      <c r="O147" s="76"/>
      <c r="P147" s="76"/>
      <c r="Q147" s="76"/>
      <c r="R147" s="76"/>
      <c r="S147" s="76"/>
      <c r="T147" s="7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8" t="s">
        <v>162</v>
      </c>
      <c r="AU147" s="18" t="s">
        <v>83</v>
      </c>
    </row>
    <row r="148" s="14" customFormat="1">
      <c r="A148" s="14"/>
      <c r="B148" s="217"/>
      <c r="C148" s="14"/>
      <c r="D148" s="201" t="s">
        <v>264</v>
      </c>
      <c r="E148" s="218" t="s">
        <v>1</v>
      </c>
      <c r="F148" s="219" t="s">
        <v>298</v>
      </c>
      <c r="G148" s="14"/>
      <c r="H148" s="220">
        <v>2779.4960000000001</v>
      </c>
      <c r="I148" s="221"/>
      <c r="J148" s="14"/>
      <c r="K148" s="14"/>
      <c r="L148" s="217"/>
      <c r="M148" s="222"/>
      <c r="N148" s="223"/>
      <c r="O148" s="223"/>
      <c r="P148" s="223"/>
      <c r="Q148" s="223"/>
      <c r="R148" s="223"/>
      <c r="S148" s="223"/>
      <c r="T148" s="22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8" t="s">
        <v>264</v>
      </c>
      <c r="AU148" s="218" t="s">
        <v>83</v>
      </c>
      <c r="AV148" s="14" t="s">
        <v>83</v>
      </c>
      <c r="AW148" s="14" t="s">
        <v>30</v>
      </c>
      <c r="AX148" s="14" t="s">
        <v>81</v>
      </c>
      <c r="AY148" s="218" t="s">
        <v>153</v>
      </c>
    </row>
    <row r="149" s="2" customFormat="1" ht="16.5" customHeight="1">
      <c r="A149" s="37"/>
      <c r="B149" s="187"/>
      <c r="C149" s="188" t="s">
        <v>193</v>
      </c>
      <c r="D149" s="188" t="s">
        <v>156</v>
      </c>
      <c r="E149" s="189" t="s">
        <v>299</v>
      </c>
      <c r="F149" s="190" t="s">
        <v>300</v>
      </c>
      <c r="G149" s="191" t="s">
        <v>301</v>
      </c>
      <c r="H149" s="192">
        <v>196.40100000000001</v>
      </c>
      <c r="I149" s="193"/>
      <c r="J149" s="194">
        <f>ROUND(I149*H149,2)</f>
        <v>0</v>
      </c>
      <c r="K149" s="190" t="s">
        <v>261</v>
      </c>
      <c r="L149" s="38"/>
      <c r="M149" s="195" t="s">
        <v>1</v>
      </c>
      <c r="N149" s="196" t="s">
        <v>38</v>
      </c>
      <c r="O149" s="76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9" t="s">
        <v>173</v>
      </c>
      <c r="AT149" s="199" t="s">
        <v>156</v>
      </c>
      <c r="AU149" s="199" t="s">
        <v>83</v>
      </c>
      <c r="AY149" s="18" t="s">
        <v>153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8" t="s">
        <v>81</v>
      </c>
      <c r="BK149" s="200">
        <f>ROUND(I149*H149,2)</f>
        <v>0</v>
      </c>
      <c r="BL149" s="18" t="s">
        <v>173</v>
      </c>
      <c r="BM149" s="199" t="s">
        <v>302</v>
      </c>
    </row>
    <row r="150" s="2" customFormat="1">
      <c r="A150" s="37"/>
      <c r="B150" s="38"/>
      <c r="C150" s="37"/>
      <c r="D150" s="201" t="s">
        <v>162</v>
      </c>
      <c r="E150" s="37"/>
      <c r="F150" s="202" t="s">
        <v>303</v>
      </c>
      <c r="G150" s="37"/>
      <c r="H150" s="37"/>
      <c r="I150" s="123"/>
      <c r="J150" s="37"/>
      <c r="K150" s="37"/>
      <c r="L150" s="38"/>
      <c r="M150" s="203"/>
      <c r="N150" s="204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162</v>
      </c>
      <c r="AU150" s="18" t="s">
        <v>83</v>
      </c>
    </row>
    <row r="151" s="14" customFormat="1">
      <c r="A151" s="14"/>
      <c r="B151" s="217"/>
      <c r="C151" s="14"/>
      <c r="D151" s="201" t="s">
        <v>264</v>
      </c>
      <c r="E151" s="218" t="s">
        <v>1</v>
      </c>
      <c r="F151" s="219" t="s">
        <v>304</v>
      </c>
      <c r="G151" s="14"/>
      <c r="H151" s="220">
        <v>196.40100000000001</v>
      </c>
      <c r="I151" s="221"/>
      <c r="J151" s="14"/>
      <c r="K151" s="14"/>
      <c r="L151" s="217"/>
      <c r="M151" s="222"/>
      <c r="N151" s="223"/>
      <c r="O151" s="223"/>
      <c r="P151" s="223"/>
      <c r="Q151" s="223"/>
      <c r="R151" s="223"/>
      <c r="S151" s="223"/>
      <c r="T151" s="22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8" t="s">
        <v>264</v>
      </c>
      <c r="AU151" s="218" t="s">
        <v>83</v>
      </c>
      <c r="AV151" s="14" t="s">
        <v>83</v>
      </c>
      <c r="AW151" s="14" t="s">
        <v>30</v>
      </c>
      <c r="AX151" s="14" t="s">
        <v>81</v>
      </c>
      <c r="AY151" s="218" t="s">
        <v>153</v>
      </c>
    </row>
    <row r="152" s="2" customFormat="1" ht="16.5" customHeight="1">
      <c r="A152" s="37"/>
      <c r="B152" s="187"/>
      <c r="C152" s="188" t="s">
        <v>201</v>
      </c>
      <c r="D152" s="188" t="s">
        <v>156</v>
      </c>
      <c r="E152" s="189" t="s">
        <v>305</v>
      </c>
      <c r="F152" s="190" t="s">
        <v>306</v>
      </c>
      <c r="G152" s="191" t="s">
        <v>301</v>
      </c>
      <c r="H152" s="192">
        <v>671.14999999999998</v>
      </c>
      <c r="I152" s="193"/>
      <c r="J152" s="194">
        <f>ROUND(I152*H152,2)</f>
        <v>0</v>
      </c>
      <c r="K152" s="190" t="s">
        <v>261</v>
      </c>
      <c r="L152" s="38"/>
      <c r="M152" s="195" t="s">
        <v>1</v>
      </c>
      <c r="N152" s="196" t="s">
        <v>38</v>
      </c>
      <c r="O152" s="76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9" t="s">
        <v>173</v>
      </c>
      <c r="AT152" s="199" t="s">
        <v>156</v>
      </c>
      <c r="AU152" s="199" t="s">
        <v>83</v>
      </c>
      <c r="AY152" s="18" t="s">
        <v>153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8" t="s">
        <v>81</v>
      </c>
      <c r="BK152" s="200">
        <f>ROUND(I152*H152,2)</f>
        <v>0</v>
      </c>
      <c r="BL152" s="18" t="s">
        <v>173</v>
      </c>
      <c r="BM152" s="199" t="s">
        <v>307</v>
      </c>
    </row>
    <row r="153" s="2" customFormat="1">
      <c r="A153" s="37"/>
      <c r="B153" s="38"/>
      <c r="C153" s="37"/>
      <c r="D153" s="201" t="s">
        <v>162</v>
      </c>
      <c r="E153" s="37"/>
      <c r="F153" s="202" t="s">
        <v>308</v>
      </c>
      <c r="G153" s="37"/>
      <c r="H153" s="37"/>
      <c r="I153" s="123"/>
      <c r="J153" s="37"/>
      <c r="K153" s="37"/>
      <c r="L153" s="38"/>
      <c r="M153" s="203"/>
      <c r="N153" s="204"/>
      <c r="O153" s="76"/>
      <c r="P153" s="76"/>
      <c r="Q153" s="76"/>
      <c r="R153" s="76"/>
      <c r="S153" s="76"/>
      <c r="T153" s="7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8" t="s">
        <v>162</v>
      </c>
      <c r="AU153" s="18" t="s">
        <v>83</v>
      </c>
    </row>
    <row r="154" s="14" customFormat="1">
      <c r="A154" s="14"/>
      <c r="B154" s="217"/>
      <c r="C154" s="14"/>
      <c r="D154" s="201" t="s">
        <v>264</v>
      </c>
      <c r="E154" s="218" t="s">
        <v>1</v>
      </c>
      <c r="F154" s="219" t="s">
        <v>309</v>
      </c>
      <c r="G154" s="14"/>
      <c r="H154" s="220">
        <v>671.14999999999998</v>
      </c>
      <c r="I154" s="221"/>
      <c r="J154" s="14"/>
      <c r="K154" s="14"/>
      <c r="L154" s="217"/>
      <c r="M154" s="222"/>
      <c r="N154" s="223"/>
      <c r="O154" s="223"/>
      <c r="P154" s="223"/>
      <c r="Q154" s="223"/>
      <c r="R154" s="223"/>
      <c r="S154" s="223"/>
      <c r="T154" s="22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8" t="s">
        <v>264</v>
      </c>
      <c r="AU154" s="218" t="s">
        <v>83</v>
      </c>
      <c r="AV154" s="14" t="s">
        <v>83</v>
      </c>
      <c r="AW154" s="14" t="s">
        <v>30</v>
      </c>
      <c r="AX154" s="14" t="s">
        <v>81</v>
      </c>
      <c r="AY154" s="218" t="s">
        <v>153</v>
      </c>
    </row>
    <row r="155" s="2" customFormat="1" ht="16.5" customHeight="1">
      <c r="A155" s="37"/>
      <c r="B155" s="187"/>
      <c r="C155" s="188" t="s">
        <v>206</v>
      </c>
      <c r="D155" s="188" t="s">
        <v>156</v>
      </c>
      <c r="E155" s="189" t="s">
        <v>310</v>
      </c>
      <c r="F155" s="190" t="s">
        <v>311</v>
      </c>
      <c r="G155" s="191" t="s">
        <v>301</v>
      </c>
      <c r="H155" s="192">
        <v>335.56999999999999</v>
      </c>
      <c r="I155" s="193"/>
      <c r="J155" s="194">
        <f>ROUND(I155*H155,2)</f>
        <v>0</v>
      </c>
      <c r="K155" s="190" t="s">
        <v>261</v>
      </c>
      <c r="L155" s="38"/>
      <c r="M155" s="195" t="s">
        <v>1</v>
      </c>
      <c r="N155" s="196" t="s">
        <v>38</v>
      </c>
      <c r="O155" s="76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9" t="s">
        <v>173</v>
      </c>
      <c r="AT155" s="199" t="s">
        <v>156</v>
      </c>
      <c r="AU155" s="199" t="s">
        <v>83</v>
      </c>
      <c r="AY155" s="18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8" t="s">
        <v>81</v>
      </c>
      <c r="BK155" s="200">
        <f>ROUND(I155*H155,2)</f>
        <v>0</v>
      </c>
      <c r="BL155" s="18" t="s">
        <v>173</v>
      </c>
      <c r="BM155" s="199" t="s">
        <v>312</v>
      </c>
    </row>
    <row r="156" s="2" customFormat="1">
      <c r="A156" s="37"/>
      <c r="B156" s="38"/>
      <c r="C156" s="37"/>
      <c r="D156" s="201" t="s">
        <v>162</v>
      </c>
      <c r="E156" s="37"/>
      <c r="F156" s="202" t="s">
        <v>313</v>
      </c>
      <c r="G156" s="37"/>
      <c r="H156" s="37"/>
      <c r="I156" s="123"/>
      <c r="J156" s="37"/>
      <c r="K156" s="37"/>
      <c r="L156" s="38"/>
      <c r="M156" s="203"/>
      <c r="N156" s="204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162</v>
      </c>
      <c r="AU156" s="18" t="s">
        <v>83</v>
      </c>
    </row>
    <row r="157" s="14" customFormat="1">
      <c r="A157" s="14"/>
      <c r="B157" s="217"/>
      <c r="C157" s="14"/>
      <c r="D157" s="201" t="s">
        <v>264</v>
      </c>
      <c r="E157" s="218" t="s">
        <v>1</v>
      </c>
      <c r="F157" s="219" t="s">
        <v>314</v>
      </c>
      <c r="G157" s="14"/>
      <c r="H157" s="220">
        <v>335.56999999999999</v>
      </c>
      <c r="I157" s="221"/>
      <c r="J157" s="14"/>
      <c r="K157" s="14"/>
      <c r="L157" s="217"/>
      <c r="M157" s="222"/>
      <c r="N157" s="223"/>
      <c r="O157" s="223"/>
      <c r="P157" s="223"/>
      <c r="Q157" s="223"/>
      <c r="R157" s="223"/>
      <c r="S157" s="223"/>
      <c r="T157" s="22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8" t="s">
        <v>264</v>
      </c>
      <c r="AU157" s="218" t="s">
        <v>83</v>
      </c>
      <c r="AV157" s="14" t="s">
        <v>83</v>
      </c>
      <c r="AW157" s="14" t="s">
        <v>30</v>
      </c>
      <c r="AX157" s="14" t="s">
        <v>81</v>
      </c>
      <c r="AY157" s="218" t="s">
        <v>153</v>
      </c>
    </row>
    <row r="158" s="2" customFormat="1" ht="16.5" customHeight="1">
      <c r="A158" s="37"/>
      <c r="B158" s="187"/>
      <c r="C158" s="188" t="s">
        <v>211</v>
      </c>
      <c r="D158" s="188" t="s">
        <v>156</v>
      </c>
      <c r="E158" s="189" t="s">
        <v>315</v>
      </c>
      <c r="F158" s="190" t="s">
        <v>316</v>
      </c>
      <c r="G158" s="191" t="s">
        <v>301</v>
      </c>
      <c r="H158" s="192">
        <v>504.48700000000002</v>
      </c>
      <c r="I158" s="193"/>
      <c r="J158" s="194">
        <f>ROUND(I158*H158,2)</f>
        <v>0</v>
      </c>
      <c r="K158" s="190" t="s">
        <v>261</v>
      </c>
      <c r="L158" s="38"/>
      <c r="M158" s="195" t="s">
        <v>1</v>
      </c>
      <c r="N158" s="196" t="s">
        <v>38</v>
      </c>
      <c r="O158" s="76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9" t="s">
        <v>173</v>
      </c>
      <c r="AT158" s="199" t="s">
        <v>156</v>
      </c>
      <c r="AU158" s="199" t="s">
        <v>83</v>
      </c>
      <c r="AY158" s="18" t="s">
        <v>153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8" t="s">
        <v>81</v>
      </c>
      <c r="BK158" s="200">
        <f>ROUND(I158*H158,2)</f>
        <v>0</v>
      </c>
      <c r="BL158" s="18" t="s">
        <v>173</v>
      </c>
      <c r="BM158" s="199" t="s">
        <v>317</v>
      </c>
    </row>
    <row r="159" s="2" customFormat="1">
      <c r="A159" s="37"/>
      <c r="B159" s="38"/>
      <c r="C159" s="37"/>
      <c r="D159" s="201" t="s">
        <v>162</v>
      </c>
      <c r="E159" s="37"/>
      <c r="F159" s="202" t="s">
        <v>318</v>
      </c>
      <c r="G159" s="37"/>
      <c r="H159" s="37"/>
      <c r="I159" s="123"/>
      <c r="J159" s="37"/>
      <c r="K159" s="37"/>
      <c r="L159" s="38"/>
      <c r="M159" s="203"/>
      <c r="N159" s="204"/>
      <c r="O159" s="76"/>
      <c r="P159" s="76"/>
      <c r="Q159" s="76"/>
      <c r="R159" s="76"/>
      <c r="S159" s="76"/>
      <c r="T159" s="7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8" t="s">
        <v>162</v>
      </c>
      <c r="AU159" s="18" t="s">
        <v>83</v>
      </c>
    </row>
    <row r="160" s="13" customFormat="1">
      <c r="A160" s="13"/>
      <c r="B160" s="210"/>
      <c r="C160" s="13"/>
      <c r="D160" s="201" t="s">
        <v>264</v>
      </c>
      <c r="E160" s="211" t="s">
        <v>1</v>
      </c>
      <c r="F160" s="212" t="s">
        <v>319</v>
      </c>
      <c r="G160" s="13"/>
      <c r="H160" s="211" t="s">
        <v>1</v>
      </c>
      <c r="I160" s="213"/>
      <c r="J160" s="13"/>
      <c r="K160" s="13"/>
      <c r="L160" s="210"/>
      <c r="M160" s="214"/>
      <c r="N160" s="215"/>
      <c r="O160" s="215"/>
      <c r="P160" s="215"/>
      <c r="Q160" s="215"/>
      <c r="R160" s="215"/>
      <c r="S160" s="215"/>
      <c r="T160" s="21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11" t="s">
        <v>264</v>
      </c>
      <c r="AU160" s="211" t="s">
        <v>83</v>
      </c>
      <c r="AV160" s="13" t="s">
        <v>81</v>
      </c>
      <c r="AW160" s="13" t="s">
        <v>30</v>
      </c>
      <c r="AX160" s="13" t="s">
        <v>73</v>
      </c>
      <c r="AY160" s="211" t="s">
        <v>153</v>
      </c>
    </row>
    <row r="161" s="14" customFormat="1">
      <c r="A161" s="14"/>
      <c r="B161" s="217"/>
      <c r="C161" s="14"/>
      <c r="D161" s="201" t="s">
        <v>264</v>
      </c>
      <c r="E161" s="218" t="s">
        <v>1</v>
      </c>
      <c r="F161" s="219" t="s">
        <v>320</v>
      </c>
      <c r="G161" s="14"/>
      <c r="H161" s="220">
        <v>417.15699999999998</v>
      </c>
      <c r="I161" s="221"/>
      <c r="J161" s="14"/>
      <c r="K161" s="14"/>
      <c r="L161" s="217"/>
      <c r="M161" s="222"/>
      <c r="N161" s="223"/>
      <c r="O161" s="223"/>
      <c r="P161" s="223"/>
      <c r="Q161" s="223"/>
      <c r="R161" s="223"/>
      <c r="S161" s="223"/>
      <c r="T161" s="22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8" t="s">
        <v>264</v>
      </c>
      <c r="AU161" s="218" t="s">
        <v>83</v>
      </c>
      <c r="AV161" s="14" t="s">
        <v>83</v>
      </c>
      <c r="AW161" s="14" t="s">
        <v>30</v>
      </c>
      <c r="AX161" s="14" t="s">
        <v>73</v>
      </c>
      <c r="AY161" s="218" t="s">
        <v>153</v>
      </c>
    </row>
    <row r="162" s="13" customFormat="1">
      <c r="A162" s="13"/>
      <c r="B162" s="210"/>
      <c r="C162" s="13"/>
      <c r="D162" s="201" t="s">
        <v>264</v>
      </c>
      <c r="E162" s="211" t="s">
        <v>1</v>
      </c>
      <c r="F162" s="212" t="s">
        <v>321</v>
      </c>
      <c r="G162" s="13"/>
      <c r="H162" s="211" t="s">
        <v>1</v>
      </c>
      <c r="I162" s="213"/>
      <c r="J162" s="13"/>
      <c r="K162" s="13"/>
      <c r="L162" s="210"/>
      <c r="M162" s="214"/>
      <c r="N162" s="215"/>
      <c r="O162" s="215"/>
      <c r="P162" s="215"/>
      <c r="Q162" s="215"/>
      <c r="R162" s="215"/>
      <c r="S162" s="215"/>
      <c r="T162" s="21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11" t="s">
        <v>264</v>
      </c>
      <c r="AU162" s="211" t="s">
        <v>83</v>
      </c>
      <c r="AV162" s="13" t="s">
        <v>81</v>
      </c>
      <c r="AW162" s="13" t="s">
        <v>30</v>
      </c>
      <c r="AX162" s="13" t="s">
        <v>73</v>
      </c>
      <c r="AY162" s="211" t="s">
        <v>153</v>
      </c>
    </row>
    <row r="163" s="14" customFormat="1">
      <c r="A163" s="14"/>
      <c r="B163" s="217"/>
      <c r="C163" s="14"/>
      <c r="D163" s="201" t="s">
        <v>264</v>
      </c>
      <c r="E163" s="218" t="s">
        <v>1</v>
      </c>
      <c r="F163" s="219" t="s">
        <v>322</v>
      </c>
      <c r="G163" s="14"/>
      <c r="H163" s="220">
        <v>87.329999999999998</v>
      </c>
      <c r="I163" s="221"/>
      <c r="J163" s="14"/>
      <c r="K163" s="14"/>
      <c r="L163" s="217"/>
      <c r="M163" s="222"/>
      <c r="N163" s="223"/>
      <c r="O163" s="223"/>
      <c r="P163" s="223"/>
      <c r="Q163" s="223"/>
      <c r="R163" s="223"/>
      <c r="S163" s="223"/>
      <c r="T163" s="22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8" t="s">
        <v>264</v>
      </c>
      <c r="AU163" s="218" t="s">
        <v>83</v>
      </c>
      <c r="AV163" s="14" t="s">
        <v>83</v>
      </c>
      <c r="AW163" s="14" t="s">
        <v>30</v>
      </c>
      <c r="AX163" s="14" t="s">
        <v>73</v>
      </c>
      <c r="AY163" s="218" t="s">
        <v>153</v>
      </c>
    </row>
    <row r="164" s="15" customFormat="1">
      <c r="A164" s="15"/>
      <c r="B164" s="225"/>
      <c r="C164" s="15"/>
      <c r="D164" s="201" t="s">
        <v>264</v>
      </c>
      <c r="E164" s="226" t="s">
        <v>1</v>
      </c>
      <c r="F164" s="227" t="s">
        <v>323</v>
      </c>
      <c r="G164" s="15"/>
      <c r="H164" s="228">
        <v>504.48700000000002</v>
      </c>
      <c r="I164" s="229"/>
      <c r="J164" s="15"/>
      <c r="K164" s="15"/>
      <c r="L164" s="225"/>
      <c r="M164" s="230"/>
      <c r="N164" s="231"/>
      <c r="O164" s="231"/>
      <c r="P164" s="231"/>
      <c r="Q164" s="231"/>
      <c r="R164" s="231"/>
      <c r="S164" s="231"/>
      <c r="T164" s="232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26" t="s">
        <v>264</v>
      </c>
      <c r="AU164" s="226" t="s">
        <v>83</v>
      </c>
      <c r="AV164" s="15" t="s">
        <v>173</v>
      </c>
      <c r="AW164" s="15" t="s">
        <v>30</v>
      </c>
      <c r="AX164" s="15" t="s">
        <v>81</v>
      </c>
      <c r="AY164" s="226" t="s">
        <v>153</v>
      </c>
    </row>
    <row r="165" s="2" customFormat="1" ht="16.5" customHeight="1">
      <c r="A165" s="37"/>
      <c r="B165" s="187"/>
      <c r="C165" s="188" t="s">
        <v>218</v>
      </c>
      <c r="D165" s="188" t="s">
        <v>156</v>
      </c>
      <c r="E165" s="189" t="s">
        <v>324</v>
      </c>
      <c r="F165" s="190" t="s">
        <v>325</v>
      </c>
      <c r="G165" s="191" t="s">
        <v>301</v>
      </c>
      <c r="H165" s="192">
        <v>1302.4179999999999</v>
      </c>
      <c r="I165" s="193"/>
      <c r="J165" s="194">
        <f>ROUND(I165*H165,2)</f>
        <v>0</v>
      </c>
      <c r="K165" s="190" t="s">
        <v>261</v>
      </c>
      <c r="L165" s="38"/>
      <c r="M165" s="195" t="s">
        <v>1</v>
      </c>
      <c r="N165" s="196" t="s">
        <v>38</v>
      </c>
      <c r="O165" s="76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9" t="s">
        <v>173</v>
      </c>
      <c r="AT165" s="199" t="s">
        <v>156</v>
      </c>
      <c r="AU165" s="199" t="s">
        <v>83</v>
      </c>
      <c r="AY165" s="18" t="s">
        <v>153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8" t="s">
        <v>81</v>
      </c>
      <c r="BK165" s="200">
        <f>ROUND(I165*H165,2)</f>
        <v>0</v>
      </c>
      <c r="BL165" s="18" t="s">
        <v>173</v>
      </c>
      <c r="BM165" s="199" t="s">
        <v>326</v>
      </c>
    </row>
    <row r="166" s="2" customFormat="1">
      <c r="A166" s="37"/>
      <c r="B166" s="38"/>
      <c r="C166" s="37"/>
      <c r="D166" s="201" t="s">
        <v>162</v>
      </c>
      <c r="E166" s="37"/>
      <c r="F166" s="202" t="s">
        <v>327</v>
      </c>
      <c r="G166" s="37"/>
      <c r="H166" s="37"/>
      <c r="I166" s="123"/>
      <c r="J166" s="37"/>
      <c r="K166" s="37"/>
      <c r="L166" s="38"/>
      <c r="M166" s="203"/>
      <c r="N166" s="204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162</v>
      </c>
      <c r="AU166" s="18" t="s">
        <v>83</v>
      </c>
    </row>
    <row r="167" s="13" customFormat="1">
      <c r="A167" s="13"/>
      <c r="B167" s="210"/>
      <c r="C167" s="13"/>
      <c r="D167" s="201" t="s">
        <v>264</v>
      </c>
      <c r="E167" s="211" t="s">
        <v>1</v>
      </c>
      <c r="F167" s="212" t="s">
        <v>328</v>
      </c>
      <c r="G167" s="13"/>
      <c r="H167" s="211" t="s">
        <v>1</v>
      </c>
      <c r="I167" s="213"/>
      <c r="J167" s="13"/>
      <c r="K167" s="13"/>
      <c r="L167" s="210"/>
      <c r="M167" s="214"/>
      <c r="N167" s="215"/>
      <c r="O167" s="215"/>
      <c r="P167" s="215"/>
      <c r="Q167" s="215"/>
      <c r="R167" s="215"/>
      <c r="S167" s="215"/>
      <c r="T167" s="21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11" t="s">
        <v>264</v>
      </c>
      <c r="AU167" s="211" t="s">
        <v>83</v>
      </c>
      <c r="AV167" s="13" t="s">
        <v>81</v>
      </c>
      <c r="AW167" s="13" t="s">
        <v>30</v>
      </c>
      <c r="AX167" s="13" t="s">
        <v>73</v>
      </c>
      <c r="AY167" s="211" t="s">
        <v>153</v>
      </c>
    </row>
    <row r="168" s="14" customFormat="1">
      <c r="A168" s="14"/>
      <c r="B168" s="217"/>
      <c r="C168" s="14"/>
      <c r="D168" s="201" t="s">
        <v>264</v>
      </c>
      <c r="E168" s="218" t="s">
        <v>1</v>
      </c>
      <c r="F168" s="219" t="s">
        <v>329</v>
      </c>
      <c r="G168" s="14"/>
      <c r="H168" s="220">
        <v>1302.4179999999999</v>
      </c>
      <c r="I168" s="221"/>
      <c r="J168" s="14"/>
      <c r="K168" s="14"/>
      <c r="L168" s="217"/>
      <c r="M168" s="222"/>
      <c r="N168" s="223"/>
      <c r="O168" s="223"/>
      <c r="P168" s="223"/>
      <c r="Q168" s="223"/>
      <c r="R168" s="223"/>
      <c r="S168" s="223"/>
      <c r="T168" s="22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8" t="s">
        <v>264</v>
      </c>
      <c r="AU168" s="218" t="s">
        <v>83</v>
      </c>
      <c r="AV168" s="14" t="s">
        <v>83</v>
      </c>
      <c r="AW168" s="14" t="s">
        <v>30</v>
      </c>
      <c r="AX168" s="14" t="s">
        <v>81</v>
      </c>
      <c r="AY168" s="218" t="s">
        <v>153</v>
      </c>
    </row>
    <row r="169" s="2" customFormat="1" ht="21.75" customHeight="1">
      <c r="A169" s="37"/>
      <c r="B169" s="187"/>
      <c r="C169" s="188" t="s">
        <v>223</v>
      </c>
      <c r="D169" s="188" t="s">
        <v>156</v>
      </c>
      <c r="E169" s="189" t="s">
        <v>330</v>
      </c>
      <c r="F169" s="190" t="s">
        <v>331</v>
      </c>
      <c r="G169" s="191" t="s">
        <v>301</v>
      </c>
      <c r="H169" s="192">
        <v>13024.18</v>
      </c>
      <c r="I169" s="193"/>
      <c r="J169" s="194">
        <f>ROUND(I169*H169,2)</f>
        <v>0</v>
      </c>
      <c r="K169" s="190" t="s">
        <v>261</v>
      </c>
      <c r="L169" s="38"/>
      <c r="M169" s="195" t="s">
        <v>1</v>
      </c>
      <c r="N169" s="196" t="s">
        <v>38</v>
      </c>
      <c r="O169" s="76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9" t="s">
        <v>173</v>
      </c>
      <c r="AT169" s="199" t="s">
        <v>156</v>
      </c>
      <c r="AU169" s="199" t="s">
        <v>83</v>
      </c>
      <c r="AY169" s="18" t="s">
        <v>153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8" t="s">
        <v>81</v>
      </c>
      <c r="BK169" s="200">
        <f>ROUND(I169*H169,2)</f>
        <v>0</v>
      </c>
      <c r="BL169" s="18" t="s">
        <v>173</v>
      </c>
      <c r="BM169" s="199" t="s">
        <v>332</v>
      </c>
    </row>
    <row r="170" s="2" customFormat="1">
      <c r="A170" s="37"/>
      <c r="B170" s="38"/>
      <c r="C170" s="37"/>
      <c r="D170" s="201" t="s">
        <v>162</v>
      </c>
      <c r="E170" s="37"/>
      <c r="F170" s="202" t="s">
        <v>333</v>
      </c>
      <c r="G170" s="37"/>
      <c r="H170" s="37"/>
      <c r="I170" s="123"/>
      <c r="J170" s="37"/>
      <c r="K170" s="37"/>
      <c r="L170" s="38"/>
      <c r="M170" s="203"/>
      <c r="N170" s="204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162</v>
      </c>
      <c r="AU170" s="18" t="s">
        <v>83</v>
      </c>
    </row>
    <row r="171" s="14" customFormat="1">
      <c r="A171" s="14"/>
      <c r="B171" s="217"/>
      <c r="C171" s="14"/>
      <c r="D171" s="201" t="s">
        <v>264</v>
      </c>
      <c r="E171" s="218" t="s">
        <v>1</v>
      </c>
      <c r="F171" s="219" t="s">
        <v>334</v>
      </c>
      <c r="G171" s="14"/>
      <c r="H171" s="220">
        <v>13024.18</v>
      </c>
      <c r="I171" s="221"/>
      <c r="J171" s="14"/>
      <c r="K171" s="14"/>
      <c r="L171" s="217"/>
      <c r="M171" s="222"/>
      <c r="N171" s="223"/>
      <c r="O171" s="223"/>
      <c r="P171" s="223"/>
      <c r="Q171" s="223"/>
      <c r="R171" s="223"/>
      <c r="S171" s="223"/>
      <c r="T171" s="22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8" t="s">
        <v>264</v>
      </c>
      <c r="AU171" s="218" t="s">
        <v>83</v>
      </c>
      <c r="AV171" s="14" t="s">
        <v>83</v>
      </c>
      <c r="AW171" s="14" t="s">
        <v>30</v>
      </c>
      <c r="AX171" s="14" t="s">
        <v>81</v>
      </c>
      <c r="AY171" s="218" t="s">
        <v>153</v>
      </c>
    </row>
    <row r="172" s="2" customFormat="1" ht="16.5" customHeight="1">
      <c r="A172" s="37"/>
      <c r="B172" s="187"/>
      <c r="C172" s="188" t="s">
        <v>228</v>
      </c>
      <c r="D172" s="188" t="s">
        <v>156</v>
      </c>
      <c r="E172" s="189" t="s">
        <v>335</v>
      </c>
      <c r="F172" s="190" t="s">
        <v>336</v>
      </c>
      <c r="G172" s="191" t="s">
        <v>301</v>
      </c>
      <c r="H172" s="192">
        <v>785.96400000000006</v>
      </c>
      <c r="I172" s="193"/>
      <c r="J172" s="194">
        <f>ROUND(I172*H172,2)</f>
        <v>0</v>
      </c>
      <c r="K172" s="190" t="s">
        <v>261</v>
      </c>
      <c r="L172" s="38"/>
      <c r="M172" s="195" t="s">
        <v>1</v>
      </c>
      <c r="N172" s="196" t="s">
        <v>38</v>
      </c>
      <c r="O172" s="76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9" t="s">
        <v>173</v>
      </c>
      <c r="AT172" s="199" t="s">
        <v>156</v>
      </c>
      <c r="AU172" s="199" t="s">
        <v>83</v>
      </c>
      <c r="AY172" s="18" t="s">
        <v>153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8" t="s">
        <v>81</v>
      </c>
      <c r="BK172" s="200">
        <f>ROUND(I172*H172,2)</f>
        <v>0</v>
      </c>
      <c r="BL172" s="18" t="s">
        <v>173</v>
      </c>
      <c r="BM172" s="199" t="s">
        <v>337</v>
      </c>
    </row>
    <row r="173" s="2" customFormat="1">
      <c r="A173" s="37"/>
      <c r="B173" s="38"/>
      <c r="C173" s="37"/>
      <c r="D173" s="201" t="s">
        <v>162</v>
      </c>
      <c r="E173" s="37"/>
      <c r="F173" s="202" t="s">
        <v>338</v>
      </c>
      <c r="G173" s="37"/>
      <c r="H173" s="37"/>
      <c r="I173" s="123"/>
      <c r="J173" s="37"/>
      <c r="K173" s="37"/>
      <c r="L173" s="38"/>
      <c r="M173" s="203"/>
      <c r="N173" s="204"/>
      <c r="O173" s="76"/>
      <c r="P173" s="76"/>
      <c r="Q173" s="76"/>
      <c r="R173" s="76"/>
      <c r="S173" s="76"/>
      <c r="T173" s="7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8" t="s">
        <v>162</v>
      </c>
      <c r="AU173" s="18" t="s">
        <v>83</v>
      </c>
    </row>
    <row r="174" s="14" customFormat="1">
      <c r="A174" s="14"/>
      <c r="B174" s="217"/>
      <c r="C174" s="14"/>
      <c r="D174" s="201" t="s">
        <v>264</v>
      </c>
      <c r="E174" s="218" t="s">
        <v>1</v>
      </c>
      <c r="F174" s="219" t="s">
        <v>339</v>
      </c>
      <c r="G174" s="14"/>
      <c r="H174" s="220">
        <v>785.96400000000006</v>
      </c>
      <c r="I174" s="221"/>
      <c r="J174" s="14"/>
      <c r="K174" s="14"/>
      <c r="L174" s="217"/>
      <c r="M174" s="222"/>
      <c r="N174" s="223"/>
      <c r="O174" s="223"/>
      <c r="P174" s="223"/>
      <c r="Q174" s="223"/>
      <c r="R174" s="223"/>
      <c r="S174" s="223"/>
      <c r="T174" s="22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18" t="s">
        <v>264</v>
      </c>
      <c r="AU174" s="218" t="s">
        <v>83</v>
      </c>
      <c r="AV174" s="14" t="s">
        <v>83</v>
      </c>
      <c r="AW174" s="14" t="s">
        <v>30</v>
      </c>
      <c r="AX174" s="14" t="s">
        <v>81</v>
      </c>
      <c r="AY174" s="218" t="s">
        <v>153</v>
      </c>
    </row>
    <row r="175" s="2" customFormat="1" ht="21.75" customHeight="1">
      <c r="A175" s="37"/>
      <c r="B175" s="187"/>
      <c r="C175" s="188" t="s">
        <v>8</v>
      </c>
      <c r="D175" s="188" t="s">
        <v>156</v>
      </c>
      <c r="E175" s="189" t="s">
        <v>340</v>
      </c>
      <c r="F175" s="190" t="s">
        <v>341</v>
      </c>
      <c r="G175" s="191" t="s">
        <v>301</v>
      </c>
      <c r="H175" s="192">
        <v>7859.6400000000003</v>
      </c>
      <c r="I175" s="193"/>
      <c r="J175" s="194">
        <f>ROUND(I175*H175,2)</f>
        <v>0</v>
      </c>
      <c r="K175" s="190" t="s">
        <v>261</v>
      </c>
      <c r="L175" s="38"/>
      <c r="M175" s="195" t="s">
        <v>1</v>
      </c>
      <c r="N175" s="196" t="s">
        <v>38</v>
      </c>
      <c r="O175" s="76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9" t="s">
        <v>173</v>
      </c>
      <c r="AT175" s="199" t="s">
        <v>156</v>
      </c>
      <c r="AU175" s="199" t="s">
        <v>83</v>
      </c>
      <c r="AY175" s="18" t="s">
        <v>153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8" t="s">
        <v>81</v>
      </c>
      <c r="BK175" s="200">
        <f>ROUND(I175*H175,2)</f>
        <v>0</v>
      </c>
      <c r="BL175" s="18" t="s">
        <v>173</v>
      </c>
      <c r="BM175" s="199" t="s">
        <v>342</v>
      </c>
    </row>
    <row r="176" s="2" customFormat="1">
      <c r="A176" s="37"/>
      <c r="B176" s="38"/>
      <c r="C176" s="37"/>
      <c r="D176" s="201" t="s">
        <v>162</v>
      </c>
      <c r="E176" s="37"/>
      <c r="F176" s="202" t="s">
        <v>343</v>
      </c>
      <c r="G176" s="37"/>
      <c r="H176" s="37"/>
      <c r="I176" s="123"/>
      <c r="J176" s="37"/>
      <c r="K176" s="37"/>
      <c r="L176" s="38"/>
      <c r="M176" s="203"/>
      <c r="N176" s="204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162</v>
      </c>
      <c r="AU176" s="18" t="s">
        <v>83</v>
      </c>
    </row>
    <row r="177" s="14" customFormat="1">
      <c r="A177" s="14"/>
      <c r="B177" s="217"/>
      <c r="C177" s="14"/>
      <c r="D177" s="201" t="s">
        <v>264</v>
      </c>
      <c r="E177" s="218" t="s">
        <v>1</v>
      </c>
      <c r="F177" s="219" t="s">
        <v>344</v>
      </c>
      <c r="G177" s="14"/>
      <c r="H177" s="220">
        <v>7859.6400000000003</v>
      </c>
      <c r="I177" s="221"/>
      <c r="J177" s="14"/>
      <c r="K177" s="14"/>
      <c r="L177" s="217"/>
      <c r="M177" s="222"/>
      <c r="N177" s="223"/>
      <c r="O177" s="223"/>
      <c r="P177" s="223"/>
      <c r="Q177" s="223"/>
      <c r="R177" s="223"/>
      <c r="S177" s="223"/>
      <c r="T177" s="22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18" t="s">
        <v>264</v>
      </c>
      <c r="AU177" s="218" t="s">
        <v>83</v>
      </c>
      <c r="AV177" s="14" t="s">
        <v>83</v>
      </c>
      <c r="AW177" s="14" t="s">
        <v>30</v>
      </c>
      <c r="AX177" s="14" t="s">
        <v>81</v>
      </c>
      <c r="AY177" s="218" t="s">
        <v>153</v>
      </c>
    </row>
    <row r="178" s="2" customFormat="1" ht="16.5" customHeight="1">
      <c r="A178" s="37"/>
      <c r="B178" s="187"/>
      <c r="C178" s="188" t="s">
        <v>237</v>
      </c>
      <c r="D178" s="188" t="s">
        <v>156</v>
      </c>
      <c r="E178" s="189" t="s">
        <v>345</v>
      </c>
      <c r="F178" s="190" t="s">
        <v>346</v>
      </c>
      <c r="G178" s="191" t="s">
        <v>301</v>
      </c>
      <c r="H178" s="192">
        <v>1586.1489999999999</v>
      </c>
      <c r="I178" s="193"/>
      <c r="J178" s="194">
        <f>ROUND(I178*H178,2)</f>
        <v>0</v>
      </c>
      <c r="K178" s="190" t="s">
        <v>261</v>
      </c>
      <c r="L178" s="38"/>
      <c r="M178" s="195" t="s">
        <v>1</v>
      </c>
      <c r="N178" s="196" t="s">
        <v>38</v>
      </c>
      <c r="O178" s="76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9" t="s">
        <v>173</v>
      </c>
      <c r="AT178" s="199" t="s">
        <v>156</v>
      </c>
      <c r="AU178" s="199" t="s">
        <v>83</v>
      </c>
      <c r="AY178" s="18" t="s">
        <v>153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8" t="s">
        <v>81</v>
      </c>
      <c r="BK178" s="200">
        <f>ROUND(I178*H178,2)</f>
        <v>0</v>
      </c>
      <c r="BL178" s="18" t="s">
        <v>173</v>
      </c>
      <c r="BM178" s="199" t="s">
        <v>347</v>
      </c>
    </row>
    <row r="179" s="2" customFormat="1">
      <c r="A179" s="37"/>
      <c r="B179" s="38"/>
      <c r="C179" s="37"/>
      <c r="D179" s="201" t="s">
        <v>162</v>
      </c>
      <c r="E179" s="37"/>
      <c r="F179" s="202" t="s">
        <v>348</v>
      </c>
      <c r="G179" s="37"/>
      <c r="H179" s="37"/>
      <c r="I179" s="123"/>
      <c r="J179" s="37"/>
      <c r="K179" s="37"/>
      <c r="L179" s="38"/>
      <c r="M179" s="203"/>
      <c r="N179" s="204"/>
      <c r="O179" s="76"/>
      <c r="P179" s="76"/>
      <c r="Q179" s="76"/>
      <c r="R179" s="76"/>
      <c r="S179" s="76"/>
      <c r="T179" s="7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8" t="s">
        <v>162</v>
      </c>
      <c r="AU179" s="18" t="s">
        <v>83</v>
      </c>
    </row>
    <row r="180" s="13" customFormat="1">
      <c r="A180" s="13"/>
      <c r="B180" s="210"/>
      <c r="C180" s="13"/>
      <c r="D180" s="201" t="s">
        <v>264</v>
      </c>
      <c r="E180" s="211" t="s">
        <v>1</v>
      </c>
      <c r="F180" s="212" t="s">
        <v>349</v>
      </c>
      <c r="G180" s="13"/>
      <c r="H180" s="211" t="s">
        <v>1</v>
      </c>
      <c r="I180" s="213"/>
      <c r="J180" s="13"/>
      <c r="K180" s="13"/>
      <c r="L180" s="210"/>
      <c r="M180" s="214"/>
      <c r="N180" s="215"/>
      <c r="O180" s="215"/>
      <c r="P180" s="215"/>
      <c r="Q180" s="215"/>
      <c r="R180" s="215"/>
      <c r="S180" s="215"/>
      <c r="T180" s="21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11" t="s">
        <v>264</v>
      </c>
      <c r="AU180" s="211" t="s">
        <v>83</v>
      </c>
      <c r="AV180" s="13" t="s">
        <v>81</v>
      </c>
      <c r="AW180" s="13" t="s">
        <v>30</v>
      </c>
      <c r="AX180" s="13" t="s">
        <v>73</v>
      </c>
      <c r="AY180" s="211" t="s">
        <v>153</v>
      </c>
    </row>
    <row r="181" s="14" customFormat="1">
      <c r="A181" s="14"/>
      <c r="B181" s="217"/>
      <c r="C181" s="14"/>
      <c r="D181" s="201" t="s">
        <v>264</v>
      </c>
      <c r="E181" s="218" t="s">
        <v>1</v>
      </c>
      <c r="F181" s="219" t="s">
        <v>350</v>
      </c>
      <c r="G181" s="14"/>
      <c r="H181" s="220">
        <v>1586.1489999999999</v>
      </c>
      <c r="I181" s="221"/>
      <c r="J181" s="14"/>
      <c r="K181" s="14"/>
      <c r="L181" s="217"/>
      <c r="M181" s="222"/>
      <c r="N181" s="223"/>
      <c r="O181" s="223"/>
      <c r="P181" s="223"/>
      <c r="Q181" s="223"/>
      <c r="R181" s="223"/>
      <c r="S181" s="223"/>
      <c r="T181" s="22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18" t="s">
        <v>264</v>
      </c>
      <c r="AU181" s="218" t="s">
        <v>83</v>
      </c>
      <c r="AV181" s="14" t="s">
        <v>83</v>
      </c>
      <c r="AW181" s="14" t="s">
        <v>30</v>
      </c>
      <c r="AX181" s="14" t="s">
        <v>81</v>
      </c>
      <c r="AY181" s="218" t="s">
        <v>153</v>
      </c>
    </row>
    <row r="182" s="2" customFormat="1" ht="16.5" customHeight="1">
      <c r="A182" s="37"/>
      <c r="B182" s="187"/>
      <c r="C182" s="188" t="s">
        <v>244</v>
      </c>
      <c r="D182" s="188" t="s">
        <v>156</v>
      </c>
      <c r="E182" s="189" t="s">
        <v>351</v>
      </c>
      <c r="F182" s="190" t="s">
        <v>352</v>
      </c>
      <c r="G182" s="191" t="s">
        <v>301</v>
      </c>
      <c r="H182" s="192">
        <v>1006.72</v>
      </c>
      <c r="I182" s="193"/>
      <c r="J182" s="194">
        <f>ROUND(I182*H182,2)</f>
        <v>0</v>
      </c>
      <c r="K182" s="190" t="s">
        <v>261</v>
      </c>
      <c r="L182" s="38"/>
      <c r="M182" s="195" t="s">
        <v>1</v>
      </c>
      <c r="N182" s="196" t="s">
        <v>38</v>
      </c>
      <c r="O182" s="76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9" t="s">
        <v>173</v>
      </c>
      <c r="AT182" s="199" t="s">
        <v>156</v>
      </c>
      <c r="AU182" s="199" t="s">
        <v>83</v>
      </c>
      <c r="AY182" s="18" t="s">
        <v>153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8" t="s">
        <v>81</v>
      </c>
      <c r="BK182" s="200">
        <f>ROUND(I182*H182,2)</f>
        <v>0</v>
      </c>
      <c r="BL182" s="18" t="s">
        <v>173</v>
      </c>
      <c r="BM182" s="199" t="s">
        <v>353</v>
      </c>
    </row>
    <row r="183" s="2" customFormat="1">
      <c r="A183" s="37"/>
      <c r="B183" s="38"/>
      <c r="C183" s="37"/>
      <c r="D183" s="201" t="s">
        <v>162</v>
      </c>
      <c r="E183" s="37"/>
      <c r="F183" s="202" t="s">
        <v>354</v>
      </c>
      <c r="G183" s="37"/>
      <c r="H183" s="37"/>
      <c r="I183" s="123"/>
      <c r="J183" s="37"/>
      <c r="K183" s="37"/>
      <c r="L183" s="38"/>
      <c r="M183" s="203"/>
      <c r="N183" s="204"/>
      <c r="O183" s="76"/>
      <c r="P183" s="76"/>
      <c r="Q183" s="76"/>
      <c r="R183" s="76"/>
      <c r="S183" s="76"/>
      <c r="T183" s="7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8" t="s">
        <v>162</v>
      </c>
      <c r="AU183" s="18" t="s">
        <v>83</v>
      </c>
    </row>
    <row r="184" s="14" customFormat="1">
      <c r="A184" s="14"/>
      <c r="B184" s="217"/>
      <c r="C184" s="14"/>
      <c r="D184" s="201" t="s">
        <v>264</v>
      </c>
      <c r="E184" s="218" t="s">
        <v>1</v>
      </c>
      <c r="F184" s="219" t="s">
        <v>355</v>
      </c>
      <c r="G184" s="14"/>
      <c r="H184" s="220">
        <v>1006.72</v>
      </c>
      <c r="I184" s="221"/>
      <c r="J184" s="14"/>
      <c r="K184" s="14"/>
      <c r="L184" s="217"/>
      <c r="M184" s="222"/>
      <c r="N184" s="223"/>
      <c r="O184" s="223"/>
      <c r="P184" s="223"/>
      <c r="Q184" s="223"/>
      <c r="R184" s="223"/>
      <c r="S184" s="223"/>
      <c r="T184" s="22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8" t="s">
        <v>264</v>
      </c>
      <c r="AU184" s="218" t="s">
        <v>83</v>
      </c>
      <c r="AV184" s="14" t="s">
        <v>83</v>
      </c>
      <c r="AW184" s="14" t="s">
        <v>30</v>
      </c>
      <c r="AX184" s="14" t="s">
        <v>81</v>
      </c>
      <c r="AY184" s="218" t="s">
        <v>153</v>
      </c>
    </row>
    <row r="185" s="2" customFormat="1" ht="16.5" customHeight="1">
      <c r="A185" s="37"/>
      <c r="B185" s="187"/>
      <c r="C185" s="188" t="s">
        <v>356</v>
      </c>
      <c r="D185" s="188" t="s">
        <v>156</v>
      </c>
      <c r="E185" s="189" t="s">
        <v>357</v>
      </c>
      <c r="F185" s="190" t="s">
        <v>358</v>
      </c>
      <c r="G185" s="191" t="s">
        <v>359</v>
      </c>
      <c r="H185" s="192">
        <v>1571.9280000000001</v>
      </c>
      <c r="I185" s="193"/>
      <c r="J185" s="194">
        <f>ROUND(I185*H185,2)</f>
        <v>0</v>
      </c>
      <c r="K185" s="190" t="s">
        <v>261</v>
      </c>
      <c r="L185" s="38"/>
      <c r="M185" s="195" t="s">
        <v>1</v>
      </c>
      <c r="N185" s="196" t="s">
        <v>38</v>
      </c>
      <c r="O185" s="76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9" t="s">
        <v>173</v>
      </c>
      <c r="AT185" s="199" t="s">
        <v>156</v>
      </c>
      <c r="AU185" s="199" t="s">
        <v>83</v>
      </c>
      <c r="AY185" s="18" t="s">
        <v>153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8" t="s">
        <v>81</v>
      </c>
      <c r="BK185" s="200">
        <f>ROUND(I185*H185,2)</f>
        <v>0</v>
      </c>
      <c r="BL185" s="18" t="s">
        <v>173</v>
      </c>
      <c r="BM185" s="199" t="s">
        <v>360</v>
      </c>
    </row>
    <row r="186" s="2" customFormat="1">
      <c r="A186" s="37"/>
      <c r="B186" s="38"/>
      <c r="C186" s="37"/>
      <c r="D186" s="201" t="s">
        <v>162</v>
      </c>
      <c r="E186" s="37"/>
      <c r="F186" s="202" t="s">
        <v>361</v>
      </c>
      <c r="G186" s="37"/>
      <c r="H186" s="37"/>
      <c r="I186" s="123"/>
      <c r="J186" s="37"/>
      <c r="K186" s="37"/>
      <c r="L186" s="38"/>
      <c r="M186" s="203"/>
      <c r="N186" s="204"/>
      <c r="O186" s="76"/>
      <c r="P186" s="76"/>
      <c r="Q186" s="76"/>
      <c r="R186" s="76"/>
      <c r="S186" s="76"/>
      <c r="T186" s="7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162</v>
      </c>
      <c r="AU186" s="18" t="s">
        <v>83</v>
      </c>
    </row>
    <row r="187" s="14" customFormat="1">
      <c r="A187" s="14"/>
      <c r="B187" s="217"/>
      <c r="C187" s="14"/>
      <c r="D187" s="201" t="s">
        <v>264</v>
      </c>
      <c r="E187" s="218" t="s">
        <v>1</v>
      </c>
      <c r="F187" s="219" t="s">
        <v>339</v>
      </c>
      <c r="G187" s="14"/>
      <c r="H187" s="220">
        <v>785.96400000000006</v>
      </c>
      <c r="I187" s="221"/>
      <c r="J187" s="14"/>
      <c r="K187" s="14"/>
      <c r="L187" s="217"/>
      <c r="M187" s="222"/>
      <c r="N187" s="223"/>
      <c r="O187" s="223"/>
      <c r="P187" s="223"/>
      <c r="Q187" s="223"/>
      <c r="R187" s="223"/>
      <c r="S187" s="223"/>
      <c r="T187" s="22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18" t="s">
        <v>264</v>
      </c>
      <c r="AU187" s="218" t="s">
        <v>83</v>
      </c>
      <c r="AV187" s="14" t="s">
        <v>83</v>
      </c>
      <c r="AW187" s="14" t="s">
        <v>30</v>
      </c>
      <c r="AX187" s="14" t="s">
        <v>81</v>
      </c>
      <c r="AY187" s="218" t="s">
        <v>153</v>
      </c>
    </row>
    <row r="188" s="14" customFormat="1">
      <c r="A188" s="14"/>
      <c r="B188" s="217"/>
      <c r="C188" s="14"/>
      <c r="D188" s="201" t="s">
        <v>264</v>
      </c>
      <c r="E188" s="14"/>
      <c r="F188" s="219" t="s">
        <v>362</v>
      </c>
      <c r="G188" s="14"/>
      <c r="H188" s="220">
        <v>1571.9280000000001</v>
      </c>
      <c r="I188" s="221"/>
      <c r="J188" s="14"/>
      <c r="K188" s="14"/>
      <c r="L188" s="217"/>
      <c r="M188" s="222"/>
      <c r="N188" s="223"/>
      <c r="O188" s="223"/>
      <c r="P188" s="223"/>
      <c r="Q188" s="223"/>
      <c r="R188" s="223"/>
      <c r="S188" s="223"/>
      <c r="T188" s="22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18" t="s">
        <v>264</v>
      </c>
      <c r="AU188" s="218" t="s">
        <v>83</v>
      </c>
      <c r="AV188" s="14" t="s">
        <v>83</v>
      </c>
      <c r="AW188" s="14" t="s">
        <v>3</v>
      </c>
      <c r="AX188" s="14" t="s">
        <v>81</v>
      </c>
      <c r="AY188" s="218" t="s">
        <v>153</v>
      </c>
    </row>
    <row r="189" s="2" customFormat="1" ht="16.5" customHeight="1">
      <c r="A189" s="37"/>
      <c r="B189" s="187"/>
      <c r="C189" s="188" t="s">
        <v>363</v>
      </c>
      <c r="D189" s="188" t="s">
        <v>156</v>
      </c>
      <c r="E189" s="189" t="s">
        <v>364</v>
      </c>
      <c r="F189" s="190" t="s">
        <v>365</v>
      </c>
      <c r="G189" s="191" t="s">
        <v>301</v>
      </c>
      <c r="H189" s="192">
        <v>2592.8690000000001</v>
      </c>
      <c r="I189" s="193"/>
      <c r="J189" s="194">
        <f>ROUND(I189*H189,2)</f>
        <v>0</v>
      </c>
      <c r="K189" s="190" t="s">
        <v>261</v>
      </c>
      <c r="L189" s="38"/>
      <c r="M189" s="195" t="s">
        <v>1</v>
      </c>
      <c r="N189" s="196" t="s">
        <v>38</v>
      </c>
      <c r="O189" s="76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9" t="s">
        <v>173</v>
      </c>
      <c r="AT189" s="199" t="s">
        <v>156</v>
      </c>
      <c r="AU189" s="199" t="s">
        <v>83</v>
      </c>
      <c r="AY189" s="18" t="s">
        <v>153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8" t="s">
        <v>81</v>
      </c>
      <c r="BK189" s="200">
        <f>ROUND(I189*H189,2)</f>
        <v>0</v>
      </c>
      <c r="BL189" s="18" t="s">
        <v>173</v>
      </c>
      <c r="BM189" s="199" t="s">
        <v>366</v>
      </c>
    </row>
    <row r="190" s="2" customFormat="1">
      <c r="A190" s="37"/>
      <c r="B190" s="38"/>
      <c r="C190" s="37"/>
      <c r="D190" s="201" t="s">
        <v>162</v>
      </c>
      <c r="E190" s="37"/>
      <c r="F190" s="202" t="s">
        <v>367</v>
      </c>
      <c r="G190" s="37"/>
      <c r="H190" s="37"/>
      <c r="I190" s="123"/>
      <c r="J190" s="37"/>
      <c r="K190" s="37"/>
      <c r="L190" s="38"/>
      <c r="M190" s="203"/>
      <c r="N190" s="204"/>
      <c r="O190" s="76"/>
      <c r="P190" s="76"/>
      <c r="Q190" s="76"/>
      <c r="R190" s="76"/>
      <c r="S190" s="76"/>
      <c r="T190" s="7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8" t="s">
        <v>162</v>
      </c>
      <c r="AU190" s="18" t="s">
        <v>83</v>
      </c>
    </row>
    <row r="191" s="14" customFormat="1">
      <c r="A191" s="14"/>
      <c r="B191" s="217"/>
      <c r="C191" s="14"/>
      <c r="D191" s="201" t="s">
        <v>264</v>
      </c>
      <c r="E191" s="218" t="s">
        <v>1</v>
      </c>
      <c r="F191" s="219" t="s">
        <v>368</v>
      </c>
      <c r="G191" s="14"/>
      <c r="H191" s="220">
        <v>2592.8690000000001</v>
      </c>
      <c r="I191" s="221"/>
      <c r="J191" s="14"/>
      <c r="K191" s="14"/>
      <c r="L191" s="217"/>
      <c r="M191" s="222"/>
      <c r="N191" s="223"/>
      <c r="O191" s="223"/>
      <c r="P191" s="223"/>
      <c r="Q191" s="223"/>
      <c r="R191" s="223"/>
      <c r="S191" s="223"/>
      <c r="T191" s="22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18" t="s">
        <v>264</v>
      </c>
      <c r="AU191" s="218" t="s">
        <v>83</v>
      </c>
      <c r="AV191" s="14" t="s">
        <v>83</v>
      </c>
      <c r="AW191" s="14" t="s">
        <v>30</v>
      </c>
      <c r="AX191" s="14" t="s">
        <v>81</v>
      </c>
      <c r="AY191" s="218" t="s">
        <v>153</v>
      </c>
    </row>
    <row r="192" s="12" customFormat="1" ht="22.8" customHeight="1">
      <c r="A192" s="12"/>
      <c r="B192" s="174"/>
      <c r="C192" s="12"/>
      <c r="D192" s="175" t="s">
        <v>72</v>
      </c>
      <c r="E192" s="185" t="s">
        <v>83</v>
      </c>
      <c r="F192" s="185" t="s">
        <v>369</v>
      </c>
      <c r="G192" s="12"/>
      <c r="H192" s="12"/>
      <c r="I192" s="177"/>
      <c r="J192" s="186">
        <f>BK192</f>
        <v>0</v>
      </c>
      <c r="K192" s="12"/>
      <c r="L192" s="174"/>
      <c r="M192" s="179"/>
      <c r="N192" s="180"/>
      <c r="O192" s="180"/>
      <c r="P192" s="181">
        <f>SUM(P193:P200)</f>
        <v>0</v>
      </c>
      <c r="Q192" s="180"/>
      <c r="R192" s="181">
        <f>SUM(R193:R200)</f>
        <v>0.97650000000000003</v>
      </c>
      <c r="S192" s="180"/>
      <c r="T192" s="182">
        <f>SUM(T193:T200)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75" t="s">
        <v>81</v>
      </c>
      <c r="AT192" s="183" t="s">
        <v>72</v>
      </c>
      <c r="AU192" s="183" t="s">
        <v>81</v>
      </c>
      <c r="AY192" s="175" t="s">
        <v>153</v>
      </c>
      <c r="BK192" s="184">
        <f>SUM(BK193:BK200)</f>
        <v>0</v>
      </c>
    </row>
    <row r="193" s="2" customFormat="1" ht="16.5" customHeight="1">
      <c r="A193" s="37"/>
      <c r="B193" s="187"/>
      <c r="C193" s="188" t="s">
        <v>370</v>
      </c>
      <c r="D193" s="188" t="s">
        <v>156</v>
      </c>
      <c r="E193" s="189" t="s">
        <v>371</v>
      </c>
      <c r="F193" s="190" t="s">
        <v>372</v>
      </c>
      <c r="G193" s="191" t="s">
        <v>373</v>
      </c>
      <c r="H193" s="192">
        <v>700</v>
      </c>
      <c r="I193" s="193"/>
      <c r="J193" s="194">
        <f>ROUND(I193*H193,2)</f>
        <v>0</v>
      </c>
      <c r="K193" s="190" t="s">
        <v>1</v>
      </c>
      <c r="L193" s="38"/>
      <c r="M193" s="195" t="s">
        <v>1</v>
      </c>
      <c r="N193" s="196" t="s">
        <v>38</v>
      </c>
      <c r="O193" s="76"/>
      <c r="P193" s="197">
        <f>O193*H193</f>
        <v>0</v>
      </c>
      <c r="Q193" s="197">
        <v>0.00093000000000000005</v>
      </c>
      <c r="R193" s="197">
        <f>Q193*H193</f>
        <v>0.65100000000000002</v>
      </c>
      <c r="S193" s="197">
        <v>0</v>
      </c>
      <c r="T193" s="198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9" t="s">
        <v>173</v>
      </c>
      <c r="AT193" s="199" t="s">
        <v>156</v>
      </c>
      <c r="AU193" s="199" t="s">
        <v>83</v>
      </c>
      <c r="AY193" s="18" t="s">
        <v>153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8" t="s">
        <v>81</v>
      </c>
      <c r="BK193" s="200">
        <f>ROUND(I193*H193,2)</f>
        <v>0</v>
      </c>
      <c r="BL193" s="18" t="s">
        <v>173</v>
      </c>
      <c r="BM193" s="199" t="s">
        <v>374</v>
      </c>
    </row>
    <row r="194" s="2" customFormat="1">
      <c r="A194" s="37"/>
      <c r="B194" s="38"/>
      <c r="C194" s="37"/>
      <c r="D194" s="201" t="s">
        <v>162</v>
      </c>
      <c r="E194" s="37"/>
      <c r="F194" s="202" t="s">
        <v>375</v>
      </c>
      <c r="G194" s="37"/>
      <c r="H194" s="37"/>
      <c r="I194" s="123"/>
      <c r="J194" s="37"/>
      <c r="K194" s="37"/>
      <c r="L194" s="38"/>
      <c r="M194" s="203"/>
      <c r="N194" s="204"/>
      <c r="O194" s="76"/>
      <c r="P194" s="76"/>
      <c r="Q194" s="76"/>
      <c r="R194" s="76"/>
      <c r="S194" s="76"/>
      <c r="T194" s="7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8" t="s">
        <v>162</v>
      </c>
      <c r="AU194" s="18" t="s">
        <v>83</v>
      </c>
    </row>
    <row r="195" s="13" customFormat="1">
      <c r="A195" s="13"/>
      <c r="B195" s="210"/>
      <c r="C195" s="13"/>
      <c r="D195" s="201" t="s">
        <v>264</v>
      </c>
      <c r="E195" s="211" t="s">
        <v>1</v>
      </c>
      <c r="F195" s="212" t="s">
        <v>376</v>
      </c>
      <c r="G195" s="13"/>
      <c r="H195" s="211" t="s">
        <v>1</v>
      </c>
      <c r="I195" s="213"/>
      <c r="J195" s="13"/>
      <c r="K195" s="13"/>
      <c r="L195" s="210"/>
      <c r="M195" s="214"/>
      <c r="N195" s="215"/>
      <c r="O195" s="215"/>
      <c r="P195" s="215"/>
      <c r="Q195" s="215"/>
      <c r="R195" s="215"/>
      <c r="S195" s="215"/>
      <c r="T195" s="21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11" t="s">
        <v>264</v>
      </c>
      <c r="AU195" s="211" t="s">
        <v>83</v>
      </c>
      <c r="AV195" s="13" t="s">
        <v>81</v>
      </c>
      <c r="AW195" s="13" t="s">
        <v>30</v>
      </c>
      <c r="AX195" s="13" t="s">
        <v>73</v>
      </c>
      <c r="AY195" s="211" t="s">
        <v>153</v>
      </c>
    </row>
    <row r="196" s="14" customFormat="1">
      <c r="A196" s="14"/>
      <c r="B196" s="217"/>
      <c r="C196" s="14"/>
      <c r="D196" s="201" t="s">
        <v>264</v>
      </c>
      <c r="E196" s="218" t="s">
        <v>1</v>
      </c>
      <c r="F196" s="219" t="s">
        <v>377</v>
      </c>
      <c r="G196" s="14"/>
      <c r="H196" s="220">
        <v>700</v>
      </c>
      <c r="I196" s="221"/>
      <c r="J196" s="14"/>
      <c r="K196" s="14"/>
      <c r="L196" s="217"/>
      <c r="M196" s="222"/>
      <c r="N196" s="223"/>
      <c r="O196" s="223"/>
      <c r="P196" s="223"/>
      <c r="Q196" s="223"/>
      <c r="R196" s="223"/>
      <c r="S196" s="223"/>
      <c r="T196" s="22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8" t="s">
        <v>264</v>
      </c>
      <c r="AU196" s="218" t="s">
        <v>83</v>
      </c>
      <c r="AV196" s="14" t="s">
        <v>83</v>
      </c>
      <c r="AW196" s="14" t="s">
        <v>30</v>
      </c>
      <c r="AX196" s="14" t="s">
        <v>81</v>
      </c>
      <c r="AY196" s="218" t="s">
        <v>153</v>
      </c>
    </row>
    <row r="197" s="2" customFormat="1" ht="16.5" customHeight="1">
      <c r="A197" s="37"/>
      <c r="B197" s="187"/>
      <c r="C197" s="188" t="s">
        <v>7</v>
      </c>
      <c r="D197" s="188" t="s">
        <v>156</v>
      </c>
      <c r="E197" s="189" t="s">
        <v>378</v>
      </c>
      <c r="F197" s="190" t="s">
        <v>379</v>
      </c>
      <c r="G197" s="191" t="s">
        <v>373</v>
      </c>
      <c r="H197" s="192">
        <v>350</v>
      </c>
      <c r="I197" s="193"/>
      <c r="J197" s="194">
        <f>ROUND(I197*H197,2)</f>
        <v>0</v>
      </c>
      <c r="K197" s="190" t="s">
        <v>1</v>
      </c>
      <c r="L197" s="38"/>
      <c r="M197" s="195" t="s">
        <v>1</v>
      </c>
      <c r="N197" s="196" t="s">
        <v>38</v>
      </c>
      <c r="O197" s="76"/>
      <c r="P197" s="197">
        <f>O197*H197</f>
        <v>0</v>
      </c>
      <c r="Q197" s="197">
        <v>0.00093000000000000005</v>
      </c>
      <c r="R197" s="197">
        <f>Q197*H197</f>
        <v>0.32550000000000001</v>
      </c>
      <c r="S197" s="197">
        <v>0</v>
      </c>
      <c r="T197" s="198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9" t="s">
        <v>173</v>
      </c>
      <c r="AT197" s="199" t="s">
        <v>156</v>
      </c>
      <c r="AU197" s="199" t="s">
        <v>83</v>
      </c>
      <c r="AY197" s="18" t="s">
        <v>153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8" t="s">
        <v>81</v>
      </c>
      <c r="BK197" s="200">
        <f>ROUND(I197*H197,2)</f>
        <v>0</v>
      </c>
      <c r="BL197" s="18" t="s">
        <v>173</v>
      </c>
      <c r="BM197" s="199" t="s">
        <v>380</v>
      </c>
    </row>
    <row r="198" s="2" customFormat="1">
      <c r="A198" s="37"/>
      <c r="B198" s="38"/>
      <c r="C198" s="37"/>
      <c r="D198" s="201" t="s">
        <v>162</v>
      </c>
      <c r="E198" s="37"/>
      <c r="F198" s="202" t="s">
        <v>381</v>
      </c>
      <c r="G198" s="37"/>
      <c r="H198" s="37"/>
      <c r="I198" s="123"/>
      <c r="J198" s="37"/>
      <c r="K198" s="37"/>
      <c r="L198" s="38"/>
      <c r="M198" s="203"/>
      <c r="N198" s="204"/>
      <c r="O198" s="76"/>
      <c r="P198" s="76"/>
      <c r="Q198" s="76"/>
      <c r="R198" s="76"/>
      <c r="S198" s="76"/>
      <c r="T198" s="7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8" t="s">
        <v>162</v>
      </c>
      <c r="AU198" s="18" t="s">
        <v>83</v>
      </c>
    </row>
    <row r="199" s="13" customFormat="1">
      <c r="A199" s="13"/>
      <c r="B199" s="210"/>
      <c r="C199" s="13"/>
      <c r="D199" s="201" t="s">
        <v>264</v>
      </c>
      <c r="E199" s="211" t="s">
        <v>1</v>
      </c>
      <c r="F199" s="212" t="s">
        <v>382</v>
      </c>
      <c r="G199" s="13"/>
      <c r="H199" s="211" t="s">
        <v>1</v>
      </c>
      <c r="I199" s="213"/>
      <c r="J199" s="13"/>
      <c r="K199" s="13"/>
      <c r="L199" s="210"/>
      <c r="M199" s="214"/>
      <c r="N199" s="215"/>
      <c r="O199" s="215"/>
      <c r="P199" s="215"/>
      <c r="Q199" s="215"/>
      <c r="R199" s="215"/>
      <c r="S199" s="215"/>
      <c r="T199" s="21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11" t="s">
        <v>264</v>
      </c>
      <c r="AU199" s="211" t="s">
        <v>83</v>
      </c>
      <c r="AV199" s="13" t="s">
        <v>81</v>
      </c>
      <c r="AW199" s="13" t="s">
        <v>30</v>
      </c>
      <c r="AX199" s="13" t="s">
        <v>73</v>
      </c>
      <c r="AY199" s="211" t="s">
        <v>153</v>
      </c>
    </row>
    <row r="200" s="14" customFormat="1">
      <c r="A200" s="14"/>
      <c r="B200" s="217"/>
      <c r="C200" s="14"/>
      <c r="D200" s="201" t="s">
        <v>264</v>
      </c>
      <c r="E200" s="218" t="s">
        <v>1</v>
      </c>
      <c r="F200" s="219" t="s">
        <v>383</v>
      </c>
      <c r="G200" s="14"/>
      <c r="H200" s="220">
        <v>350</v>
      </c>
      <c r="I200" s="221"/>
      <c r="J200" s="14"/>
      <c r="K200" s="14"/>
      <c r="L200" s="217"/>
      <c r="M200" s="222"/>
      <c r="N200" s="223"/>
      <c r="O200" s="223"/>
      <c r="P200" s="223"/>
      <c r="Q200" s="223"/>
      <c r="R200" s="223"/>
      <c r="S200" s="223"/>
      <c r="T200" s="22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8" t="s">
        <v>264</v>
      </c>
      <c r="AU200" s="218" t="s">
        <v>83</v>
      </c>
      <c r="AV200" s="14" t="s">
        <v>83</v>
      </c>
      <c r="AW200" s="14" t="s">
        <v>30</v>
      </c>
      <c r="AX200" s="14" t="s">
        <v>81</v>
      </c>
      <c r="AY200" s="218" t="s">
        <v>153</v>
      </c>
    </row>
    <row r="201" s="12" customFormat="1" ht="22.8" customHeight="1">
      <c r="A201" s="12"/>
      <c r="B201" s="174"/>
      <c r="C201" s="12"/>
      <c r="D201" s="175" t="s">
        <v>72</v>
      </c>
      <c r="E201" s="185" t="s">
        <v>152</v>
      </c>
      <c r="F201" s="185" t="s">
        <v>384</v>
      </c>
      <c r="G201" s="12"/>
      <c r="H201" s="12"/>
      <c r="I201" s="177"/>
      <c r="J201" s="186">
        <f>BK201</f>
        <v>0</v>
      </c>
      <c r="K201" s="12"/>
      <c r="L201" s="174"/>
      <c r="M201" s="179"/>
      <c r="N201" s="180"/>
      <c r="O201" s="180"/>
      <c r="P201" s="181">
        <f>SUM(P202:P213)</f>
        <v>0</v>
      </c>
      <c r="Q201" s="180"/>
      <c r="R201" s="181">
        <f>SUM(R202:R213)</f>
        <v>0</v>
      </c>
      <c r="S201" s="180"/>
      <c r="T201" s="182">
        <f>SUM(T202:T213)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75" t="s">
        <v>81</v>
      </c>
      <c r="AT201" s="183" t="s">
        <v>72</v>
      </c>
      <c r="AU201" s="183" t="s">
        <v>81</v>
      </c>
      <c r="AY201" s="175" t="s">
        <v>153</v>
      </c>
      <c r="BK201" s="184">
        <f>SUM(BK202:BK213)</f>
        <v>0</v>
      </c>
    </row>
    <row r="202" s="2" customFormat="1" ht="16.5" customHeight="1">
      <c r="A202" s="37"/>
      <c r="B202" s="187"/>
      <c r="C202" s="188" t="s">
        <v>385</v>
      </c>
      <c r="D202" s="188" t="s">
        <v>156</v>
      </c>
      <c r="E202" s="189" t="s">
        <v>386</v>
      </c>
      <c r="F202" s="190" t="s">
        <v>387</v>
      </c>
      <c r="G202" s="191" t="s">
        <v>260</v>
      </c>
      <c r="H202" s="192">
        <v>3691.5999999999999</v>
      </c>
      <c r="I202" s="193"/>
      <c r="J202" s="194">
        <f>ROUND(I202*H202,2)</f>
        <v>0</v>
      </c>
      <c r="K202" s="190" t="s">
        <v>261</v>
      </c>
      <c r="L202" s="38"/>
      <c r="M202" s="195" t="s">
        <v>1</v>
      </c>
      <c r="N202" s="196" t="s">
        <v>38</v>
      </c>
      <c r="O202" s="76"/>
      <c r="P202" s="197">
        <f>O202*H202</f>
        <v>0</v>
      </c>
      <c r="Q202" s="197">
        <v>0</v>
      </c>
      <c r="R202" s="197">
        <f>Q202*H202</f>
        <v>0</v>
      </c>
      <c r="S202" s="197">
        <v>0</v>
      </c>
      <c r="T202" s="198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9" t="s">
        <v>173</v>
      </c>
      <c r="AT202" s="199" t="s">
        <v>156</v>
      </c>
      <c r="AU202" s="199" t="s">
        <v>83</v>
      </c>
      <c r="AY202" s="18" t="s">
        <v>153</v>
      </c>
      <c r="BE202" s="200">
        <f>IF(N202="základní",J202,0)</f>
        <v>0</v>
      </c>
      <c r="BF202" s="200">
        <f>IF(N202="snížená",J202,0)</f>
        <v>0</v>
      </c>
      <c r="BG202" s="200">
        <f>IF(N202="zákl. přenesená",J202,0)</f>
        <v>0</v>
      </c>
      <c r="BH202" s="200">
        <f>IF(N202="sníž. přenesená",J202,0)</f>
        <v>0</v>
      </c>
      <c r="BI202" s="200">
        <f>IF(N202="nulová",J202,0)</f>
        <v>0</v>
      </c>
      <c r="BJ202" s="18" t="s">
        <v>81</v>
      </c>
      <c r="BK202" s="200">
        <f>ROUND(I202*H202,2)</f>
        <v>0</v>
      </c>
      <c r="BL202" s="18" t="s">
        <v>173</v>
      </c>
      <c r="BM202" s="199" t="s">
        <v>388</v>
      </c>
    </row>
    <row r="203" s="2" customFormat="1">
      <c r="A203" s="37"/>
      <c r="B203" s="38"/>
      <c r="C203" s="37"/>
      <c r="D203" s="201" t="s">
        <v>162</v>
      </c>
      <c r="E203" s="37"/>
      <c r="F203" s="202" t="s">
        <v>389</v>
      </c>
      <c r="G203" s="37"/>
      <c r="H203" s="37"/>
      <c r="I203" s="123"/>
      <c r="J203" s="37"/>
      <c r="K203" s="37"/>
      <c r="L203" s="38"/>
      <c r="M203" s="203"/>
      <c r="N203" s="204"/>
      <c r="O203" s="76"/>
      <c r="P203" s="76"/>
      <c r="Q203" s="76"/>
      <c r="R203" s="76"/>
      <c r="S203" s="76"/>
      <c r="T203" s="7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8" t="s">
        <v>162</v>
      </c>
      <c r="AU203" s="18" t="s">
        <v>83</v>
      </c>
    </row>
    <row r="204" s="13" customFormat="1">
      <c r="A204" s="13"/>
      <c r="B204" s="210"/>
      <c r="C204" s="13"/>
      <c r="D204" s="201" t="s">
        <v>264</v>
      </c>
      <c r="E204" s="211" t="s">
        <v>1</v>
      </c>
      <c r="F204" s="212" t="s">
        <v>390</v>
      </c>
      <c r="G204" s="13"/>
      <c r="H204" s="211" t="s">
        <v>1</v>
      </c>
      <c r="I204" s="213"/>
      <c r="J204" s="13"/>
      <c r="K204" s="13"/>
      <c r="L204" s="210"/>
      <c r="M204" s="214"/>
      <c r="N204" s="215"/>
      <c r="O204" s="215"/>
      <c r="P204" s="215"/>
      <c r="Q204" s="215"/>
      <c r="R204" s="215"/>
      <c r="S204" s="215"/>
      <c r="T204" s="21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11" t="s">
        <v>264</v>
      </c>
      <c r="AU204" s="211" t="s">
        <v>83</v>
      </c>
      <c r="AV204" s="13" t="s">
        <v>81</v>
      </c>
      <c r="AW204" s="13" t="s">
        <v>30</v>
      </c>
      <c r="AX204" s="13" t="s">
        <v>73</v>
      </c>
      <c r="AY204" s="211" t="s">
        <v>153</v>
      </c>
    </row>
    <row r="205" s="14" customFormat="1">
      <c r="A205" s="14"/>
      <c r="B205" s="217"/>
      <c r="C205" s="14"/>
      <c r="D205" s="201" t="s">
        <v>264</v>
      </c>
      <c r="E205" s="218" t="s">
        <v>1</v>
      </c>
      <c r="F205" s="219" t="s">
        <v>391</v>
      </c>
      <c r="G205" s="14"/>
      <c r="H205" s="220">
        <v>3691.5999999999999</v>
      </c>
      <c r="I205" s="221"/>
      <c r="J205" s="14"/>
      <c r="K205" s="14"/>
      <c r="L205" s="217"/>
      <c r="M205" s="222"/>
      <c r="N205" s="223"/>
      <c r="O205" s="223"/>
      <c r="P205" s="223"/>
      <c r="Q205" s="223"/>
      <c r="R205" s="223"/>
      <c r="S205" s="223"/>
      <c r="T205" s="22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8" t="s">
        <v>264</v>
      </c>
      <c r="AU205" s="218" t="s">
        <v>83</v>
      </c>
      <c r="AV205" s="14" t="s">
        <v>83</v>
      </c>
      <c r="AW205" s="14" t="s">
        <v>30</v>
      </c>
      <c r="AX205" s="14" t="s">
        <v>81</v>
      </c>
      <c r="AY205" s="218" t="s">
        <v>153</v>
      </c>
    </row>
    <row r="206" s="2" customFormat="1" ht="16.5" customHeight="1">
      <c r="A206" s="37"/>
      <c r="B206" s="187"/>
      <c r="C206" s="188" t="s">
        <v>392</v>
      </c>
      <c r="D206" s="188" t="s">
        <v>156</v>
      </c>
      <c r="E206" s="189" t="s">
        <v>393</v>
      </c>
      <c r="F206" s="190" t="s">
        <v>394</v>
      </c>
      <c r="G206" s="191" t="s">
        <v>260</v>
      </c>
      <c r="H206" s="192">
        <v>3691.5999999999999</v>
      </c>
      <c r="I206" s="193"/>
      <c r="J206" s="194">
        <f>ROUND(I206*H206,2)</f>
        <v>0</v>
      </c>
      <c r="K206" s="190" t="s">
        <v>261</v>
      </c>
      <c r="L206" s="38"/>
      <c r="M206" s="195" t="s">
        <v>1</v>
      </c>
      <c r="N206" s="196" t="s">
        <v>38</v>
      </c>
      <c r="O206" s="76"/>
      <c r="P206" s="197">
        <f>O206*H206</f>
        <v>0</v>
      </c>
      <c r="Q206" s="197">
        <v>0</v>
      </c>
      <c r="R206" s="197">
        <f>Q206*H206</f>
        <v>0</v>
      </c>
      <c r="S206" s="197">
        <v>0</v>
      </c>
      <c r="T206" s="198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9" t="s">
        <v>173</v>
      </c>
      <c r="AT206" s="199" t="s">
        <v>156</v>
      </c>
      <c r="AU206" s="199" t="s">
        <v>83</v>
      </c>
      <c r="AY206" s="18" t="s">
        <v>153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8" t="s">
        <v>81</v>
      </c>
      <c r="BK206" s="200">
        <f>ROUND(I206*H206,2)</f>
        <v>0</v>
      </c>
      <c r="BL206" s="18" t="s">
        <v>173</v>
      </c>
      <c r="BM206" s="199" t="s">
        <v>395</v>
      </c>
    </row>
    <row r="207" s="2" customFormat="1">
      <c r="A207" s="37"/>
      <c r="B207" s="38"/>
      <c r="C207" s="37"/>
      <c r="D207" s="201" t="s">
        <v>162</v>
      </c>
      <c r="E207" s="37"/>
      <c r="F207" s="202" t="s">
        <v>396</v>
      </c>
      <c r="G207" s="37"/>
      <c r="H207" s="37"/>
      <c r="I207" s="123"/>
      <c r="J207" s="37"/>
      <c r="K207" s="37"/>
      <c r="L207" s="38"/>
      <c r="M207" s="203"/>
      <c r="N207" s="204"/>
      <c r="O207" s="76"/>
      <c r="P207" s="76"/>
      <c r="Q207" s="76"/>
      <c r="R207" s="76"/>
      <c r="S207" s="76"/>
      <c r="T207" s="7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8" t="s">
        <v>162</v>
      </c>
      <c r="AU207" s="18" t="s">
        <v>83</v>
      </c>
    </row>
    <row r="208" s="13" customFormat="1">
      <c r="A208" s="13"/>
      <c r="B208" s="210"/>
      <c r="C208" s="13"/>
      <c r="D208" s="201" t="s">
        <v>264</v>
      </c>
      <c r="E208" s="211" t="s">
        <v>1</v>
      </c>
      <c r="F208" s="212" t="s">
        <v>397</v>
      </c>
      <c r="G208" s="13"/>
      <c r="H208" s="211" t="s">
        <v>1</v>
      </c>
      <c r="I208" s="213"/>
      <c r="J208" s="13"/>
      <c r="K208" s="13"/>
      <c r="L208" s="210"/>
      <c r="M208" s="214"/>
      <c r="N208" s="215"/>
      <c r="O208" s="215"/>
      <c r="P208" s="215"/>
      <c r="Q208" s="215"/>
      <c r="R208" s="215"/>
      <c r="S208" s="215"/>
      <c r="T208" s="21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11" t="s">
        <v>264</v>
      </c>
      <c r="AU208" s="211" t="s">
        <v>83</v>
      </c>
      <c r="AV208" s="13" t="s">
        <v>81</v>
      </c>
      <c r="AW208" s="13" t="s">
        <v>30</v>
      </c>
      <c r="AX208" s="13" t="s">
        <v>73</v>
      </c>
      <c r="AY208" s="211" t="s">
        <v>153</v>
      </c>
    </row>
    <row r="209" s="14" customFormat="1">
      <c r="A209" s="14"/>
      <c r="B209" s="217"/>
      <c r="C209" s="14"/>
      <c r="D209" s="201" t="s">
        <v>264</v>
      </c>
      <c r="E209" s="218" t="s">
        <v>1</v>
      </c>
      <c r="F209" s="219" t="s">
        <v>398</v>
      </c>
      <c r="G209" s="14"/>
      <c r="H209" s="220">
        <v>3691.5999999999999</v>
      </c>
      <c r="I209" s="221"/>
      <c r="J209" s="14"/>
      <c r="K209" s="14"/>
      <c r="L209" s="217"/>
      <c r="M209" s="222"/>
      <c r="N209" s="223"/>
      <c r="O209" s="223"/>
      <c r="P209" s="223"/>
      <c r="Q209" s="223"/>
      <c r="R209" s="223"/>
      <c r="S209" s="223"/>
      <c r="T209" s="22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8" t="s">
        <v>264</v>
      </c>
      <c r="AU209" s="218" t="s">
        <v>83</v>
      </c>
      <c r="AV209" s="14" t="s">
        <v>83</v>
      </c>
      <c r="AW209" s="14" t="s">
        <v>30</v>
      </c>
      <c r="AX209" s="14" t="s">
        <v>81</v>
      </c>
      <c r="AY209" s="218" t="s">
        <v>153</v>
      </c>
    </row>
    <row r="210" s="2" customFormat="1" ht="16.5" customHeight="1">
      <c r="A210" s="37"/>
      <c r="B210" s="187"/>
      <c r="C210" s="188" t="s">
        <v>399</v>
      </c>
      <c r="D210" s="188" t="s">
        <v>156</v>
      </c>
      <c r="E210" s="189" t="s">
        <v>400</v>
      </c>
      <c r="F210" s="190" t="s">
        <v>401</v>
      </c>
      <c r="G210" s="191" t="s">
        <v>260</v>
      </c>
      <c r="H210" s="192">
        <v>1845.8</v>
      </c>
      <c r="I210" s="193"/>
      <c r="J210" s="194">
        <f>ROUND(I210*H210,2)</f>
        <v>0</v>
      </c>
      <c r="K210" s="190" t="s">
        <v>261</v>
      </c>
      <c r="L210" s="38"/>
      <c r="M210" s="195" t="s">
        <v>1</v>
      </c>
      <c r="N210" s="196" t="s">
        <v>38</v>
      </c>
      <c r="O210" s="76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9" t="s">
        <v>173</v>
      </c>
      <c r="AT210" s="199" t="s">
        <v>156</v>
      </c>
      <c r="AU210" s="199" t="s">
        <v>83</v>
      </c>
      <c r="AY210" s="18" t="s">
        <v>153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8" t="s">
        <v>81</v>
      </c>
      <c r="BK210" s="200">
        <f>ROUND(I210*H210,2)</f>
        <v>0</v>
      </c>
      <c r="BL210" s="18" t="s">
        <v>173</v>
      </c>
      <c r="BM210" s="199" t="s">
        <v>402</v>
      </c>
    </row>
    <row r="211" s="2" customFormat="1">
      <c r="A211" s="37"/>
      <c r="B211" s="38"/>
      <c r="C211" s="37"/>
      <c r="D211" s="201" t="s">
        <v>162</v>
      </c>
      <c r="E211" s="37"/>
      <c r="F211" s="202" t="s">
        <v>403</v>
      </c>
      <c r="G211" s="37"/>
      <c r="H211" s="37"/>
      <c r="I211" s="123"/>
      <c r="J211" s="37"/>
      <c r="K211" s="37"/>
      <c r="L211" s="38"/>
      <c r="M211" s="203"/>
      <c r="N211" s="204"/>
      <c r="O211" s="76"/>
      <c r="P211" s="76"/>
      <c r="Q211" s="76"/>
      <c r="R211" s="76"/>
      <c r="S211" s="76"/>
      <c r="T211" s="7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8" t="s">
        <v>162</v>
      </c>
      <c r="AU211" s="18" t="s">
        <v>83</v>
      </c>
    </row>
    <row r="212" s="13" customFormat="1">
      <c r="A212" s="13"/>
      <c r="B212" s="210"/>
      <c r="C212" s="13"/>
      <c r="D212" s="201" t="s">
        <v>264</v>
      </c>
      <c r="E212" s="211" t="s">
        <v>1</v>
      </c>
      <c r="F212" s="212" t="s">
        <v>397</v>
      </c>
      <c r="G212" s="13"/>
      <c r="H212" s="211" t="s">
        <v>1</v>
      </c>
      <c r="I212" s="213"/>
      <c r="J212" s="13"/>
      <c r="K212" s="13"/>
      <c r="L212" s="210"/>
      <c r="M212" s="214"/>
      <c r="N212" s="215"/>
      <c r="O212" s="215"/>
      <c r="P212" s="215"/>
      <c r="Q212" s="215"/>
      <c r="R212" s="215"/>
      <c r="S212" s="215"/>
      <c r="T212" s="21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11" t="s">
        <v>264</v>
      </c>
      <c r="AU212" s="211" t="s">
        <v>83</v>
      </c>
      <c r="AV212" s="13" t="s">
        <v>81</v>
      </c>
      <c r="AW212" s="13" t="s">
        <v>30</v>
      </c>
      <c r="AX212" s="13" t="s">
        <v>73</v>
      </c>
      <c r="AY212" s="211" t="s">
        <v>153</v>
      </c>
    </row>
    <row r="213" s="14" customFormat="1">
      <c r="A213" s="14"/>
      <c r="B213" s="217"/>
      <c r="C213" s="14"/>
      <c r="D213" s="201" t="s">
        <v>264</v>
      </c>
      <c r="E213" s="218" t="s">
        <v>1</v>
      </c>
      <c r="F213" s="219" t="s">
        <v>404</v>
      </c>
      <c r="G213" s="14"/>
      <c r="H213" s="220">
        <v>1845.8</v>
      </c>
      <c r="I213" s="221"/>
      <c r="J213" s="14"/>
      <c r="K213" s="14"/>
      <c r="L213" s="217"/>
      <c r="M213" s="222"/>
      <c r="N213" s="223"/>
      <c r="O213" s="223"/>
      <c r="P213" s="223"/>
      <c r="Q213" s="223"/>
      <c r="R213" s="223"/>
      <c r="S213" s="223"/>
      <c r="T213" s="22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18" t="s">
        <v>264</v>
      </c>
      <c r="AU213" s="218" t="s">
        <v>83</v>
      </c>
      <c r="AV213" s="14" t="s">
        <v>83</v>
      </c>
      <c r="AW213" s="14" t="s">
        <v>30</v>
      </c>
      <c r="AX213" s="14" t="s">
        <v>81</v>
      </c>
      <c r="AY213" s="218" t="s">
        <v>153</v>
      </c>
    </row>
    <row r="214" s="12" customFormat="1" ht="22.8" customHeight="1">
      <c r="A214" s="12"/>
      <c r="B214" s="174"/>
      <c r="C214" s="12"/>
      <c r="D214" s="175" t="s">
        <v>72</v>
      </c>
      <c r="E214" s="185" t="s">
        <v>201</v>
      </c>
      <c r="F214" s="185" t="s">
        <v>405</v>
      </c>
      <c r="G214" s="12"/>
      <c r="H214" s="12"/>
      <c r="I214" s="177"/>
      <c r="J214" s="186">
        <f>BK214</f>
        <v>0</v>
      </c>
      <c r="K214" s="12"/>
      <c r="L214" s="174"/>
      <c r="M214" s="179"/>
      <c r="N214" s="180"/>
      <c r="O214" s="180"/>
      <c r="P214" s="181">
        <f>SUM(P215:P225)</f>
        <v>0</v>
      </c>
      <c r="Q214" s="180"/>
      <c r="R214" s="181">
        <f>SUM(R215:R225)</f>
        <v>1.1262240000000001</v>
      </c>
      <c r="S214" s="180"/>
      <c r="T214" s="182">
        <f>SUM(T215:T225)</f>
        <v>14.399999999999999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5" t="s">
        <v>81</v>
      </c>
      <c r="AT214" s="183" t="s">
        <v>72</v>
      </c>
      <c r="AU214" s="183" t="s">
        <v>81</v>
      </c>
      <c r="AY214" s="175" t="s">
        <v>153</v>
      </c>
      <c r="BK214" s="184">
        <f>SUM(BK215:BK225)</f>
        <v>0</v>
      </c>
    </row>
    <row r="215" s="2" customFormat="1" ht="16.5" customHeight="1">
      <c r="A215" s="37"/>
      <c r="B215" s="187"/>
      <c r="C215" s="188" t="s">
        <v>406</v>
      </c>
      <c r="D215" s="188" t="s">
        <v>156</v>
      </c>
      <c r="E215" s="189" t="s">
        <v>407</v>
      </c>
      <c r="F215" s="190" t="s">
        <v>408</v>
      </c>
      <c r="G215" s="191" t="s">
        <v>260</v>
      </c>
      <c r="H215" s="192">
        <v>2346.3000000000002</v>
      </c>
      <c r="I215" s="193"/>
      <c r="J215" s="194">
        <f>ROUND(I215*H215,2)</f>
        <v>0</v>
      </c>
      <c r="K215" s="190" t="s">
        <v>261</v>
      </c>
      <c r="L215" s="38"/>
      <c r="M215" s="195" t="s">
        <v>1</v>
      </c>
      <c r="N215" s="196" t="s">
        <v>38</v>
      </c>
      <c r="O215" s="76"/>
      <c r="P215" s="197">
        <f>O215*H215</f>
        <v>0</v>
      </c>
      <c r="Q215" s="197">
        <v>0.00048000000000000001</v>
      </c>
      <c r="R215" s="197">
        <f>Q215*H215</f>
        <v>1.1262240000000001</v>
      </c>
      <c r="S215" s="197">
        <v>0</v>
      </c>
      <c r="T215" s="198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9" t="s">
        <v>173</v>
      </c>
      <c r="AT215" s="199" t="s">
        <v>156</v>
      </c>
      <c r="AU215" s="199" t="s">
        <v>83</v>
      </c>
      <c r="AY215" s="18" t="s">
        <v>153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8" t="s">
        <v>81</v>
      </c>
      <c r="BK215" s="200">
        <f>ROUND(I215*H215,2)</f>
        <v>0</v>
      </c>
      <c r="BL215" s="18" t="s">
        <v>173</v>
      </c>
      <c r="BM215" s="199" t="s">
        <v>409</v>
      </c>
    </row>
    <row r="216" s="2" customFormat="1">
      <c r="A216" s="37"/>
      <c r="B216" s="38"/>
      <c r="C216" s="37"/>
      <c r="D216" s="201" t="s">
        <v>162</v>
      </c>
      <c r="E216" s="37"/>
      <c r="F216" s="202" t="s">
        <v>410</v>
      </c>
      <c r="G216" s="37"/>
      <c r="H216" s="37"/>
      <c r="I216" s="123"/>
      <c r="J216" s="37"/>
      <c r="K216" s="37"/>
      <c r="L216" s="38"/>
      <c r="M216" s="203"/>
      <c r="N216" s="204"/>
      <c r="O216" s="76"/>
      <c r="P216" s="76"/>
      <c r="Q216" s="76"/>
      <c r="R216" s="76"/>
      <c r="S216" s="76"/>
      <c r="T216" s="7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162</v>
      </c>
      <c r="AU216" s="18" t="s">
        <v>83</v>
      </c>
    </row>
    <row r="217" s="14" customFormat="1">
      <c r="A217" s="14"/>
      <c r="B217" s="217"/>
      <c r="C217" s="14"/>
      <c r="D217" s="201" t="s">
        <v>264</v>
      </c>
      <c r="E217" s="218" t="s">
        <v>1</v>
      </c>
      <c r="F217" s="219" t="s">
        <v>411</v>
      </c>
      <c r="G217" s="14"/>
      <c r="H217" s="220">
        <v>2346.3000000000002</v>
      </c>
      <c r="I217" s="221"/>
      <c r="J217" s="14"/>
      <c r="K217" s="14"/>
      <c r="L217" s="217"/>
      <c r="M217" s="222"/>
      <c r="N217" s="223"/>
      <c r="O217" s="223"/>
      <c r="P217" s="223"/>
      <c r="Q217" s="223"/>
      <c r="R217" s="223"/>
      <c r="S217" s="223"/>
      <c r="T217" s="22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18" t="s">
        <v>264</v>
      </c>
      <c r="AU217" s="218" t="s">
        <v>83</v>
      </c>
      <c r="AV217" s="14" t="s">
        <v>83</v>
      </c>
      <c r="AW217" s="14" t="s">
        <v>30</v>
      </c>
      <c r="AX217" s="14" t="s">
        <v>81</v>
      </c>
      <c r="AY217" s="218" t="s">
        <v>153</v>
      </c>
    </row>
    <row r="218" s="2" customFormat="1" ht="16.5" customHeight="1">
      <c r="A218" s="37"/>
      <c r="B218" s="187"/>
      <c r="C218" s="188" t="s">
        <v>412</v>
      </c>
      <c r="D218" s="188" t="s">
        <v>156</v>
      </c>
      <c r="E218" s="189" t="s">
        <v>413</v>
      </c>
      <c r="F218" s="190" t="s">
        <v>414</v>
      </c>
      <c r="G218" s="191" t="s">
        <v>373</v>
      </c>
      <c r="H218" s="192">
        <v>83</v>
      </c>
      <c r="I218" s="193"/>
      <c r="J218" s="194">
        <f>ROUND(I218*H218,2)</f>
        <v>0</v>
      </c>
      <c r="K218" s="190" t="s">
        <v>261</v>
      </c>
      <c r="L218" s="38"/>
      <c r="M218" s="195" t="s">
        <v>1</v>
      </c>
      <c r="N218" s="196" t="s">
        <v>38</v>
      </c>
      <c r="O218" s="76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9" t="s">
        <v>173</v>
      </c>
      <c r="AT218" s="199" t="s">
        <v>156</v>
      </c>
      <c r="AU218" s="199" t="s">
        <v>83</v>
      </c>
      <c r="AY218" s="18" t="s">
        <v>153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8" t="s">
        <v>81</v>
      </c>
      <c r="BK218" s="200">
        <f>ROUND(I218*H218,2)</f>
        <v>0</v>
      </c>
      <c r="BL218" s="18" t="s">
        <v>173</v>
      </c>
      <c r="BM218" s="199" t="s">
        <v>415</v>
      </c>
    </row>
    <row r="219" s="2" customFormat="1">
      <c r="A219" s="37"/>
      <c r="B219" s="38"/>
      <c r="C219" s="37"/>
      <c r="D219" s="201" t="s">
        <v>162</v>
      </c>
      <c r="E219" s="37"/>
      <c r="F219" s="202" t="s">
        <v>416</v>
      </c>
      <c r="G219" s="37"/>
      <c r="H219" s="37"/>
      <c r="I219" s="123"/>
      <c r="J219" s="37"/>
      <c r="K219" s="37"/>
      <c r="L219" s="38"/>
      <c r="M219" s="203"/>
      <c r="N219" s="204"/>
      <c r="O219" s="76"/>
      <c r="P219" s="76"/>
      <c r="Q219" s="76"/>
      <c r="R219" s="76"/>
      <c r="S219" s="76"/>
      <c r="T219" s="7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8" t="s">
        <v>162</v>
      </c>
      <c r="AU219" s="18" t="s">
        <v>83</v>
      </c>
    </row>
    <row r="220" s="13" customFormat="1">
      <c r="A220" s="13"/>
      <c r="B220" s="210"/>
      <c r="C220" s="13"/>
      <c r="D220" s="201" t="s">
        <v>264</v>
      </c>
      <c r="E220" s="211" t="s">
        <v>1</v>
      </c>
      <c r="F220" s="212" t="s">
        <v>417</v>
      </c>
      <c r="G220" s="13"/>
      <c r="H220" s="211" t="s">
        <v>1</v>
      </c>
      <c r="I220" s="213"/>
      <c r="J220" s="13"/>
      <c r="K220" s="13"/>
      <c r="L220" s="210"/>
      <c r="M220" s="214"/>
      <c r="N220" s="215"/>
      <c r="O220" s="215"/>
      <c r="P220" s="215"/>
      <c r="Q220" s="215"/>
      <c r="R220" s="215"/>
      <c r="S220" s="215"/>
      <c r="T220" s="21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11" t="s">
        <v>264</v>
      </c>
      <c r="AU220" s="211" t="s">
        <v>83</v>
      </c>
      <c r="AV220" s="13" t="s">
        <v>81</v>
      </c>
      <c r="AW220" s="13" t="s">
        <v>30</v>
      </c>
      <c r="AX220" s="13" t="s">
        <v>73</v>
      </c>
      <c r="AY220" s="211" t="s">
        <v>153</v>
      </c>
    </row>
    <row r="221" s="14" customFormat="1">
      <c r="A221" s="14"/>
      <c r="B221" s="217"/>
      <c r="C221" s="14"/>
      <c r="D221" s="201" t="s">
        <v>264</v>
      </c>
      <c r="E221" s="218" t="s">
        <v>1</v>
      </c>
      <c r="F221" s="219" t="s">
        <v>418</v>
      </c>
      <c r="G221" s="14"/>
      <c r="H221" s="220">
        <v>83</v>
      </c>
      <c r="I221" s="221"/>
      <c r="J221" s="14"/>
      <c r="K221" s="14"/>
      <c r="L221" s="217"/>
      <c r="M221" s="222"/>
      <c r="N221" s="223"/>
      <c r="O221" s="223"/>
      <c r="P221" s="223"/>
      <c r="Q221" s="223"/>
      <c r="R221" s="223"/>
      <c r="S221" s="223"/>
      <c r="T221" s="22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18" t="s">
        <v>264</v>
      </c>
      <c r="AU221" s="218" t="s">
        <v>83</v>
      </c>
      <c r="AV221" s="14" t="s">
        <v>83</v>
      </c>
      <c r="AW221" s="14" t="s">
        <v>30</v>
      </c>
      <c r="AX221" s="14" t="s">
        <v>81</v>
      </c>
      <c r="AY221" s="218" t="s">
        <v>153</v>
      </c>
    </row>
    <row r="222" s="2" customFormat="1" ht="16.5" customHeight="1">
      <c r="A222" s="37"/>
      <c r="B222" s="187"/>
      <c r="C222" s="188" t="s">
        <v>419</v>
      </c>
      <c r="D222" s="188" t="s">
        <v>156</v>
      </c>
      <c r="E222" s="189" t="s">
        <v>420</v>
      </c>
      <c r="F222" s="190" t="s">
        <v>421</v>
      </c>
      <c r="G222" s="191" t="s">
        <v>301</v>
      </c>
      <c r="H222" s="192">
        <v>6</v>
      </c>
      <c r="I222" s="193"/>
      <c r="J222" s="194">
        <f>ROUND(I222*H222,2)</f>
        <v>0</v>
      </c>
      <c r="K222" s="190" t="s">
        <v>261</v>
      </c>
      <c r="L222" s="38"/>
      <c r="M222" s="195" t="s">
        <v>1</v>
      </c>
      <c r="N222" s="196" t="s">
        <v>38</v>
      </c>
      <c r="O222" s="76"/>
      <c r="P222" s="197">
        <f>O222*H222</f>
        <v>0</v>
      </c>
      <c r="Q222" s="197">
        <v>0</v>
      </c>
      <c r="R222" s="197">
        <f>Q222*H222</f>
        <v>0</v>
      </c>
      <c r="S222" s="197">
        <v>2.3999999999999999</v>
      </c>
      <c r="T222" s="198">
        <f>S222*H222</f>
        <v>14.399999999999999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9" t="s">
        <v>173</v>
      </c>
      <c r="AT222" s="199" t="s">
        <v>156</v>
      </c>
      <c r="AU222" s="199" t="s">
        <v>83</v>
      </c>
      <c r="AY222" s="18" t="s">
        <v>153</v>
      </c>
      <c r="BE222" s="200">
        <f>IF(N222="základní",J222,0)</f>
        <v>0</v>
      </c>
      <c r="BF222" s="200">
        <f>IF(N222="snížená",J222,0)</f>
        <v>0</v>
      </c>
      <c r="BG222" s="200">
        <f>IF(N222="zákl. přenesená",J222,0)</f>
        <v>0</v>
      </c>
      <c r="BH222" s="200">
        <f>IF(N222="sníž. přenesená",J222,0)</f>
        <v>0</v>
      </c>
      <c r="BI222" s="200">
        <f>IF(N222="nulová",J222,0)</f>
        <v>0</v>
      </c>
      <c r="BJ222" s="18" t="s">
        <v>81</v>
      </c>
      <c r="BK222" s="200">
        <f>ROUND(I222*H222,2)</f>
        <v>0</v>
      </c>
      <c r="BL222" s="18" t="s">
        <v>173</v>
      </c>
      <c r="BM222" s="199" t="s">
        <v>422</v>
      </c>
    </row>
    <row r="223" s="2" customFormat="1">
      <c r="A223" s="37"/>
      <c r="B223" s="38"/>
      <c r="C223" s="37"/>
      <c r="D223" s="201" t="s">
        <v>162</v>
      </c>
      <c r="E223" s="37"/>
      <c r="F223" s="202" t="s">
        <v>423</v>
      </c>
      <c r="G223" s="37"/>
      <c r="H223" s="37"/>
      <c r="I223" s="123"/>
      <c r="J223" s="37"/>
      <c r="K223" s="37"/>
      <c r="L223" s="38"/>
      <c r="M223" s="203"/>
      <c r="N223" s="204"/>
      <c r="O223" s="76"/>
      <c r="P223" s="76"/>
      <c r="Q223" s="76"/>
      <c r="R223" s="76"/>
      <c r="S223" s="76"/>
      <c r="T223" s="7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8" t="s">
        <v>162</v>
      </c>
      <c r="AU223" s="18" t="s">
        <v>83</v>
      </c>
    </row>
    <row r="224" s="13" customFormat="1">
      <c r="A224" s="13"/>
      <c r="B224" s="210"/>
      <c r="C224" s="13"/>
      <c r="D224" s="201" t="s">
        <v>264</v>
      </c>
      <c r="E224" s="211" t="s">
        <v>1</v>
      </c>
      <c r="F224" s="212" t="s">
        <v>424</v>
      </c>
      <c r="G224" s="13"/>
      <c r="H224" s="211" t="s">
        <v>1</v>
      </c>
      <c r="I224" s="213"/>
      <c r="J224" s="13"/>
      <c r="K224" s="13"/>
      <c r="L224" s="210"/>
      <c r="M224" s="214"/>
      <c r="N224" s="215"/>
      <c r="O224" s="215"/>
      <c r="P224" s="215"/>
      <c r="Q224" s="215"/>
      <c r="R224" s="215"/>
      <c r="S224" s="215"/>
      <c r="T224" s="21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11" t="s">
        <v>264</v>
      </c>
      <c r="AU224" s="211" t="s">
        <v>83</v>
      </c>
      <c r="AV224" s="13" t="s">
        <v>81</v>
      </c>
      <c r="AW224" s="13" t="s">
        <v>30</v>
      </c>
      <c r="AX224" s="13" t="s">
        <v>73</v>
      </c>
      <c r="AY224" s="211" t="s">
        <v>153</v>
      </c>
    </row>
    <row r="225" s="14" customFormat="1">
      <c r="A225" s="14"/>
      <c r="B225" s="217"/>
      <c r="C225" s="14"/>
      <c r="D225" s="201" t="s">
        <v>264</v>
      </c>
      <c r="E225" s="218" t="s">
        <v>1</v>
      </c>
      <c r="F225" s="219" t="s">
        <v>183</v>
      </c>
      <c r="G225" s="14"/>
      <c r="H225" s="220">
        <v>6</v>
      </c>
      <c r="I225" s="221"/>
      <c r="J225" s="14"/>
      <c r="K225" s="14"/>
      <c r="L225" s="217"/>
      <c r="M225" s="222"/>
      <c r="N225" s="223"/>
      <c r="O225" s="223"/>
      <c r="P225" s="223"/>
      <c r="Q225" s="223"/>
      <c r="R225" s="223"/>
      <c r="S225" s="223"/>
      <c r="T225" s="22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8" t="s">
        <v>264</v>
      </c>
      <c r="AU225" s="218" t="s">
        <v>83</v>
      </c>
      <c r="AV225" s="14" t="s">
        <v>83</v>
      </c>
      <c r="AW225" s="14" t="s">
        <v>30</v>
      </c>
      <c r="AX225" s="14" t="s">
        <v>81</v>
      </c>
      <c r="AY225" s="218" t="s">
        <v>153</v>
      </c>
    </row>
    <row r="226" s="12" customFormat="1" ht="22.8" customHeight="1">
      <c r="A226" s="12"/>
      <c r="B226" s="174"/>
      <c r="C226" s="12"/>
      <c r="D226" s="175" t="s">
        <v>72</v>
      </c>
      <c r="E226" s="185" t="s">
        <v>425</v>
      </c>
      <c r="F226" s="185" t="s">
        <v>426</v>
      </c>
      <c r="G226" s="12"/>
      <c r="H226" s="12"/>
      <c r="I226" s="177"/>
      <c r="J226" s="186">
        <f>BK226</f>
        <v>0</v>
      </c>
      <c r="K226" s="12"/>
      <c r="L226" s="174"/>
      <c r="M226" s="179"/>
      <c r="N226" s="180"/>
      <c r="O226" s="180"/>
      <c r="P226" s="181">
        <f>SUM(P227:P247)</f>
        <v>0</v>
      </c>
      <c r="Q226" s="180"/>
      <c r="R226" s="181">
        <f>SUM(R227:R247)</f>
        <v>0</v>
      </c>
      <c r="S226" s="180"/>
      <c r="T226" s="182">
        <f>SUM(T227:T247)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75" t="s">
        <v>81</v>
      </c>
      <c r="AT226" s="183" t="s">
        <v>72</v>
      </c>
      <c r="AU226" s="183" t="s">
        <v>81</v>
      </c>
      <c r="AY226" s="175" t="s">
        <v>153</v>
      </c>
      <c r="BK226" s="184">
        <f>SUM(BK227:BK247)</f>
        <v>0</v>
      </c>
    </row>
    <row r="227" s="2" customFormat="1" ht="16.5" customHeight="1">
      <c r="A227" s="37"/>
      <c r="B227" s="187"/>
      <c r="C227" s="188" t="s">
        <v>427</v>
      </c>
      <c r="D227" s="188" t="s">
        <v>156</v>
      </c>
      <c r="E227" s="189" t="s">
        <v>428</v>
      </c>
      <c r="F227" s="190" t="s">
        <v>429</v>
      </c>
      <c r="G227" s="191" t="s">
        <v>359</v>
      </c>
      <c r="H227" s="192">
        <v>361.81700000000001</v>
      </c>
      <c r="I227" s="193"/>
      <c r="J227" s="194">
        <f>ROUND(I227*H227,2)</f>
        <v>0</v>
      </c>
      <c r="K227" s="190" t="s">
        <v>261</v>
      </c>
      <c r="L227" s="38"/>
      <c r="M227" s="195" t="s">
        <v>1</v>
      </c>
      <c r="N227" s="196" t="s">
        <v>38</v>
      </c>
      <c r="O227" s="76"/>
      <c r="P227" s="197">
        <f>O227*H227</f>
        <v>0</v>
      </c>
      <c r="Q227" s="197">
        <v>0</v>
      </c>
      <c r="R227" s="197">
        <f>Q227*H227</f>
        <v>0</v>
      </c>
      <c r="S227" s="197">
        <v>0</v>
      </c>
      <c r="T227" s="198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9" t="s">
        <v>173</v>
      </c>
      <c r="AT227" s="199" t="s">
        <v>156</v>
      </c>
      <c r="AU227" s="199" t="s">
        <v>83</v>
      </c>
      <c r="AY227" s="18" t="s">
        <v>153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8" t="s">
        <v>81</v>
      </c>
      <c r="BK227" s="200">
        <f>ROUND(I227*H227,2)</f>
        <v>0</v>
      </c>
      <c r="BL227" s="18" t="s">
        <v>173</v>
      </c>
      <c r="BM227" s="199" t="s">
        <v>430</v>
      </c>
    </row>
    <row r="228" s="2" customFormat="1">
      <c r="A228" s="37"/>
      <c r="B228" s="38"/>
      <c r="C228" s="37"/>
      <c r="D228" s="201" t="s">
        <v>162</v>
      </c>
      <c r="E228" s="37"/>
      <c r="F228" s="202" t="s">
        <v>431</v>
      </c>
      <c r="G228" s="37"/>
      <c r="H228" s="37"/>
      <c r="I228" s="123"/>
      <c r="J228" s="37"/>
      <c r="K228" s="37"/>
      <c r="L228" s="38"/>
      <c r="M228" s="203"/>
      <c r="N228" s="204"/>
      <c r="O228" s="76"/>
      <c r="P228" s="76"/>
      <c r="Q228" s="76"/>
      <c r="R228" s="76"/>
      <c r="S228" s="76"/>
      <c r="T228" s="7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8" t="s">
        <v>162</v>
      </c>
      <c r="AU228" s="18" t="s">
        <v>83</v>
      </c>
    </row>
    <row r="229" s="14" customFormat="1">
      <c r="A229" s="14"/>
      <c r="B229" s="217"/>
      <c r="C229" s="14"/>
      <c r="D229" s="201" t="s">
        <v>264</v>
      </c>
      <c r="E229" s="218" t="s">
        <v>1</v>
      </c>
      <c r="F229" s="219" t="s">
        <v>432</v>
      </c>
      <c r="G229" s="14"/>
      <c r="H229" s="220">
        <v>361.81700000000001</v>
      </c>
      <c r="I229" s="221"/>
      <c r="J229" s="14"/>
      <c r="K229" s="14"/>
      <c r="L229" s="217"/>
      <c r="M229" s="222"/>
      <c r="N229" s="223"/>
      <c r="O229" s="223"/>
      <c r="P229" s="223"/>
      <c r="Q229" s="223"/>
      <c r="R229" s="223"/>
      <c r="S229" s="223"/>
      <c r="T229" s="22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18" t="s">
        <v>264</v>
      </c>
      <c r="AU229" s="218" t="s">
        <v>83</v>
      </c>
      <c r="AV229" s="14" t="s">
        <v>83</v>
      </c>
      <c r="AW229" s="14" t="s">
        <v>30</v>
      </c>
      <c r="AX229" s="14" t="s">
        <v>81</v>
      </c>
      <c r="AY229" s="218" t="s">
        <v>153</v>
      </c>
    </row>
    <row r="230" s="2" customFormat="1" ht="16.5" customHeight="1">
      <c r="A230" s="37"/>
      <c r="B230" s="187"/>
      <c r="C230" s="188" t="s">
        <v>433</v>
      </c>
      <c r="D230" s="188" t="s">
        <v>156</v>
      </c>
      <c r="E230" s="189" t="s">
        <v>434</v>
      </c>
      <c r="F230" s="190" t="s">
        <v>435</v>
      </c>
      <c r="G230" s="191" t="s">
        <v>359</v>
      </c>
      <c r="H230" s="192">
        <v>12301.778</v>
      </c>
      <c r="I230" s="193"/>
      <c r="J230" s="194">
        <f>ROUND(I230*H230,2)</f>
        <v>0</v>
      </c>
      <c r="K230" s="190" t="s">
        <v>261</v>
      </c>
      <c r="L230" s="38"/>
      <c r="M230" s="195" t="s">
        <v>1</v>
      </c>
      <c r="N230" s="196" t="s">
        <v>38</v>
      </c>
      <c r="O230" s="76"/>
      <c r="P230" s="197">
        <f>O230*H230</f>
        <v>0</v>
      </c>
      <c r="Q230" s="197">
        <v>0</v>
      </c>
      <c r="R230" s="197">
        <f>Q230*H230</f>
        <v>0</v>
      </c>
      <c r="S230" s="197">
        <v>0</v>
      </c>
      <c r="T230" s="198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9" t="s">
        <v>173</v>
      </c>
      <c r="AT230" s="199" t="s">
        <v>156</v>
      </c>
      <c r="AU230" s="199" t="s">
        <v>83</v>
      </c>
      <c r="AY230" s="18" t="s">
        <v>153</v>
      </c>
      <c r="BE230" s="200">
        <f>IF(N230="základní",J230,0)</f>
        <v>0</v>
      </c>
      <c r="BF230" s="200">
        <f>IF(N230="snížená",J230,0)</f>
        <v>0</v>
      </c>
      <c r="BG230" s="200">
        <f>IF(N230="zákl. přenesená",J230,0)</f>
        <v>0</v>
      </c>
      <c r="BH230" s="200">
        <f>IF(N230="sníž. přenesená",J230,0)</f>
        <v>0</v>
      </c>
      <c r="BI230" s="200">
        <f>IF(N230="nulová",J230,0)</f>
        <v>0</v>
      </c>
      <c r="BJ230" s="18" t="s">
        <v>81</v>
      </c>
      <c r="BK230" s="200">
        <f>ROUND(I230*H230,2)</f>
        <v>0</v>
      </c>
      <c r="BL230" s="18" t="s">
        <v>173</v>
      </c>
      <c r="BM230" s="199" t="s">
        <v>436</v>
      </c>
    </row>
    <row r="231" s="2" customFormat="1">
      <c r="A231" s="37"/>
      <c r="B231" s="38"/>
      <c r="C231" s="37"/>
      <c r="D231" s="201" t="s">
        <v>162</v>
      </c>
      <c r="E231" s="37"/>
      <c r="F231" s="202" t="s">
        <v>437</v>
      </c>
      <c r="G231" s="37"/>
      <c r="H231" s="37"/>
      <c r="I231" s="123"/>
      <c r="J231" s="37"/>
      <c r="K231" s="37"/>
      <c r="L231" s="38"/>
      <c r="M231" s="203"/>
      <c r="N231" s="204"/>
      <c r="O231" s="76"/>
      <c r="P231" s="76"/>
      <c r="Q231" s="76"/>
      <c r="R231" s="76"/>
      <c r="S231" s="76"/>
      <c r="T231" s="7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8" t="s">
        <v>162</v>
      </c>
      <c r="AU231" s="18" t="s">
        <v>83</v>
      </c>
    </row>
    <row r="232" s="14" customFormat="1">
      <c r="A232" s="14"/>
      <c r="B232" s="217"/>
      <c r="C232" s="14"/>
      <c r="D232" s="201" t="s">
        <v>264</v>
      </c>
      <c r="E232" s="218" t="s">
        <v>1</v>
      </c>
      <c r="F232" s="219" t="s">
        <v>438</v>
      </c>
      <c r="G232" s="14"/>
      <c r="H232" s="220">
        <v>12301.778</v>
      </c>
      <c r="I232" s="221"/>
      <c r="J232" s="14"/>
      <c r="K232" s="14"/>
      <c r="L232" s="217"/>
      <c r="M232" s="222"/>
      <c r="N232" s="223"/>
      <c r="O232" s="223"/>
      <c r="P232" s="223"/>
      <c r="Q232" s="223"/>
      <c r="R232" s="223"/>
      <c r="S232" s="223"/>
      <c r="T232" s="22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18" t="s">
        <v>264</v>
      </c>
      <c r="AU232" s="218" t="s">
        <v>83</v>
      </c>
      <c r="AV232" s="14" t="s">
        <v>83</v>
      </c>
      <c r="AW232" s="14" t="s">
        <v>30</v>
      </c>
      <c r="AX232" s="14" t="s">
        <v>81</v>
      </c>
      <c r="AY232" s="218" t="s">
        <v>153</v>
      </c>
    </row>
    <row r="233" s="2" customFormat="1" ht="16.5" customHeight="1">
      <c r="A233" s="37"/>
      <c r="B233" s="187"/>
      <c r="C233" s="188" t="s">
        <v>439</v>
      </c>
      <c r="D233" s="188" t="s">
        <v>156</v>
      </c>
      <c r="E233" s="189" t="s">
        <v>440</v>
      </c>
      <c r="F233" s="190" t="s">
        <v>441</v>
      </c>
      <c r="G233" s="191" t="s">
        <v>359</v>
      </c>
      <c r="H233" s="192">
        <v>361.81700000000001</v>
      </c>
      <c r="I233" s="193"/>
      <c r="J233" s="194">
        <f>ROUND(I233*H233,2)</f>
        <v>0</v>
      </c>
      <c r="K233" s="190" t="s">
        <v>261</v>
      </c>
      <c r="L233" s="38"/>
      <c r="M233" s="195" t="s">
        <v>1</v>
      </c>
      <c r="N233" s="196" t="s">
        <v>38</v>
      </c>
      <c r="O233" s="76"/>
      <c r="P233" s="197">
        <f>O233*H233</f>
        <v>0</v>
      </c>
      <c r="Q233" s="197">
        <v>0</v>
      </c>
      <c r="R233" s="197">
        <f>Q233*H233</f>
        <v>0</v>
      </c>
      <c r="S233" s="197">
        <v>0</v>
      </c>
      <c r="T233" s="198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99" t="s">
        <v>173</v>
      </c>
      <c r="AT233" s="199" t="s">
        <v>156</v>
      </c>
      <c r="AU233" s="199" t="s">
        <v>83</v>
      </c>
      <c r="AY233" s="18" t="s">
        <v>153</v>
      </c>
      <c r="BE233" s="200">
        <f>IF(N233="základní",J233,0)</f>
        <v>0</v>
      </c>
      <c r="BF233" s="200">
        <f>IF(N233="snížená",J233,0)</f>
        <v>0</v>
      </c>
      <c r="BG233" s="200">
        <f>IF(N233="zákl. přenesená",J233,0)</f>
        <v>0</v>
      </c>
      <c r="BH233" s="200">
        <f>IF(N233="sníž. přenesená",J233,0)</f>
        <v>0</v>
      </c>
      <c r="BI233" s="200">
        <f>IF(N233="nulová",J233,0)</f>
        <v>0</v>
      </c>
      <c r="BJ233" s="18" t="s">
        <v>81</v>
      </c>
      <c r="BK233" s="200">
        <f>ROUND(I233*H233,2)</f>
        <v>0</v>
      </c>
      <c r="BL233" s="18" t="s">
        <v>173</v>
      </c>
      <c r="BM233" s="199" t="s">
        <v>442</v>
      </c>
    </row>
    <row r="234" s="2" customFormat="1">
      <c r="A234" s="37"/>
      <c r="B234" s="38"/>
      <c r="C234" s="37"/>
      <c r="D234" s="201" t="s">
        <v>162</v>
      </c>
      <c r="E234" s="37"/>
      <c r="F234" s="202" t="s">
        <v>443</v>
      </c>
      <c r="G234" s="37"/>
      <c r="H234" s="37"/>
      <c r="I234" s="123"/>
      <c r="J234" s="37"/>
      <c r="K234" s="37"/>
      <c r="L234" s="38"/>
      <c r="M234" s="203"/>
      <c r="N234" s="204"/>
      <c r="O234" s="76"/>
      <c r="P234" s="76"/>
      <c r="Q234" s="76"/>
      <c r="R234" s="76"/>
      <c r="S234" s="76"/>
      <c r="T234" s="7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8" t="s">
        <v>162</v>
      </c>
      <c r="AU234" s="18" t="s">
        <v>83</v>
      </c>
    </row>
    <row r="235" s="14" customFormat="1">
      <c r="A235" s="14"/>
      <c r="B235" s="217"/>
      <c r="C235" s="14"/>
      <c r="D235" s="201" t="s">
        <v>264</v>
      </c>
      <c r="E235" s="218" t="s">
        <v>1</v>
      </c>
      <c r="F235" s="219" t="s">
        <v>432</v>
      </c>
      <c r="G235" s="14"/>
      <c r="H235" s="220">
        <v>361.81700000000001</v>
      </c>
      <c r="I235" s="221"/>
      <c r="J235" s="14"/>
      <c r="K235" s="14"/>
      <c r="L235" s="217"/>
      <c r="M235" s="222"/>
      <c r="N235" s="223"/>
      <c r="O235" s="223"/>
      <c r="P235" s="223"/>
      <c r="Q235" s="223"/>
      <c r="R235" s="223"/>
      <c r="S235" s="223"/>
      <c r="T235" s="22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18" t="s">
        <v>264</v>
      </c>
      <c r="AU235" s="218" t="s">
        <v>83</v>
      </c>
      <c r="AV235" s="14" t="s">
        <v>83</v>
      </c>
      <c r="AW235" s="14" t="s">
        <v>30</v>
      </c>
      <c r="AX235" s="14" t="s">
        <v>81</v>
      </c>
      <c r="AY235" s="218" t="s">
        <v>153</v>
      </c>
    </row>
    <row r="236" s="2" customFormat="1" ht="16.5" customHeight="1">
      <c r="A236" s="37"/>
      <c r="B236" s="187"/>
      <c r="C236" s="188" t="s">
        <v>444</v>
      </c>
      <c r="D236" s="188" t="s">
        <v>156</v>
      </c>
      <c r="E236" s="189" t="s">
        <v>445</v>
      </c>
      <c r="F236" s="190" t="s">
        <v>446</v>
      </c>
      <c r="G236" s="191" t="s">
        <v>359</v>
      </c>
      <c r="H236" s="192">
        <v>10.4</v>
      </c>
      <c r="I236" s="193"/>
      <c r="J236" s="194">
        <f>ROUND(I236*H236,2)</f>
        <v>0</v>
      </c>
      <c r="K236" s="190" t="s">
        <v>261</v>
      </c>
      <c r="L236" s="38"/>
      <c r="M236" s="195" t="s">
        <v>1</v>
      </c>
      <c r="N236" s="196" t="s">
        <v>38</v>
      </c>
      <c r="O236" s="76"/>
      <c r="P236" s="197">
        <f>O236*H236</f>
        <v>0</v>
      </c>
      <c r="Q236" s="197">
        <v>0</v>
      </c>
      <c r="R236" s="197">
        <f>Q236*H236</f>
        <v>0</v>
      </c>
      <c r="S236" s="197">
        <v>0</v>
      </c>
      <c r="T236" s="198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99" t="s">
        <v>173</v>
      </c>
      <c r="AT236" s="199" t="s">
        <v>156</v>
      </c>
      <c r="AU236" s="199" t="s">
        <v>83</v>
      </c>
      <c r="AY236" s="18" t="s">
        <v>153</v>
      </c>
      <c r="BE236" s="200">
        <f>IF(N236="základní",J236,0)</f>
        <v>0</v>
      </c>
      <c r="BF236" s="200">
        <f>IF(N236="snížená",J236,0)</f>
        <v>0</v>
      </c>
      <c r="BG236" s="200">
        <f>IF(N236="zákl. přenesená",J236,0)</f>
        <v>0</v>
      </c>
      <c r="BH236" s="200">
        <f>IF(N236="sníž. přenesená",J236,0)</f>
        <v>0</v>
      </c>
      <c r="BI236" s="200">
        <f>IF(N236="nulová",J236,0)</f>
        <v>0</v>
      </c>
      <c r="BJ236" s="18" t="s">
        <v>81</v>
      </c>
      <c r="BK236" s="200">
        <f>ROUND(I236*H236,2)</f>
        <v>0</v>
      </c>
      <c r="BL236" s="18" t="s">
        <v>173</v>
      </c>
      <c r="BM236" s="199" t="s">
        <v>447</v>
      </c>
    </row>
    <row r="237" s="2" customFormat="1">
      <c r="A237" s="37"/>
      <c r="B237" s="38"/>
      <c r="C237" s="37"/>
      <c r="D237" s="201" t="s">
        <v>162</v>
      </c>
      <c r="E237" s="37"/>
      <c r="F237" s="202" t="s">
        <v>448</v>
      </c>
      <c r="G237" s="37"/>
      <c r="H237" s="37"/>
      <c r="I237" s="123"/>
      <c r="J237" s="37"/>
      <c r="K237" s="37"/>
      <c r="L237" s="38"/>
      <c r="M237" s="203"/>
      <c r="N237" s="204"/>
      <c r="O237" s="76"/>
      <c r="P237" s="76"/>
      <c r="Q237" s="76"/>
      <c r="R237" s="76"/>
      <c r="S237" s="76"/>
      <c r="T237" s="7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8" t="s">
        <v>162</v>
      </c>
      <c r="AU237" s="18" t="s">
        <v>83</v>
      </c>
    </row>
    <row r="238" s="14" customFormat="1">
      <c r="A238" s="14"/>
      <c r="B238" s="217"/>
      <c r="C238" s="14"/>
      <c r="D238" s="201" t="s">
        <v>264</v>
      </c>
      <c r="E238" s="218" t="s">
        <v>1</v>
      </c>
      <c r="F238" s="219" t="s">
        <v>449</v>
      </c>
      <c r="G238" s="14"/>
      <c r="H238" s="220">
        <v>10.4</v>
      </c>
      <c r="I238" s="221"/>
      <c r="J238" s="14"/>
      <c r="K238" s="14"/>
      <c r="L238" s="217"/>
      <c r="M238" s="222"/>
      <c r="N238" s="223"/>
      <c r="O238" s="223"/>
      <c r="P238" s="223"/>
      <c r="Q238" s="223"/>
      <c r="R238" s="223"/>
      <c r="S238" s="223"/>
      <c r="T238" s="22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18" t="s">
        <v>264</v>
      </c>
      <c r="AU238" s="218" t="s">
        <v>83</v>
      </c>
      <c r="AV238" s="14" t="s">
        <v>83</v>
      </c>
      <c r="AW238" s="14" t="s">
        <v>30</v>
      </c>
      <c r="AX238" s="14" t="s">
        <v>81</v>
      </c>
      <c r="AY238" s="218" t="s">
        <v>153</v>
      </c>
    </row>
    <row r="239" s="2" customFormat="1" ht="16.5" customHeight="1">
      <c r="A239" s="37"/>
      <c r="B239" s="187"/>
      <c r="C239" s="188" t="s">
        <v>281</v>
      </c>
      <c r="D239" s="188" t="s">
        <v>156</v>
      </c>
      <c r="E239" s="189" t="s">
        <v>450</v>
      </c>
      <c r="F239" s="190" t="s">
        <v>451</v>
      </c>
      <c r="G239" s="191" t="s">
        <v>359</v>
      </c>
      <c r="H239" s="192">
        <v>161.44999999999999</v>
      </c>
      <c r="I239" s="193"/>
      <c r="J239" s="194">
        <f>ROUND(I239*H239,2)</f>
        <v>0</v>
      </c>
      <c r="K239" s="190" t="s">
        <v>261</v>
      </c>
      <c r="L239" s="38"/>
      <c r="M239" s="195" t="s">
        <v>1</v>
      </c>
      <c r="N239" s="196" t="s">
        <v>38</v>
      </c>
      <c r="O239" s="76"/>
      <c r="P239" s="197">
        <f>O239*H239</f>
        <v>0</v>
      </c>
      <c r="Q239" s="197">
        <v>0</v>
      </c>
      <c r="R239" s="197">
        <f>Q239*H239</f>
        <v>0</v>
      </c>
      <c r="S239" s="197">
        <v>0</v>
      </c>
      <c r="T239" s="198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99" t="s">
        <v>173</v>
      </c>
      <c r="AT239" s="199" t="s">
        <v>156</v>
      </c>
      <c r="AU239" s="199" t="s">
        <v>83</v>
      </c>
      <c r="AY239" s="18" t="s">
        <v>153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8" t="s">
        <v>81</v>
      </c>
      <c r="BK239" s="200">
        <f>ROUND(I239*H239,2)</f>
        <v>0</v>
      </c>
      <c r="BL239" s="18" t="s">
        <v>173</v>
      </c>
      <c r="BM239" s="199" t="s">
        <v>452</v>
      </c>
    </row>
    <row r="240" s="2" customFormat="1">
      <c r="A240" s="37"/>
      <c r="B240" s="38"/>
      <c r="C240" s="37"/>
      <c r="D240" s="201" t="s">
        <v>162</v>
      </c>
      <c r="E240" s="37"/>
      <c r="F240" s="202" t="s">
        <v>453</v>
      </c>
      <c r="G240" s="37"/>
      <c r="H240" s="37"/>
      <c r="I240" s="123"/>
      <c r="J240" s="37"/>
      <c r="K240" s="37"/>
      <c r="L240" s="38"/>
      <c r="M240" s="203"/>
      <c r="N240" s="204"/>
      <c r="O240" s="76"/>
      <c r="P240" s="76"/>
      <c r="Q240" s="76"/>
      <c r="R240" s="76"/>
      <c r="S240" s="76"/>
      <c r="T240" s="7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8" t="s">
        <v>162</v>
      </c>
      <c r="AU240" s="18" t="s">
        <v>83</v>
      </c>
    </row>
    <row r="241" s="14" customFormat="1">
      <c r="A241" s="14"/>
      <c r="B241" s="217"/>
      <c r="C241" s="14"/>
      <c r="D241" s="201" t="s">
        <v>264</v>
      </c>
      <c r="E241" s="218" t="s">
        <v>1</v>
      </c>
      <c r="F241" s="219" t="s">
        <v>454</v>
      </c>
      <c r="G241" s="14"/>
      <c r="H241" s="220">
        <v>161.44999999999999</v>
      </c>
      <c r="I241" s="221"/>
      <c r="J241" s="14"/>
      <c r="K241" s="14"/>
      <c r="L241" s="217"/>
      <c r="M241" s="222"/>
      <c r="N241" s="223"/>
      <c r="O241" s="223"/>
      <c r="P241" s="223"/>
      <c r="Q241" s="223"/>
      <c r="R241" s="223"/>
      <c r="S241" s="223"/>
      <c r="T241" s="22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18" t="s">
        <v>264</v>
      </c>
      <c r="AU241" s="218" t="s">
        <v>83</v>
      </c>
      <c r="AV241" s="14" t="s">
        <v>83</v>
      </c>
      <c r="AW241" s="14" t="s">
        <v>30</v>
      </c>
      <c r="AX241" s="14" t="s">
        <v>81</v>
      </c>
      <c r="AY241" s="218" t="s">
        <v>153</v>
      </c>
    </row>
    <row r="242" s="2" customFormat="1" ht="16.5" customHeight="1">
      <c r="A242" s="37"/>
      <c r="B242" s="187"/>
      <c r="C242" s="188" t="s">
        <v>455</v>
      </c>
      <c r="D242" s="188" t="s">
        <v>156</v>
      </c>
      <c r="E242" s="189" t="s">
        <v>456</v>
      </c>
      <c r="F242" s="190" t="s">
        <v>457</v>
      </c>
      <c r="G242" s="191" t="s">
        <v>359</v>
      </c>
      <c r="H242" s="192">
        <v>76.823999999999998</v>
      </c>
      <c r="I242" s="193"/>
      <c r="J242" s="194">
        <f>ROUND(I242*H242,2)</f>
        <v>0</v>
      </c>
      <c r="K242" s="190" t="s">
        <v>261</v>
      </c>
      <c r="L242" s="38"/>
      <c r="M242" s="195" t="s">
        <v>1</v>
      </c>
      <c r="N242" s="196" t="s">
        <v>38</v>
      </c>
      <c r="O242" s="76"/>
      <c r="P242" s="197">
        <f>O242*H242</f>
        <v>0</v>
      </c>
      <c r="Q242" s="197">
        <v>0</v>
      </c>
      <c r="R242" s="197">
        <f>Q242*H242</f>
        <v>0</v>
      </c>
      <c r="S242" s="197">
        <v>0</v>
      </c>
      <c r="T242" s="198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99" t="s">
        <v>173</v>
      </c>
      <c r="AT242" s="199" t="s">
        <v>156</v>
      </c>
      <c r="AU242" s="199" t="s">
        <v>83</v>
      </c>
      <c r="AY242" s="18" t="s">
        <v>153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8" t="s">
        <v>81</v>
      </c>
      <c r="BK242" s="200">
        <f>ROUND(I242*H242,2)</f>
        <v>0</v>
      </c>
      <c r="BL242" s="18" t="s">
        <v>173</v>
      </c>
      <c r="BM242" s="199" t="s">
        <v>458</v>
      </c>
    </row>
    <row r="243" s="2" customFormat="1">
      <c r="A243" s="37"/>
      <c r="B243" s="38"/>
      <c r="C243" s="37"/>
      <c r="D243" s="201" t="s">
        <v>162</v>
      </c>
      <c r="E243" s="37"/>
      <c r="F243" s="202" t="s">
        <v>459</v>
      </c>
      <c r="G243" s="37"/>
      <c r="H243" s="37"/>
      <c r="I243" s="123"/>
      <c r="J243" s="37"/>
      <c r="K243" s="37"/>
      <c r="L243" s="38"/>
      <c r="M243" s="203"/>
      <c r="N243" s="204"/>
      <c r="O243" s="76"/>
      <c r="P243" s="76"/>
      <c r="Q243" s="76"/>
      <c r="R243" s="76"/>
      <c r="S243" s="76"/>
      <c r="T243" s="7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162</v>
      </c>
      <c r="AU243" s="18" t="s">
        <v>83</v>
      </c>
    </row>
    <row r="244" s="14" customFormat="1">
      <c r="A244" s="14"/>
      <c r="B244" s="217"/>
      <c r="C244" s="14"/>
      <c r="D244" s="201" t="s">
        <v>264</v>
      </c>
      <c r="E244" s="218" t="s">
        <v>1</v>
      </c>
      <c r="F244" s="219" t="s">
        <v>460</v>
      </c>
      <c r="G244" s="14"/>
      <c r="H244" s="220">
        <v>76.823999999999998</v>
      </c>
      <c r="I244" s="221"/>
      <c r="J244" s="14"/>
      <c r="K244" s="14"/>
      <c r="L244" s="217"/>
      <c r="M244" s="222"/>
      <c r="N244" s="223"/>
      <c r="O244" s="223"/>
      <c r="P244" s="223"/>
      <c r="Q244" s="223"/>
      <c r="R244" s="223"/>
      <c r="S244" s="223"/>
      <c r="T244" s="22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18" t="s">
        <v>264</v>
      </c>
      <c r="AU244" s="218" t="s">
        <v>83</v>
      </c>
      <c r="AV244" s="14" t="s">
        <v>83</v>
      </c>
      <c r="AW244" s="14" t="s">
        <v>30</v>
      </c>
      <c r="AX244" s="14" t="s">
        <v>81</v>
      </c>
      <c r="AY244" s="218" t="s">
        <v>153</v>
      </c>
    </row>
    <row r="245" s="2" customFormat="1" ht="16.5" customHeight="1">
      <c r="A245" s="37"/>
      <c r="B245" s="187"/>
      <c r="C245" s="188" t="s">
        <v>461</v>
      </c>
      <c r="D245" s="188" t="s">
        <v>156</v>
      </c>
      <c r="E245" s="189" t="s">
        <v>462</v>
      </c>
      <c r="F245" s="190" t="s">
        <v>358</v>
      </c>
      <c r="G245" s="191" t="s">
        <v>359</v>
      </c>
      <c r="H245" s="192">
        <v>113.143</v>
      </c>
      <c r="I245" s="193"/>
      <c r="J245" s="194">
        <f>ROUND(I245*H245,2)</f>
        <v>0</v>
      </c>
      <c r="K245" s="190" t="s">
        <v>261</v>
      </c>
      <c r="L245" s="38"/>
      <c r="M245" s="195" t="s">
        <v>1</v>
      </c>
      <c r="N245" s="196" t="s">
        <v>38</v>
      </c>
      <c r="O245" s="76"/>
      <c r="P245" s="197">
        <f>O245*H245</f>
        <v>0</v>
      </c>
      <c r="Q245" s="197">
        <v>0</v>
      </c>
      <c r="R245" s="197">
        <f>Q245*H245</f>
        <v>0</v>
      </c>
      <c r="S245" s="197">
        <v>0</v>
      </c>
      <c r="T245" s="198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99" t="s">
        <v>173</v>
      </c>
      <c r="AT245" s="199" t="s">
        <v>156</v>
      </c>
      <c r="AU245" s="199" t="s">
        <v>83</v>
      </c>
      <c r="AY245" s="18" t="s">
        <v>153</v>
      </c>
      <c r="BE245" s="200">
        <f>IF(N245="základní",J245,0)</f>
        <v>0</v>
      </c>
      <c r="BF245" s="200">
        <f>IF(N245="snížená",J245,0)</f>
        <v>0</v>
      </c>
      <c r="BG245" s="200">
        <f>IF(N245="zákl. přenesená",J245,0)</f>
        <v>0</v>
      </c>
      <c r="BH245" s="200">
        <f>IF(N245="sníž. přenesená",J245,0)</f>
        <v>0</v>
      </c>
      <c r="BI245" s="200">
        <f>IF(N245="nulová",J245,0)</f>
        <v>0</v>
      </c>
      <c r="BJ245" s="18" t="s">
        <v>81</v>
      </c>
      <c r="BK245" s="200">
        <f>ROUND(I245*H245,2)</f>
        <v>0</v>
      </c>
      <c r="BL245" s="18" t="s">
        <v>173</v>
      </c>
      <c r="BM245" s="199" t="s">
        <v>463</v>
      </c>
    </row>
    <row r="246" s="2" customFormat="1">
      <c r="A246" s="37"/>
      <c r="B246" s="38"/>
      <c r="C246" s="37"/>
      <c r="D246" s="201" t="s">
        <v>162</v>
      </c>
      <c r="E246" s="37"/>
      <c r="F246" s="202" t="s">
        <v>361</v>
      </c>
      <c r="G246" s="37"/>
      <c r="H246" s="37"/>
      <c r="I246" s="123"/>
      <c r="J246" s="37"/>
      <c r="K246" s="37"/>
      <c r="L246" s="38"/>
      <c r="M246" s="203"/>
      <c r="N246" s="204"/>
      <c r="O246" s="76"/>
      <c r="P246" s="76"/>
      <c r="Q246" s="76"/>
      <c r="R246" s="76"/>
      <c r="S246" s="76"/>
      <c r="T246" s="7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8" t="s">
        <v>162</v>
      </c>
      <c r="AU246" s="18" t="s">
        <v>83</v>
      </c>
    </row>
    <row r="247" s="14" customFormat="1">
      <c r="A247" s="14"/>
      <c r="B247" s="217"/>
      <c r="C247" s="14"/>
      <c r="D247" s="201" t="s">
        <v>264</v>
      </c>
      <c r="E247" s="218" t="s">
        <v>1</v>
      </c>
      <c r="F247" s="219" t="s">
        <v>464</v>
      </c>
      <c r="G247" s="14"/>
      <c r="H247" s="220">
        <v>113.143</v>
      </c>
      <c r="I247" s="221"/>
      <c r="J247" s="14"/>
      <c r="K247" s="14"/>
      <c r="L247" s="217"/>
      <c r="M247" s="233"/>
      <c r="N247" s="234"/>
      <c r="O247" s="234"/>
      <c r="P247" s="234"/>
      <c r="Q247" s="234"/>
      <c r="R247" s="234"/>
      <c r="S247" s="234"/>
      <c r="T247" s="23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18" t="s">
        <v>264</v>
      </c>
      <c r="AU247" s="218" t="s">
        <v>83</v>
      </c>
      <c r="AV247" s="14" t="s">
        <v>83</v>
      </c>
      <c r="AW247" s="14" t="s">
        <v>30</v>
      </c>
      <c r="AX247" s="14" t="s">
        <v>81</v>
      </c>
      <c r="AY247" s="218" t="s">
        <v>153</v>
      </c>
    </row>
    <row r="248" s="2" customFormat="1" ht="6.96" customHeight="1">
      <c r="A248" s="37"/>
      <c r="B248" s="59"/>
      <c r="C248" s="60"/>
      <c r="D248" s="60"/>
      <c r="E248" s="60"/>
      <c r="F248" s="60"/>
      <c r="G248" s="60"/>
      <c r="H248" s="60"/>
      <c r="I248" s="147"/>
      <c r="J248" s="60"/>
      <c r="K248" s="60"/>
      <c r="L248" s="38"/>
      <c r="M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</row>
  </sheetData>
  <autoFilter ref="C121:K247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465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ROUND(J125,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ROUND((SUM(BE125:BE280)),  2)</f>
        <v>0</v>
      </c>
      <c r="G33" s="37"/>
      <c r="H33" s="37"/>
      <c r="I33" s="134">
        <v>0.20999999999999999</v>
      </c>
      <c r="J33" s="133">
        <f>ROUND(((SUM(BE125:BE280))*I33),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ROUND((SUM(BF125:BF280)),  2)</f>
        <v>0</v>
      </c>
      <c r="G34" s="37"/>
      <c r="H34" s="37"/>
      <c r="I34" s="134">
        <v>0.14999999999999999</v>
      </c>
      <c r="J34" s="133">
        <f>ROUND(((SUM(BF125:BF280))*I34),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ROUND((SUM(BG125:BG280)),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ROUND((SUM(BH125:BH280)),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ROUND((SUM(BI125:BI280)),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458/20-4-02-1 - SO 10 Komunkace a chodníky veřejné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J125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J126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250</v>
      </c>
      <c r="E98" s="160"/>
      <c r="F98" s="160"/>
      <c r="G98" s="160"/>
      <c r="H98" s="160"/>
      <c r="I98" s="161"/>
      <c r="J98" s="162">
        <f>J127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251</v>
      </c>
      <c r="E99" s="160"/>
      <c r="F99" s="160"/>
      <c r="G99" s="160"/>
      <c r="H99" s="160"/>
      <c r="I99" s="161"/>
      <c r="J99" s="162">
        <f>J142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8"/>
      <c r="C100" s="10"/>
      <c r="D100" s="159" t="s">
        <v>252</v>
      </c>
      <c r="E100" s="160"/>
      <c r="F100" s="160"/>
      <c r="G100" s="160"/>
      <c r="H100" s="160"/>
      <c r="I100" s="161"/>
      <c r="J100" s="162">
        <f>J152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253</v>
      </c>
      <c r="E101" s="160"/>
      <c r="F101" s="160"/>
      <c r="G101" s="160"/>
      <c r="H101" s="160"/>
      <c r="I101" s="161"/>
      <c r="J101" s="162">
        <f>J215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8"/>
      <c r="C102" s="10"/>
      <c r="D102" s="159" t="s">
        <v>466</v>
      </c>
      <c r="E102" s="160"/>
      <c r="F102" s="160"/>
      <c r="G102" s="160"/>
      <c r="H102" s="160"/>
      <c r="I102" s="161"/>
      <c r="J102" s="162">
        <f>J266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467</v>
      </c>
      <c r="E103" s="155"/>
      <c r="F103" s="155"/>
      <c r="G103" s="155"/>
      <c r="H103" s="155"/>
      <c r="I103" s="156"/>
      <c r="J103" s="157">
        <f>J269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8"/>
      <c r="C104" s="10"/>
      <c r="D104" s="159" t="s">
        <v>468</v>
      </c>
      <c r="E104" s="160"/>
      <c r="F104" s="160"/>
      <c r="G104" s="160"/>
      <c r="H104" s="160"/>
      <c r="I104" s="161"/>
      <c r="J104" s="162">
        <f>J270</f>
        <v>0</v>
      </c>
      <c r="K104" s="10"/>
      <c r="L104" s="15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8"/>
      <c r="C105" s="10"/>
      <c r="D105" s="159" t="s">
        <v>469</v>
      </c>
      <c r="E105" s="160"/>
      <c r="F105" s="160"/>
      <c r="G105" s="160"/>
      <c r="H105" s="160"/>
      <c r="I105" s="161"/>
      <c r="J105" s="162">
        <f>J274</f>
        <v>0</v>
      </c>
      <c r="K105" s="10"/>
      <c r="L105" s="15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7"/>
      <c r="D106" s="37"/>
      <c r="E106" s="37"/>
      <c r="F106" s="37"/>
      <c r="G106" s="37"/>
      <c r="H106" s="37"/>
      <c r="I106" s="123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59"/>
      <c r="C107" s="60"/>
      <c r="D107" s="60"/>
      <c r="E107" s="60"/>
      <c r="F107" s="60"/>
      <c r="G107" s="60"/>
      <c r="H107" s="60"/>
      <c r="I107" s="147"/>
      <c r="J107" s="60"/>
      <c r="K107" s="60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11" s="2" customFormat="1" ht="6.96" customHeight="1">
      <c r="A111" s="37"/>
      <c r="B111" s="61"/>
      <c r="C111" s="62"/>
      <c r="D111" s="62"/>
      <c r="E111" s="62"/>
      <c r="F111" s="62"/>
      <c r="G111" s="62"/>
      <c r="H111" s="62"/>
      <c r="I111" s="148"/>
      <c r="J111" s="62"/>
      <c r="K111" s="62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137</v>
      </c>
      <c r="D112" s="37"/>
      <c r="E112" s="37"/>
      <c r="F112" s="37"/>
      <c r="G112" s="37"/>
      <c r="H112" s="37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7"/>
      <c r="E114" s="37"/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7"/>
      <c r="D115" s="37"/>
      <c r="E115" s="122" t="str">
        <f>E7</f>
        <v>Obchodní centrum Lysá nad Labem - veřejná dopravní a technická infrastruktura</v>
      </c>
      <c r="F115" s="31"/>
      <c r="G115" s="31"/>
      <c r="H115" s="31"/>
      <c r="I115" s="123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124</v>
      </c>
      <c r="D116" s="37"/>
      <c r="E116" s="37"/>
      <c r="F116" s="37"/>
      <c r="G116" s="37"/>
      <c r="H116" s="37"/>
      <c r="I116" s="123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7"/>
      <c r="D117" s="37"/>
      <c r="E117" s="66" t="str">
        <f>E9</f>
        <v>458/20-4-02-1 - SO 10 Komunkace a chodníky veřejné</v>
      </c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123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7"/>
      <c r="E119" s="37"/>
      <c r="F119" s="26" t="str">
        <f>F12</f>
        <v xml:space="preserve"> </v>
      </c>
      <c r="G119" s="37"/>
      <c r="H119" s="37"/>
      <c r="I119" s="124" t="s">
        <v>22</v>
      </c>
      <c r="J119" s="68" t="str">
        <f>IF(J12="","",J12)</f>
        <v>20. 3. 2020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123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24</v>
      </c>
      <c r="D121" s="37"/>
      <c r="E121" s="37"/>
      <c r="F121" s="26" t="str">
        <f>E15</f>
        <v xml:space="preserve"> </v>
      </c>
      <c r="G121" s="37"/>
      <c r="H121" s="37"/>
      <c r="I121" s="124" t="s">
        <v>29</v>
      </c>
      <c r="J121" s="35" t="str">
        <f>E21</f>
        <v xml:space="preserve"> 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27</v>
      </c>
      <c r="D122" s="37"/>
      <c r="E122" s="37"/>
      <c r="F122" s="26" t="str">
        <f>IF(E18="","",E18)</f>
        <v>Vyplň údaj</v>
      </c>
      <c r="G122" s="37"/>
      <c r="H122" s="37"/>
      <c r="I122" s="124" t="s">
        <v>31</v>
      </c>
      <c r="J122" s="35" t="str">
        <f>E24</f>
        <v xml:space="preserve"> </v>
      </c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7"/>
      <c r="D123" s="37"/>
      <c r="E123" s="37"/>
      <c r="F123" s="37"/>
      <c r="G123" s="37"/>
      <c r="H123" s="37"/>
      <c r="I123" s="123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63"/>
      <c r="B124" s="164"/>
      <c r="C124" s="165" t="s">
        <v>138</v>
      </c>
      <c r="D124" s="166" t="s">
        <v>58</v>
      </c>
      <c r="E124" s="166" t="s">
        <v>54</v>
      </c>
      <c r="F124" s="166" t="s">
        <v>55</v>
      </c>
      <c r="G124" s="166" t="s">
        <v>139</v>
      </c>
      <c r="H124" s="166" t="s">
        <v>140</v>
      </c>
      <c r="I124" s="167" t="s">
        <v>141</v>
      </c>
      <c r="J124" s="166" t="s">
        <v>128</v>
      </c>
      <c r="K124" s="168" t="s">
        <v>142</v>
      </c>
      <c r="L124" s="169"/>
      <c r="M124" s="85" t="s">
        <v>1</v>
      </c>
      <c r="N124" s="86" t="s">
        <v>37</v>
      </c>
      <c r="O124" s="86" t="s">
        <v>143</v>
      </c>
      <c r="P124" s="86" t="s">
        <v>144</v>
      </c>
      <c r="Q124" s="86" t="s">
        <v>145</v>
      </c>
      <c r="R124" s="86" t="s">
        <v>146</v>
      </c>
      <c r="S124" s="86" t="s">
        <v>147</v>
      </c>
      <c r="T124" s="87" t="s">
        <v>148</v>
      </c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</row>
    <row r="125" s="2" customFormat="1" ht="22.8" customHeight="1">
      <c r="A125" s="37"/>
      <c r="B125" s="38"/>
      <c r="C125" s="92" t="s">
        <v>149</v>
      </c>
      <c r="D125" s="37"/>
      <c r="E125" s="37"/>
      <c r="F125" s="37"/>
      <c r="G125" s="37"/>
      <c r="H125" s="37"/>
      <c r="I125" s="123"/>
      <c r="J125" s="170">
        <f>BK125</f>
        <v>0</v>
      </c>
      <c r="K125" s="37"/>
      <c r="L125" s="38"/>
      <c r="M125" s="88"/>
      <c r="N125" s="72"/>
      <c r="O125" s="89"/>
      <c r="P125" s="171">
        <f>P126+P269</f>
        <v>0</v>
      </c>
      <c r="Q125" s="89"/>
      <c r="R125" s="171">
        <f>R126+R269</f>
        <v>500.75731449999995</v>
      </c>
      <c r="S125" s="89"/>
      <c r="T125" s="172">
        <f>T126+T269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72</v>
      </c>
      <c r="AU125" s="18" t="s">
        <v>130</v>
      </c>
      <c r="BK125" s="173">
        <f>BK126+BK269</f>
        <v>0</v>
      </c>
    </row>
    <row r="126" s="12" customFormat="1" ht="25.92" customHeight="1">
      <c r="A126" s="12"/>
      <c r="B126" s="174"/>
      <c r="C126" s="12"/>
      <c r="D126" s="175" t="s">
        <v>72</v>
      </c>
      <c r="E126" s="176" t="s">
        <v>255</v>
      </c>
      <c r="F126" s="176" t="s">
        <v>256</v>
      </c>
      <c r="G126" s="12"/>
      <c r="H126" s="12"/>
      <c r="I126" s="177"/>
      <c r="J126" s="178">
        <f>BK126</f>
        <v>0</v>
      </c>
      <c r="K126" s="12"/>
      <c r="L126" s="174"/>
      <c r="M126" s="179"/>
      <c r="N126" s="180"/>
      <c r="O126" s="180"/>
      <c r="P126" s="181">
        <f>P127+P142+P152+P215+P266</f>
        <v>0</v>
      </c>
      <c r="Q126" s="180"/>
      <c r="R126" s="181">
        <f>R127+R142+R152+R215+R266</f>
        <v>492.62221449999993</v>
      </c>
      <c r="S126" s="180"/>
      <c r="T126" s="182">
        <f>T127+T142+T152+T215+T266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5" t="s">
        <v>81</v>
      </c>
      <c r="AT126" s="183" t="s">
        <v>72</v>
      </c>
      <c r="AU126" s="183" t="s">
        <v>73</v>
      </c>
      <c r="AY126" s="175" t="s">
        <v>153</v>
      </c>
      <c r="BK126" s="184">
        <f>BK127+BK142+BK152+BK215+BK266</f>
        <v>0</v>
      </c>
    </row>
    <row r="127" s="12" customFormat="1" ht="22.8" customHeight="1">
      <c r="A127" s="12"/>
      <c r="B127" s="174"/>
      <c r="C127" s="12"/>
      <c r="D127" s="175" t="s">
        <v>72</v>
      </c>
      <c r="E127" s="185" t="s">
        <v>81</v>
      </c>
      <c r="F127" s="185" t="s">
        <v>257</v>
      </c>
      <c r="G127" s="12"/>
      <c r="H127" s="12"/>
      <c r="I127" s="177"/>
      <c r="J127" s="186">
        <f>BK127</f>
        <v>0</v>
      </c>
      <c r="K127" s="12"/>
      <c r="L127" s="174"/>
      <c r="M127" s="179"/>
      <c r="N127" s="180"/>
      <c r="O127" s="180"/>
      <c r="P127" s="181">
        <f>SUM(P128:P141)</f>
        <v>0</v>
      </c>
      <c r="Q127" s="180"/>
      <c r="R127" s="181">
        <f>SUM(R128:R141)</f>
        <v>0</v>
      </c>
      <c r="S127" s="180"/>
      <c r="T127" s="182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5" t="s">
        <v>81</v>
      </c>
      <c r="AT127" s="183" t="s">
        <v>72</v>
      </c>
      <c r="AU127" s="183" t="s">
        <v>81</v>
      </c>
      <c r="AY127" s="175" t="s">
        <v>153</v>
      </c>
      <c r="BK127" s="184">
        <f>SUM(BK128:BK141)</f>
        <v>0</v>
      </c>
    </row>
    <row r="128" s="2" customFormat="1" ht="16.5" customHeight="1">
      <c r="A128" s="37"/>
      <c r="B128" s="187"/>
      <c r="C128" s="188" t="s">
        <v>81</v>
      </c>
      <c r="D128" s="188" t="s">
        <v>156</v>
      </c>
      <c r="E128" s="189" t="s">
        <v>470</v>
      </c>
      <c r="F128" s="190" t="s">
        <v>471</v>
      </c>
      <c r="G128" s="191" t="s">
        <v>301</v>
      </c>
      <c r="H128" s="192">
        <v>417.15699999999998</v>
      </c>
      <c r="I128" s="193"/>
      <c r="J128" s="194">
        <f>ROUND(I128*H128,2)</f>
        <v>0</v>
      </c>
      <c r="K128" s="190" t="s">
        <v>261</v>
      </c>
      <c r="L128" s="38"/>
      <c r="M128" s="195" t="s">
        <v>1</v>
      </c>
      <c r="N128" s="196" t="s">
        <v>38</v>
      </c>
      <c r="O128" s="76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9" t="s">
        <v>173</v>
      </c>
      <c r="AT128" s="199" t="s">
        <v>156</v>
      </c>
      <c r="AU128" s="199" t="s">
        <v>83</v>
      </c>
      <c r="AY128" s="18" t="s">
        <v>153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8" t="s">
        <v>81</v>
      </c>
      <c r="BK128" s="200">
        <f>ROUND(I128*H128,2)</f>
        <v>0</v>
      </c>
      <c r="BL128" s="18" t="s">
        <v>173</v>
      </c>
      <c r="BM128" s="199" t="s">
        <v>472</v>
      </c>
    </row>
    <row r="129" s="2" customFormat="1">
      <c r="A129" s="37"/>
      <c r="B129" s="38"/>
      <c r="C129" s="37"/>
      <c r="D129" s="201" t="s">
        <v>162</v>
      </c>
      <c r="E129" s="37"/>
      <c r="F129" s="202" t="s">
        <v>473</v>
      </c>
      <c r="G129" s="37"/>
      <c r="H129" s="37"/>
      <c r="I129" s="123"/>
      <c r="J129" s="37"/>
      <c r="K129" s="37"/>
      <c r="L129" s="38"/>
      <c r="M129" s="203"/>
      <c r="N129" s="204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162</v>
      </c>
      <c r="AU129" s="18" t="s">
        <v>83</v>
      </c>
    </row>
    <row r="130" s="13" customFormat="1">
      <c r="A130" s="13"/>
      <c r="B130" s="210"/>
      <c r="C130" s="13"/>
      <c r="D130" s="201" t="s">
        <v>264</v>
      </c>
      <c r="E130" s="211" t="s">
        <v>1</v>
      </c>
      <c r="F130" s="212" t="s">
        <v>474</v>
      </c>
      <c r="G130" s="13"/>
      <c r="H130" s="211" t="s">
        <v>1</v>
      </c>
      <c r="I130" s="213"/>
      <c r="J130" s="13"/>
      <c r="K130" s="13"/>
      <c r="L130" s="210"/>
      <c r="M130" s="214"/>
      <c r="N130" s="215"/>
      <c r="O130" s="215"/>
      <c r="P130" s="215"/>
      <c r="Q130" s="215"/>
      <c r="R130" s="215"/>
      <c r="S130" s="215"/>
      <c r="T130" s="21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11" t="s">
        <v>264</v>
      </c>
      <c r="AU130" s="211" t="s">
        <v>83</v>
      </c>
      <c r="AV130" s="13" t="s">
        <v>81</v>
      </c>
      <c r="AW130" s="13" t="s">
        <v>30</v>
      </c>
      <c r="AX130" s="13" t="s">
        <v>73</v>
      </c>
      <c r="AY130" s="211" t="s">
        <v>153</v>
      </c>
    </row>
    <row r="131" s="14" customFormat="1">
      <c r="A131" s="14"/>
      <c r="B131" s="217"/>
      <c r="C131" s="14"/>
      <c r="D131" s="201" t="s">
        <v>264</v>
      </c>
      <c r="E131" s="218" t="s">
        <v>1</v>
      </c>
      <c r="F131" s="219" t="s">
        <v>320</v>
      </c>
      <c r="G131" s="14"/>
      <c r="H131" s="220">
        <v>417.15699999999998</v>
      </c>
      <c r="I131" s="221"/>
      <c r="J131" s="14"/>
      <c r="K131" s="14"/>
      <c r="L131" s="217"/>
      <c r="M131" s="222"/>
      <c r="N131" s="223"/>
      <c r="O131" s="223"/>
      <c r="P131" s="223"/>
      <c r="Q131" s="223"/>
      <c r="R131" s="223"/>
      <c r="S131" s="223"/>
      <c r="T131" s="22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18" t="s">
        <v>264</v>
      </c>
      <c r="AU131" s="218" t="s">
        <v>83</v>
      </c>
      <c r="AV131" s="14" t="s">
        <v>83</v>
      </c>
      <c r="AW131" s="14" t="s">
        <v>30</v>
      </c>
      <c r="AX131" s="14" t="s">
        <v>81</v>
      </c>
      <c r="AY131" s="218" t="s">
        <v>153</v>
      </c>
    </row>
    <row r="132" s="2" customFormat="1" ht="16.5" customHeight="1">
      <c r="A132" s="37"/>
      <c r="B132" s="187"/>
      <c r="C132" s="188" t="s">
        <v>83</v>
      </c>
      <c r="D132" s="188" t="s">
        <v>156</v>
      </c>
      <c r="E132" s="189" t="s">
        <v>351</v>
      </c>
      <c r="F132" s="190" t="s">
        <v>352</v>
      </c>
      <c r="G132" s="191" t="s">
        <v>301</v>
      </c>
      <c r="H132" s="192">
        <v>417.15699999999998</v>
      </c>
      <c r="I132" s="193"/>
      <c r="J132" s="194">
        <f>ROUND(I132*H132,2)</f>
        <v>0</v>
      </c>
      <c r="K132" s="190" t="s">
        <v>261</v>
      </c>
      <c r="L132" s="38"/>
      <c r="M132" s="195" t="s">
        <v>1</v>
      </c>
      <c r="N132" s="196" t="s">
        <v>38</v>
      </c>
      <c r="O132" s="76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9" t="s">
        <v>173</v>
      </c>
      <c r="AT132" s="199" t="s">
        <v>156</v>
      </c>
      <c r="AU132" s="199" t="s">
        <v>83</v>
      </c>
      <c r="AY132" s="18" t="s">
        <v>153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8" t="s">
        <v>81</v>
      </c>
      <c r="BK132" s="200">
        <f>ROUND(I132*H132,2)</f>
        <v>0</v>
      </c>
      <c r="BL132" s="18" t="s">
        <v>173</v>
      </c>
      <c r="BM132" s="199" t="s">
        <v>475</v>
      </c>
    </row>
    <row r="133" s="2" customFormat="1">
      <c r="A133" s="37"/>
      <c r="B133" s="38"/>
      <c r="C133" s="37"/>
      <c r="D133" s="201" t="s">
        <v>162</v>
      </c>
      <c r="E133" s="37"/>
      <c r="F133" s="202" t="s">
        <v>354</v>
      </c>
      <c r="G133" s="37"/>
      <c r="H133" s="37"/>
      <c r="I133" s="123"/>
      <c r="J133" s="37"/>
      <c r="K133" s="37"/>
      <c r="L133" s="38"/>
      <c r="M133" s="203"/>
      <c r="N133" s="204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162</v>
      </c>
      <c r="AU133" s="18" t="s">
        <v>83</v>
      </c>
    </row>
    <row r="134" s="13" customFormat="1">
      <c r="A134" s="13"/>
      <c r="B134" s="210"/>
      <c r="C134" s="13"/>
      <c r="D134" s="201" t="s">
        <v>264</v>
      </c>
      <c r="E134" s="211" t="s">
        <v>1</v>
      </c>
      <c r="F134" s="212" t="s">
        <v>476</v>
      </c>
      <c r="G134" s="13"/>
      <c r="H134" s="211" t="s">
        <v>1</v>
      </c>
      <c r="I134" s="213"/>
      <c r="J134" s="13"/>
      <c r="K134" s="13"/>
      <c r="L134" s="210"/>
      <c r="M134" s="214"/>
      <c r="N134" s="215"/>
      <c r="O134" s="215"/>
      <c r="P134" s="215"/>
      <c r="Q134" s="215"/>
      <c r="R134" s="215"/>
      <c r="S134" s="215"/>
      <c r="T134" s="21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11" t="s">
        <v>264</v>
      </c>
      <c r="AU134" s="211" t="s">
        <v>83</v>
      </c>
      <c r="AV134" s="13" t="s">
        <v>81</v>
      </c>
      <c r="AW134" s="13" t="s">
        <v>30</v>
      </c>
      <c r="AX134" s="13" t="s">
        <v>73</v>
      </c>
      <c r="AY134" s="211" t="s">
        <v>153</v>
      </c>
    </row>
    <row r="135" s="14" customFormat="1">
      <c r="A135" s="14"/>
      <c r="B135" s="217"/>
      <c r="C135" s="14"/>
      <c r="D135" s="201" t="s">
        <v>264</v>
      </c>
      <c r="E135" s="218" t="s">
        <v>1</v>
      </c>
      <c r="F135" s="219" t="s">
        <v>320</v>
      </c>
      <c r="G135" s="14"/>
      <c r="H135" s="220">
        <v>417.15699999999998</v>
      </c>
      <c r="I135" s="221"/>
      <c r="J135" s="14"/>
      <c r="K135" s="14"/>
      <c r="L135" s="217"/>
      <c r="M135" s="222"/>
      <c r="N135" s="223"/>
      <c r="O135" s="223"/>
      <c r="P135" s="223"/>
      <c r="Q135" s="223"/>
      <c r="R135" s="223"/>
      <c r="S135" s="223"/>
      <c r="T135" s="22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8" t="s">
        <v>264</v>
      </c>
      <c r="AU135" s="218" t="s">
        <v>83</v>
      </c>
      <c r="AV135" s="14" t="s">
        <v>83</v>
      </c>
      <c r="AW135" s="14" t="s">
        <v>30</v>
      </c>
      <c r="AX135" s="14" t="s">
        <v>81</v>
      </c>
      <c r="AY135" s="218" t="s">
        <v>153</v>
      </c>
    </row>
    <row r="136" s="2" customFormat="1" ht="16.5" customHeight="1">
      <c r="A136" s="37"/>
      <c r="B136" s="187"/>
      <c r="C136" s="188" t="s">
        <v>168</v>
      </c>
      <c r="D136" s="188" t="s">
        <v>156</v>
      </c>
      <c r="E136" s="189" t="s">
        <v>477</v>
      </c>
      <c r="F136" s="190" t="s">
        <v>478</v>
      </c>
      <c r="G136" s="191" t="s">
        <v>301</v>
      </c>
      <c r="H136" s="192">
        <v>417.16399999999999</v>
      </c>
      <c r="I136" s="193"/>
      <c r="J136" s="194">
        <f>ROUND(I136*H136,2)</f>
        <v>0</v>
      </c>
      <c r="K136" s="190" t="s">
        <v>261</v>
      </c>
      <c r="L136" s="38"/>
      <c r="M136" s="195" t="s">
        <v>1</v>
      </c>
      <c r="N136" s="196" t="s">
        <v>38</v>
      </c>
      <c r="O136" s="76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9" t="s">
        <v>173</v>
      </c>
      <c r="AT136" s="199" t="s">
        <v>156</v>
      </c>
      <c r="AU136" s="199" t="s">
        <v>83</v>
      </c>
      <c r="AY136" s="18" t="s">
        <v>153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8" t="s">
        <v>81</v>
      </c>
      <c r="BK136" s="200">
        <f>ROUND(I136*H136,2)</f>
        <v>0</v>
      </c>
      <c r="BL136" s="18" t="s">
        <v>173</v>
      </c>
      <c r="BM136" s="199" t="s">
        <v>479</v>
      </c>
    </row>
    <row r="137" s="2" customFormat="1">
      <c r="A137" s="37"/>
      <c r="B137" s="38"/>
      <c r="C137" s="37"/>
      <c r="D137" s="201" t="s">
        <v>162</v>
      </c>
      <c r="E137" s="37"/>
      <c r="F137" s="202" t="s">
        <v>480</v>
      </c>
      <c r="G137" s="37"/>
      <c r="H137" s="37"/>
      <c r="I137" s="123"/>
      <c r="J137" s="37"/>
      <c r="K137" s="37"/>
      <c r="L137" s="38"/>
      <c r="M137" s="203"/>
      <c r="N137" s="204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162</v>
      </c>
      <c r="AU137" s="18" t="s">
        <v>83</v>
      </c>
    </row>
    <row r="138" s="14" customFormat="1">
      <c r="A138" s="14"/>
      <c r="B138" s="217"/>
      <c r="C138" s="14"/>
      <c r="D138" s="201" t="s">
        <v>264</v>
      </c>
      <c r="E138" s="218" t="s">
        <v>1</v>
      </c>
      <c r="F138" s="219" t="s">
        <v>481</v>
      </c>
      <c r="G138" s="14"/>
      <c r="H138" s="220">
        <v>417.16399999999999</v>
      </c>
      <c r="I138" s="221"/>
      <c r="J138" s="14"/>
      <c r="K138" s="14"/>
      <c r="L138" s="217"/>
      <c r="M138" s="222"/>
      <c r="N138" s="223"/>
      <c r="O138" s="223"/>
      <c r="P138" s="223"/>
      <c r="Q138" s="223"/>
      <c r="R138" s="223"/>
      <c r="S138" s="223"/>
      <c r="T138" s="22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8" t="s">
        <v>264</v>
      </c>
      <c r="AU138" s="218" t="s">
        <v>83</v>
      </c>
      <c r="AV138" s="14" t="s">
        <v>83</v>
      </c>
      <c r="AW138" s="14" t="s">
        <v>30</v>
      </c>
      <c r="AX138" s="14" t="s">
        <v>81</v>
      </c>
      <c r="AY138" s="218" t="s">
        <v>153</v>
      </c>
    </row>
    <row r="139" s="2" customFormat="1" ht="16.5" customHeight="1">
      <c r="A139" s="37"/>
      <c r="B139" s="187"/>
      <c r="C139" s="188" t="s">
        <v>173</v>
      </c>
      <c r="D139" s="188" t="s">
        <v>156</v>
      </c>
      <c r="E139" s="189" t="s">
        <v>482</v>
      </c>
      <c r="F139" s="190" t="s">
        <v>483</v>
      </c>
      <c r="G139" s="191" t="s">
        <v>260</v>
      </c>
      <c r="H139" s="192">
        <v>2804.5230000000001</v>
      </c>
      <c r="I139" s="193"/>
      <c r="J139" s="194">
        <f>ROUND(I139*H139,2)</f>
        <v>0</v>
      </c>
      <c r="K139" s="190" t="s">
        <v>261</v>
      </c>
      <c r="L139" s="38"/>
      <c r="M139" s="195" t="s">
        <v>1</v>
      </c>
      <c r="N139" s="196" t="s">
        <v>38</v>
      </c>
      <c r="O139" s="76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9" t="s">
        <v>173</v>
      </c>
      <c r="AT139" s="199" t="s">
        <v>156</v>
      </c>
      <c r="AU139" s="199" t="s">
        <v>83</v>
      </c>
      <c r="AY139" s="18" t="s">
        <v>153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8" t="s">
        <v>81</v>
      </c>
      <c r="BK139" s="200">
        <f>ROUND(I139*H139,2)</f>
        <v>0</v>
      </c>
      <c r="BL139" s="18" t="s">
        <v>173</v>
      </c>
      <c r="BM139" s="199" t="s">
        <v>484</v>
      </c>
    </row>
    <row r="140" s="2" customFormat="1">
      <c r="A140" s="37"/>
      <c r="B140" s="38"/>
      <c r="C140" s="37"/>
      <c r="D140" s="201" t="s">
        <v>162</v>
      </c>
      <c r="E140" s="37"/>
      <c r="F140" s="202" t="s">
        <v>485</v>
      </c>
      <c r="G140" s="37"/>
      <c r="H140" s="37"/>
      <c r="I140" s="123"/>
      <c r="J140" s="37"/>
      <c r="K140" s="37"/>
      <c r="L140" s="38"/>
      <c r="M140" s="203"/>
      <c r="N140" s="204"/>
      <c r="O140" s="76"/>
      <c r="P140" s="76"/>
      <c r="Q140" s="76"/>
      <c r="R140" s="76"/>
      <c r="S140" s="76"/>
      <c r="T140" s="7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8" t="s">
        <v>162</v>
      </c>
      <c r="AU140" s="18" t="s">
        <v>83</v>
      </c>
    </row>
    <row r="141" s="14" customFormat="1">
      <c r="A141" s="14"/>
      <c r="B141" s="217"/>
      <c r="C141" s="14"/>
      <c r="D141" s="201" t="s">
        <v>264</v>
      </c>
      <c r="E141" s="218" t="s">
        <v>1</v>
      </c>
      <c r="F141" s="219" t="s">
        <v>486</v>
      </c>
      <c r="G141" s="14"/>
      <c r="H141" s="220">
        <v>2804.5230000000001</v>
      </c>
      <c r="I141" s="221"/>
      <c r="J141" s="14"/>
      <c r="K141" s="14"/>
      <c r="L141" s="217"/>
      <c r="M141" s="222"/>
      <c r="N141" s="223"/>
      <c r="O141" s="223"/>
      <c r="P141" s="223"/>
      <c r="Q141" s="223"/>
      <c r="R141" s="223"/>
      <c r="S141" s="223"/>
      <c r="T141" s="22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18" t="s">
        <v>264</v>
      </c>
      <c r="AU141" s="218" t="s">
        <v>83</v>
      </c>
      <c r="AV141" s="14" t="s">
        <v>83</v>
      </c>
      <c r="AW141" s="14" t="s">
        <v>30</v>
      </c>
      <c r="AX141" s="14" t="s">
        <v>81</v>
      </c>
      <c r="AY141" s="218" t="s">
        <v>153</v>
      </c>
    </row>
    <row r="142" s="12" customFormat="1" ht="22.8" customHeight="1">
      <c r="A142" s="12"/>
      <c r="B142" s="174"/>
      <c r="C142" s="12"/>
      <c r="D142" s="175" t="s">
        <v>72</v>
      </c>
      <c r="E142" s="185" t="s">
        <v>83</v>
      </c>
      <c r="F142" s="185" t="s">
        <v>369</v>
      </c>
      <c r="G142" s="12"/>
      <c r="H142" s="12"/>
      <c r="I142" s="177"/>
      <c r="J142" s="186">
        <f>BK142</f>
        <v>0</v>
      </c>
      <c r="K142" s="12"/>
      <c r="L142" s="174"/>
      <c r="M142" s="179"/>
      <c r="N142" s="180"/>
      <c r="O142" s="180"/>
      <c r="P142" s="181">
        <f>SUM(P143:P151)</f>
        <v>0</v>
      </c>
      <c r="Q142" s="180"/>
      <c r="R142" s="181">
        <f>SUM(R143:R151)</f>
        <v>0.20469000000000001</v>
      </c>
      <c r="S142" s="180"/>
      <c r="T142" s="182">
        <f>SUM(T143:T151)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5" t="s">
        <v>81</v>
      </c>
      <c r="AT142" s="183" t="s">
        <v>72</v>
      </c>
      <c r="AU142" s="183" t="s">
        <v>81</v>
      </c>
      <c r="AY142" s="175" t="s">
        <v>153</v>
      </c>
      <c r="BK142" s="184">
        <f>SUM(BK143:BK151)</f>
        <v>0</v>
      </c>
    </row>
    <row r="143" s="2" customFormat="1" ht="21.75" customHeight="1">
      <c r="A143" s="37"/>
      <c r="B143" s="187"/>
      <c r="C143" s="188" t="s">
        <v>152</v>
      </c>
      <c r="D143" s="188" t="s">
        <v>156</v>
      </c>
      <c r="E143" s="189" t="s">
        <v>487</v>
      </c>
      <c r="F143" s="190" t="s">
        <v>488</v>
      </c>
      <c r="G143" s="191" t="s">
        <v>373</v>
      </c>
      <c r="H143" s="192">
        <v>1</v>
      </c>
      <c r="I143" s="193"/>
      <c r="J143" s="194">
        <f>ROUND(I143*H143,2)</f>
        <v>0</v>
      </c>
      <c r="K143" s="190" t="s">
        <v>261</v>
      </c>
      <c r="L143" s="38"/>
      <c r="M143" s="195" t="s">
        <v>1</v>
      </c>
      <c r="N143" s="196" t="s">
        <v>38</v>
      </c>
      <c r="O143" s="76"/>
      <c r="P143" s="197">
        <f>O143*H143</f>
        <v>0</v>
      </c>
      <c r="Q143" s="197">
        <v>0.20469000000000001</v>
      </c>
      <c r="R143" s="197">
        <f>Q143*H143</f>
        <v>0.20469000000000001</v>
      </c>
      <c r="S143" s="197">
        <v>0</v>
      </c>
      <c r="T143" s="19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9" t="s">
        <v>173</v>
      </c>
      <c r="AT143" s="199" t="s">
        <v>156</v>
      </c>
      <c r="AU143" s="199" t="s">
        <v>83</v>
      </c>
      <c r="AY143" s="18" t="s">
        <v>153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8" t="s">
        <v>81</v>
      </c>
      <c r="BK143" s="200">
        <f>ROUND(I143*H143,2)</f>
        <v>0</v>
      </c>
      <c r="BL143" s="18" t="s">
        <v>173</v>
      </c>
      <c r="BM143" s="199" t="s">
        <v>489</v>
      </c>
    </row>
    <row r="144" s="2" customFormat="1">
      <c r="A144" s="37"/>
      <c r="B144" s="38"/>
      <c r="C144" s="37"/>
      <c r="D144" s="201" t="s">
        <v>162</v>
      </c>
      <c r="E144" s="37"/>
      <c r="F144" s="202" t="s">
        <v>490</v>
      </c>
      <c r="G144" s="37"/>
      <c r="H144" s="37"/>
      <c r="I144" s="123"/>
      <c r="J144" s="37"/>
      <c r="K144" s="37"/>
      <c r="L144" s="38"/>
      <c r="M144" s="203"/>
      <c r="N144" s="204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162</v>
      </c>
      <c r="AU144" s="18" t="s">
        <v>83</v>
      </c>
    </row>
    <row r="145" s="2" customFormat="1" ht="16.5" customHeight="1">
      <c r="A145" s="37"/>
      <c r="B145" s="187"/>
      <c r="C145" s="236" t="s">
        <v>183</v>
      </c>
      <c r="D145" s="236" t="s">
        <v>491</v>
      </c>
      <c r="E145" s="237" t="s">
        <v>492</v>
      </c>
      <c r="F145" s="238" t="s">
        <v>493</v>
      </c>
      <c r="G145" s="239" t="s">
        <v>494</v>
      </c>
      <c r="H145" s="240">
        <v>1</v>
      </c>
      <c r="I145" s="241"/>
      <c r="J145" s="242">
        <f>ROUND(I145*H145,2)</f>
        <v>0</v>
      </c>
      <c r="K145" s="238" t="s">
        <v>261</v>
      </c>
      <c r="L145" s="243"/>
      <c r="M145" s="244" t="s">
        <v>1</v>
      </c>
      <c r="N145" s="245" t="s">
        <v>38</v>
      </c>
      <c r="O145" s="76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9" t="s">
        <v>193</v>
      </c>
      <c r="AT145" s="199" t="s">
        <v>491</v>
      </c>
      <c r="AU145" s="199" t="s">
        <v>83</v>
      </c>
      <c r="AY145" s="18" t="s">
        <v>153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8" t="s">
        <v>81</v>
      </c>
      <c r="BK145" s="200">
        <f>ROUND(I145*H145,2)</f>
        <v>0</v>
      </c>
      <c r="BL145" s="18" t="s">
        <v>173</v>
      </c>
      <c r="BM145" s="199" t="s">
        <v>495</v>
      </c>
    </row>
    <row r="146" s="2" customFormat="1">
      <c r="A146" s="37"/>
      <c r="B146" s="38"/>
      <c r="C146" s="37"/>
      <c r="D146" s="201" t="s">
        <v>162</v>
      </c>
      <c r="E146" s="37"/>
      <c r="F146" s="202" t="s">
        <v>493</v>
      </c>
      <c r="G146" s="37"/>
      <c r="H146" s="37"/>
      <c r="I146" s="123"/>
      <c r="J146" s="37"/>
      <c r="K146" s="37"/>
      <c r="L146" s="38"/>
      <c r="M146" s="203"/>
      <c r="N146" s="204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162</v>
      </c>
      <c r="AU146" s="18" t="s">
        <v>83</v>
      </c>
    </row>
    <row r="147" s="14" customFormat="1">
      <c r="A147" s="14"/>
      <c r="B147" s="217"/>
      <c r="C147" s="14"/>
      <c r="D147" s="201" t="s">
        <v>264</v>
      </c>
      <c r="E147" s="218" t="s">
        <v>1</v>
      </c>
      <c r="F147" s="219" t="s">
        <v>81</v>
      </c>
      <c r="G147" s="14"/>
      <c r="H147" s="220">
        <v>1</v>
      </c>
      <c r="I147" s="221"/>
      <c r="J147" s="14"/>
      <c r="K147" s="14"/>
      <c r="L147" s="217"/>
      <c r="M147" s="222"/>
      <c r="N147" s="223"/>
      <c r="O147" s="223"/>
      <c r="P147" s="223"/>
      <c r="Q147" s="223"/>
      <c r="R147" s="223"/>
      <c r="S147" s="223"/>
      <c r="T147" s="22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8" t="s">
        <v>264</v>
      </c>
      <c r="AU147" s="218" t="s">
        <v>83</v>
      </c>
      <c r="AV147" s="14" t="s">
        <v>83</v>
      </c>
      <c r="AW147" s="14" t="s">
        <v>30</v>
      </c>
      <c r="AX147" s="14" t="s">
        <v>81</v>
      </c>
      <c r="AY147" s="218" t="s">
        <v>153</v>
      </c>
    </row>
    <row r="148" s="2" customFormat="1" ht="16.5" customHeight="1">
      <c r="A148" s="37"/>
      <c r="B148" s="187"/>
      <c r="C148" s="236" t="s">
        <v>188</v>
      </c>
      <c r="D148" s="236" t="s">
        <v>491</v>
      </c>
      <c r="E148" s="237" t="s">
        <v>496</v>
      </c>
      <c r="F148" s="238" t="s">
        <v>497</v>
      </c>
      <c r="G148" s="239" t="s">
        <v>494</v>
      </c>
      <c r="H148" s="240">
        <v>1</v>
      </c>
      <c r="I148" s="241"/>
      <c r="J148" s="242">
        <f>ROUND(I148*H148,2)</f>
        <v>0</v>
      </c>
      <c r="K148" s="238" t="s">
        <v>261</v>
      </c>
      <c r="L148" s="243"/>
      <c r="M148" s="244" t="s">
        <v>1</v>
      </c>
      <c r="N148" s="245" t="s">
        <v>38</v>
      </c>
      <c r="O148" s="76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9" t="s">
        <v>193</v>
      </c>
      <c r="AT148" s="199" t="s">
        <v>491</v>
      </c>
      <c r="AU148" s="199" t="s">
        <v>83</v>
      </c>
      <c r="AY148" s="18" t="s">
        <v>153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8" t="s">
        <v>81</v>
      </c>
      <c r="BK148" s="200">
        <f>ROUND(I148*H148,2)</f>
        <v>0</v>
      </c>
      <c r="BL148" s="18" t="s">
        <v>173</v>
      </c>
      <c r="BM148" s="199" t="s">
        <v>498</v>
      </c>
    </row>
    <row r="149" s="2" customFormat="1">
      <c r="A149" s="37"/>
      <c r="B149" s="38"/>
      <c r="C149" s="37"/>
      <c r="D149" s="201" t="s">
        <v>162</v>
      </c>
      <c r="E149" s="37"/>
      <c r="F149" s="202" t="s">
        <v>497</v>
      </c>
      <c r="G149" s="37"/>
      <c r="H149" s="37"/>
      <c r="I149" s="123"/>
      <c r="J149" s="37"/>
      <c r="K149" s="37"/>
      <c r="L149" s="38"/>
      <c r="M149" s="203"/>
      <c r="N149" s="204"/>
      <c r="O149" s="76"/>
      <c r="P149" s="76"/>
      <c r="Q149" s="76"/>
      <c r="R149" s="76"/>
      <c r="S149" s="76"/>
      <c r="T149" s="7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8" t="s">
        <v>162</v>
      </c>
      <c r="AU149" s="18" t="s">
        <v>83</v>
      </c>
    </row>
    <row r="150" s="2" customFormat="1" ht="16.5" customHeight="1">
      <c r="A150" s="37"/>
      <c r="B150" s="187"/>
      <c r="C150" s="236" t="s">
        <v>193</v>
      </c>
      <c r="D150" s="236" t="s">
        <v>491</v>
      </c>
      <c r="E150" s="237" t="s">
        <v>499</v>
      </c>
      <c r="F150" s="238" t="s">
        <v>500</v>
      </c>
      <c r="G150" s="239" t="s">
        <v>494</v>
      </c>
      <c r="H150" s="240">
        <v>1</v>
      </c>
      <c r="I150" s="241"/>
      <c r="J150" s="242">
        <f>ROUND(I150*H150,2)</f>
        <v>0</v>
      </c>
      <c r="K150" s="238" t="s">
        <v>1</v>
      </c>
      <c r="L150" s="243"/>
      <c r="M150" s="244" t="s">
        <v>1</v>
      </c>
      <c r="N150" s="245" t="s">
        <v>38</v>
      </c>
      <c r="O150" s="76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9" t="s">
        <v>193</v>
      </c>
      <c r="AT150" s="199" t="s">
        <v>491</v>
      </c>
      <c r="AU150" s="199" t="s">
        <v>83</v>
      </c>
      <c r="AY150" s="18" t="s">
        <v>153</v>
      </c>
      <c r="BE150" s="200">
        <f>IF(N150="základní",J150,0)</f>
        <v>0</v>
      </c>
      <c r="BF150" s="200">
        <f>IF(N150="snížená",J150,0)</f>
        <v>0</v>
      </c>
      <c r="BG150" s="200">
        <f>IF(N150="zákl. přenesená",J150,0)</f>
        <v>0</v>
      </c>
      <c r="BH150" s="200">
        <f>IF(N150="sníž. přenesená",J150,0)</f>
        <v>0</v>
      </c>
      <c r="BI150" s="200">
        <f>IF(N150="nulová",J150,0)</f>
        <v>0</v>
      </c>
      <c r="BJ150" s="18" t="s">
        <v>81</v>
      </c>
      <c r="BK150" s="200">
        <f>ROUND(I150*H150,2)</f>
        <v>0</v>
      </c>
      <c r="BL150" s="18" t="s">
        <v>173</v>
      </c>
      <c r="BM150" s="199" t="s">
        <v>501</v>
      </c>
    </row>
    <row r="151" s="2" customFormat="1">
      <c r="A151" s="37"/>
      <c r="B151" s="38"/>
      <c r="C151" s="37"/>
      <c r="D151" s="201" t="s">
        <v>162</v>
      </c>
      <c r="E151" s="37"/>
      <c r="F151" s="202" t="s">
        <v>500</v>
      </c>
      <c r="G151" s="37"/>
      <c r="H151" s="37"/>
      <c r="I151" s="123"/>
      <c r="J151" s="37"/>
      <c r="K151" s="37"/>
      <c r="L151" s="38"/>
      <c r="M151" s="203"/>
      <c r="N151" s="204"/>
      <c r="O151" s="76"/>
      <c r="P151" s="76"/>
      <c r="Q151" s="76"/>
      <c r="R151" s="76"/>
      <c r="S151" s="76"/>
      <c r="T151" s="7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8" t="s">
        <v>162</v>
      </c>
      <c r="AU151" s="18" t="s">
        <v>83</v>
      </c>
    </row>
    <row r="152" s="12" customFormat="1" ht="22.8" customHeight="1">
      <c r="A152" s="12"/>
      <c r="B152" s="174"/>
      <c r="C152" s="12"/>
      <c r="D152" s="175" t="s">
        <v>72</v>
      </c>
      <c r="E152" s="185" t="s">
        <v>152</v>
      </c>
      <c r="F152" s="185" t="s">
        <v>384</v>
      </c>
      <c r="G152" s="12"/>
      <c r="H152" s="12"/>
      <c r="I152" s="177"/>
      <c r="J152" s="186">
        <f>BK152</f>
        <v>0</v>
      </c>
      <c r="K152" s="12"/>
      <c r="L152" s="174"/>
      <c r="M152" s="179"/>
      <c r="N152" s="180"/>
      <c r="O152" s="180"/>
      <c r="P152" s="181">
        <f>SUM(P153:P214)</f>
        <v>0</v>
      </c>
      <c r="Q152" s="180"/>
      <c r="R152" s="181">
        <f>SUM(R153:R214)</f>
        <v>304.50412249999994</v>
      </c>
      <c r="S152" s="180"/>
      <c r="T152" s="182">
        <f>SUM(T153:T214)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5" t="s">
        <v>81</v>
      </c>
      <c r="AT152" s="183" t="s">
        <v>72</v>
      </c>
      <c r="AU152" s="183" t="s">
        <v>81</v>
      </c>
      <c r="AY152" s="175" t="s">
        <v>153</v>
      </c>
      <c r="BK152" s="184">
        <f>SUM(BK153:BK214)</f>
        <v>0</v>
      </c>
    </row>
    <row r="153" s="2" customFormat="1" ht="16.5" customHeight="1">
      <c r="A153" s="37"/>
      <c r="B153" s="187"/>
      <c r="C153" s="188" t="s">
        <v>201</v>
      </c>
      <c r="D153" s="188" t="s">
        <v>156</v>
      </c>
      <c r="E153" s="189" t="s">
        <v>502</v>
      </c>
      <c r="F153" s="190" t="s">
        <v>503</v>
      </c>
      <c r="G153" s="191" t="s">
        <v>260</v>
      </c>
      <c r="H153" s="192">
        <v>523.55999999999995</v>
      </c>
      <c r="I153" s="193"/>
      <c r="J153" s="194">
        <f>ROUND(I153*H153,2)</f>
        <v>0</v>
      </c>
      <c r="K153" s="190" t="s">
        <v>261</v>
      </c>
      <c r="L153" s="38"/>
      <c r="M153" s="195" t="s">
        <v>1</v>
      </c>
      <c r="N153" s="196" t="s">
        <v>38</v>
      </c>
      <c r="O153" s="76"/>
      <c r="P153" s="197">
        <f>O153*H153</f>
        <v>0</v>
      </c>
      <c r="Q153" s="197">
        <v>0.34499999999999997</v>
      </c>
      <c r="R153" s="197">
        <f>Q153*H153</f>
        <v>180.62819999999996</v>
      </c>
      <c r="S153" s="197">
        <v>0</v>
      </c>
      <c r="T153" s="198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9" t="s">
        <v>173</v>
      </c>
      <c r="AT153" s="199" t="s">
        <v>156</v>
      </c>
      <c r="AU153" s="199" t="s">
        <v>83</v>
      </c>
      <c r="AY153" s="18" t="s">
        <v>153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8" t="s">
        <v>81</v>
      </c>
      <c r="BK153" s="200">
        <f>ROUND(I153*H153,2)</f>
        <v>0</v>
      </c>
      <c r="BL153" s="18" t="s">
        <v>173</v>
      </c>
      <c r="BM153" s="199" t="s">
        <v>504</v>
      </c>
    </row>
    <row r="154" s="2" customFormat="1">
      <c r="A154" s="37"/>
      <c r="B154" s="38"/>
      <c r="C154" s="37"/>
      <c r="D154" s="201" t="s">
        <v>162</v>
      </c>
      <c r="E154" s="37"/>
      <c r="F154" s="202" t="s">
        <v>505</v>
      </c>
      <c r="G154" s="37"/>
      <c r="H154" s="37"/>
      <c r="I154" s="123"/>
      <c r="J154" s="37"/>
      <c r="K154" s="37"/>
      <c r="L154" s="38"/>
      <c r="M154" s="203"/>
      <c r="N154" s="204"/>
      <c r="O154" s="76"/>
      <c r="P154" s="76"/>
      <c r="Q154" s="76"/>
      <c r="R154" s="76"/>
      <c r="S154" s="76"/>
      <c r="T154" s="7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8" t="s">
        <v>162</v>
      </c>
      <c r="AU154" s="18" t="s">
        <v>83</v>
      </c>
    </row>
    <row r="155" s="13" customFormat="1">
      <c r="A155" s="13"/>
      <c r="B155" s="210"/>
      <c r="C155" s="13"/>
      <c r="D155" s="201" t="s">
        <v>264</v>
      </c>
      <c r="E155" s="211" t="s">
        <v>1</v>
      </c>
      <c r="F155" s="212" t="s">
        <v>506</v>
      </c>
      <c r="G155" s="13"/>
      <c r="H155" s="211" t="s">
        <v>1</v>
      </c>
      <c r="I155" s="213"/>
      <c r="J155" s="13"/>
      <c r="K155" s="13"/>
      <c r="L155" s="210"/>
      <c r="M155" s="214"/>
      <c r="N155" s="215"/>
      <c r="O155" s="215"/>
      <c r="P155" s="215"/>
      <c r="Q155" s="215"/>
      <c r="R155" s="215"/>
      <c r="S155" s="215"/>
      <c r="T155" s="21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11" t="s">
        <v>264</v>
      </c>
      <c r="AU155" s="211" t="s">
        <v>83</v>
      </c>
      <c r="AV155" s="13" t="s">
        <v>81</v>
      </c>
      <c r="AW155" s="13" t="s">
        <v>30</v>
      </c>
      <c r="AX155" s="13" t="s">
        <v>73</v>
      </c>
      <c r="AY155" s="211" t="s">
        <v>153</v>
      </c>
    </row>
    <row r="156" s="14" customFormat="1">
      <c r="A156" s="14"/>
      <c r="B156" s="217"/>
      <c r="C156" s="14"/>
      <c r="D156" s="201" t="s">
        <v>264</v>
      </c>
      <c r="E156" s="218" t="s">
        <v>1</v>
      </c>
      <c r="F156" s="219" t="s">
        <v>507</v>
      </c>
      <c r="G156" s="14"/>
      <c r="H156" s="220">
        <v>523.55999999999995</v>
      </c>
      <c r="I156" s="221"/>
      <c r="J156" s="14"/>
      <c r="K156" s="14"/>
      <c r="L156" s="217"/>
      <c r="M156" s="222"/>
      <c r="N156" s="223"/>
      <c r="O156" s="223"/>
      <c r="P156" s="223"/>
      <c r="Q156" s="223"/>
      <c r="R156" s="223"/>
      <c r="S156" s="223"/>
      <c r="T156" s="22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18" t="s">
        <v>264</v>
      </c>
      <c r="AU156" s="218" t="s">
        <v>83</v>
      </c>
      <c r="AV156" s="14" t="s">
        <v>83</v>
      </c>
      <c r="AW156" s="14" t="s">
        <v>30</v>
      </c>
      <c r="AX156" s="14" t="s">
        <v>81</v>
      </c>
      <c r="AY156" s="218" t="s">
        <v>153</v>
      </c>
    </row>
    <row r="157" s="2" customFormat="1" ht="16.5" customHeight="1">
      <c r="A157" s="37"/>
      <c r="B157" s="187"/>
      <c r="C157" s="188" t="s">
        <v>206</v>
      </c>
      <c r="D157" s="188" t="s">
        <v>156</v>
      </c>
      <c r="E157" s="189" t="s">
        <v>508</v>
      </c>
      <c r="F157" s="190" t="s">
        <v>509</v>
      </c>
      <c r="G157" s="191" t="s">
        <v>260</v>
      </c>
      <c r="H157" s="192">
        <v>28.899999999999999</v>
      </c>
      <c r="I157" s="193"/>
      <c r="J157" s="194">
        <f>ROUND(I157*H157,2)</f>
        <v>0</v>
      </c>
      <c r="K157" s="190" t="s">
        <v>261</v>
      </c>
      <c r="L157" s="38"/>
      <c r="M157" s="195" t="s">
        <v>1</v>
      </c>
      <c r="N157" s="196" t="s">
        <v>38</v>
      </c>
      <c r="O157" s="76"/>
      <c r="P157" s="197">
        <f>O157*H157</f>
        <v>0</v>
      </c>
      <c r="Q157" s="197">
        <v>0.34499999999999997</v>
      </c>
      <c r="R157" s="197">
        <f>Q157*H157</f>
        <v>9.9704999999999995</v>
      </c>
      <c r="S157" s="197">
        <v>0</v>
      </c>
      <c r="T157" s="198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9" t="s">
        <v>173</v>
      </c>
      <c r="AT157" s="199" t="s">
        <v>156</v>
      </c>
      <c r="AU157" s="199" t="s">
        <v>83</v>
      </c>
      <c r="AY157" s="18" t="s">
        <v>153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8" t="s">
        <v>81</v>
      </c>
      <c r="BK157" s="200">
        <f>ROUND(I157*H157,2)</f>
        <v>0</v>
      </c>
      <c r="BL157" s="18" t="s">
        <v>173</v>
      </c>
      <c r="BM157" s="199" t="s">
        <v>510</v>
      </c>
    </row>
    <row r="158" s="2" customFormat="1">
      <c r="A158" s="37"/>
      <c r="B158" s="38"/>
      <c r="C158" s="37"/>
      <c r="D158" s="201" t="s">
        <v>162</v>
      </c>
      <c r="E158" s="37"/>
      <c r="F158" s="202" t="s">
        <v>511</v>
      </c>
      <c r="G158" s="37"/>
      <c r="H158" s="37"/>
      <c r="I158" s="123"/>
      <c r="J158" s="37"/>
      <c r="K158" s="37"/>
      <c r="L158" s="38"/>
      <c r="M158" s="203"/>
      <c r="N158" s="204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162</v>
      </c>
      <c r="AU158" s="18" t="s">
        <v>83</v>
      </c>
    </row>
    <row r="159" s="13" customFormat="1">
      <c r="A159" s="13"/>
      <c r="B159" s="210"/>
      <c r="C159" s="13"/>
      <c r="D159" s="201" t="s">
        <v>264</v>
      </c>
      <c r="E159" s="211" t="s">
        <v>1</v>
      </c>
      <c r="F159" s="212" t="s">
        <v>512</v>
      </c>
      <c r="G159" s="13"/>
      <c r="H159" s="211" t="s">
        <v>1</v>
      </c>
      <c r="I159" s="213"/>
      <c r="J159" s="13"/>
      <c r="K159" s="13"/>
      <c r="L159" s="210"/>
      <c r="M159" s="214"/>
      <c r="N159" s="215"/>
      <c r="O159" s="215"/>
      <c r="P159" s="215"/>
      <c r="Q159" s="215"/>
      <c r="R159" s="215"/>
      <c r="S159" s="215"/>
      <c r="T159" s="21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11" t="s">
        <v>264</v>
      </c>
      <c r="AU159" s="211" t="s">
        <v>83</v>
      </c>
      <c r="AV159" s="13" t="s">
        <v>81</v>
      </c>
      <c r="AW159" s="13" t="s">
        <v>30</v>
      </c>
      <c r="AX159" s="13" t="s">
        <v>73</v>
      </c>
      <c r="AY159" s="211" t="s">
        <v>153</v>
      </c>
    </row>
    <row r="160" s="14" customFormat="1">
      <c r="A160" s="14"/>
      <c r="B160" s="217"/>
      <c r="C160" s="14"/>
      <c r="D160" s="201" t="s">
        <v>264</v>
      </c>
      <c r="E160" s="218" t="s">
        <v>1</v>
      </c>
      <c r="F160" s="219" t="s">
        <v>513</v>
      </c>
      <c r="G160" s="14"/>
      <c r="H160" s="220">
        <v>28.899999999999999</v>
      </c>
      <c r="I160" s="221"/>
      <c r="J160" s="14"/>
      <c r="K160" s="14"/>
      <c r="L160" s="217"/>
      <c r="M160" s="222"/>
      <c r="N160" s="223"/>
      <c r="O160" s="223"/>
      <c r="P160" s="223"/>
      <c r="Q160" s="223"/>
      <c r="R160" s="223"/>
      <c r="S160" s="223"/>
      <c r="T160" s="22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8" t="s">
        <v>264</v>
      </c>
      <c r="AU160" s="218" t="s">
        <v>83</v>
      </c>
      <c r="AV160" s="14" t="s">
        <v>83</v>
      </c>
      <c r="AW160" s="14" t="s">
        <v>30</v>
      </c>
      <c r="AX160" s="14" t="s">
        <v>81</v>
      </c>
      <c r="AY160" s="218" t="s">
        <v>153</v>
      </c>
    </row>
    <row r="161" s="2" customFormat="1" ht="16.5" customHeight="1">
      <c r="A161" s="37"/>
      <c r="B161" s="187"/>
      <c r="C161" s="188" t="s">
        <v>211</v>
      </c>
      <c r="D161" s="188" t="s">
        <v>156</v>
      </c>
      <c r="E161" s="189" t="s">
        <v>393</v>
      </c>
      <c r="F161" s="190" t="s">
        <v>394</v>
      </c>
      <c r="G161" s="191" t="s">
        <v>260</v>
      </c>
      <c r="H161" s="192">
        <v>79.450999999999993</v>
      </c>
      <c r="I161" s="193"/>
      <c r="J161" s="194">
        <f>ROUND(I161*H161,2)</f>
        <v>0</v>
      </c>
      <c r="K161" s="190" t="s">
        <v>261</v>
      </c>
      <c r="L161" s="38"/>
      <c r="M161" s="195" t="s">
        <v>1</v>
      </c>
      <c r="N161" s="196" t="s">
        <v>38</v>
      </c>
      <c r="O161" s="76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9" t="s">
        <v>173</v>
      </c>
      <c r="AT161" s="199" t="s">
        <v>156</v>
      </c>
      <c r="AU161" s="199" t="s">
        <v>83</v>
      </c>
      <c r="AY161" s="18" t="s">
        <v>153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8" t="s">
        <v>81</v>
      </c>
      <c r="BK161" s="200">
        <f>ROUND(I161*H161,2)</f>
        <v>0</v>
      </c>
      <c r="BL161" s="18" t="s">
        <v>173</v>
      </c>
      <c r="BM161" s="199" t="s">
        <v>514</v>
      </c>
    </row>
    <row r="162" s="2" customFormat="1">
      <c r="A162" s="37"/>
      <c r="B162" s="38"/>
      <c r="C162" s="37"/>
      <c r="D162" s="201" t="s">
        <v>162</v>
      </c>
      <c r="E162" s="37"/>
      <c r="F162" s="202" t="s">
        <v>396</v>
      </c>
      <c r="G162" s="37"/>
      <c r="H162" s="37"/>
      <c r="I162" s="123"/>
      <c r="J162" s="37"/>
      <c r="K162" s="37"/>
      <c r="L162" s="38"/>
      <c r="M162" s="203"/>
      <c r="N162" s="204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162</v>
      </c>
      <c r="AU162" s="18" t="s">
        <v>83</v>
      </c>
    </row>
    <row r="163" s="13" customFormat="1">
      <c r="A163" s="13"/>
      <c r="B163" s="210"/>
      <c r="C163" s="13"/>
      <c r="D163" s="201" t="s">
        <v>264</v>
      </c>
      <c r="E163" s="211" t="s">
        <v>1</v>
      </c>
      <c r="F163" s="212" t="s">
        <v>515</v>
      </c>
      <c r="G163" s="13"/>
      <c r="H163" s="211" t="s">
        <v>1</v>
      </c>
      <c r="I163" s="213"/>
      <c r="J163" s="13"/>
      <c r="K163" s="13"/>
      <c r="L163" s="210"/>
      <c r="M163" s="214"/>
      <c r="N163" s="215"/>
      <c r="O163" s="215"/>
      <c r="P163" s="215"/>
      <c r="Q163" s="215"/>
      <c r="R163" s="215"/>
      <c r="S163" s="215"/>
      <c r="T163" s="21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11" t="s">
        <v>264</v>
      </c>
      <c r="AU163" s="211" t="s">
        <v>83</v>
      </c>
      <c r="AV163" s="13" t="s">
        <v>81</v>
      </c>
      <c r="AW163" s="13" t="s">
        <v>30</v>
      </c>
      <c r="AX163" s="13" t="s">
        <v>73</v>
      </c>
      <c r="AY163" s="211" t="s">
        <v>153</v>
      </c>
    </row>
    <row r="164" s="14" customFormat="1">
      <c r="A164" s="14"/>
      <c r="B164" s="217"/>
      <c r="C164" s="14"/>
      <c r="D164" s="201" t="s">
        <v>264</v>
      </c>
      <c r="E164" s="218" t="s">
        <v>1</v>
      </c>
      <c r="F164" s="219" t="s">
        <v>516</v>
      </c>
      <c r="G164" s="14"/>
      <c r="H164" s="220">
        <v>79.450999999999993</v>
      </c>
      <c r="I164" s="221"/>
      <c r="J164" s="14"/>
      <c r="K164" s="14"/>
      <c r="L164" s="217"/>
      <c r="M164" s="222"/>
      <c r="N164" s="223"/>
      <c r="O164" s="223"/>
      <c r="P164" s="223"/>
      <c r="Q164" s="223"/>
      <c r="R164" s="223"/>
      <c r="S164" s="223"/>
      <c r="T164" s="22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8" t="s">
        <v>264</v>
      </c>
      <c r="AU164" s="218" t="s">
        <v>83</v>
      </c>
      <c r="AV164" s="14" t="s">
        <v>83</v>
      </c>
      <c r="AW164" s="14" t="s">
        <v>30</v>
      </c>
      <c r="AX164" s="14" t="s">
        <v>81</v>
      </c>
      <c r="AY164" s="218" t="s">
        <v>153</v>
      </c>
    </row>
    <row r="165" s="2" customFormat="1" ht="16.5" customHeight="1">
      <c r="A165" s="37"/>
      <c r="B165" s="187"/>
      <c r="C165" s="188" t="s">
        <v>218</v>
      </c>
      <c r="D165" s="188" t="s">
        <v>156</v>
      </c>
      <c r="E165" s="189" t="s">
        <v>517</v>
      </c>
      <c r="F165" s="190" t="s">
        <v>518</v>
      </c>
      <c r="G165" s="191" t="s">
        <v>260</v>
      </c>
      <c r="H165" s="192">
        <v>2201.5120000000002</v>
      </c>
      <c r="I165" s="193"/>
      <c r="J165" s="194">
        <f>ROUND(I165*H165,2)</f>
        <v>0</v>
      </c>
      <c r="K165" s="190" t="s">
        <v>261</v>
      </c>
      <c r="L165" s="38"/>
      <c r="M165" s="195" t="s">
        <v>1</v>
      </c>
      <c r="N165" s="196" t="s">
        <v>38</v>
      </c>
      <c r="O165" s="76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9" t="s">
        <v>173</v>
      </c>
      <c r="AT165" s="199" t="s">
        <v>156</v>
      </c>
      <c r="AU165" s="199" t="s">
        <v>83</v>
      </c>
      <c r="AY165" s="18" t="s">
        <v>153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8" t="s">
        <v>81</v>
      </c>
      <c r="BK165" s="200">
        <f>ROUND(I165*H165,2)</f>
        <v>0</v>
      </c>
      <c r="BL165" s="18" t="s">
        <v>173</v>
      </c>
      <c r="BM165" s="199" t="s">
        <v>519</v>
      </c>
    </row>
    <row r="166" s="2" customFormat="1">
      <c r="A166" s="37"/>
      <c r="B166" s="38"/>
      <c r="C166" s="37"/>
      <c r="D166" s="201" t="s">
        <v>162</v>
      </c>
      <c r="E166" s="37"/>
      <c r="F166" s="202" t="s">
        <v>520</v>
      </c>
      <c r="G166" s="37"/>
      <c r="H166" s="37"/>
      <c r="I166" s="123"/>
      <c r="J166" s="37"/>
      <c r="K166" s="37"/>
      <c r="L166" s="38"/>
      <c r="M166" s="203"/>
      <c r="N166" s="204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162</v>
      </c>
      <c r="AU166" s="18" t="s">
        <v>83</v>
      </c>
    </row>
    <row r="167" s="13" customFormat="1">
      <c r="A167" s="13"/>
      <c r="B167" s="210"/>
      <c r="C167" s="13"/>
      <c r="D167" s="201" t="s">
        <v>264</v>
      </c>
      <c r="E167" s="211" t="s">
        <v>1</v>
      </c>
      <c r="F167" s="212" t="s">
        <v>521</v>
      </c>
      <c r="G167" s="13"/>
      <c r="H167" s="211" t="s">
        <v>1</v>
      </c>
      <c r="I167" s="213"/>
      <c r="J167" s="13"/>
      <c r="K167" s="13"/>
      <c r="L167" s="210"/>
      <c r="M167" s="214"/>
      <c r="N167" s="215"/>
      <c r="O167" s="215"/>
      <c r="P167" s="215"/>
      <c r="Q167" s="215"/>
      <c r="R167" s="215"/>
      <c r="S167" s="215"/>
      <c r="T167" s="21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11" t="s">
        <v>264</v>
      </c>
      <c r="AU167" s="211" t="s">
        <v>83</v>
      </c>
      <c r="AV167" s="13" t="s">
        <v>81</v>
      </c>
      <c r="AW167" s="13" t="s">
        <v>30</v>
      </c>
      <c r="AX167" s="13" t="s">
        <v>73</v>
      </c>
      <c r="AY167" s="211" t="s">
        <v>153</v>
      </c>
    </row>
    <row r="168" s="14" customFormat="1">
      <c r="A168" s="14"/>
      <c r="B168" s="217"/>
      <c r="C168" s="14"/>
      <c r="D168" s="201" t="s">
        <v>264</v>
      </c>
      <c r="E168" s="218" t="s">
        <v>1</v>
      </c>
      <c r="F168" s="219" t="s">
        <v>522</v>
      </c>
      <c r="G168" s="14"/>
      <c r="H168" s="220">
        <v>2201.5120000000002</v>
      </c>
      <c r="I168" s="221"/>
      <c r="J168" s="14"/>
      <c r="K168" s="14"/>
      <c r="L168" s="217"/>
      <c r="M168" s="222"/>
      <c r="N168" s="223"/>
      <c r="O168" s="223"/>
      <c r="P168" s="223"/>
      <c r="Q168" s="223"/>
      <c r="R168" s="223"/>
      <c r="S168" s="223"/>
      <c r="T168" s="22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8" t="s">
        <v>264</v>
      </c>
      <c r="AU168" s="218" t="s">
        <v>83</v>
      </c>
      <c r="AV168" s="14" t="s">
        <v>83</v>
      </c>
      <c r="AW168" s="14" t="s">
        <v>30</v>
      </c>
      <c r="AX168" s="14" t="s">
        <v>81</v>
      </c>
      <c r="AY168" s="218" t="s">
        <v>153</v>
      </c>
    </row>
    <row r="169" s="2" customFormat="1" ht="16.5" customHeight="1">
      <c r="A169" s="37"/>
      <c r="B169" s="187"/>
      <c r="C169" s="188" t="s">
        <v>223</v>
      </c>
      <c r="D169" s="188" t="s">
        <v>156</v>
      </c>
      <c r="E169" s="189" t="s">
        <v>523</v>
      </c>
      <c r="F169" s="190" t="s">
        <v>524</v>
      </c>
      <c r="G169" s="191" t="s">
        <v>260</v>
      </c>
      <c r="H169" s="192">
        <v>1909.722</v>
      </c>
      <c r="I169" s="193"/>
      <c r="J169" s="194">
        <f>ROUND(I169*H169,2)</f>
        <v>0</v>
      </c>
      <c r="K169" s="190" t="s">
        <v>261</v>
      </c>
      <c r="L169" s="38"/>
      <c r="M169" s="195" t="s">
        <v>1</v>
      </c>
      <c r="N169" s="196" t="s">
        <v>38</v>
      </c>
      <c r="O169" s="76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9" t="s">
        <v>173</v>
      </c>
      <c r="AT169" s="199" t="s">
        <v>156</v>
      </c>
      <c r="AU169" s="199" t="s">
        <v>83</v>
      </c>
      <c r="AY169" s="18" t="s">
        <v>153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8" t="s">
        <v>81</v>
      </c>
      <c r="BK169" s="200">
        <f>ROUND(I169*H169,2)</f>
        <v>0</v>
      </c>
      <c r="BL169" s="18" t="s">
        <v>173</v>
      </c>
      <c r="BM169" s="199" t="s">
        <v>525</v>
      </c>
    </row>
    <row r="170" s="2" customFormat="1">
      <c r="A170" s="37"/>
      <c r="B170" s="38"/>
      <c r="C170" s="37"/>
      <c r="D170" s="201" t="s">
        <v>162</v>
      </c>
      <c r="E170" s="37"/>
      <c r="F170" s="202" t="s">
        <v>526</v>
      </c>
      <c r="G170" s="37"/>
      <c r="H170" s="37"/>
      <c r="I170" s="123"/>
      <c r="J170" s="37"/>
      <c r="K170" s="37"/>
      <c r="L170" s="38"/>
      <c r="M170" s="203"/>
      <c r="N170" s="204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162</v>
      </c>
      <c r="AU170" s="18" t="s">
        <v>83</v>
      </c>
    </row>
    <row r="171" s="13" customFormat="1">
      <c r="A171" s="13"/>
      <c r="B171" s="210"/>
      <c r="C171" s="13"/>
      <c r="D171" s="201" t="s">
        <v>264</v>
      </c>
      <c r="E171" s="211" t="s">
        <v>1</v>
      </c>
      <c r="F171" s="212" t="s">
        <v>527</v>
      </c>
      <c r="G171" s="13"/>
      <c r="H171" s="211" t="s">
        <v>1</v>
      </c>
      <c r="I171" s="213"/>
      <c r="J171" s="13"/>
      <c r="K171" s="13"/>
      <c r="L171" s="210"/>
      <c r="M171" s="214"/>
      <c r="N171" s="215"/>
      <c r="O171" s="215"/>
      <c r="P171" s="215"/>
      <c r="Q171" s="215"/>
      <c r="R171" s="215"/>
      <c r="S171" s="215"/>
      <c r="T171" s="21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11" t="s">
        <v>264</v>
      </c>
      <c r="AU171" s="211" t="s">
        <v>83</v>
      </c>
      <c r="AV171" s="13" t="s">
        <v>81</v>
      </c>
      <c r="AW171" s="13" t="s">
        <v>30</v>
      </c>
      <c r="AX171" s="13" t="s">
        <v>73</v>
      </c>
      <c r="AY171" s="211" t="s">
        <v>153</v>
      </c>
    </row>
    <row r="172" s="14" customFormat="1">
      <c r="A172" s="14"/>
      <c r="B172" s="217"/>
      <c r="C172" s="14"/>
      <c r="D172" s="201" t="s">
        <v>264</v>
      </c>
      <c r="E172" s="218" t="s">
        <v>1</v>
      </c>
      <c r="F172" s="219" t="s">
        <v>528</v>
      </c>
      <c r="G172" s="14"/>
      <c r="H172" s="220">
        <v>1909.722</v>
      </c>
      <c r="I172" s="221"/>
      <c r="J172" s="14"/>
      <c r="K172" s="14"/>
      <c r="L172" s="217"/>
      <c r="M172" s="222"/>
      <c r="N172" s="223"/>
      <c r="O172" s="223"/>
      <c r="P172" s="223"/>
      <c r="Q172" s="223"/>
      <c r="R172" s="223"/>
      <c r="S172" s="223"/>
      <c r="T172" s="22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8" t="s">
        <v>264</v>
      </c>
      <c r="AU172" s="218" t="s">
        <v>83</v>
      </c>
      <c r="AV172" s="14" t="s">
        <v>83</v>
      </c>
      <c r="AW172" s="14" t="s">
        <v>30</v>
      </c>
      <c r="AX172" s="14" t="s">
        <v>81</v>
      </c>
      <c r="AY172" s="218" t="s">
        <v>153</v>
      </c>
    </row>
    <row r="173" s="2" customFormat="1" ht="16.5" customHeight="1">
      <c r="A173" s="37"/>
      <c r="B173" s="187"/>
      <c r="C173" s="188" t="s">
        <v>228</v>
      </c>
      <c r="D173" s="188" t="s">
        <v>156</v>
      </c>
      <c r="E173" s="189" t="s">
        <v>529</v>
      </c>
      <c r="F173" s="190" t="s">
        <v>530</v>
      </c>
      <c r="G173" s="191" t="s">
        <v>260</v>
      </c>
      <c r="H173" s="192">
        <v>69.450999999999993</v>
      </c>
      <c r="I173" s="193"/>
      <c r="J173" s="194">
        <f>ROUND(I173*H173,2)</f>
        <v>0</v>
      </c>
      <c r="K173" s="190" t="s">
        <v>261</v>
      </c>
      <c r="L173" s="38"/>
      <c r="M173" s="195" t="s">
        <v>1</v>
      </c>
      <c r="N173" s="196" t="s">
        <v>38</v>
      </c>
      <c r="O173" s="76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9" t="s">
        <v>173</v>
      </c>
      <c r="AT173" s="199" t="s">
        <v>156</v>
      </c>
      <c r="AU173" s="199" t="s">
        <v>83</v>
      </c>
      <c r="AY173" s="18" t="s">
        <v>153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8" t="s">
        <v>81</v>
      </c>
      <c r="BK173" s="200">
        <f>ROUND(I173*H173,2)</f>
        <v>0</v>
      </c>
      <c r="BL173" s="18" t="s">
        <v>173</v>
      </c>
      <c r="BM173" s="199" t="s">
        <v>531</v>
      </c>
    </row>
    <row r="174" s="2" customFormat="1">
      <c r="A174" s="37"/>
      <c r="B174" s="38"/>
      <c r="C174" s="37"/>
      <c r="D174" s="201" t="s">
        <v>162</v>
      </c>
      <c r="E174" s="37"/>
      <c r="F174" s="202" t="s">
        <v>532</v>
      </c>
      <c r="G174" s="37"/>
      <c r="H174" s="37"/>
      <c r="I174" s="123"/>
      <c r="J174" s="37"/>
      <c r="K174" s="37"/>
      <c r="L174" s="38"/>
      <c r="M174" s="203"/>
      <c r="N174" s="204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162</v>
      </c>
      <c r="AU174" s="18" t="s">
        <v>83</v>
      </c>
    </row>
    <row r="175" s="13" customFormat="1">
      <c r="A175" s="13"/>
      <c r="B175" s="210"/>
      <c r="C175" s="13"/>
      <c r="D175" s="201" t="s">
        <v>264</v>
      </c>
      <c r="E175" s="211" t="s">
        <v>1</v>
      </c>
      <c r="F175" s="212" t="s">
        <v>533</v>
      </c>
      <c r="G175" s="13"/>
      <c r="H175" s="211" t="s">
        <v>1</v>
      </c>
      <c r="I175" s="213"/>
      <c r="J175" s="13"/>
      <c r="K175" s="13"/>
      <c r="L175" s="210"/>
      <c r="M175" s="214"/>
      <c r="N175" s="215"/>
      <c r="O175" s="215"/>
      <c r="P175" s="215"/>
      <c r="Q175" s="215"/>
      <c r="R175" s="215"/>
      <c r="S175" s="215"/>
      <c r="T175" s="21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11" t="s">
        <v>264</v>
      </c>
      <c r="AU175" s="211" t="s">
        <v>83</v>
      </c>
      <c r="AV175" s="13" t="s">
        <v>81</v>
      </c>
      <c r="AW175" s="13" t="s">
        <v>30</v>
      </c>
      <c r="AX175" s="13" t="s">
        <v>73</v>
      </c>
      <c r="AY175" s="211" t="s">
        <v>153</v>
      </c>
    </row>
    <row r="176" s="14" customFormat="1">
      <c r="A176" s="14"/>
      <c r="B176" s="217"/>
      <c r="C176" s="14"/>
      <c r="D176" s="201" t="s">
        <v>264</v>
      </c>
      <c r="E176" s="218" t="s">
        <v>1</v>
      </c>
      <c r="F176" s="219" t="s">
        <v>534</v>
      </c>
      <c r="G176" s="14"/>
      <c r="H176" s="220">
        <v>69.450999999999993</v>
      </c>
      <c r="I176" s="221"/>
      <c r="J176" s="14"/>
      <c r="K176" s="14"/>
      <c r="L176" s="217"/>
      <c r="M176" s="222"/>
      <c r="N176" s="223"/>
      <c r="O176" s="223"/>
      <c r="P176" s="223"/>
      <c r="Q176" s="223"/>
      <c r="R176" s="223"/>
      <c r="S176" s="223"/>
      <c r="T176" s="22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8" t="s">
        <v>264</v>
      </c>
      <c r="AU176" s="218" t="s">
        <v>83</v>
      </c>
      <c r="AV176" s="14" t="s">
        <v>83</v>
      </c>
      <c r="AW176" s="14" t="s">
        <v>30</v>
      </c>
      <c r="AX176" s="14" t="s">
        <v>81</v>
      </c>
      <c r="AY176" s="218" t="s">
        <v>153</v>
      </c>
    </row>
    <row r="177" s="2" customFormat="1" ht="16.5" customHeight="1">
      <c r="A177" s="37"/>
      <c r="B177" s="187"/>
      <c r="C177" s="188" t="s">
        <v>8</v>
      </c>
      <c r="D177" s="188" t="s">
        <v>156</v>
      </c>
      <c r="E177" s="189" t="s">
        <v>535</v>
      </c>
      <c r="F177" s="190" t="s">
        <v>536</v>
      </c>
      <c r="G177" s="191" t="s">
        <v>260</v>
      </c>
      <c r="H177" s="192">
        <v>1934.222</v>
      </c>
      <c r="I177" s="193"/>
      <c r="J177" s="194">
        <f>ROUND(I177*H177,2)</f>
        <v>0</v>
      </c>
      <c r="K177" s="190" t="s">
        <v>261</v>
      </c>
      <c r="L177" s="38"/>
      <c r="M177" s="195" t="s">
        <v>1</v>
      </c>
      <c r="N177" s="196" t="s">
        <v>38</v>
      </c>
      <c r="O177" s="76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9" t="s">
        <v>173</v>
      </c>
      <c r="AT177" s="199" t="s">
        <v>156</v>
      </c>
      <c r="AU177" s="199" t="s">
        <v>83</v>
      </c>
      <c r="AY177" s="18" t="s">
        <v>153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8" t="s">
        <v>81</v>
      </c>
      <c r="BK177" s="200">
        <f>ROUND(I177*H177,2)</f>
        <v>0</v>
      </c>
      <c r="BL177" s="18" t="s">
        <v>173</v>
      </c>
      <c r="BM177" s="199" t="s">
        <v>537</v>
      </c>
    </row>
    <row r="178" s="2" customFormat="1">
      <c r="A178" s="37"/>
      <c r="B178" s="38"/>
      <c r="C178" s="37"/>
      <c r="D178" s="201" t="s">
        <v>162</v>
      </c>
      <c r="E178" s="37"/>
      <c r="F178" s="202" t="s">
        <v>538</v>
      </c>
      <c r="G178" s="37"/>
      <c r="H178" s="37"/>
      <c r="I178" s="123"/>
      <c r="J178" s="37"/>
      <c r="K178" s="37"/>
      <c r="L178" s="38"/>
      <c r="M178" s="203"/>
      <c r="N178" s="204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162</v>
      </c>
      <c r="AU178" s="18" t="s">
        <v>83</v>
      </c>
    </row>
    <row r="179" s="13" customFormat="1">
      <c r="A179" s="13"/>
      <c r="B179" s="210"/>
      <c r="C179" s="13"/>
      <c r="D179" s="201" t="s">
        <v>264</v>
      </c>
      <c r="E179" s="211" t="s">
        <v>1</v>
      </c>
      <c r="F179" s="212" t="s">
        <v>527</v>
      </c>
      <c r="G179" s="13"/>
      <c r="H179" s="211" t="s">
        <v>1</v>
      </c>
      <c r="I179" s="213"/>
      <c r="J179" s="13"/>
      <c r="K179" s="13"/>
      <c r="L179" s="210"/>
      <c r="M179" s="214"/>
      <c r="N179" s="215"/>
      <c r="O179" s="215"/>
      <c r="P179" s="215"/>
      <c r="Q179" s="215"/>
      <c r="R179" s="215"/>
      <c r="S179" s="215"/>
      <c r="T179" s="21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11" t="s">
        <v>264</v>
      </c>
      <c r="AU179" s="211" t="s">
        <v>83</v>
      </c>
      <c r="AV179" s="13" t="s">
        <v>81</v>
      </c>
      <c r="AW179" s="13" t="s">
        <v>30</v>
      </c>
      <c r="AX179" s="13" t="s">
        <v>73</v>
      </c>
      <c r="AY179" s="211" t="s">
        <v>153</v>
      </c>
    </row>
    <row r="180" s="14" customFormat="1">
      <c r="A180" s="14"/>
      <c r="B180" s="217"/>
      <c r="C180" s="14"/>
      <c r="D180" s="201" t="s">
        <v>264</v>
      </c>
      <c r="E180" s="218" t="s">
        <v>1</v>
      </c>
      <c r="F180" s="219" t="s">
        <v>539</v>
      </c>
      <c r="G180" s="14"/>
      <c r="H180" s="220">
        <v>1934.222</v>
      </c>
      <c r="I180" s="221"/>
      <c r="J180" s="14"/>
      <c r="K180" s="14"/>
      <c r="L180" s="217"/>
      <c r="M180" s="222"/>
      <c r="N180" s="223"/>
      <c r="O180" s="223"/>
      <c r="P180" s="223"/>
      <c r="Q180" s="223"/>
      <c r="R180" s="223"/>
      <c r="S180" s="223"/>
      <c r="T180" s="22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8" t="s">
        <v>264</v>
      </c>
      <c r="AU180" s="218" t="s">
        <v>83</v>
      </c>
      <c r="AV180" s="14" t="s">
        <v>83</v>
      </c>
      <c r="AW180" s="14" t="s">
        <v>30</v>
      </c>
      <c r="AX180" s="14" t="s">
        <v>81</v>
      </c>
      <c r="AY180" s="218" t="s">
        <v>153</v>
      </c>
    </row>
    <row r="181" s="2" customFormat="1" ht="16.5" customHeight="1">
      <c r="A181" s="37"/>
      <c r="B181" s="187"/>
      <c r="C181" s="188" t="s">
        <v>237</v>
      </c>
      <c r="D181" s="188" t="s">
        <v>156</v>
      </c>
      <c r="E181" s="189" t="s">
        <v>540</v>
      </c>
      <c r="F181" s="190" t="s">
        <v>541</v>
      </c>
      <c r="G181" s="191" t="s">
        <v>260</v>
      </c>
      <c r="H181" s="192">
        <v>69.450999999999993</v>
      </c>
      <c r="I181" s="193"/>
      <c r="J181" s="194">
        <f>ROUND(I181*H181,2)</f>
        <v>0</v>
      </c>
      <c r="K181" s="190" t="s">
        <v>261</v>
      </c>
      <c r="L181" s="38"/>
      <c r="M181" s="195" t="s">
        <v>1</v>
      </c>
      <c r="N181" s="196" t="s">
        <v>38</v>
      </c>
      <c r="O181" s="76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9" t="s">
        <v>173</v>
      </c>
      <c r="AT181" s="199" t="s">
        <v>156</v>
      </c>
      <c r="AU181" s="199" t="s">
        <v>83</v>
      </c>
      <c r="AY181" s="18" t="s">
        <v>153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8" t="s">
        <v>81</v>
      </c>
      <c r="BK181" s="200">
        <f>ROUND(I181*H181,2)</f>
        <v>0</v>
      </c>
      <c r="BL181" s="18" t="s">
        <v>173</v>
      </c>
      <c r="BM181" s="199" t="s">
        <v>542</v>
      </c>
    </row>
    <row r="182" s="2" customFormat="1">
      <c r="A182" s="37"/>
      <c r="B182" s="38"/>
      <c r="C182" s="37"/>
      <c r="D182" s="201" t="s">
        <v>162</v>
      </c>
      <c r="E182" s="37"/>
      <c r="F182" s="202" t="s">
        <v>543</v>
      </c>
      <c r="G182" s="37"/>
      <c r="H182" s="37"/>
      <c r="I182" s="123"/>
      <c r="J182" s="37"/>
      <c r="K182" s="37"/>
      <c r="L182" s="38"/>
      <c r="M182" s="203"/>
      <c r="N182" s="204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162</v>
      </c>
      <c r="AU182" s="18" t="s">
        <v>83</v>
      </c>
    </row>
    <row r="183" s="14" customFormat="1">
      <c r="A183" s="14"/>
      <c r="B183" s="217"/>
      <c r="C183" s="14"/>
      <c r="D183" s="201" t="s">
        <v>264</v>
      </c>
      <c r="E183" s="218" t="s">
        <v>1</v>
      </c>
      <c r="F183" s="219" t="s">
        <v>534</v>
      </c>
      <c r="G183" s="14"/>
      <c r="H183" s="220">
        <v>69.450999999999993</v>
      </c>
      <c r="I183" s="221"/>
      <c r="J183" s="14"/>
      <c r="K183" s="14"/>
      <c r="L183" s="217"/>
      <c r="M183" s="222"/>
      <c r="N183" s="223"/>
      <c r="O183" s="223"/>
      <c r="P183" s="223"/>
      <c r="Q183" s="223"/>
      <c r="R183" s="223"/>
      <c r="S183" s="223"/>
      <c r="T183" s="22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8" t="s">
        <v>264</v>
      </c>
      <c r="AU183" s="218" t="s">
        <v>83</v>
      </c>
      <c r="AV183" s="14" t="s">
        <v>83</v>
      </c>
      <c r="AW183" s="14" t="s">
        <v>30</v>
      </c>
      <c r="AX183" s="14" t="s">
        <v>81</v>
      </c>
      <c r="AY183" s="218" t="s">
        <v>153</v>
      </c>
    </row>
    <row r="184" s="2" customFormat="1" ht="16.5" customHeight="1">
      <c r="A184" s="37"/>
      <c r="B184" s="187"/>
      <c r="C184" s="188" t="s">
        <v>244</v>
      </c>
      <c r="D184" s="188" t="s">
        <v>156</v>
      </c>
      <c r="E184" s="189" t="s">
        <v>544</v>
      </c>
      <c r="F184" s="190" t="s">
        <v>545</v>
      </c>
      <c r="G184" s="191" t="s">
        <v>260</v>
      </c>
      <c r="H184" s="192">
        <v>1973.673</v>
      </c>
      <c r="I184" s="193"/>
      <c r="J184" s="194">
        <f>ROUND(I184*H184,2)</f>
        <v>0</v>
      </c>
      <c r="K184" s="190" t="s">
        <v>261</v>
      </c>
      <c r="L184" s="38"/>
      <c r="M184" s="195" t="s">
        <v>1</v>
      </c>
      <c r="N184" s="196" t="s">
        <v>38</v>
      </c>
      <c r="O184" s="76"/>
      <c r="P184" s="197">
        <f>O184*H184</f>
        <v>0</v>
      </c>
      <c r="Q184" s="197">
        <v>0</v>
      </c>
      <c r="R184" s="197">
        <f>Q184*H184</f>
        <v>0</v>
      </c>
      <c r="S184" s="197">
        <v>0</v>
      </c>
      <c r="T184" s="198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9" t="s">
        <v>173</v>
      </c>
      <c r="AT184" s="199" t="s">
        <v>156</v>
      </c>
      <c r="AU184" s="199" t="s">
        <v>83</v>
      </c>
      <c r="AY184" s="18" t="s">
        <v>153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8" t="s">
        <v>81</v>
      </c>
      <c r="BK184" s="200">
        <f>ROUND(I184*H184,2)</f>
        <v>0</v>
      </c>
      <c r="BL184" s="18" t="s">
        <v>173</v>
      </c>
      <c r="BM184" s="199" t="s">
        <v>546</v>
      </c>
    </row>
    <row r="185" s="2" customFormat="1">
      <c r="A185" s="37"/>
      <c r="B185" s="38"/>
      <c r="C185" s="37"/>
      <c r="D185" s="201" t="s">
        <v>162</v>
      </c>
      <c r="E185" s="37"/>
      <c r="F185" s="202" t="s">
        <v>547</v>
      </c>
      <c r="G185" s="37"/>
      <c r="H185" s="37"/>
      <c r="I185" s="123"/>
      <c r="J185" s="37"/>
      <c r="K185" s="37"/>
      <c r="L185" s="38"/>
      <c r="M185" s="203"/>
      <c r="N185" s="204"/>
      <c r="O185" s="76"/>
      <c r="P185" s="76"/>
      <c r="Q185" s="76"/>
      <c r="R185" s="76"/>
      <c r="S185" s="76"/>
      <c r="T185" s="7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162</v>
      </c>
      <c r="AU185" s="18" t="s">
        <v>83</v>
      </c>
    </row>
    <row r="186" s="14" customFormat="1">
      <c r="A186" s="14"/>
      <c r="B186" s="217"/>
      <c r="C186" s="14"/>
      <c r="D186" s="201" t="s">
        <v>264</v>
      </c>
      <c r="E186" s="218" t="s">
        <v>1</v>
      </c>
      <c r="F186" s="219" t="s">
        <v>548</v>
      </c>
      <c r="G186" s="14"/>
      <c r="H186" s="220">
        <v>1973.673</v>
      </c>
      <c r="I186" s="221"/>
      <c r="J186" s="14"/>
      <c r="K186" s="14"/>
      <c r="L186" s="217"/>
      <c r="M186" s="222"/>
      <c r="N186" s="223"/>
      <c r="O186" s="223"/>
      <c r="P186" s="223"/>
      <c r="Q186" s="223"/>
      <c r="R186" s="223"/>
      <c r="S186" s="223"/>
      <c r="T186" s="22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18" t="s">
        <v>264</v>
      </c>
      <c r="AU186" s="218" t="s">
        <v>83</v>
      </c>
      <c r="AV186" s="14" t="s">
        <v>83</v>
      </c>
      <c r="AW186" s="14" t="s">
        <v>30</v>
      </c>
      <c r="AX186" s="14" t="s">
        <v>81</v>
      </c>
      <c r="AY186" s="218" t="s">
        <v>153</v>
      </c>
    </row>
    <row r="187" s="2" customFormat="1" ht="16.5" customHeight="1">
      <c r="A187" s="37"/>
      <c r="B187" s="187"/>
      <c r="C187" s="188" t="s">
        <v>356</v>
      </c>
      <c r="D187" s="188" t="s">
        <v>156</v>
      </c>
      <c r="E187" s="189" t="s">
        <v>549</v>
      </c>
      <c r="F187" s="190" t="s">
        <v>550</v>
      </c>
      <c r="G187" s="191" t="s">
        <v>260</v>
      </c>
      <c r="H187" s="192">
        <v>1875.0219999999999</v>
      </c>
      <c r="I187" s="193"/>
      <c r="J187" s="194">
        <f>ROUND(I187*H187,2)</f>
        <v>0</v>
      </c>
      <c r="K187" s="190" t="s">
        <v>261</v>
      </c>
      <c r="L187" s="38"/>
      <c r="M187" s="195" t="s">
        <v>1</v>
      </c>
      <c r="N187" s="196" t="s">
        <v>38</v>
      </c>
      <c r="O187" s="76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9" t="s">
        <v>173</v>
      </c>
      <c r="AT187" s="199" t="s">
        <v>156</v>
      </c>
      <c r="AU187" s="199" t="s">
        <v>83</v>
      </c>
      <c r="AY187" s="18" t="s">
        <v>153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8" t="s">
        <v>81</v>
      </c>
      <c r="BK187" s="200">
        <f>ROUND(I187*H187,2)</f>
        <v>0</v>
      </c>
      <c r="BL187" s="18" t="s">
        <v>173</v>
      </c>
      <c r="BM187" s="199" t="s">
        <v>551</v>
      </c>
    </row>
    <row r="188" s="2" customFormat="1">
      <c r="A188" s="37"/>
      <c r="B188" s="38"/>
      <c r="C188" s="37"/>
      <c r="D188" s="201" t="s">
        <v>162</v>
      </c>
      <c r="E188" s="37"/>
      <c r="F188" s="202" t="s">
        <v>552</v>
      </c>
      <c r="G188" s="37"/>
      <c r="H188" s="37"/>
      <c r="I188" s="123"/>
      <c r="J188" s="37"/>
      <c r="K188" s="37"/>
      <c r="L188" s="38"/>
      <c r="M188" s="203"/>
      <c r="N188" s="204"/>
      <c r="O188" s="76"/>
      <c r="P188" s="76"/>
      <c r="Q188" s="76"/>
      <c r="R188" s="76"/>
      <c r="S188" s="76"/>
      <c r="T188" s="7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8" t="s">
        <v>162</v>
      </c>
      <c r="AU188" s="18" t="s">
        <v>83</v>
      </c>
    </row>
    <row r="189" s="14" customFormat="1">
      <c r="A189" s="14"/>
      <c r="B189" s="217"/>
      <c r="C189" s="14"/>
      <c r="D189" s="201" t="s">
        <v>264</v>
      </c>
      <c r="E189" s="218" t="s">
        <v>1</v>
      </c>
      <c r="F189" s="219" t="s">
        <v>553</v>
      </c>
      <c r="G189" s="14"/>
      <c r="H189" s="220">
        <v>1875.0219999999999</v>
      </c>
      <c r="I189" s="221"/>
      <c r="J189" s="14"/>
      <c r="K189" s="14"/>
      <c r="L189" s="217"/>
      <c r="M189" s="222"/>
      <c r="N189" s="223"/>
      <c r="O189" s="223"/>
      <c r="P189" s="223"/>
      <c r="Q189" s="223"/>
      <c r="R189" s="223"/>
      <c r="S189" s="223"/>
      <c r="T189" s="22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8" t="s">
        <v>264</v>
      </c>
      <c r="AU189" s="218" t="s">
        <v>83</v>
      </c>
      <c r="AV189" s="14" t="s">
        <v>83</v>
      </c>
      <c r="AW189" s="14" t="s">
        <v>30</v>
      </c>
      <c r="AX189" s="14" t="s">
        <v>81</v>
      </c>
      <c r="AY189" s="218" t="s">
        <v>153</v>
      </c>
    </row>
    <row r="190" s="2" customFormat="1" ht="16.5" customHeight="1">
      <c r="A190" s="37"/>
      <c r="B190" s="187"/>
      <c r="C190" s="188" t="s">
        <v>363</v>
      </c>
      <c r="D190" s="188" t="s">
        <v>156</v>
      </c>
      <c r="E190" s="189" t="s">
        <v>554</v>
      </c>
      <c r="F190" s="190" t="s">
        <v>555</v>
      </c>
      <c r="G190" s="191" t="s">
        <v>260</v>
      </c>
      <c r="H190" s="192">
        <v>1974.973</v>
      </c>
      <c r="I190" s="193"/>
      <c r="J190" s="194">
        <f>ROUND(I190*H190,2)</f>
        <v>0</v>
      </c>
      <c r="K190" s="190" t="s">
        <v>261</v>
      </c>
      <c r="L190" s="38"/>
      <c r="M190" s="195" t="s">
        <v>1</v>
      </c>
      <c r="N190" s="196" t="s">
        <v>38</v>
      </c>
      <c r="O190" s="76"/>
      <c r="P190" s="197">
        <f>O190*H190</f>
        <v>0</v>
      </c>
      <c r="Q190" s="197">
        <v>0</v>
      </c>
      <c r="R190" s="197">
        <f>Q190*H190</f>
        <v>0</v>
      </c>
      <c r="S190" s="197">
        <v>0</v>
      </c>
      <c r="T190" s="198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9" t="s">
        <v>173</v>
      </c>
      <c r="AT190" s="199" t="s">
        <v>156</v>
      </c>
      <c r="AU190" s="199" t="s">
        <v>83</v>
      </c>
      <c r="AY190" s="18" t="s">
        <v>153</v>
      </c>
      <c r="BE190" s="200">
        <f>IF(N190="základní",J190,0)</f>
        <v>0</v>
      </c>
      <c r="BF190" s="200">
        <f>IF(N190="snížená",J190,0)</f>
        <v>0</v>
      </c>
      <c r="BG190" s="200">
        <f>IF(N190="zákl. přenesená",J190,0)</f>
        <v>0</v>
      </c>
      <c r="BH190" s="200">
        <f>IF(N190="sníž. přenesená",J190,0)</f>
        <v>0</v>
      </c>
      <c r="BI190" s="200">
        <f>IF(N190="nulová",J190,0)</f>
        <v>0</v>
      </c>
      <c r="BJ190" s="18" t="s">
        <v>81</v>
      </c>
      <c r="BK190" s="200">
        <f>ROUND(I190*H190,2)</f>
        <v>0</v>
      </c>
      <c r="BL190" s="18" t="s">
        <v>173</v>
      </c>
      <c r="BM190" s="199" t="s">
        <v>556</v>
      </c>
    </row>
    <row r="191" s="2" customFormat="1">
      <c r="A191" s="37"/>
      <c r="B191" s="38"/>
      <c r="C191" s="37"/>
      <c r="D191" s="201" t="s">
        <v>162</v>
      </c>
      <c r="E191" s="37"/>
      <c r="F191" s="202" t="s">
        <v>557</v>
      </c>
      <c r="G191" s="37"/>
      <c r="H191" s="37"/>
      <c r="I191" s="123"/>
      <c r="J191" s="37"/>
      <c r="K191" s="37"/>
      <c r="L191" s="38"/>
      <c r="M191" s="203"/>
      <c r="N191" s="204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162</v>
      </c>
      <c r="AU191" s="18" t="s">
        <v>83</v>
      </c>
    </row>
    <row r="192" s="14" customFormat="1">
      <c r="A192" s="14"/>
      <c r="B192" s="217"/>
      <c r="C192" s="14"/>
      <c r="D192" s="201" t="s">
        <v>264</v>
      </c>
      <c r="E192" s="218" t="s">
        <v>1</v>
      </c>
      <c r="F192" s="219" t="s">
        <v>558</v>
      </c>
      <c r="G192" s="14"/>
      <c r="H192" s="220">
        <v>1974.973</v>
      </c>
      <c r="I192" s="221"/>
      <c r="J192" s="14"/>
      <c r="K192" s="14"/>
      <c r="L192" s="217"/>
      <c r="M192" s="222"/>
      <c r="N192" s="223"/>
      <c r="O192" s="223"/>
      <c r="P192" s="223"/>
      <c r="Q192" s="223"/>
      <c r="R192" s="223"/>
      <c r="S192" s="223"/>
      <c r="T192" s="22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8" t="s">
        <v>264</v>
      </c>
      <c r="AU192" s="218" t="s">
        <v>83</v>
      </c>
      <c r="AV192" s="14" t="s">
        <v>83</v>
      </c>
      <c r="AW192" s="14" t="s">
        <v>30</v>
      </c>
      <c r="AX192" s="14" t="s">
        <v>81</v>
      </c>
      <c r="AY192" s="218" t="s">
        <v>153</v>
      </c>
    </row>
    <row r="193" s="2" customFormat="1" ht="16.5" customHeight="1">
      <c r="A193" s="37"/>
      <c r="B193" s="187"/>
      <c r="C193" s="188" t="s">
        <v>370</v>
      </c>
      <c r="D193" s="188" t="s">
        <v>156</v>
      </c>
      <c r="E193" s="189" t="s">
        <v>559</v>
      </c>
      <c r="F193" s="190" t="s">
        <v>560</v>
      </c>
      <c r="G193" s="191" t="s">
        <v>260</v>
      </c>
      <c r="H193" s="192">
        <v>1941.973</v>
      </c>
      <c r="I193" s="193"/>
      <c r="J193" s="194">
        <f>ROUND(I193*H193,2)</f>
        <v>0</v>
      </c>
      <c r="K193" s="190" t="s">
        <v>261</v>
      </c>
      <c r="L193" s="38"/>
      <c r="M193" s="195" t="s">
        <v>1</v>
      </c>
      <c r="N193" s="196" t="s">
        <v>38</v>
      </c>
      <c r="O193" s="76"/>
      <c r="P193" s="197">
        <f>O193*H193</f>
        <v>0</v>
      </c>
      <c r="Q193" s="197">
        <v>0</v>
      </c>
      <c r="R193" s="197">
        <f>Q193*H193</f>
        <v>0</v>
      </c>
      <c r="S193" s="197">
        <v>0</v>
      </c>
      <c r="T193" s="198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9" t="s">
        <v>173</v>
      </c>
      <c r="AT193" s="199" t="s">
        <v>156</v>
      </c>
      <c r="AU193" s="199" t="s">
        <v>83</v>
      </c>
      <c r="AY193" s="18" t="s">
        <v>153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8" t="s">
        <v>81</v>
      </c>
      <c r="BK193" s="200">
        <f>ROUND(I193*H193,2)</f>
        <v>0</v>
      </c>
      <c r="BL193" s="18" t="s">
        <v>173</v>
      </c>
      <c r="BM193" s="199" t="s">
        <v>561</v>
      </c>
    </row>
    <row r="194" s="2" customFormat="1">
      <c r="A194" s="37"/>
      <c r="B194" s="38"/>
      <c r="C194" s="37"/>
      <c r="D194" s="201" t="s">
        <v>162</v>
      </c>
      <c r="E194" s="37"/>
      <c r="F194" s="202" t="s">
        <v>562</v>
      </c>
      <c r="G194" s="37"/>
      <c r="H194" s="37"/>
      <c r="I194" s="123"/>
      <c r="J194" s="37"/>
      <c r="K194" s="37"/>
      <c r="L194" s="38"/>
      <c r="M194" s="203"/>
      <c r="N194" s="204"/>
      <c r="O194" s="76"/>
      <c r="P194" s="76"/>
      <c r="Q194" s="76"/>
      <c r="R194" s="76"/>
      <c r="S194" s="76"/>
      <c r="T194" s="7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8" t="s">
        <v>162</v>
      </c>
      <c r="AU194" s="18" t="s">
        <v>83</v>
      </c>
    </row>
    <row r="195" s="14" customFormat="1">
      <c r="A195" s="14"/>
      <c r="B195" s="217"/>
      <c r="C195" s="14"/>
      <c r="D195" s="201" t="s">
        <v>264</v>
      </c>
      <c r="E195" s="218" t="s">
        <v>1</v>
      </c>
      <c r="F195" s="219" t="s">
        <v>563</v>
      </c>
      <c r="G195" s="14"/>
      <c r="H195" s="220">
        <v>1941.973</v>
      </c>
      <c r="I195" s="221"/>
      <c r="J195" s="14"/>
      <c r="K195" s="14"/>
      <c r="L195" s="217"/>
      <c r="M195" s="222"/>
      <c r="N195" s="223"/>
      <c r="O195" s="223"/>
      <c r="P195" s="223"/>
      <c r="Q195" s="223"/>
      <c r="R195" s="223"/>
      <c r="S195" s="223"/>
      <c r="T195" s="22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18" t="s">
        <v>264</v>
      </c>
      <c r="AU195" s="218" t="s">
        <v>83</v>
      </c>
      <c r="AV195" s="14" t="s">
        <v>83</v>
      </c>
      <c r="AW195" s="14" t="s">
        <v>30</v>
      </c>
      <c r="AX195" s="14" t="s">
        <v>81</v>
      </c>
      <c r="AY195" s="218" t="s">
        <v>153</v>
      </c>
    </row>
    <row r="196" s="2" customFormat="1" ht="16.5" customHeight="1">
      <c r="A196" s="37"/>
      <c r="B196" s="187"/>
      <c r="C196" s="188" t="s">
        <v>7</v>
      </c>
      <c r="D196" s="188" t="s">
        <v>156</v>
      </c>
      <c r="E196" s="189" t="s">
        <v>564</v>
      </c>
      <c r="F196" s="190" t="s">
        <v>565</v>
      </c>
      <c r="G196" s="191" t="s">
        <v>260</v>
      </c>
      <c r="H196" s="192">
        <v>1891.222</v>
      </c>
      <c r="I196" s="193"/>
      <c r="J196" s="194">
        <f>ROUND(I196*H196,2)</f>
        <v>0</v>
      </c>
      <c r="K196" s="190" t="s">
        <v>261</v>
      </c>
      <c r="L196" s="38"/>
      <c r="M196" s="195" t="s">
        <v>1</v>
      </c>
      <c r="N196" s="196" t="s">
        <v>38</v>
      </c>
      <c r="O196" s="76"/>
      <c r="P196" s="197">
        <f>O196*H196</f>
        <v>0</v>
      </c>
      <c r="Q196" s="197">
        <v>0</v>
      </c>
      <c r="R196" s="197">
        <f>Q196*H196</f>
        <v>0</v>
      </c>
      <c r="S196" s="197">
        <v>0</v>
      </c>
      <c r="T196" s="198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9" t="s">
        <v>173</v>
      </c>
      <c r="AT196" s="199" t="s">
        <v>156</v>
      </c>
      <c r="AU196" s="199" t="s">
        <v>83</v>
      </c>
      <c r="AY196" s="18" t="s">
        <v>153</v>
      </c>
      <c r="BE196" s="200">
        <f>IF(N196="základní",J196,0)</f>
        <v>0</v>
      </c>
      <c r="BF196" s="200">
        <f>IF(N196="snížená",J196,0)</f>
        <v>0</v>
      </c>
      <c r="BG196" s="200">
        <f>IF(N196="zákl. přenesená",J196,0)</f>
        <v>0</v>
      </c>
      <c r="BH196" s="200">
        <f>IF(N196="sníž. přenesená",J196,0)</f>
        <v>0</v>
      </c>
      <c r="BI196" s="200">
        <f>IF(N196="nulová",J196,0)</f>
        <v>0</v>
      </c>
      <c r="BJ196" s="18" t="s">
        <v>81</v>
      </c>
      <c r="BK196" s="200">
        <f>ROUND(I196*H196,2)</f>
        <v>0</v>
      </c>
      <c r="BL196" s="18" t="s">
        <v>173</v>
      </c>
      <c r="BM196" s="199" t="s">
        <v>566</v>
      </c>
    </row>
    <row r="197" s="2" customFormat="1">
      <c r="A197" s="37"/>
      <c r="B197" s="38"/>
      <c r="C197" s="37"/>
      <c r="D197" s="201" t="s">
        <v>162</v>
      </c>
      <c r="E197" s="37"/>
      <c r="F197" s="202" t="s">
        <v>567</v>
      </c>
      <c r="G197" s="37"/>
      <c r="H197" s="37"/>
      <c r="I197" s="123"/>
      <c r="J197" s="37"/>
      <c r="K197" s="37"/>
      <c r="L197" s="38"/>
      <c r="M197" s="203"/>
      <c r="N197" s="204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162</v>
      </c>
      <c r="AU197" s="18" t="s">
        <v>83</v>
      </c>
    </row>
    <row r="198" s="13" customFormat="1">
      <c r="A198" s="13"/>
      <c r="B198" s="210"/>
      <c r="C198" s="13"/>
      <c r="D198" s="201" t="s">
        <v>264</v>
      </c>
      <c r="E198" s="211" t="s">
        <v>1</v>
      </c>
      <c r="F198" s="212" t="s">
        <v>568</v>
      </c>
      <c r="G198" s="13"/>
      <c r="H198" s="211" t="s">
        <v>1</v>
      </c>
      <c r="I198" s="213"/>
      <c r="J198" s="13"/>
      <c r="K198" s="13"/>
      <c r="L198" s="210"/>
      <c r="M198" s="214"/>
      <c r="N198" s="215"/>
      <c r="O198" s="215"/>
      <c r="P198" s="215"/>
      <c r="Q198" s="215"/>
      <c r="R198" s="215"/>
      <c r="S198" s="215"/>
      <c r="T198" s="21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11" t="s">
        <v>264</v>
      </c>
      <c r="AU198" s="211" t="s">
        <v>83</v>
      </c>
      <c r="AV198" s="13" t="s">
        <v>81</v>
      </c>
      <c r="AW198" s="13" t="s">
        <v>30</v>
      </c>
      <c r="AX198" s="13" t="s">
        <v>73</v>
      </c>
      <c r="AY198" s="211" t="s">
        <v>153</v>
      </c>
    </row>
    <row r="199" s="14" customFormat="1">
      <c r="A199" s="14"/>
      <c r="B199" s="217"/>
      <c r="C199" s="14"/>
      <c r="D199" s="201" t="s">
        <v>264</v>
      </c>
      <c r="E199" s="218" t="s">
        <v>1</v>
      </c>
      <c r="F199" s="219" t="s">
        <v>569</v>
      </c>
      <c r="G199" s="14"/>
      <c r="H199" s="220">
        <v>1891.222</v>
      </c>
      <c r="I199" s="221"/>
      <c r="J199" s="14"/>
      <c r="K199" s="14"/>
      <c r="L199" s="217"/>
      <c r="M199" s="222"/>
      <c r="N199" s="223"/>
      <c r="O199" s="223"/>
      <c r="P199" s="223"/>
      <c r="Q199" s="223"/>
      <c r="R199" s="223"/>
      <c r="S199" s="223"/>
      <c r="T199" s="22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18" t="s">
        <v>264</v>
      </c>
      <c r="AU199" s="218" t="s">
        <v>83</v>
      </c>
      <c r="AV199" s="14" t="s">
        <v>83</v>
      </c>
      <c r="AW199" s="14" t="s">
        <v>30</v>
      </c>
      <c r="AX199" s="14" t="s">
        <v>81</v>
      </c>
      <c r="AY199" s="218" t="s">
        <v>153</v>
      </c>
    </row>
    <row r="200" s="2" customFormat="1" ht="16.5" customHeight="1">
      <c r="A200" s="37"/>
      <c r="B200" s="187"/>
      <c r="C200" s="188" t="s">
        <v>385</v>
      </c>
      <c r="D200" s="188" t="s">
        <v>156</v>
      </c>
      <c r="E200" s="189" t="s">
        <v>570</v>
      </c>
      <c r="F200" s="190" t="s">
        <v>571</v>
      </c>
      <c r="G200" s="191" t="s">
        <v>260</v>
      </c>
      <c r="H200" s="192">
        <v>484.91000000000002</v>
      </c>
      <c r="I200" s="193"/>
      <c r="J200" s="194">
        <f>ROUND(I200*H200,2)</f>
        <v>0</v>
      </c>
      <c r="K200" s="190" t="s">
        <v>261</v>
      </c>
      <c r="L200" s="38"/>
      <c r="M200" s="195" t="s">
        <v>1</v>
      </c>
      <c r="N200" s="196" t="s">
        <v>38</v>
      </c>
      <c r="O200" s="76"/>
      <c r="P200" s="197">
        <f>O200*H200</f>
        <v>0</v>
      </c>
      <c r="Q200" s="197">
        <v>0.084250000000000005</v>
      </c>
      <c r="R200" s="197">
        <f>Q200*H200</f>
        <v>40.853667500000007</v>
      </c>
      <c r="S200" s="197">
        <v>0</v>
      </c>
      <c r="T200" s="198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9" t="s">
        <v>173</v>
      </c>
      <c r="AT200" s="199" t="s">
        <v>156</v>
      </c>
      <c r="AU200" s="199" t="s">
        <v>83</v>
      </c>
      <c r="AY200" s="18" t="s">
        <v>153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8" t="s">
        <v>81</v>
      </c>
      <c r="BK200" s="200">
        <f>ROUND(I200*H200,2)</f>
        <v>0</v>
      </c>
      <c r="BL200" s="18" t="s">
        <v>173</v>
      </c>
      <c r="BM200" s="199" t="s">
        <v>572</v>
      </c>
    </row>
    <row r="201" s="2" customFormat="1">
      <c r="A201" s="37"/>
      <c r="B201" s="38"/>
      <c r="C201" s="37"/>
      <c r="D201" s="201" t="s">
        <v>162</v>
      </c>
      <c r="E201" s="37"/>
      <c r="F201" s="202" t="s">
        <v>573</v>
      </c>
      <c r="G201" s="37"/>
      <c r="H201" s="37"/>
      <c r="I201" s="123"/>
      <c r="J201" s="37"/>
      <c r="K201" s="37"/>
      <c r="L201" s="38"/>
      <c r="M201" s="203"/>
      <c r="N201" s="204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162</v>
      </c>
      <c r="AU201" s="18" t="s">
        <v>83</v>
      </c>
    </row>
    <row r="202" s="14" customFormat="1">
      <c r="A202" s="14"/>
      <c r="B202" s="217"/>
      <c r="C202" s="14"/>
      <c r="D202" s="201" t="s">
        <v>264</v>
      </c>
      <c r="E202" s="218" t="s">
        <v>1</v>
      </c>
      <c r="F202" s="219" t="s">
        <v>574</v>
      </c>
      <c r="G202" s="14"/>
      <c r="H202" s="220">
        <v>484.91000000000002</v>
      </c>
      <c r="I202" s="221"/>
      <c r="J202" s="14"/>
      <c r="K202" s="14"/>
      <c r="L202" s="217"/>
      <c r="M202" s="222"/>
      <c r="N202" s="223"/>
      <c r="O202" s="223"/>
      <c r="P202" s="223"/>
      <c r="Q202" s="223"/>
      <c r="R202" s="223"/>
      <c r="S202" s="223"/>
      <c r="T202" s="22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8" t="s">
        <v>264</v>
      </c>
      <c r="AU202" s="218" t="s">
        <v>83</v>
      </c>
      <c r="AV202" s="14" t="s">
        <v>83</v>
      </c>
      <c r="AW202" s="14" t="s">
        <v>30</v>
      </c>
      <c r="AX202" s="14" t="s">
        <v>81</v>
      </c>
      <c r="AY202" s="218" t="s">
        <v>153</v>
      </c>
    </row>
    <row r="203" s="2" customFormat="1" ht="16.5" customHeight="1">
      <c r="A203" s="37"/>
      <c r="B203" s="187"/>
      <c r="C203" s="236" t="s">
        <v>392</v>
      </c>
      <c r="D203" s="236" t="s">
        <v>491</v>
      </c>
      <c r="E203" s="237" t="s">
        <v>575</v>
      </c>
      <c r="F203" s="238" t="s">
        <v>576</v>
      </c>
      <c r="G203" s="239" t="s">
        <v>260</v>
      </c>
      <c r="H203" s="240">
        <v>475.524</v>
      </c>
      <c r="I203" s="241"/>
      <c r="J203" s="242">
        <f>ROUND(I203*H203,2)</f>
        <v>0</v>
      </c>
      <c r="K203" s="238" t="s">
        <v>261</v>
      </c>
      <c r="L203" s="243"/>
      <c r="M203" s="244" t="s">
        <v>1</v>
      </c>
      <c r="N203" s="245" t="s">
        <v>38</v>
      </c>
      <c r="O203" s="76"/>
      <c r="P203" s="197">
        <f>O203*H203</f>
        <v>0</v>
      </c>
      <c r="Q203" s="197">
        <v>0.13100000000000001</v>
      </c>
      <c r="R203" s="197">
        <f>Q203*H203</f>
        <v>62.293644</v>
      </c>
      <c r="S203" s="197">
        <v>0</v>
      </c>
      <c r="T203" s="198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9" t="s">
        <v>193</v>
      </c>
      <c r="AT203" s="199" t="s">
        <v>491</v>
      </c>
      <c r="AU203" s="199" t="s">
        <v>83</v>
      </c>
      <c r="AY203" s="18" t="s">
        <v>153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8" t="s">
        <v>81</v>
      </c>
      <c r="BK203" s="200">
        <f>ROUND(I203*H203,2)</f>
        <v>0</v>
      </c>
      <c r="BL203" s="18" t="s">
        <v>173</v>
      </c>
      <c r="BM203" s="199" t="s">
        <v>577</v>
      </c>
    </row>
    <row r="204" s="2" customFormat="1">
      <c r="A204" s="37"/>
      <c r="B204" s="38"/>
      <c r="C204" s="37"/>
      <c r="D204" s="201" t="s">
        <v>162</v>
      </c>
      <c r="E204" s="37"/>
      <c r="F204" s="202" t="s">
        <v>576</v>
      </c>
      <c r="G204" s="37"/>
      <c r="H204" s="37"/>
      <c r="I204" s="123"/>
      <c r="J204" s="37"/>
      <c r="K204" s="37"/>
      <c r="L204" s="38"/>
      <c r="M204" s="203"/>
      <c r="N204" s="204"/>
      <c r="O204" s="76"/>
      <c r="P204" s="76"/>
      <c r="Q204" s="76"/>
      <c r="R204" s="76"/>
      <c r="S204" s="76"/>
      <c r="T204" s="7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162</v>
      </c>
      <c r="AU204" s="18" t="s">
        <v>83</v>
      </c>
    </row>
    <row r="205" s="14" customFormat="1">
      <c r="A205" s="14"/>
      <c r="B205" s="217"/>
      <c r="C205" s="14"/>
      <c r="D205" s="201" t="s">
        <v>264</v>
      </c>
      <c r="E205" s="218" t="s">
        <v>1</v>
      </c>
      <c r="F205" s="219" t="s">
        <v>578</v>
      </c>
      <c r="G205" s="14"/>
      <c r="H205" s="220">
        <v>475.524</v>
      </c>
      <c r="I205" s="221"/>
      <c r="J205" s="14"/>
      <c r="K205" s="14"/>
      <c r="L205" s="217"/>
      <c r="M205" s="222"/>
      <c r="N205" s="223"/>
      <c r="O205" s="223"/>
      <c r="P205" s="223"/>
      <c r="Q205" s="223"/>
      <c r="R205" s="223"/>
      <c r="S205" s="223"/>
      <c r="T205" s="22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8" t="s">
        <v>264</v>
      </c>
      <c r="AU205" s="218" t="s">
        <v>83</v>
      </c>
      <c r="AV205" s="14" t="s">
        <v>83</v>
      </c>
      <c r="AW205" s="14" t="s">
        <v>30</v>
      </c>
      <c r="AX205" s="14" t="s">
        <v>81</v>
      </c>
      <c r="AY205" s="218" t="s">
        <v>153</v>
      </c>
    </row>
    <row r="206" s="2" customFormat="1" ht="16.5" customHeight="1">
      <c r="A206" s="37"/>
      <c r="B206" s="187"/>
      <c r="C206" s="236" t="s">
        <v>399</v>
      </c>
      <c r="D206" s="236" t="s">
        <v>491</v>
      </c>
      <c r="E206" s="237" t="s">
        <v>579</v>
      </c>
      <c r="F206" s="238" t="s">
        <v>580</v>
      </c>
      <c r="G206" s="239" t="s">
        <v>260</v>
      </c>
      <c r="H206" s="240">
        <v>29.766999999999999</v>
      </c>
      <c r="I206" s="241"/>
      <c r="J206" s="242">
        <f>ROUND(I206*H206,2)</f>
        <v>0</v>
      </c>
      <c r="K206" s="238" t="s">
        <v>261</v>
      </c>
      <c r="L206" s="243"/>
      <c r="M206" s="244" t="s">
        <v>1</v>
      </c>
      <c r="N206" s="245" t="s">
        <v>38</v>
      </c>
      <c r="O206" s="76"/>
      <c r="P206" s="197">
        <f>O206*H206</f>
        <v>0</v>
      </c>
      <c r="Q206" s="197">
        <v>0.17599999999999999</v>
      </c>
      <c r="R206" s="197">
        <f>Q206*H206</f>
        <v>5.2389919999999996</v>
      </c>
      <c r="S206" s="197">
        <v>0</v>
      </c>
      <c r="T206" s="198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9" t="s">
        <v>193</v>
      </c>
      <c r="AT206" s="199" t="s">
        <v>491</v>
      </c>
      <c r="AU206" s="199" t="s">
        <v>83</v>
      </c>
      <c r="AY206" s="18" t="s">
        <v>153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8" t="s">
        <v>81</v>
      </c>
      <c r="BK206" s="200">
        <f>ROUND(I206*H206,2)</f>
        <v>0</v>
      </c>
      <c r="BL206" s="18" t="s">
        <v>173</v>
      </c>
      <c r="BM206" s="199" t="s">
        <v>581</v>
      </c>
    </row>
    <row r="207" s="2" customFormat="1">
      <c r="A207" s="37"/>
      <c r="B207" s="38"/>
      <c r="C207" s="37"/>
      <c r="D207" s="201" t="s">
        <v>162</v>
      </c>
      <c r="E207" s="37"/>
      <c r="F207" s="202" t="s">
        <v>580</v>
      </c>
      <c r="G207" s="37"/>
      <c r="H207" s="37"/>
      <c r="I207" s="123"/>
      <c r="J207" s="37"/>
      <c r="K207" s="37"/>
      <c r="L207" s="38"/>
      <c r="M207" s="203"/>
      <c r="N207" s="204"/>
      <c r="O207" s="76"/>
      <c r="P207" s="76"/>
      <c r="Q207" s="76"/>
      <c r="R207" s="76"/>
      <c r="S207" s="76"/>
      <c r="T207" s="7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8" t="s">
        <v>162</v>
      </c>
      <c r="AU207" s="18" t="s">
        <v>83</v>
      </c>
    </row>
    <row r="208" s="14" customFormat="1">
      <c r="A208" s="14"/>
      <c r="B208" s="217"/>
      <c r="C208" s="14"/>
      <c r="D208" s="201" t="s">
        <v>264</v>
      </c>
      <c r="E208" s="218" t="s">
        <v>1</v>
      </c>
      <c r="F208" s="219" t="s">
        <v>582</v>
      </c>
      <c r="G208" s="14"/>
      <c r="H208" s="220">
        <v>29.766999999999999</v>
      </c>
      <c r="I208" s="221"/>
      <c r="J208" s="14"/>
      <c r="K208" s="14"/>
      <c r="L208" s="217"/>
      <c r="M208" s="222"/>
      <c r="N208" s="223"/>
      <c r="O208" s="223"/>
      <c r="P208" s="223"/>
      <c r="Q208" s="223"/>
      <c r="R208" s="223"/>
      <c r="S208" s="223"/>
      <c r="T208" s="22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18" t="s">
        <v>264</v>
      </c>
      <c r="AU208" s="218" t="s">
        <v>83</v>
      </c>
      <c r="AV208" s="14" t="s">
        <v>83</v>
      </c>
      <c r="AW208" s="14" t="s">
        <v>30</v>
      </c>
      <c r="AX208" s="14" t="s">
        <v>81</v>
      </c>
      <c r="AY208" s="218" t="s">
        <v>153</v>
      </c>
    </row>
    <row r="209" s="2" customFormat="1" ht="16.5" customHeight="1">
      <c r="A209" s="37"/>
      <c r="B209" s="187"/>
      <c r="C209" s="236" t="s">
        <v>406</v>
      </c>
      <c r="D209" s="236" t="s">
        <v>491</v>
      </c>
      <c r="E209" s="237" t="s">
        <v>583</v>
      </c>
      <c r="F209" s="238" t="s">
        <v>584</v>
      </c>
      <c r="G209" s="239" t="s">
        <v>260</v>
      </c>
      <c r="H209" s="240">
        <v>19.271000000000001</v>
      </c>
      <c r="I209" s="241"/>
      <c r="J209" s="242">
        <f>ROUND(I209*H209,2)</f>
        <v>0</v>
      </c>
      <c r="K209" s="238" t="s">
        <v>261</v>
      </c>
      <c r="L209" s="243"/>
      <c r="M209" s="244" t="s">
        <v>1</v>
      </c>
      <c r="N209" s="245" t="s">
        <v>38</v>
      </c>
      <c r="O209" s="76"/>
      <c r="P209" s="197">
        <f>O209*H209</f>
        <v>0</v>
      </c>
      <c r="Q209" s="197">
        <v>0.13100000000000001</v>
      </c>
      <c r="R209" s="197">
        <f>Q209*H209</f>
        <v>2.5245010000000003</v>
      </c>
      <c r="S209" s="197">
        <v>0</v>
      </c>
      <c r="T209" s="198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9" t="s">
        <v>193</v>
      </c>
      <c r="AT209" s="199" t="s">
        <v>491</v>
      </c>
      <c r="AU209" s="199" t="s">
        <v>83</v>
      </c>
      <c r="AY209" s="18" t="s">
        <v>153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8" t="s">
        <v>81</v>
      </c>
      <c r="BK209" s="200">
        <f>ROUND(I209*H209,2)</f>
        <v>0</v>
      </c>
      <c r="BL209" s="18" t="s">
        <v>173</v>
      </c>
      <c r="BM209" s="199" t="s">
        <v>585</v>
      </c>
    </row>
    <row r="210" s="2" customFormat="1">
      <c r="A210" s="37"/>
      <c r="B210" s="38"/>
      <c r="C210" s="37"/>
      <c r="D210" s="201" t="s">
        <v>162</v>
      </c>
      <c r="E210" s="37"/>
      <c r="F210" s="202" t="s">
        <v>584</v>
      </c>
      <c r="G210" s="37"/>
      <c r="H210" s="37"/>
      <c r="I210" s="123"/>
      <c r="J210" s="37"/>
      <c r="K210" s="37"/>
      <c r="L210" s="38"/>
      <c r="M210" s="203"/>
      <c r="N210" s="204"/>
      <c r="O210" s="76"/>
      <c r="P210" s="76"/>
      <c r="Q210" s="76"/>
      <c r="R210" s="76"/>
      <c r="S210" s="76"/>
      <c r="T210" s="7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8" t="s">
        <v>162</v>
      </c>
      <c r="AU210" s="18" t="s">
        <v>83</v>
      </c>
    </row>
    <row r="211" s="14" customFormat="1">
      <c r="A211" s="14"/>
      <c r="B211" s="217"/>
      <c r="C211" s="14"/>
      <c r="D211" s="201" t="s">
        <v>264</v>
      </c>
      <c r="E211" s="218" t="s">
        <v>1</v>
      </c>
      <c r="F211" s="219" t="s">
        <v>586</v>
      </c>
      <c r="G211" s="14"/>
      <c r="H211" s="220">
        <v>19.271000000000001</v>
      </c>
      <c r="I211" s="221"/>
      <c r="J211" s="14"/>
      <c r="K211" s="14"/>
      <c r="L211" s="217"/>
      <c r="M211" s="222"/>
      <c r="N211" s="223"/>
      <c r="O211" s="223"/>
      <c r="P211" s="223"/>
      <c r="Q211" s="223"/>
      <c r="R211" s="223"/>
      <c r="S211" s="223"/>
      <c r="T211" s="22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8" t="s">
        <v>264</v>
      </c>
      <c r="AU211" s="218" t="s">
        <v>83</v>
      </c>
      <c r="AV211" s="14" t="s">
        <v>83</v>
      </c>
      <c r="AW211" s="14" t="s">
        <v>30</v>
      </c>
      <c r="AX211" s="14" t="s">
        <v>81</v>
      </c>
      <c r="AY211" s="218" t="s">
        <v>153</v>
      </c>
    </row>
    <row r="212" s="2" customFormat="1" ht="16.5" customHeight="1">
      <c r="A212" s="37"/>
      <c r="B212" s="187"/>
      <c r="C212" s="188" t="s">
        <v>412</v>
      </c>
      <c r="D212" s="188" t="s">
        <v>156</v>
      </c>
      <c r="E212" s="189" t="s">
        <v>587</v>
      </c>
      <c r="F212" s="190" t="s">
        <v>588</v>
      </c>
      <c r="G212" s="191" t="s">
        <v>260</v>
      </c>
      <c r="H212" s="192">
        <v>28.899999999999999</v>
      </c>
      <c r="I212" s="193"/>
      <c r="J212" s="194">
        <f>ROUND(I212*H212,2)</f>
        <v>0</v>
      </c>
      <c r="K212" s="190" t="s">
        <v>261</v>
      </c>
      <c r="L212" s="38"/>
      <c r="M212" s="195" t="s">
        <v>1</v>
      </c>
      <c r="N212" s="196" t="s">
        <v>38</v>
      </c>
      <c r="O212" s="76"/>
      <c r="P212" s="197">
        <f>O212*H212</f>
        <v>0</v>
      </c>
      <c r="Q212" s="197">
        <v>0.10362</v>
      </c>
      <c r="R212" s="197">
        <f>Q212*H212</f>
        <v>2.994618</v>
      </c>
      <c r="S212" s="197">
        <v>0</v>
      </c>
      <c r="T212" s="198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9" t="s">
        <v>173</v>
      </c>
      <c r="AT212" s="199" t="s">
        <v>156</v>
      </c>
      <c r="AU212" s="199" t="s">
        <v>83</v>
      </c>
      <c r="AY212" s="18" t="s">
        <v>153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8" t="s">
        <v>81</v>
      </c>
      <c r="BK212" s="200">
        <f>ROUND(I212*H212,2)</f>
        <v>0</v>
      </c>
      <c r="BL212" s="18" t="s">
        <v>173</v>
      </c>
      <c r="BM212" s="199" t="s">
        <v>589</v>
      </c>
    </row>
    <row r="213" s="2" customFormat="1">
      <c r="A213" s="37"/>
      <c r="B213" s="38"/>
      <c r="C213" s="37"/>
      <c r="D213" s="201" t="s">
        <v>162</v>
      </c>
      <c r="E213" s="37"/>
      <c r="F213" s="202" t="s">
        <v>590</v>
      </c>
      <c r="G213" s="37"/>
      <c r="H213" s="37"/>
      <c r="I213" s="123"/>
      <c r="J213" s="37"/>
      <c r="K213" s="37"/>
      <c r="L213" s="38"/>
      <c r="M213" s="203"/>
      <c r="N213" s="204"/>
      <c r="O213" s="76"/>
      <c r="P213" s="76"/>
      <c r="Q213" s="76"/>
      <c r="R213" s="76"/>
      <c r="S213" s="76"/>
      <c r="T213" s="7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8" t="s">
        <v>162</v>
      </c>
      <c r="AU213" s="18" t="s">
        <v>83</v>
      </c>
    </row>
    <row r="214" s="14" customFormat="1">
      <c r="A214" s="14"/>
      <c r="B214" s="217"/>
      <c r="C214" s="14"/>
      <c r="D214" s="201" t="s">
        <v>264</v>
      </c>
      <c r="E214" s="218" t="s">
        <v>1</v>
      </c>
      <c r="F214" s="219" t="s">
        <v>513</v>
      </c>
      <c r="G214" s="14"/>
      <c r="H214" s="220">
        <v>28.899999999999999</v>
      </c>
      <c r="I214" s="221"/>
      <c r="J214" s="14"/>
      <c r="K214" s="14"/>
      <c r="L214" s="217"/>
      <c r="M214" s="222"/>
      <c r="N214" s="223"/>
      <c r="O214" s="223"/>
      <c r="P214" s="223"/>
      <c r="Q214" s="223"/>
      <c r="R214" s="223"/>
      <c r="S214" s="223"/>
      <c r="T214" s="22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8" t="s">
        <v>264</v>
      </c>
      <c r="AU214" s="218" t="s">
        <v>83</v>
      </c>
      <c r="AV214" s="14" t="s">
        <v>83</v>
      </c>
      <c r="AW214" s="14" t="s">
        <v>30</v>
      </c>
      <c r="AX214" s="14" t="s">
        <v>81</v>
      </c>
      <c r="AY214" s="218" t="s">
        <v>153</v>
      </c>
    </row>
    <row r="215" s="12" customFormat="1" ht="22.8" customHeight="1">
      <c r="A215" s="12"/>
      <c r="B215" s="174"/>
      <c r="C215" s="12"/>
      <c r="D215" s="175" t="s">
        <v>72</v>
      </c>
      <c r="E215" s="185" t="s">
        <v>201</v>
      </c>
      <c r="F215" s="185" t="s">
        <v>405</v>
      </c>
      <c r="G215" s="12"/>
      <c r="H215" s="12"/>
      <c r="I215" s="177"/>
      <c r="J215" s="186">
        <f>BK215</f>
        <v>0</v>
      </c>
      <c r="K215" s="12"/>
      <c r="L215" s="174"/>
      <c r="M215" s="179"/>
      <c r="N215" s="180"/>
      <c r="O215" s="180"/>
      <c r="P215" s="181">
        <f>SUM(P216:P265)</f>
        <v>0</v>
      </c>
      <c r="Q215" s="180"/>
      <c r="R215" s="181">
        <f>SUM(R216:R265)</f>
        <v>187.91340199999999</v>
      </c>
      <c r="S215" s="180"/>
      <c r="T215" s="182">
        <f>SUM(T216:T265)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75" t="s">
        <v>81</v>
      </c>
      <c r="AT215" s="183" t="s">
        <v>72</v>
      </c>
      <c r="AU215" s="183" t="s">
        <v>81</v>
      </c>
      <c r="AY215" s="175" t="s">
        <v>153</v>
      </c>
      <c r="BK215" s="184">
        <f>SUM(BK216:BK265)</f>
        <v>0</v>
      </c>
    </row>
    <row r="216" s="2" customFormat="1" ht="16.5" customHeight="1">
      <c r="A216" s="37"/>
      <c r="B216" s="187"/>
      <c r="C216" s="188" t="s">
        <v>419</v>
      </c>
      <c r="D216" s="188" t="s">
        <v>156</v>
      </c>
      <c r="E216" s="189" t="s">
        <v>591</v>
      </c>
      <c r="F216" s="190" t="s">
        <v>592</v>
      </c>
      <c r="G216" s="191" t="s">
        <v>494</v>
      </c>
      <c r="H216" s="192">
        <v>5</v>
      </c>
      <c r="I216" s="193"/>
      <c r="J216" s="194">
        <f>ROUND(I216*H216,2)</f>
        <v>0</v>
      </c>
      <c r="K216" s="190" t="s">
        <v>1</v>
      </c>
      <c r="L216" s="38"/>
      <c r="M216" s="195" t="s">
        <v>1</v>
      </c>
      <c r="N216" s="196" t="s">
        <v>38</v>
      </c>
      <c r="O216" s="76"/>
      <c r="P216" s="197">
        <f>O216*H216</f>
        <v>0</v>
      </c>
      <c r="Q216" s="197">
        <v>0.10931</v>
      </c>
      <c r="R216" s="197">
        <f>Q216*H216</f>
        <v>0.54654999999999998</v>
      </c>
      <c r="S216" s="197">
        <v>0</v>
      </c>
      <c r="T216" s="198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9" t="s">
        <v>173</v>
      </c>
      <c r="AT216" s="199" t="s">
        <v>156</v>
      </c>
      <c r="AU216" s="199" t="s">
        <v>83</v>
      </c>
      <c r="AY216" s="18" t="s">
        <v>153</v>
      </c>
      <c r="BE216" s="200">
        <f>IF(N216="základní",J216,0)</f>
        <v>0</v>
      </c>
      <c r="BF216" s="200">
        <f>IF(N216="snížená",J216,0)</f>
        <v>0</v>
      </c>
      <c r="BG216" s="200">
        <f>IF(N216="zákl. přenesená",J216,0)</f>
        <v>0</v>
      </c>
      <c r="BH216" s="200">
        <f>IF(N216="sníž. přenesená",J216,0)</f>
        <v>0</v>
      </c>
      <c r="BI216" s="200">
        <f>IF(N216="nulová",J216,0)</f>
        <v>0</v>
      </c>
      <c r="BJ216" s="18" t="s">
        <v>81</v>
      </c>
      <c r="BK216" s="200">
        <f>ROUND(I216*H216,2)</f>
        <v>0</v>
      </c>
      <c r="BL216" s="18" t="s">
        <v>173</v>
      </c>
      <c r="BM216" s="199" t="s">
        <v>593</v>
      </c>
    </row>
    <row r="217" s="2" customFormat="1">
      <c r="A217" s="37"/>
      <c r="B217" s="38"/>
      <c r="C217" s="37"/>
      <c r="D217" s="201" t="s">
        <v>162</v>
      </c>
      <c r="E217" s="37"/>
      <c r="F217" s="202" t="s">
        <v>594</v>
      </c>
      <c r="G217" s="37"/>
      <c r="H217" s="37"/>
      <c r="I217" s="123"/>
      <c r="J217" s="37"/>
      <c r="K217" s="37"/>
      <c r="L217" s="38"/>
      <c r="M217" s="203"/>
      <c r="N217" s="204"/>
      <c r="O217" s="76"/>
      <c r="P217" s="76"/>
      <c r="Q217" s="76"/>
      <c r="R217" s="76"/>
      <c r="S217" s="76"/>
      <c r="T217" s="7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8" t="s">
        <v>162</v>
      </c>
      <c r="AU217" s="18" t="s">
        <v>83</v>
      </c>
    </row>
    <row r="218" s="14" customFormat="1">
      <c r="A218" s="14"/>
      <c r="B218" s="217"/>
      <c r="C218" s="14"/>
      <c r="D218" s="201" t="s">
        <v>264</v>
      </c>
      <c r="E218" s="218" t="s">
        <v>1</v>
      </c>
      <c r="F218" s="219" t="s">
        <v>152</v>
      </c>
      <c r="G218" s="14"/>
      <c r="H218" s="220">
        <v>5</v>
      </c>
      <c r="I218" s="221"/>
      <c r="J218" s="14"/>
      <c r="K218" s="14"/>
      <c r="L218" s="217"/>
      <c r="M218" s="222"/>
      <c r="N218" s="223"/>
      <c r="O218" s="223"/>
      <c r="P218" s="223"/>
      <c r="Q218" s="223"/>
      <c r="R218" s="223"/>
      <c r="S218" s="223"/>
      <c r="T218" s="22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18" t="s">
        <v>264</v>
      </c>
      <c r="AU218" s="218" t="s">
        <v>83</v>
      </c>
      <c r="AV218" s="14" t="s">
        <v>83</v>
      </c>
      <c r="AW218" s="14" t="s">
        <v>30</v>
      </c>
      <c r="AX218" s="14" t="s">
        <v>81</v>
      </c>
      <c r="AY218" s="218" t="s">
        <v>153</v>
      </c>
    </row>
    <row r="219" s="2" customFormat="1" ht="16.5" customHeight="1">
      <c r="A219" s="37"/>
      <c r="B219" s="187"/>
      <c r="C219" s="236" t="s">
        <v>427</v>
      </c>
      <c r="D219" s="236" t="s">
        <v>491</v>
      </c>
      <c r="E219" s="237" t="s">
        <v>595</v>
      </c>
      <c r="F219" s="238" t="s">
        <v>596</v>
      </c>
      <c r="G219" s="239" t="s">
        <v>494</v>
      </c>
      <c r="H219" s="240">
        <v>3</v>
      </c>
      <c r="I219" s="241"/>
      <c r="J219" s="242">
        <f>ROUND(I219*H219,2)</f>
        <v>0</v>
      </c>
      <c r="K219" s="238" t="s">
        <v>1</v>
      </c>
      <c r="L219" s="243"/>
      <c r="M219" s="244" t="s">
        <v>1</v>
      </c>
      <c r="N219" s="245" t="s">
        <v>38</v>
      </c>
      <c r="O219" s="76"/>
      <c r="P219" s="197">
        <f>O219*H219</f>
        <v>0</v>
      </c>
      <c r="Q219" s="197">
        <v>0.0074999999999999997</v>
      </c>
      <c r="R219" s="197">
        <f>Q219*H219</f>
        <v>0.022499999999999999</v>
      </c>
      <c r="S219" s="197">
        <v>0</v>
      </c>
      <c r="T219" s="198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9" t="s">
        <v>193</v>
      </c>
      <c r="AT219" s="199" t="s">
        <v>491</v>
      </c>
      <c r="AU219" s="199" t="s">
        <v>83</v>
      </c>
      <c r="AY219" s="18" t="s">
        <v>153</v>
      </c>
      <c r="BE219" s="200">
        <f>IF(N219="základní",J219,0)</f>
        <v>0</v>
      </c>
      <c r="BF219" s="200">
        <f>IF(N219="snížená",J219,0)</f>
        <v>0</v>
      </c>
      <c r="BG219" s="200">
        <f>IF(N219="zákl. přenesená",J219,0)</f>
        <v>0</v>
      </c>
      <c r="BH219" s="200">
        <f>IF(N219="sníž. přenesená",J219,0)</f>
        <v>0</v>
      </c>
      <c r="BI219" s="200">
        <f>IF(N219="nulová",J219,0)</f>
        <v>0</v>
      </c>
      <c r="BJ219" s="18" t="s">
        <v>81</v>
      </c>
      <c r="BK219" s="200">
        <f>ROUND(I219*H219,2)</f>
        <v>0</v>
      </c>
      <c r="BL219" s="18" t="s">
        <v>173</v>
      </c>
      <c r="BM219" s="199" t="s">
        <v>597</v>
      </c>
    </row>
    <row r="220" s="2" customFormat="1">
      <c r="A220" s="37"/>
      <c r="B220" s="38"/>
      <c r="C220" s="37"/>
      <c r="D220" s="201" t="s">
        <v>162</v>
      </c>
      <c r="E220" s="37"/>
      <c r="F220" s="202" t="s">
        <v>598</v>
      </c>
      <c r="G220" s="37"/>
      <c r="H220" s="37"/>
      <c r="I220" s="123"/>
      <c r="J220" s="37"/>
      <c r="K220" s="37"/>
      <c r="L220" s="38"/>
      <c r="M220" s="203"/>
      <c r="N220" s="204"/>
      <c r="O220" s="76"/>
      <c r="P220" s="76"/>
      <c r="Q220" s="76"/>
      <c r="R220" s="76"/>
      <c r="S220" s="76"/>
      <c r="T220" s="7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8" t="s">
        <v>162</v>
      </c>
      <c r="AU220" s="18" t="s">
        <v>83</v>
      </c>
    </row>
    <row r="221" s="14" customFormat="1">
      <c r="A221" s="14"/>
      <c r="B221" s="217"/>
      <c r="C221" s="14"/>
      <c r="D221" s="201" t="s">
        <v>264</v>
      </c>
      <c r="E221" s="218" t="s">
        <v>1</v>
      </c>
      <c r="F221" s="219" t="s">
        <v>168</v>
      </c>
      <c r="G221" s="14"/>
      <c r="H221" s="220">
        <v>3</v>
      </c>
      <c r="I221" s="221"/>
      <c r="J221" s="14"/>
      <c r="K221" s="14"/>
      <c r="L221" s="217"/>
      <c r="M221" s="222"/>
      <c r="N221" s="223"/>
      <c r="O221" s="223"/>
      <c r="P221" s="223"/>
      <c r="Q221" s="223"/>
      <c r="R221" s="223"/>
      <c r="S221" s="223"/>
      <c r="T221" s="22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18" t="s">
        <v>264</v>
      </c>
      <c r="AU221" s="218" t="s">
        <v>83</v>
      </c>
      <c r="AV221" s="14" t="s">
        <v>83</v>
      </c>
      <c r="AW221" s="14" t="s">
        <v>30</v>
      </c>
      <c r="AX221" s="14" t="s">
        <v>81</v>
      </c>
      <c r="AY221" s="218" t="s">
        <v>153</v>
      </c>
    </row>
    <row r="222" s="2" customFormat="1" ht="16.5" customHeight="1">
      <c r="A222" s="37"/>
      <c r="B222" s="187"/>
      <c r="C222" s="236" t="s">
        <v>433</v>
      </c>
      <c r="D222" s="236" t="s">
        <v>491</v>
      </c>
      <c r="E222" s="237" t="s">
        <v>599</v>
      </c>
      <c r="F222" s="238" t="s">
        <v>600</v>
      </c>
      <c r="G222" s="239" t="s">
        <v>494</v>
      </c>
      <c r="H222" s="240">
        <v>2</v>
      </c>
      <c r="I222" s="241"/>
      <c r="J222" s="242">
        <f>ROUND(I222*H222,2)</f>
        <v>0</v>
      </c>
      <c r="K222" s="238" t="s">
        <v>1</v>
      </c>
      <c r="L222" s="243"/>
      <c r="M222" s="244" t="s">
        <v>1</v>
      </c>
      <c r="N222" s="245" t="s">
        <v>38</v>
      </c>
      <c r="O222" s="76"/>
      <c r="P222" s="197">
        <f>O222*H222</f>
        <v>0</v>
      </c>
      <c r="Q222" s="197">
        <v>0.0074999999999999997</v>
      </c>
      <c r="R222" s="197">
        <f>Q222*H222</f>
        <v>0.014999999999999999</v>
      </c>
      <c r="S222" s="197">
        <v>0</v>
      </c>
      <c r="T222" s="198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9" t="s">
        <v>193</v>
      </c>
      <c r="AT222" s="199" t="s">
        <v>491</v>
      </c>
      <c r="AU222" s="199" t="s">
        <v>83</v>
      </c>
      <c r="AY222" s="18" t="s">
        <v>153</v>
      </c>
      <c r="BE222" s="200">
        <f>IF(N222="základní",J222,0)</f>
        <v>0</v>
      </c>
      <c r="BF222" s="200">
        <f>IF(N222="snížená",J222,0)</f>
        <v>0</v>
      </c>
      <c r="BG222" s="200">
        <f>IF(N222="zákl. přenesená",J222,0)</f>
        <v>0</v>
      </c>
      <c r="BH222" s="200">
        <f>IF(N222="sníž. přenesená",J222,0)</f>
        <v>0</v>
      </c>
      <c r="BI222" s="200">
        <f>IF(N222="nulová",J222,0)</f>
        <v>0</v>
      </c>
      <c r="BJ222" s="18" t="s">
        <v>81</v>
      </c>
      <c r="BK222" s="200">
        <f>ROUND(I222*H222,2)</f>
        <v>0</v>
      </c>
      <c r="BL222" s="18" t="s">
        <v>173</v>
      </c>
      <c r="BM222" s="199" t="s">
        <v>601</v>
      </c>
    </row>
    <row r="223" s="2" customFormat="1">
      <c r="A223" s="37"/>
      <c r="B223" s="38"/>
      <c r="C223" s="37"/>
      <c r="D223" s="201" t="s">
        <v>162</v>
      </c>
      <c r="E223" s="37"/>
      <c r="F223" s="202" t="s">
        <v>602</v>
      </c>
      <c r="G223" s="37"/>
      <c r="H223" s="37"/>
      <c r="I223" s="123"/>
      <c r="J223" s="37"/>
      <c r="K223" s="37"/>
      <c r="L223" s="38"/>
      <c r="M223" s="203"/>
      <c r="N223" s="204"/>
      <c r="O223" s="76"/>
      <c r="P223" s="76"/>
      <c r="Q223" s="76"/>
      <c r="R223" s="76"/>
      <c r="S223" s="76"/>
      <c r="T223" s="7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8" t="s">
        <v>162</v>
      </c>
      <c r="AU223" s="18" t="s">
        <v>83</v>
      </c>
    </row>
    <row r="224" s="14" customFormat="1">
      <c r="A224" s="14"/>
      <c r="B224" s="217"/>
      <c r="C224" s="14"/>
      <c r="D224" s="201" t="s">
        <v>264</v>
      </c>
      <c r="E224" s="218" t="s">
        <v>1</v>
      </c>
      <c r="F224" s="219" t="s">
        <v>83</v>
      </c>
      <c r="G224" s="14"/>
      <c r="H224" s="220">
        <v>2</v>
      </c>
      <c r="I224" s="221"/>
      <c r="J224" s="14"/>
      <c r="K224" s="14"/>
      <c r="L224" s="217"/>
      <c r="M224" s="222"/>
      <c r="N224" s="223"/>
      <c r="O224" s="223"/>
      <c r="P224" s="223"/>
      <c r="Q224" s="223"/>
      <c r="R224" s="223"/>
      <c r="S224" s="223"/>
      <c r="T224" s="22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18" t="s">
        <v>264</v>
      </c>
      <c r="AU224" s="218" t="s">
        <v>83</v>
      </c>
      <c r="AV224" s="14" t="s">
        <v>83</v>
      </c>
      <c r="AW224" s="14" t="s">
        <v>30</v>
      </c>
      <c r="AX224" s="14" t="s">
        <v>81</v>
      </c>
      <c r="AY224" s="218" t="s">
        <v>153</v>
      </c>
    </row>
    <row r="225" s="2" customFormat="1" ht="16.5" customHeight="1">
      <c r="A225" s="37"/>
      <c r="B225" s="187"/>
      <c r="C225" s="188" t="s">
        <v>439</v>
      </c>
      <c r="D225" s="188" t="s">
        <v>156</v>
      </c>
      <c r="E225" s="189" t="s">
        <v>603</v>
      </c>
      <c r="F225" s="190" t="s">
        <v>604</v>
      </c>
      <c r="G225" s="191" t="s">
        <v>373</v>
      </c>
      <c r="H225" s="192">
        <v>4</v>
      </c>
      <c r="I225" s="193"/>
      <c r="J225" s="194">
        <f>ROUND(I225*H225,2)</f>
        <v>0</v>
      </c>
      <c r="K225" s="190" t="s">
        <v>1</v>
      </c>
      <c r="L225" s="38"/>
      <c r="M225" s="195" t="s">
        <v>1</v>
      </c>
      <c r="N225" s="196" t="s">
        <v>38</v>
      </c>
      <c r="O225" s="76"/>
      <c r="P225" s="197">
        <f>O225*H225</f>
        <v>0</v>
      </c>
      <c r="Q225" s="197">
        <v>0.10931</v>
      </c>
      <c r="R225" s="197">
        <f>Q225*H225</f>
        <v>0.43724000000000002</v>
      </c>
      <c r="S225" s="197">
        <v>0</v>
      </c>
      <c r="T225" s="198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9" t="s">
        <v>173</v>
      </c>
      <c r="AT225" s="199" t="s">
        <v>156</v>
      </c>
      <c r="AU225" s="199" t="s">
        <v>83</v>
      </c>
      <c r="AY225" s="18" t="s">
        <v>153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8" t="s">
        <v>81</v>
      </c>
      <c r="BK225" s="200">
        <f>ROUND(I225*H225,2)</f>
        <v>0</v>
      </c>
      <c r="BL225" s="18" t="s">
        <v>173</v>
      </c>
      <c r="BM225" s="199" t="s">
        <v>605</v>
      </c>
    </row>
    <row r="226" s="2" customFormat="1">
      <c r="A226" s="37"/>
      <c r="B226" s="38"/>
      <c r="C226" s="37"/>
      <c r="D226" s="201" t="s">
        <v>162</v>
      </c>
      <c r="E226" s="37"/>
      <c r="F226" s="202" t="s">
        <v>606</v>
      </c>
      <c r="G226" s="37"/>
      <c r="H226" s="37"/>
      <c r="I226" s="123"/>
      <c r="J226" s="37"/>
      <c r="K226" s="37"/>
      <c r="L226" s="38"/>
      <c r="M226" s="203"/>
      <c r="N226" s="204"/>
      <c r="O226" s="76"/>
      <c r="P226" s="76"/>
      <c r="Q226" s="76"/>
      <c r="R226" s="76"/>
      <c r="S226" s="76"/>
      <c r="T226" s="7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8" t="s">
        <v>162</v>
      </c>
      <c r="AU226" s="18" t="s">
        <v>83</v>
      </c>
    </row>
    <row r="227" s="2" customFormat="1" ht="16.5" customHeight="1">
      <c r="A227" s="37"/>
      <c r="B227" s="187"/>
      <c r="C227" s="188" t="s">
        <v>444</v>
      </c>
      <c r="D227" s="188" t="s">
        <v>156</v>
      </c>
      <c r="E227" s="189" t="s">
        <v>607</v>
      </c>
      <c r="F227" s="190" t="s">
        <v>608</v>
      </c>
      <c r="G227" s="191" t="s">
        <v>373</v>
      </c>
      <c r="H227" s="192">
        <v>445.5</v>
      </c>
      <c r="I227" s="193"/>
      <c r="J227" s="194">
        <f>ROUND(I227*H227,2)</f>
        <v>0</v>
      </c>
      <c r="K227" s="190" t="s">
        <v>261</v>
      </c>
      <c r="L227" s="38"/>
      <c r="M227" s="195" t="s">
        <v>1</v>
      </c>
      <c r="N227" s="196" t="s">
        <v>38</v>
      </c>
      <c r="O227" s="76"/>
      <c r="P227" s="197">
        <f>O227*H227</f>
        <v>0</v>
      </c>
      <c r="Q227" s="197">
        <v>0.15540000000000001</v>
      </c>
      <c r="R227" s="197">
        <f>Q227*H227</f>
        <v>69.230699999999999</v>
      </c>
      <c r="S227" s="197">
        <v>0</v>
      </c>
      <c r="T227" s="198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9" t="s">
        <v>173</v>
      </c>
      <c r="AT227" s="199" t="s">
        <v>156</v>
      </c>
      <c r="AU227" s="199" t="s">
        <v>83</v>
      </c>
      <c r="AY227" s="18" t="s">
        <v>153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8" t="s">
        <v>81</v>
      </c>
      <c r="BK227" s="200">
        <f>ROUND(I227*H227,2)</f>
        <v>0</v>
      </c>
      <c r="BL227" s="18" t="s">
        <v>173</v>
      </c>
      <c r="BM227" s="199" t="s">
        <v>609</v>
      </c>
    </row>
    <row r="228" s="2" customFormat="1">
      <c r="A228" s="37"/>
      <c r="B228" s="38"/>
      <c r="C228" s="37"/>
      <c r="D228" s="201" t="s">
        <v>162</v>
      </c>
      <c r="E228" s="37"/>
      <c r="F228" s="202" t="s">
        <v>610</v>
      </c>
      <c r="G228" s="37"/>
      <c r="H228" s="37"/>
      <c r="I228" s="123"/>
      <c r="J228" s="37"/>
      <c r="K228" s="37"/>
      <c r="L228" s="38"/>
      <c r="M228" s="203"/>
      <c r="N228" s="204"/>
      <c r="O228" s="76"/>
      <c r="P228" s="76"/>
      <c r="Q228" s="76"/>
      <c r="R228" s="76"/>
      <c r="S228" s="76"/>
      <c r="T228" s="7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8" t="s">
        <v>162</v>
      </c>
      <c r="AU228" s="18" t="s">
        <v>83</v>
      </c>
    </row>
    <row r="229" s="14" customFormat="1">
      <c r="A229" s="14"/>
      <c r="B229" s="217"/>
      <c r="C229" s="14"/>
      <c r="D229" s="201" t="s">
        <v>264</v>
      </c>
      <c r="E229" s="218" t="s">
        <v>1</v>
      </c>
      <c r="F229" s="219" t="s">
        <v>611</v>
      </c>
      <c r="G229" s="14"/>
      <c r="H229" s="220">
        <v>445.5</v>
      </c>
      <c r="I229" s="221"/>
      <c r="J229" s="14"/>
      <c r="K229" s="14"/>
      <c r="L229" s="217"/>
      <c r="M229" s="222"/>
      <c r="N229" s="223"/>
      <c r="O229" s="223"/>
      <c r="P229" s="223"/>
      <c r="Q229" s="223"/>
      <c r="R229" s="223"/>
      <c r="S229" s="223"/>
      <c r="T229" s="22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18" t="s">
        <v>264</v>
      </c>
      <c r="AU229" s="218" t="s">
        <v>83</v>
      </c>
      <c r="AV229" s="14" t="s">
        <v>83</v>
      </c>
      <c r="AW229" s="14" t="s">
        <v>30</v>
      </c>
      <c r="AX229" s="14" t="s">
        <v>81</v>
      </c>
      <c r="AY229" s="218" t="s">
        <v>153</v>
      </c>
    </row>
    <row r="230" s="2" customFormat="1" ht="16.5" customHeight="1">
      <c r="A230" s="37"/>
      <c r="B230" s="187"/>
      <c r="C230" s="236" t="s">
        <v>281</v>
      </c>
      <c r="D230" s="236" t="s">
        <v>491</v>
      </c>
      <c r="E230" s="237" t="s">
        <v>612</v>
      </c>
      <c r="F230" s="238" t="s">
        <v>613</v>
      </c>
      <c r="G230" s="239" t="s">
        <v>373</v>
      </c>
      <c r="H230" s="240">
        <v>14</v>
      </c>
      <c r="I230" s="241"/>
      <c r="J230" s="242">
        <f>ROUND(I230*H230,2)</f>
        <v>0</v>
      </c>
      <c r="K230" s="238" t="s">
        <v>261</v>
      </c>
      <c r="L230" s="243"/>
      <c r="M230" s="244" t="s">
        <v>1</v>
      </c>
      <c r="N230" s="245" t="s">
        <v>38</v>
      </c>
      <c r="O230" s="76"/>
      <c r="P230" s="197">
        <f>O230*H230</f>
        <v>0</v>
      </c>
      <c r="Q230" s="197">
        <v>0.065670000000000006</v>
      </c>
      <c r="R230" s="197">
        <f>Q230*H230</f>
        <v>0.91938000000000009</v>
      </c>
      <c r="S230" s="197">
        <v>0</v>
      </c>
      <c r="T230" s="198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9" t="s">
        <v>193</v>
      </c>
      <c r="AT230" s="199" t="s">
        <v>491</v>
      </c>
      <c r="AU230" s="199" t="s">
        <v>83</v>
      </c>
      <c r="AY230" s="18" t="s">
        <v>153</v>
      </c>
      <c r="BE230" s="200">
        <f>IF(N230="základní",J230,0)</f>
        <v>0</v>
      </c>
      <c r="BF230" s="200">
        <f>IF(N230="snížená",J230,0)</f>
        <v>0</v>
      </c>
      <c r="BG230" s="200">
        <f>IF(N230="zákl. přenesená",J230,0)</f>
        <v>0</v>
      </c>
      <c r="BH230" s="200">
        <f>IF(N230="sníž. přenesená",J230,0)</f>
        <v>0</v>
      </c>
      <c r="BI230" s="200">
        <f>IF(N230="nulová",J230,0)</f>
        <v>0</v>
      </c>
      <c r="BJ230" s="18" t="s">
        <v>81</v>
      </c>
      <c r="BK230" s="200">
        <f>ROUND(I230*H230,2)</f>
        <v>0</v>
      </c>
      <c r="BL230" s="18" t="s">
        <v>173</v>
      </c>
      <c r="BM230" s="199" t="s">
        <v>614</v>
      </c>
    </row>
    <row r="231" s="2" customFormat="1">
      <c r="A231" s="37"/>
      <c r="B231" s="38"/>
      <c r="C231" s="37"/>
      <c r="D231" s="201" t="s">
        <v>162</v>
      </c>
      <c r="E231" s="37"/>
      <c r="F231" s="202" t="s">
        <v>613</v>
      </c>
      <c r="G231" s="37"/>
      <c r="H231" s="37"/>
      <c r="I231" s="123"/>
      <c r="J231" s="37"/>
      <c r="K231" s="37"/>
      <c r="L231" s="38"/>
      <c r="M231" s="203"/>
      <c r="N231" s="204"/>
      <c r="O231" s="76"/>
      <c r="P231" s="76"/>
      <c r="Q231" s="76"/>
      <c r="R231" s="76"/>
      <c r="S231" s="76"/>
      <c r="T231" s="7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8" t="s">
        <v>162</v>
      </c>
      <c r="AU231" s="18" t="s">
        <v>83</v>
      </c>
    </row>
    <row r="232" s="14" customFormat="1">
      <c r="A232" s="14"/>
      <c r="B232" s="217"/>
      <c r="C232" s="14"/>
      <c r="D232" s="201" t="s">
        <v>264</v>
      </c>
      <c r="E232" s="218" t="s">
        <v>1</v>
      </c>
      <c r="F232" s="219" t="s">
        <v>228</v>
      </c>
      <c r="G232" s="14"/>
      <c r="H232" s="220">
        <v>14</v>
      </c>
      <c r="I232" s="221"/>
      <c r="J232" s="14"/>
      <c r="K232" s="14"/>
      <c r="L232" s="217"/>
      <c r="M232" s="222"/>
      <c r="N232" s="223"/>
      <c r="O232" s="223"/>
      <c r="P232" s="223"/>
      <c r="Q232" s="223"/>
      <c r="R232" s="223"/>
      <c r="S232" s="223"/>
      <c r="T232" s="22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18" t="s">
        <v>264</v>
      </c>
      <c r="AU232" s="218" t="s">
        <v>83</v>
      </c>
      <c r="AV232" s="14" t="s">
        <v>83</v>
      </c>
      <c r="AW232" s="14" t="s">
        <v>30</v>
      </c>
      <c r="AX232" s="14" t="s">
        <v>81</v>
      </c>
      <c r="AY232" s="218" t="s">
        <v>153</v>
      </c>
    </row>
    <row r="233" s="2" customFormat="1" ht="16.5" customHeight="1">
      <c r="A233" s="37"/>
      <c r="B233" s="187"/>
      <c r="C233" s="236" t="s">
        <v>455</v>
      </c>
      <c r="D233" s="236" t="s">
        <v>491</v>
      </c>
      <c r="E233" s="237" t="s">
        <v>615</v>
      </c>
      <c r="F233" s="238" t="s">
        <v>616</v>
      </c>
      <c r="G233" s="239" t="s">
        <v>373</v>
      </c>
      <c r="H233" s="240">
        <v>61</v>
      </c>
      <c r="I233" s="241"/>
      <c r="J233" s="242">
        <f>ROUND(I233*H233,2)</f>
        <v>0</v>
      </c>
      <c r="K233" s="238" t="s">
        <v>261</v>
      </c>
      <c r="L233" s="243"/>
      <c r="M233" s="244" t="s">
        <v>1</v>
      </c>
      <c r="N233" s="245" t="s">
        <v>38</v>
      </c>
      <c r="O233" s="76"/>
      <c r="P233" s="197">
        <f>O233*H233</f>
        <v>0</v>
      </c>
      <c r="Q233" s="197">
        <v>0.048300000000000003</v>
      </c>
      <c r="R233" s="197">
        <f>Q233*H233</f>
        <v>2.9463000000000004</v>
      </c>
      <c r="S233" s="197">
        <v>0</v>
      </c>
      <c r="T233" s="198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99" t="s">
        <v>193</v>
      </c>
      <c r="AT233" s="199" t="s">
        <v>491</v>
      </c>
      <c r="AU233" s="199" t="s">
        <v>83</v>
      </c>
      <c r="AY233" s="18" t="s">
        <v>153</v>
      </c>
      <c r="BE233" s="200">
        <f>IF(N233="základní",J233,0)</f>
        <v>0</v>
      </c>
      <c r="BF233" s="200">
        <f>IF(N233="snížená",J233,0)</f>
        <v>0</v>
      </c>
      <c r="BG233" s="200">
        <f>IF(N233="zákl. přenesená",J233,0)</f>
        <v>0</v>
      </c>
      <c r="BH233" s="200">
        <f>IF(N233="sníž. přenesená",J233,0)</f>
        <v>0</v>
      </c>
      <c r="BI233" s="200">
        <f>IF(N233="nulová",J233,0)</f>
        <v>0</v>
      </c>
      <c r="BJ233" s="18" t="s">
        <v>81</v>
      </c>
      <c r="BK233" s="200">
        <f>ROUND(I233*H233,2)</f>
        <v>0</v>
      </c>
      <c r="BL233" s="18" t="s">
        <v>173</v>
      </c>
      <c r="BM233" s="199" t="s">
        <v>617</v>
      </c>
    </row>
    <row r="234" s="2" customFormat="1">
      <c r="A234" s="37"/>
      <c r="B234" s="38"/>
      <c r="C234" s="37"/>
      <c r="D234" s="201" t="s">
        <v>162</v>
      </c>
      <c r="E234" s="37"/>
      <c r="F234" s="202" t="s">
        <v>616</v>
      </c>
      <c r="G234" s="37"/>
      <c r="H234" s="37"/>
      <c r="I234" s="123"/>
      <c r="J234" s="37"/>
      <c r="K234" s="37"/>
      <c r="L234" s="38"/>
      <c r="M234" s="203"/>
      <c r="N234" s="204"/>
      <c r="O234" s="76"/>
      <c r="P234" s="76"/>
      <c r="Q234" s="76"/>
      <c r="R234" s="76"/>
      <c r="S234" s="76"/>
      <c r="T234" s="7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8" t="s">
        <v>162</v>
      </c>
      <c r="AU234" s="18" t="s">
        <v>83</v>
      </c>
    </row>
    <row r="235" s="14" customFormat="1">
      <c r="A235" s="14"/>
      <c r="B235" s="217"/>
      <c r="C235" s="14"/>
      <c r="D235" s="201" t="s">
        <v>264</v>
      </c>
      <c r="E235" s="218" t="s">
        <v>1</v>
      </c>
      <c r="F235" s="219" t="s">
        <v>618</v>
      </c>
      <c r="G235" s="14"/>
      <c r="H235" s="220">
        <v>61</v>
      </c>
      <c r="I235" s="221"/>
      <c r="J235" s="14"/>
      <c r="K235" s="14"/>
      <c r="L235" s="217"/>
      <c r="M235" s="222"/>
      <c r="N235" s="223"/>
      <c r="O235" s="223"/>
      <c r="P235" s="223"/>
      <c r="Q235" s="223"/>
      <c r="R235" s="223"/>
      <c r="S235" s="223"/>
      <c r="T235" s="22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18" t="s">
        <v>264</v>
      </c>
      <c r="AU235" s="218" t="s">
        <v>83</v>
      </c>
      <c r="AV235" s="14" t="s">
        <v>83</v>
      </c>
      <c r="AW235" s="14" t="s">
        <v>30</v>
      </c>
      <c r="AX235" s="14" t="s">
        <v>81</v>
      </c>
      <c r="AY235" s="218" t="s">
        <v>153</v>
      </c>
    </row>
    <row r="236" s="2" customFormat="1" ht="16.5" customHeight="1">
      <c r="A236" s="37"/>
      <c r="B236" s="187"/>
      <c r="C236" s="236" t="s">
        <v>461</v>
      </c>
      <c r="D236" s="236" t="s">
        <v>491</v>
      </c>
      <c r="E236" s="237" t="s">
        <v>619</v>
      </c>
      <c r="F236" s="238" t="s">
        <v>620</v>
      </c>
      <c r="G236" s="239" t="s">
        <v>373</v>
      </c>
      <c r="H236" s="240">
        <v>364</v>
      </c>
      <c r="I236" s="241"/>
      <c r="J236" s="242">
        <f>ROUND(I236*H236,2)</f>
        <v>0</v>
      </c>
      <c r="K236" s="238" t="s">
        <v>261</v>
      </c>
      <c r="L236" s="243"/>
      <c r="M236" s="244" t="s">
        <v>1</v>
      </c>
      <c r="N236" s="245" t="s">
        <v>38</v>
      </c>
      <c r="O236" s="76"/>
      <c r="P236" s="197">
        <f>O236*H236</f>
        <v>0</v>
      </c>
      <c r="Q236" s="197">
        <v>0.080000000000000002</v>
      </c>
      <c r="R236" s="197">
        <f>Q236*H236</f>
        <v>29.120000000000001</v>
      </c>
      <c r="S236" s="197">
        <v>0</v>
      </c>
      <c r="T236" s="198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99" t="s">
        <v>193</v>
      </c>
      <c r="AT236" s="199" t="s">
        <v>491</v>
      </c>
      <c r="AU236" s="199" t="s">
        <v>83</v>
      </c>
      <c r="AY236" s="18" t="s">
        <v>153</v>
      </c>
      <c r="BE236" s="200">
        <f>IF(N236="základní",J236,0)</f>
        <v>0</v>
      </c>
      <c r="BF236" s="200">
        <f>IF(N236="snížená",J236,0)</f>
        <v>0</v>
      </c>
      <c r="BG236" s="200">
        <f>IF(N236="zákl. přenesená",J236,0)</f>
        <v>0</v>
      </c>
      <c r="BH236" s="200">
        <f>IF(N236="sníž. přenesená",J236,0)</f>
        <v>0</v>
      </c>
      <c r="BI236" s="200">
        <f>IF(N236="nulová",J236,0)</f>
        <v>0</v>
      </c>
      <c r="BJ236" s="18" t="s">
        <v>81</v>
      </c>
      <c r="BK236" s="200">
        <f>ROUND(I236*H236,2)</f>
        <v>0</v>
      </c>
      <c r="BL236" s="18" t="s">
        <v>173</v>
      </c>
      <c r="BM236" s="199" t="s">
        <v>621</v>
      </c>
    </row>
    <row r="237" s="2" customFormat="1">
      <c r="A237" s="37"/>
      <c r="B237" s="38"/>
      <c r="C237" s="37"/>
      <c r="D237" s="201" t="s">
        <v>162</v>
      </c>
      <c r="E237" s="37"/>
      <c r="F237" s="202" t="s">
        <v>620</v>
      </c>
      <c r="G237" s="37"/>
      <c r="H237" s="37"/>
      <c r="I237" s="123"/>
      <c r="J237" s="37"/>
      <c r="K237" s="37"/>
      <c r="L237" s="38"/>
      <c r="M237" s="203"/>
      <c r="N237" s="204"/>
      <c r="O237" s="76"/>
      <c r="P237" s="76"/>
      <c r="Q237" s="76"/>
      <c r="R237" s="76"/>
      <c r="S237" s="76"/>
      <c r="T237" s="7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8" t="s">
        <v>162</v>
      </c>
      <c r="AU237" s="18" t="s">
        <v>83</v>
      </c>
    </row>
    <row r="238" s="14" customFormat="1">
      <c r="A238" s="14"/>
      <c r="B238" s="217"/>
      <c r="C238" s="14"/>
      <c r="D238" s="201" t="s">
        <v>264</v>
      </c>
      <c r="E238" s="218" t="s">
        <v>1</v>
      </c>
      <c r="F238" s="219" t="s">
        <v>622</v>
      </c>
      <c r="G238" s="14"/>
      <c r="H238" s="220">
        <v>364</v>
      </c>
      <c r="I238" s="221"/>
      <c r="J238" s="14"/>
      <c r="K238" s="14"/>
      <c r="L238" s="217"/>
      <c r="M238" s="222"/>
      <c r="N238" s="223"/>
      <c r="O238" s="223"/>
      <c r="P238" s="223"/>
      <c r="Q238" s="223"/>
      <c r="R238" s="223"/>
      <c r="S238" s="223"/>
      <c r="T238" s="22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18" t="s">
        <v>264</v>
      </c>
      <c r="AU238" s="218" t="s">
        <v>83</v>
      </c>
      <c r="AV238" s="14" t="s">
        <v>83</v>
      </c>
      <c r="AW238" s="14" t="s">
        <v>30</v>
      </c>
      <c r="AX238" s="14" t="s">
        <v>81</v>
      </c>
      <c r="AY238" s="218" t="s">
        <v>153</v>
      </c>
    </row>
    <row r="239" s="2" customFormat="1" ht="16.5" customHeight="1">
      <c r="A239" s="37"/>
      <c r="B239" s="187"/>
      <c r="C239" s="236" t="s">
        <v>623</v>
      </c>
      <c r="D239" s="236" t="s">
        <v>491</v>
      </c>
      <c r="E239" s="237" t="s">
        <v>624</v>
      </c>
      <c r="F239" s="238" t="s">
        <v>625</v>
      </c>
      <c r="G239" s="239" t="s">
        <v>373</v>
      </c>
      <c r="H239" s="240">
        <v>303</v>
      </c>
      <c r="I239" s="241"/>
      <c r="J239" s="242">
        <f>ROUND(I239*H239,2)</f>
        <v>0</v>
      </c>
      <c r="K239" s="238" t="s">
        <v>261</v>
      </c>
      <c r="L239" s="243"/>
      <c r="M239" s="244" t="s">
        <v>1</v>
      </c>
      <c r="N239" s="245" t="s">
        <v>38</v>
      </c>
      <c r="O239" s="76"/>
      <c r="P239" s="197">
        <f>O239*H239</f>
        <v>0</v>
      </c>
      <c r="Q239" s="197">
        <v>0.0258</v>
      </c>
      <c r="R239" s="197">
        <f>Q239*H239</f>
        <v>7.8174000000000001</v>
      </c>
      <c r="S239" s="197">
        <v>0</v>
      </c>
      <c r="T239" s="198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99" t="s">
        <v>193</v>
      </c>
      <c r="AT239" s="199" t="s">
        <v>491</v>
      </c>
      <c r="AU239" s="199" t="s">
        <v>83</v>
      </c>
      <c r="AY239" s="18" t="s">
        <v>153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8" t="s">
        <v>81</v>
      </c>
      <c r="BK239" s="200">
        <f>ROUND(I239*H239,2)</f>
        <v>0</v>
      </c>
      <c r="BL239" s="18" t="s">
        <v>173</v>
      </c>
      <c r="BM239" s="199" t="s">
        <v>626</v>
      </c>
    </row>
    <row r="240" s="2" customFormat="1">
      <c r="A240" s="37"/>
      <c r="B240" s="38"/>
      <c r="C240" s="37"/>
      <c r="D240" s="201" t="s">
        <v>162</v>
      </c>
      <c r="E240" s="37"/>
      <c r="F240" s="202" t="s">
        <v>625</v>
      </c>
      <c r="G240" s="37"/>
      <c r="H240" s="37"/>
      <c r="I240" s="123"/>
      <c r="J240" s="37"/>
      <c r="K240" s="37"/>
      <c r="L240" s="38"/>
      <c r="M240" s="203"/>
      <c r="N240" s="204"/>
      <c r="O240" s="76"/>
      <c r="P240" s="76"/>
      <c r="Q240" s="76"/>
      <c r="R240" s="76"/>
      <c r="S240" s="76"/>
      <c r="T240" s="7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8" t="s">
        <v>162</v>
      </c>
      <c r="AU240" s="18" t="s">
        <v>83</v>
      </c>
    </row>
    <row r="241" s="14" customFormat="1">
      <c r="A241" s="14"/>
      <c r="B241" s="217"/>
      <c r="C241" s="14"/>
      <c r="D241" s="201" t="s">
        <v>264</v>
      </c>
      <c r="E241" s="218" t="s">
        <v>1</v>
      </c>
      <c r="F241" s="219" t="s">
        <v>627</v>
      </c>
      <c r="G241" s="14"/>
      <c r="H241" s="220">
        <v>303</v>
      </c>
      <c r="I241" s="221"/>
      <c r="J241" s="14"/>
      <c r="K241" s="14"/>
      <c r="L241" s="217"/>
      <c r="M241" s="222"/>
      <c r="N241" s="223"/>
      <c r="O241" s="223"/>
      <c r="P241" s="223"/>
      <c r="Q241" s="223"/>
      <c r="R241" s="223"/>
      <c r="S241" s="223"/>
      <c r="T241" s="22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18" t="s">
        <v>264</v>
      </c>
      <c r="AU241" s="218" t="s">
        <v>83</v>
      </c>
      <c r="AV241" s="14" t="s">
        <v>83</v>
      </c>
      <c r="AW241" s="14" t="s">
        <v>30</v>
      </c>
      <c r="AX241" s="14" t="s">
        <v>81</v>
      </c>
      <c r="AY241" s="218" t="s">
        <v>153</v>
      </c>
    </row>
    <row r="242" s="2" customFormat="1" ht="16.5" customHeight="1">
      <c r="A242" s="37"/>
      <c r="B242" s="187"/>
      <c r="C242" s="236" t="s">
        <v>628</v>
      </c>
      <c r="D242" s="236" t="s">
        <v>491</v>
      </c>
      <c r="E242" s="237" t="s">
        <v>629</v>
      </c>
      <c r="F242" s="238" t="s">
        <v>630</v>
      </c>
      <c r="G242" s="239" t="s">
        <v>373</v>
      </c>
      <c r="H242" s="240">
        <v>6.5</v>
      </c>
      <c r="I242" s="241"/>
      <c r="J242" s="242">
        <f>ROUND(I242*H242,2)</f>
        <v>0</v>
      </c>
      <c r="K242" s="238" t="s">
        <v>261</v>
      </c>
      <c r="L242" s="243"/>
      <c r="M242" s="244" t="s">
        <v>1</v>
      </c>
      <c r="N242" s="245" t="s">
        <v>38</v>
      </c>
      <c r="O242" s="76"/>
      <c r="P242" s="197">
        <f>O242*H242</f>
        <v>0</v>
      </c>
      <c r="Q242" s="197">
        <v>0.060999999999999999</v>
      </c>
      <c r="R242" s="197">
        <f>Q242*H242</f>
        <v>0.39649999999999996</v>
      </c>
      <c r="S242" s="197">
        <v>0</v>
      </c>
      <c r="T242" s="198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99" t="s">
        <v>193</v>
      </c>
      <c r="AT242" s="199" t="s">
        <v>491</v>
      </c>
      <c r="AU242" s="199" t="s">
        <v>83</v>
      </c>
      <c r="AY242" s="18" t="s">
        <v>153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8" t="s">
        <v>81</v>
      </c>
      <c r="BK242" s="200">
        <f>ROUND(I242*H242,2)</f>
        <v>0</v>
      </c>
      <c r="BL242" s="18" t="s">
        <v>173</v>
      </c>
      <c r="BM242" s="199" t="s">
        <v>631</v>
      </c>
    </row>
    <row r="243" s="2" customFormat="1">
      <c r="A243" s="37"/>
      <c r="B243" s="38"/>
      <c r="C243" s="37"/>
      <c r="D243" s="201" t="s">
        <v>162</v>
      </c>
      <c r="E243" s="37"/>
      <c r="F243" s="202" t="s">
        <v>630</v>
      </c>
      <c r="G243" s="37"/>
      <c r="H243" s="37"/>
      <c r="I243" s="123"/>
      <c r="J243" s="37"/>
      <c r="K243" s="37"/>
      <c r="L243" s="38"/>
      <c r="M243" s="203"/>
      <c r="N243" s="204"/>
      <c r="O243" s="76"/>
      <c r="P243" s="76"/>
      <c r="Q243" s="76"/>
      <c r="R243" s="76"/>
      <c r="S243" s="76"/>
      <c r="T243" s="7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162</v>
      </c>
      <c r="AU243" s="18" t="s">
        <v>83</v>
      </c>
    </row>
    <row r="244" s="14" customFormat="1">
      <c r="A244" s="14"/>
      <c r="B244" s="217"/>
      <c r="C244" s="14"/>
      <c r="D244" s="201" t="s">
        <v>264</v>
      </c>
      <c r="E244" s="218" t="s">
        <v>1</v>
      </c>
      <c r="F244" s="219" t="s">
        <v>632</v>
      </c>
      <c r="G244" s="14"/>
      <c r="H244" s="220">
        <v>6.5</v>
      </c>
      <c r="I244" s="221"/>
      <c r="J244" s="14"/>
      <c r="K244" s="14"/>
      <c r="L244" s="217"/>
      <c r="M244" s="222"/>
      <c r="N244" s="223"/>
      <c r="O244" s="223"/>
      <c r="P244" s="223"/>
      <c r="Q244" s="223"/>
      <c r="R244" s="223"/>
      <c r="S244" s="223"/>
      <c r="T244" s="22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18" t="s">
        <v>264</v>
      </c>
      <c r="AU244" s="218" t="s">
        <v>83</v>
      </c>
      <c r="AV244" s="14" t="s">
        <v>83</v>
      </c>
      <c r="AW244" s="14" t="s">
        <v>30</v>
      </c>
      <c r="AX244" s="14" t="s">
        <v>81</v>
      </c>
      <c r="AY244" s="218" t="s">
        <v>153</v>
      </c>
    </row>
    <row r="245" s="2" customFormat="1" ht="16.5" customHeight="1">
      <c r="A245" s="37"/>
      <c r="B245" s="187"/>
      <c r="C245" s="236" t="s">
        <v>633</v>
      </c>
      <c r="D245" s="236" t="s">
        <v>491</v>
      </c>
      <c r="E245" s="237" t="s">
        <v>634</v>
      </c>
      <c r="F245" s="238" t="s">
        <v>635</v>
      </c>
      <c r="G245" s="239" t="s">
        <v>373</v>
      </c>
      <c r="H245" s="240">
        <v>6.7999999999999998</v>
      </c>
      <c r="I245" s="241"/>
      <c r="J245" s="242">
        <f>ROUND(I245*H245,2)</f>
        <v>0</v>
      </c>
      <c r="K245" s="238" t="s">
        <v>261</v>
      </c>
      <c r="L245" s="243"/>
      <c r="M245" s="244" t="s">
        <v>1</v>
      </c>
      <c r="N245" s="245" t="s">
        <v>38</v>
      </c>
      <c r="O245" s="76"/>
      <c r="P245" s="197">
        <f>O245*H245</f>
        <v>0</v>
      </c>
      <c r="Q245" s="197">
        <v>0.13400000000000001</v>
      </c>
      <c r="R245" s="197">
        <f>Q245*H245</f>
        <v>0.91120000000000001</v>
      </c>
      <c r="S245" s="197">
        <v>0</v>
      </c>
      <c r="T245" s="198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99" t="s">
        <v>193</v>
      </c>
      <c r="AT245" s="199" t="s">
        <v>491</v>
      </c>
      <c r="AU245" s="199" t="s">
        <v>83</v>
      </c>
      <c r="AY245" s="18" t="s">
        <v>153</v>
      </c>
      <c r="BE245" s="200">
        <f>IF(N245="základní",J245,0)</f>
        <v>0</v>
      </c>
      <c r="BF245" s="200">
        <f>IF(N245="snížená",J245,0)</f>
        <v>0</v>
      </c>
      <c r="BG245" s="200">
        <f>IF(N245="zákl. přenesená",J245,0)</f>
        <v>0</v>
      </c>
      <c r="BH245" s="200">
        <f>IF(N245="sníž. přenesená",J245,0)</f>
        <v>0</v>
      </c>
      <c r="BI245" s="200">
        <f>IF(N245="nulová",J245,0)</f>
        <v>0</v>
      </c>
      <c r="BJ245" s="18" t="s">
        <v>81</v>
      </c>
      <c r="BK245" s="200">
        <f>ROUND(I245*H245,2)</f>
        <v>0</v>
      </c>
      <c r="BL245" s="18" t="s">
        <v>173</v>
      </c>
      <c r="BM245" s="199" t="s">
        <v>636</v>
      </c>
    </row>
    <row r="246" s="2" customFormat="1">
      <c r="A246" s="37"/>
      <c r="B246" s="38"/>
      <c r="C246" s="37"/>
      <c r="D246" s="201" t="s">
        <v>162</v>
      </c>
      <c r="E246" s="37"/>
      <c r="F246" s="202" t="s">
        <v>635</v>
      </c>
      <c r="G246" s="37"/>
      <c r="H246" s="37"/>
      <c r="I246" s="123"/>
      <c r="J246" s="37"/>
      <c r="K246" s="37"/>
      <c r="L246" s="38"/>
      <c r="M246" s="203"/>
      <c r="N246" s="204"/>
      <c r="O246" s="76"/>
      <c r="P246" s="76"/>
      <c r="Q246" s="76"/>
      <c r="R246" s="76"/>
      <c r="S246" s="76"/>
      <c r="T246" s="7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8" t="s">
        <v>162</v>
      </c>
      <c r="AU246" s="18" t="s">
        <v>83</v>
      </c>
    </row>
    <row r="247" s="14" customFormat="1">
      <c r="A247" s="14"/>
      <c r="B247" s="217"/>
      <c r="C247" s="14"/>
      <c r="D247" s="201" t="s">
        <v>264</v>
      </c>
      <c r="E247" s="218" t="s">
        <v>1</v>
      </c>
      <c r="F247" s="219" t="s">
        <v>637</v>
      </c>
      <c r="G247" s="14"/>
      <c r="H247" s="220">
        <v>6.7999999999999998</v>
      </c>
      <c r="I247" s="221"/>
      <c r="J247" s="14"/>
      <c r="K247" s="14"/>
      <c r="L247" s="217"/>
      <c r="M247" s="222"/>
      <c r="N247" s="223"/>
      <c r="O247" s="223"/>
      <c r="P247" s="223"/>
      <c r="Q247" s="223"/>
      <c r="R247" s="223"/>
      <c r="S247" s="223"/>
      <c r="T247" s="22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18" t="s">
        <v>264</v>
      </c>
      <c r="AU247" s="218" t="s">
        <v>83</v>
      </c>
      <c r="AV247" s="14" t="s">
        <v>83</v>
      </c>
      <c r="AW247" s="14" t="s">
        <v>30</v>
      </c>
      <c r="AX247" s="14" t="s">
        <v>81</v>
      </c>
      <c r="AY247" s="218" t="s">
        <v>153</v>
      </c>
    </row>
    <row r="248" s="2" customFormat="1" ht="16.5" customHeight="1">
      <c r="A248" s="37"/>
      <c r="B248" s="187"/>
      <c r="C248" s="188" t="s">
        <v>638</v>
      </c>
      <c r="D248" s="188" t="s">
        <v>156</v>
      </c>
      <c r="E248" s="189" t="s">
        <v>639</v>
      </c>
      <c r="F248" s="190" t="s">
        <v>640</v>
      </c>
      <c r="G248" s="191" t="s">
        <v>373</v>
      </c>
      <c r="H248" s="192">
        <v>303</v>
      </c>
      <c r="I248" s="193"/>
      <c r="J248" s="194">
        <f>ROUND(I248*H248,2)</f>
        <v>0</v>
      </c>
      <c r="K248" s="190" t="s">
        <v>261</v>
      </c>
      <c r="L248" s="38"/>
      <c r="M248" s="195" t="s">
        <v>1</v>
      </c>
      <c r="N248" s="196" t="s">
        <v>38</v>
      </c>
      <c r="O248" s="76"/>
      <c r="P248" s="197">
        <f>O248*H248</f>
        <v>0</v>
      </c>
      <c r="Q248" s="197">
        <v>0.1295</v>
      </c>
      <c r="R248" s="197">
        <f>Q248*H248</f>
        <v>39.238500000000002</v>
      </c>
      <c r="S248" s="197">
        <v>0</v>
      </c>
      <c r="T248" s="198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99" t="s">
        <v>173</v>
      </c>
      <c r="AT248" s="199" t="s">
        <v>156</v>
      </c>
      <c r="AU248" s="199" t="s">
        <v>83</v>
      </c>
      <c r="AY248" s="18" t="s">
        <v>153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8" t="s">
        <v>81</v>
      </c>
      <c r="BK248" s="200">
        <f>ROUND(I248*H248,2)</f>
        <v>0</v>
      </c>
      <c r="BL248" s="18" t="s">
        <v>173</v>
      </c>
      <c r="BM248" s="199" t="s">
        <v>641</v>
      </c>
    </row>
    <row r="249" s="2" customFormat="1">
      <c r="A249" s="37"/>
      <c r="B249" s="38"/>
      <c r="C249" s="37"/>
      <c r="D249" s="201" t="s">
        <v>162</v>
      </c>
      <c r="E249" s="37"/>
      <c r="F249" s="202" t="s">
        <v>642</v>
      </c>
      <c r="G249" s="37"/>
      <c r="H249" s="37"/>
      <c r="I249" s="123"/>
      <c r="J249" s="37"/>
      <c r="K249" s="37"/>
      <c r="L249" s="38"/>
      <c r="M249" s="203"/>
      <c r="N249" s="204"/>
      <c r="O249" s="76"/>
      <c r="P249" s="76"/>
      <c r="Q249" s="76"/>
      <c r="R249" s="76"/>
      <c r="S249" s="76"/>
      <c r="T249" s="7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8" t="s">
        <v>162</v>
      </c>
      <c r="AU249" s="18" t="s">
        <v>83</v>
      </c>
    </row>
    <row r="250" s="14" customFormat="1">
      <c r="A250" s="14"/>
      <c r="B250" s="217"/>
      <c r="C250" s="14"/>
      <c r="D250" s="201" t="s">
        <v>264</v>
      </c>
      <c r="E250" s="218" t="s">
        <v>1</v>
      </c>
      <c r="F250" s="219" t="s">
        <v>627</v>
      </c>
      <c r="G250" s="14"/>
      <c r="H250" s="220">
        <v>303</v>
      </c>
      <c r="I250" s="221"/>
      <c r="J250" s="14"/>
      <c r="K250" s="14"/>
      <c r="L250" s="217"/>
      <c r="M250" s="222"/>
      <c r="N250" s="223"/>
      <c r="O250" s="223"/>
      <c r="P250" s="223"/>
      <c r="Q250" s="223"/>
      <c r="R250" s="223"/>
      <c r="S250" s="223"/>
      <c r="T250" s="22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18" t="s">
        <v>264</v>
      </c>
      <c r="AU250" s="218" t="s">
        <v>83</v>
      </c>
      <c r="AV250" s="14" t="s">
        <v>83</v>
      </c>
      <c r="AW250" s="14" t="s">
        <v>30</v>
      </c>
      <c r="AX250" s="14" t="s">
        <v>81</v>
      </c>
      <c r="AY250" s="218" t="s">
        <v>153</v>
      </c>
    </row>
    <row r="251" s="2" customFormat="1" ht="16.5" customHeight="1">
      <c r="A251" s="37"/>
      <c r="B251" s="187"/>
      <c r="C251" s="188" t="s">
        <v>643</v>
      </c>
      <c r="D251" s="188" t="s">
        <v>156</v>
      </c>
      <c r="E251" s="189" t="s">
        <v>644</v>
      </c>
      <c r="F251" s="190" t="s">
        <v>645</v>
      </c>
      <c r="G251" s="191" t="s">
        <v>301</v>
      </c>
      <c r="H251" s="192">
        <v>15.6</v>
      </c>
      <c r="I251" s="193"/>
      <c r="J251" s="194">
        <f>ROUND(I251*H251,2)</f>
        <v>0</v>
      </c>
      <c r="K251" s="190" t="s">
        <v>261</v>
      </c>
      <c r="L251" s="38"/>
      <c r="M251" s="195" t="s">
        <v>1</v>
      </c>
      <c r="N251" s="196" t="s">
        <v>38</v>
      </c>
      <c r="O251" s="76"/>
      <c r="P251" s="197">
        <f>O251*H251</f>
        <v>0</v>
      </c>
      <c r="Q251" s="197">
        <v>2.2563399999999998</v>
      </c>
      <c r="R251" s="197">
        <f>Q251*H251</f>
        <v>35.198903999999999</v>
      </c>
      <c r="S251" s="197">
        <v>0</v>
      </c>
      <c r="T251" s="198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99" t="s">
        <v>173</v>
      </c>
      <c r="AT251" s="199" t="s">
        <v>156</v>
      </c>
      <c r="AU251" s="199" t="s">
        <v>83</v>
      </c>
      <c r="AY251" s="18" t="s">
        <v>153</v>
      </c>
      <c r="BE251" s="200">
        <f>IF(N251="základní",J251,0)</f>
        <v>0</v>
      </c>
      <c r="BF251" s="200">
        <f>IF(N251="snížená",J251,0)</f>
        <v>0</v>
      </c>
      <c r="BG251" s="200">
        <f>IF(N251="zákl. přenesená",J251,0)</f>
        <v>0</v>
      </c>
      <c r="BH251" s="200">
        <f>IF(N251="sníž. přenesená",J251,0)</f>
        <v>0</v>
      </c>
      <c r="BI251" s="200">
        <f>IF(N251="nulová",J251,0)</f>
        <v>0</v>
      </c>
      <c r="BJ251" s="18" t="s">
        <v>81</v>
      </c>
      <c r="BK251" s="200">
        <f>ROUND(I251*H251,2)</f>
        <v>0</v>
      </c>
      <c r="BL251" s="18" t="s">
        <v>173</v>
      </c>
      <c r="BM251" s="199" t="s">
        <v>646</v>
      </c>
    </row>
    <row r="252" s="2" customFormat="1">
      <c r="A252" s="37"/>
      <c r="B252" s="38"/>
      <c r="C252" s="37"/>
      <c r="D252" s="201" t="s">
        <v>162</v>
      </c>
      <c r="E252" s="37"/>
      <c r="F252" s="202" t="s">
        <v>647</v>
      </c>
      <c r="G252" s="37"/>
      <c r="H252" s="37"/>
      <c r="I252" s="123"/>
      <c r="J252" s="37"/>
      <c r="K252" s="37"/>
      <c r="L252" s="38"/>
      <c r="M252" s="203"/>
      <c r="N252" s="204"/>
      <c r="O252" s="76"/>
      <c r="P252" s="76"/>
      <c r="Q252" s="76"/>
      <c r="R252" s="76"/>
      <c r="S252" s="76"/>
      <c r="T252" s="7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8" t="s">
        <v>162</v>
      </c>
      <c r="AU252" s="18" t="s">
        <v>83</v>
      </c>
    </row>
    <row r="253" s="13" customFormat="1">
      <c r="A253" s="13"/>
      <c r="B253" s="210"/>
      <c r="C253" s="13"/>
      <c r="D253" s="201" t="s">
        <v>264</v>
      </c>
      <c r="E253" s="211" t="s">
        <v>1</v>
      </c>
      <c r="F253" s="212" t="s">
        <v>648</v>
      </c>
      <c r="G253" s="13"/>
      <c r="H253" s="211" t="s">
        <v>1</v>
      </c>
      <c r="I253" s="213"/>
      <c r="J253" s="13"/>
      <c r="K253" s="13"/>
      <c r="L253" s="210"/>
      <c r="M253" s="214"/>
      <c r="N253" s="215"/>
      <c r="O253" s="215"/>
      <c r="P253" s="215"/>
      <c r="Q253" s="215"/>
      <c r="R253" s="215"/>
      <c r="S253" s="215"/>
      <c r="T253" s="21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11" t="s">
        <v>264</v>
      </c>
      <c r="AU253" s="211" t="s">
        <v>83</v>
      </c>
      <c r="AV253" s="13" t="s">
        <v>81</v>
      </c>
      <c r="AW253" s="13" t="s">
        <v>30</v>
      </c>
      <c r="AX253" s="13" t="s">
        <v>73</v>
      </c>
      <c r="AY253" s="211" t="s">
        <v>153</v>
      </c>
    </row>
    <row r="254" s="14" customFormat="1">
      <c r="A254" s="14"/>
      <c r="B254" s="217"/>
      <c r="C254" s="14"/>
      <c r="D254" s="201" t="s">
        <v>264</v>
      </c>
      <c r="E254" s="218" t="s">
        <v>1</v>
      </c>
      <c r="F254" s="219" t="s">
        <v>649</v>
      </c>
      <c r="G254" s="14"/>
      <c r="H254" s="220">
        <v>15.6</v>
      </c>
      <c r="I254" s="221"/>
      <c r="J254" s="14"/>
      <c r="K254" s="14"/>
      <c r="L254" s="217"/>
      <c r="M254" s="222"/>
      <c r="N254" s="223"/>
      <c r="O254" s="223"/>
      <c r="P254" s="223"/>
      <c r="Q254" s="223"/>
      <c r="R254" s="223"/>
      <c r="S254" s="223"/>
      <c r="T254" s="22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18" t="s">
        <v>264</v>
      </c>
      <c r="AU254" s="218" t="s">
        <v>83</v>
      </c>
      <c r="AV254" s="14" t="s">
        <v>83</v>
      </c>
      <c r="AW254" s="14" t="s">
        <v>30</v>
      </c>
      <c r="AX254" s="14" t="s">
        <v>81</v>
      </c>
      <c r="AY254" s="218" t="s">
        <v>153</v>
      </c>
    </row>
    <row r="255" s="2" customFormat="1" ht="16.5" customHeight="1">
      <c r="A255" s="37"/>
      <c r="B255" s="187"/>
      <c r="C255" s="188" t="s">
        <v>650</v>
      </c>
      <c r="D255" s="188" t="s">
        <v>156</v>
      </c>
      <c r="E255" s="189" t="s">
        <v>651</v>
      </c>
      <c r="F255" s="190" t="s">
        <v>652</v>
      </c>
      <c r="G255" s="191" t="s">
        <v>373</v>
      </c>
      <c r="H255" s="192">
        <v>83</v>
      </c>
      <c r="I255" s="193"/>
      <c r="J255" s="194">
        <f>ROUND(I255*H255,2)</f>
        <v>0</v>
      </c>
      <c r="K255" s="190" t="s">
        <v>261</v>
      </c>
      <c r="L255" s="38"/>
      <c r="M255" s="195" t="s">
        <v>1</v>
      </c>
      <c r="N255" s="196" t="s">
        <v>38</v>
      </c>
      <c r="O255" s="76"/>
      <c r="P255" s="197">
        <f>O255*H255</f>
        <v>0</v>
      </c>
      <c r="Q255" s="197">
        <v>0</v>
      </c>
      <c r="R255" s="197">
        <f>Q255*H255</f>
        <v>0</v>
      </c>
      <c r="S255" s="197">
        <v>0</v>
      </c>
      <c r="T255" s="198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99" t="s">
        <v>173</v>
      </c>
      <c r="AT255" s="199" t="s">
        <v>156</v>
      </c>
      <c r="AU255" s="199" t="s">
        <v>83</v>
      </c>
      <c r="AY255" s="18" t="s">
        <v>153</v>
      </c>
      <c r="BE255" s="200">
        <f>IF(N255="základní",J255,0)</f>
        <v>0</v>
      </c>
      <c r="BF255" s="200">
        <f>IF(N255="snížená",J255,0)</f>
        <v>0</v>
      </c>
      <c r="BG255" s="200">
        <f>IF(N255="zákl. přenesená",J255,0)</f>
        <v>0</v>
      </c>
      <c r="BH255" s="200">
        <f>IF(N255="sníž. přenesená",J255,0)</f>
        <v>0</v>
      </c>
      <c r="BI255" s="200">
        <f>IF(N255="nulová",J255,0)</f>
        <v>0</v>
      </c>
      <c r="BJ255" s="18" t="s">
        <v>81</v>
      </c>
      <c r="BK255" s="200">
        <f>ROUND(I255*H255,2)</f>
        <v>0</v>
      </c>
      <c r="BL255" s="18" t="s">
        <v>173</v>
      </c>
      <c r="BM255" s="199" t="s">
        <v>653</v>
      </c>
    </row>
    <row r="256" s="2" customFormat="1">
      <c r="A256" s="37"/>
      <c r="B256" s="38"/>
      <c r="C256" s="37"/>
      <c r="D256" s="201" t="s">
        <v>162</v>
      </c>
      <c r="E256" s="37"/>
      <c r="F256" s="202" t="s">
        <v>654</v>
      </c>
      <c r="G256" s="37"/>
      <c r="H256" s="37"/>
      <c r="I256" s="123"/>
      <c r="J256" s="37"/>
      <c r="K256" s="37"/>
      <c r="L256" s="38"/>
      <c r="M256" s="203"/>
      <c r="N256" s="204"/>
      <c r="O256" s="76"/>
      <c r="P256" s="76"/>
      <c r="Q256" s="76"/>
      <c r="R256" s="76"/>
      <c r="S256" s="76"/>
      <c r="T256" s="7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8" t="s">
        <v>162</v>
      </c>
      <c r="AU256" s="18" t="s">
        <v>83</v>
      </c>
    </row>
    <row r="257" s="13" customFormat="1">
      <c r="A257" s="13"/>
      <c r="B257" s="210"/>
      <c r="C257" s="13"/>
      <c r="D257" s="201" t="s">
        <v>264</v>
      </c>
      <c r="E257" s="211" t="s">
        <v>1</v>
      </c>
      <c r="F257" s="212" t="s">
        <v>655</v>
      </c>
      <c r="G257" s="13"/>
      <c r="H257" s="211" t="s">
        <v>1</v>
      </c>
      <c r="I257" s="213"/>
      <c r="J257" s="13"/>
      <c r="K257" s="13"/>
      <c r="L257" s="210"/>
      <c r="M257" s="214"/>
      <c r="N257" s="215"/>
      <c r="O257" s="215"/>
      <c r="P257" s="215"/>
      <c r="Q257" s="215"/>
      <c r="R257" s="215"/>
      <c r="S257" s="215"/>
      <c r="T257" s="21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11" t="s">
        <v>264</v>
      </c>
      <c r="AU257" s="211" t="s">
        <v>83</v>
      </c>
      <c r="AV257" s="13" t="s">
        <v>81</v>
      </c>
      <c r="AW257" s="13" t="s">
        <v>30</v>
      </c>
      <c r="AX257" s="13" t="s">
        <v>73</v>
      </c>
      <c r="AY257" s="211" t="s">
        <v>153</v>
      </c>
    </row>
    <row r="258" s="14" customFormat="1">
      <c r="A258" s="14"/>
      <c r="B258" s="217"/>
      <c r="C258" s="14"/>
      <c r="D258" s="201" t="s">
        <v>264</v>
      </c>
      <c r="E258" s="218" t="s">
        <v>1</v>
      </c>
      <c r="F258" s="219" t="s">
        <v>418</v>
      </c>
      <c r="G258" s="14"/>
      <c r="H258" s="220">
        <v>83</v>
      </c>
      <c r="I258" s="221"/>
      <c r="J258" s="14"/>
      <c r="K258" s="14"/>
      <c r="L258" s="217"/>
      <c r="M258" s="222"/>
      <c r="N258" s="223"/>
      <c r="O258" s="223"/>
      <c r="P258" s="223"/>
      <c r="Q258" s="223"/>
      <c r="R258" s="223"/>
      <c r="S258" s="223"/>
      <c r="T258" s="22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18" t="s">
        <v>264</v>
      </c>
      <c r="AU258" s="218" t="s">
        <v>83</v>
      </c>
      <c r="AV258" s="14" t="s">
        <v>83</v>
      </c>
      <c r="AW258" s="14" t="s">
        <v>30</v>
      </c>
      <c r="AX258" s="14" t="s">
        <v>81</v>
      </c>
      <c r="AY258" s="218" t="s">
        <v>153</v>
      </c>
    </row>
    <row r="259" s="2" customFormat="1" ht="16.5" customHeight="1">
      <c r="A259" s="37"/>
      <c r="B259" s="187"/>
      <c r="C259" s="188" t="s">
        <v>656</v>
      </c>
      <c r="D259" s="188" t="s">
        <v>156</v>
      </c>
      <c r="E259" s="189" t="s">
        <v>657</v>
      </c>
      <c r="F259" s="190" t="s">
        <v>658</v>
      </c>
      <c r="G259" s="191" t="s">
        <v>373</v>
      </c>
      <c r="H259" s="192">
        <v>83</v>
      </c>
      <c r="I259" s="193"/>
      <c r="J259" s="194">
        <f>ROUND(I259*H259,2)</f>
        <v>0</v>
      </c>
      <c r="K259" s="190" t="s">
        <v>261</v>
      </c>
      <c r="L259" s="38"/>
      <c r="M259" s="195" t="s">
        <v>1</v>
      </c>
      <c r="N259" s="196" t="s">
        <v>38</v>
      </c>
      <c r="O259" s="76"/>
      <c r="P259" s="197">
        <f>O259*H259</f>
        <v>0</v>
      </c>
      <c r="Q259" s="197">
        <v>0</v>
      </c>
      <c r="R259" s="197">
        <f>Q259*H259</f>
        <v>0</v>
      </c>
      <c r="S259" s="197">
        <v>0</v>
      </c>
      <c r="T259" s="198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99" t="s">
        <v>173</v>
      </c>
      <c r="AT259" s="199" t="s">
        <v>156</v>
      </c>
      <c r="AU259" s="199" t="s">
        <v>83</v>
      </c>
      <c r="AY259" s="18" t="s">
        <v>153</v>
      </c>
      <c r="BE259" s="200">
        <f>IF(N259="základní",J259,0)</f>
        <v>0</v>
      </c>
      <c r="BF259" s="200">
        <f>IF(N259="snížená",J259,0)</f>
        <v>0</v>
      </c>
      <c r="BG259" s="200">
        <f>IF(N259="zákl. přenesená",J259,0)</f>
        <v>0</v>
      </c>
      <c r="BH259" s="200">
        <f>IF(N259="sníž. přenesená",J259,0)</f>
        <v>0</v>
      </c>
      <c r="BI259" s="200">
        <f>IF(N259="nulová",J259,0)</f>
        <v>0</v>
      </c>
      <c r="BJ259" s="18" t="s">
        <v>81</v>
      </c>
      <c r="BK259" s="200">
        <f>ROUND(I259*H259,2)</f>
        <v>0</v>
      </c>
      <c r="BL259" s="18" t="s">
        <v>173</v>
      </c>
      <c r="BM259" s="199" t="s">
        <v>659</v>
      </c>
    </row>
    <row r="260" s="2" customFormat="1">
      <c r="A260" s="37"/>
      <c r="B260" s="38"/>
      <c r="C260" s="37"/>
      <c r="D260" s="201" t="s">
        <v>162</v>
      </c>
      <c r="E260" s="37"/>
      <c r="F260" s="202" t="s">
        <v>660</v>
      </c>
      <c r="G260" s="37"/>
      <c r="H260" s="37"/>
      <c r="I260" s="123"/>
      <c r="J260" s="37"/>
      <c r="K260" s="37"/>
      <c r="L260" s="38"/>
      <c r="M260" s="203"/>
      <c r="N260" s="204"/>
      <c r="O260" s="76"/>
      <c r="P260" s="76"/>
      <c r="Q260" s="76"/>
      <c r="R260" s="76"/>
      <c r="S260" s="76"/>
      <c r="T260" s="7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T260" s="18" t="s">
        <v>162</v>
      </c>
      <c r="AU260" s="18" t="s">
        <v>83</v>
      </c>
    </row>
    <row r="261" s="2" customFormat="1">
      <c r="A261" s="37"/>
      <c r="B261" s="38"/>
      <c r="C261" s="37"/>
      <c r="D261" s="201" t="s">
        <v>197</v>
      </c>
      <c r="E261" s="37"/>
      <c r="F261" s="205" t="s">
        <v>661</v>
      </c>
      <c r="G261" s="37"/>
      <c r="H261" s="37"/>
      <c r="I261" s="123"/>
      <c r="J261" s="37"/>
      <c r="K261" s="37"/>
      <c r="L261" s="38"/>
      <c r="M261" s="203"/>
      <c r="N261" s="204"/>
      <c r="O261" s="76"/>
      <c r="P261" s="76"/>
      <c r="Q261" s="76"/>
      <c r="R261" s="76"/>
      <c r="S261" s="76"/>
      <c r="T261" s="7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8" t="s">
        <v>197</v>
      </c>
      <c r="AU261" s="18" t="s">
        <v>83</v>
      </c>
    </row>
    <row r="262" s="14" customFormat="1">
      <c r="A262" s="14"/>
      <c r="B262" s="217"/>
      <c r="C262" s="14"/>
      <c r="D262" s="201" t="s">
        <v>264</v>
      </c>
      <c r="E262" s="218" t="s">
        <v>1</v>
      </c>
      <c r="F262" s="219" t="s">
        <v>418</v>
      </c>
      <c r="G262" s="14"/>
      <c r="H262" s="220">
        <v>83</v>
      </c>
      <c r="I262" s="221"/>
      <c r="J262" s="14"/>
      <c r="K262" s="14"/>
      <c r="L262" s="217"/>
      <c r="M262" s="222"/>
      <c r="N262" s="223"/>
      <c r="O262" s="223"/>
      <c r="P262" s="223"/>
      <c r="Q262" s="223"/>
      <c r="R262" s="223"/>
      <c r="S262" s="223"/>
      <c r="T262" s="22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18" t="s">
        <v>264</v>
      </c>
      <c r="AU262" s="218" t="s">
        <v>83</v>
      </c>
      <c r="AV262" s="14" t="s">
        <v>83</v>
      </c>
      <c r="AW262" s="14" t="s">
        <v>30</v>
      </c>
      <c r="AX262" s="14" t="s">
        <v>81</v>
      </c>
      <c r="AY262" s="218" t="s">
        <v>153</v>
      </c>
    </row>
    <row r="263" s="2" customFormat="1" ht="16.5" customHeight="1">
      <c r="A263" s="37"/>
      <c r="B263" s="187"/>
      <c r="C263" s="188" t="s">
        <v>662</v>
      </c>
      <c r="D263" s="188" t="s">
        <v>156</v>
      </c>
      <c r="E263" s="189" t="s">
        <v>663</v>
      </c>
      <c r="F263" s="190" t="s">
        <v>664</v>
      </c>
      <c r="G263" s="191" t="s">
        <v>373</v>
      </c>
      <c r="H263" s="192">
        <v>6.7999999999999998</v>
      </c>
      <c r="I263" s="193"/>
      <c r="J263" s="194">
        <f>ROUND(I263*H263,2)</f>
        <v>0</v>
      </c>
      <c r="K263" s="190" t="s">
        <v>261</v>
      </c>
      <c r="L263" s="38"/>
      <c r="M263" s="195" t="s">
        <v>1</v>
      </c>
      <c r="N263" s="196" t="s">
        <v>38</v>
      </c>
      <c r="O263" s="76"/>
      <c r="P263" s="197">
        <f>O263*H263</f>
        <v>0</v>
      </c>
      <c r="Q263" s="197">
        <v>0.16370999999999999</v>
      </c>
      <c r="R263" s="197">
        <f>Q263*H263</f>
        <v>1.1132279999999999</v>
      </c>
      <c r="S263" s="197">
        <v>0</v>
      </c>
      <c r="T263" s="198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9" t="s">
        <v>173</v>
      </c>
      <c r="AT263" s="199" t="s">
        <v>156</v>
      </c>
      <c r="AU263" s="199" t="s">
        <v>83</v>
      </c>
      <c r="AY263" s="18" t="s">
        <v>153</v>
      </c>
      <c r="BE263" s="200">
        <f>IF(N263="základní",J263,0)</f>
        <v>0</v>
      </c>
      <c r="BF263" s="200">
        <f>IF(N263="snížená",J263,0)</f>
        <v>0</v>
      </c>
      <c r="BG263" s="200">
        <f>IF(N263="zákl. přenesená",J263,0)</f>
        <v>0</v>
      </c>
      <c r="BH263" s="200">
        <f>IF(N263="sníž. přenesená",J263,0)</f>
        <v>0</v>
      </c>
      <c r="BI263" s="200">
        <f>IF(N263="nulová",J263,0)</f>
        <v>0</v>
      </c>
      <c r="BJ263" s="18" t="s">
        <v>81</v>
      </c>
      <c r="BK263" s="200">
        <f>ROUND(I263*H263,2)</f>
        <v>0</v>
      </c>
      <c r="BL263" s="18" t="s">
        <v>173</v>
      </c>
      <c r="BM263" s="199" t="s">
        <v>665</v>
      </c>
    </row>
    <row r="264" s="2" customFormat="1">
      <c r="A264" s="37"/>
      <c r="B264" s="38"/>
      <c r="C264" s="37"/>
      <c r="D264" s="201" t="s">
        <v>162</v>
      </c>
      <c r="E264" s="37"/>
      <c r="F264" s="202" t="s">
        <v>666</v>
      </c>
      <c r="G264" s="37"/>
      <c r="H264" s="37"/>
      <c r="I264" s="123"/>
      <c r="J264" s="37"/>
      <c r="K264" s="37"/>
      <c r="L264" s="38"/>
      <c r="M264" s="203"/>
      <c r="N264" s="204"/>
      <c r="O264" s="76"/>
      <c r="P264" s="76"/>
      <c r="Q264" s="76"/>
      <c r="R264" s="76"/>
      <c r="S264" s="76"/>
      <c r="T264" s="7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8" t="s">
        <v>162</v>
      </c>
      <c r="AU264" s="18" t="s">
        <v>83</v>
      </c>
    </row>
    <row r="265" s="14" customFormat="1">
      <c r="A265" s="14"/>
      <c r="B265" s="217"/>
      <c r="C265" s="14"/>
      <c r="D265" s="201" t="s">
        <v>264</v>
      </c>
      <c r="E265" s="218" t="s">
        <v>1</v>
      </c>
      <c r="F265" s="219" t="s">
        <v>637</v>
      </c>
      <c r="G265" s="14"/>
      <c r="H265" s="220">
        <v>6.7999999999999998</v>
      </c>
      <c r="I265" s="221"/>
      <c r="J265" s="14"/>
      <c r="K265" s="14"/>
      <c r="L265" s="217"/>
      <c r="M265" s="222"/>
      <c r="N265" s="223"/>
      <c r="O265" s="223"/>
      <c r="P265" s="223"/>
      <c r="Q265" s="223"/>
      <c r="R265" s="223"/>
      <c r="S265" s="223"/>
      <c r="T265" s="22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18" t="s">
        <v>264</v>
      </c>
      <c r="AU265" s="218" t="s">
        <v>83</v>
      </c>
      <c r="AV265" s="14" t="s">
        <v>83</v>
      </c>
      <c r="AW265" s="14" t="s">
        <v>30</v>
      </c>
      <c r="AX265" s="14" t="s">
        <v>81</v>
      </c>
      <c r="AY265" s="218" t="s">
        <v>153</v>
      </c>
    </row>
    <row r="266" s="12" customFormat="1" ht="22.8" customHeight="1">
      <c r="A266" s="12"/>
      <c r="B266" s="174"/>
      <c r="C266" s="12"/>
      <c r="D266" s="175" t="s">
        <v>72</v>
      </c>
      <c r="E266" s="185" t="s">
        <v>667</v>
      </c>
      <c r="F266" s="185" t="s">
        <v>668</v>
      </c>
      <c r="G266" s="12"/>
      <c r="H266" s="12"/>
      <c r="I266" s="177"/>
      <c r="J266" s="186">
        <f>BK266</f>
        <v>0</v>
      </c>
      <c r="K266" s="12"/>
      <c r="L266" s="174"/>
      <c r="M266" s="179"/>
      <c r="N266" s="180"/>
      <c r="O266" s="180"/>
      <c r="P266" s="181">
        <f>SUM(P267:P268)</f>
        <v>0</v>
      </c>
      <c r="Q266" s="180"/>
      <c r="R266" s="181">
        <f>SUM(R267:R268)</f>
        <v>0</v>
      </c>
      <c r="S266" s="180"/>
      <c r="T266" s="182">
        <f>SUM(T267:T268)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175" t="s">
        <v>81</v>
      </c>
      <c r="AT266" s="183" t="s">
        <v>72</v>
      </c>
      <c r="AU266" s="183" t="s">
        <v>81</v>
      </c>
      <c r="AY266" s="175" t="s">
        <v>153</v>
      </c>
      <c r="BK266" s="184">
        <f>SUM(BK267:BK268)</f>
        <v>0</v>
      </c>
    </row>
    <row r="267" s="2" customFormat="1" ht="16.5" customHeight="1">
      <c r="A267" s="37"/>
      <c r="B267" s="187"/>
      <c r="C267" s="188" t="s">
        <v>669</v>
      </c>
      <c r="D267" s="188" t="s">
        <v>156</v>
      </c>
      <c r="E267" s="189" t="s">
        <v>670</v>
      </c>
      <c r="F267" s="190" t="s">
        <v>671</v>
      </c>
      <c r="G267" s="191" t="s">
        <v>359</v>
      </c>
      <c r="H267" s="192">
        <v>492.62200000000001</v>
      </c>
      <c r="I267" s="193"/>
      <c r="J267" s="194">
        <f>ROUND(I267*H267,2)</f>
        <v>0</v>
      </c>
      <c r="K267" s="190" t="s">
        <v>261</v>
      </c>
      <c r="L267" s="38"/>
      <c r="M267" s="195" t="s">
        <v>1</v>
      </c>
      <c r="N267" s="196" t="s">
        <v>38</v>
      </c>
      <c r="O267" s="76"/>
      <c r="P267" s="197">
        <f>O267*H267</f>
        <v>0</v>
      </c>
      <c r="Q267" s="197">
        <v>0</v>
      </c>
      <c r="R267" s="197">
        <f>Q267*H267</f>
        <v>0</v>
      </c>
      <c r="S267" s="197">
        <v>0</v>
      </c>
      <c r="T267" s="198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99" t="s">
        <v>173</v>
      </c>
      <c r="AT267" s="199" t="s">
        <v>156</v>
      </c>
      <c r="AU267" s="199" t="s">
        <v>83</v>
      </c>
      <c r="AY267" s="18" t="s">
        <v>153</v>
      </c>
      <c r="BE267" s="200">
        <f>IF(N267="základní",J267,0)</f>
        <v>0</v>
      </c>
      <c r="BF267" s="200">
        <f>IF(N267="snížená",J267,0)</f>
        <v>0</v>
      </c>
      <c r="BG267" s="200">
        <f>IF(N267="zákl. přenesená",J267,0)</f>
        <v>0</v>
      </c>
      <c r="BH267" s="200">
        <f>IF(N267="sníž. přenesená",J267,0)</f>
        <v>0</v>
      </c>
      <c r="BI267" s="200">
        <f>IF(N267="nulová",J267,0)</f>
        <v>0</v>
      </c>
      <c r="BJ267" s="18" t="s">
        <v>81</v>
      </c>
      <c r="BK267" s="200">
        <f>ROUND(I267*H267,2)</f>
        <v>0</v>
      </c>
      <c r="BL267" s="18" t="s">
        <v>173</v>
      </c>
      <c r="BM267" s="199" t="s">
        <v>672</v>
      </c>
    </row>
    <row r="268" s="2" customFormat="1">
      <c r="A268" s="37"/>
      <c r="B268" s="38"/>
      <c r="C268" s="37"/>
      <c r="D268" s="201" t="s">
        <v>162</v>
      </c>
      <c r="E268" s="37"/>
      <c r="F268" s="202" t="s">
        <v>673</v>
      </c>
      <c r="G268" s="37"/>
      <c r="H268" s="37"/>
      <c r="I268" s="123"/>
      <c r="J268" s="37"/>
      <c r="K268" s="37"/>
      <c r="L268" s="38"/>
      <c r="M268" s="203"/>
      <c r="N268" s="204"/>
      <c r="O268" s="76"/>
      <c r="P268" s="76"/>
      <c r="Q268" s="76"/>
      <c r="R268" s="76"/>
      <c r="S268" s="76"/>
      <c r="T268" s="7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8" t="s">
        <v>162</v>
      </c>
      <c r="AU268" s="18" t="s">
        <v>83</v>
      </c>
    </row>
    <row r="269" s="12" customFormat="1" ht="25.92" customHeight="1">
      <c r="A269" s="12"/>
      <c r="B269" s="174"/>
      <c r="C269" s="12"/>
      <c r="D269" s="175" t="s">
        <v>72</v>
      </c>
      <c r="E269" s="176" t="s">
        <v>491</v>
      </c>
      <c r="F269" s="176" t="s">
        <v>674</v>
      </c>
      <c r="G269" s="12"/>
      <c r="H269" s="12"/>
      <c r="I269" s="177"/>
      <c r="J269" s="178">
        <f>BK269</f>
        <v>0</v>
      </c>
      <c r="K269" s="12"/>
      <c r="L269" s="174"/>
      <c r="M269" s="179"/>
      <c r="N269" s="180"/>
      <c r="O269" s="180"/>
      <c r="P269" s="181">
        <f>P270+P274</f>
        <v>0</v>
      </c>
      <c r="Q269" s="180"/>
      <c r="R269" s="181">
        <f>R270+R274</f>
        <v>8.1350999999999996</v>
      </c>
      <c r="S269" s="180"/>
      <c r="T269" s="182">
        <f>T270+T274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75" t="s">
        <v>168</v>
      </c>
      <c r="AT269" s="183" t="s">
        <v>72</v>
      </c>
      <c r="AU269" s="183" t="s">
        <v>73</v>
      </c>
      <c r="AY269" s="175" t="s">
        <v>153</v>
      </c>
      <c r="BK269" s="184">
        <f>BK270+BK274</f>
        <v>0</v>
      </c>
    </row>
    <row r="270" s="12" customFormat="1" ht="22.8" customHeight="1">
      <c r="A270" s="12"/>
      <c r="B270" s="174"/>
      <c r="C270" s="12"/>
      <c r="D270" s="175" t="s">
        <v>72</v>
      </c>
      <c r="E270" s="185" t="s">
        <v>675</v>
      </c>
      <c r="F270" s="185" t="s">
        <v>676</v>
      </c>
      <c r="G270" s="12"/>
      <c r="H270" s="12"/>
      <c r="I270" s="177"/>
      <c r="J270" s="186">
        <f>BK270</f>
        <v>0</v>
      </c>
      <c r="K270" s="12"/>
      <c r="L270" s="174"/>
      <c r="M270" s="179"/>
      <c r="N270" s="180"/>
      <c r="O270" s="180"/>
      <c r="P270" s="181">
        <f>SUM(P271:P273)</f>
        <v>0</v>
      </c>
      <c r="Q270" s="180"/>
      <c r="R270" s="181">
        <f>SUM(R271:R273)</f>
        <v>0</v>
      </c>
      <c r="S270" s="180"/>
      <c r="T270" s="182">
        <f>SUM(T271:T273)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175" t="s">
        <v>168</v>
      </c>
      <c r="AT270" s="183" t="s">
        <v>72</v>
      </c>
      <c r="AU270" s="183" t="s">
        <v>81</v>
      </c>
      <c r="AY270" s="175" t="s">
        <v>153</v>
      </c>
      <c r="BK270" s="184">
        <f>SUM(BK271:BK273)</f>
        <v>0</v>
      </c>
    </row>
    <row r="271" s="2" customFormat="1" ht="16.5" customHeight="1">
      <c r="A271" s="37"/>
      <c r="B271" s="187"/>
      <c r="C271" s="188" t="s">
        <v>677</v>
      </c>
      <c r="D271" s="188" t="s">
        <v>156</v>
      </c>
      <c r="E271" s="189" t="s">
        <v>678</v>
      </c>
      <c r="F271" s="190" t="s">
        <v>679</v>
      </c>
      <c r="G271" s="191" t="s">
        <v>373</v>
      </c>
      <c r="H271" s="192">
        <v>45</v>
      </c>
      <c r="I271" s="193"/>
      <c r="J271" s="194">
        <f>ROUND(I271*H271,2)</f>
        <v>0</v>
      </c>
      <c r="K271" s="190" t="s">
        <v>1</v>
      </c>
      <c r="L271" s="38"/>
      <c r="M271" s="195" t="s">
        <v>1</v>
      </c>
      <c r="N271" s="196" t="s">
        <v>38</v>
      </c>
      <c r="O271" s="76"/>
      <c r="P271" s="197">
        <f>O271*H271</f>
        <v>0</v>
      </c>
      <c r="Q271" s="197">
        <v>0</v>
      </c>
      <c r="R271" s="197">
        <f>Q271*H271</f>
        <v>0</v>
      </c>
      <c r="S271" s="197">
        <v>0</v>
      </c>
      <c r="T271" s="198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99" t="s">
        <v>680</v>
      </c>
      <c r="AT271" s="199" t="s">
        <v>156</v>
      </c>
      <c r="AU271" s="199" t="s">
        <v>83</v>
      </c>
      <c r="AY271" s="18" t="s">
        <v>153</v>
      </c>
      <c r="BE271" s="200">
        <f>IF(N271="základní",J271,0)</f>
        <v>0</v>
      </c>
      <c r="BF271" s="200">
        <f>IF(N271="snížená",J271,0)</f>
        <v>0</v>
      </c>
      <c r="BG271" s="200">
        <f>IF(N271="zákl. přenesená",J271,0)</f>
        <v>0</v>
      </c>
      <c r="BH271" s="200">
        <f>IF(N271="sníž. přenesená",J271,0)</f>
        <v>0</v>
      </c>
      <c r="BI271" s="200">
        <f>IF(N271="nulová",J271,0)</f>
        <v>0</v>
      </c>
      <c r="BJ271" s="18" t="s">
        <v>81</v>
      </c>
      <c r="BK271" s="200">
        <f>ROUND(I271*H271,2)</f>
        <v>0</v>
      </c>
      <c r="BL271" s="18" t="s">
        <v>680</v>
      </c>
      <c r="BM271" s="199" t="s">
        <v>681</v>
      </c>
    </row>
    <row r="272" s="2" customFormat="1">
      <c r="A272" s="37"/>
      <c r="B272" s="38"/>
      <c r="C272" s="37"/>
      <c r="D272" s="201" t="s">
        <v>162</v>
      </c>
      <c r="E272" s="37"/>
      <c r="F272" s="202" t="s">
        <v>682</v>
      </c>
      <c r="G272" s="37"/>
      <c r="H272" s="37"/>
      <c r="I272" s="123"/>
      <c r="J272" s="37"/>
      <c r="K272" s="37"/>
      <c r="L272" s="38"/>
      <c r="M272" s="203"/>
      <c r="N272" s="204"/>
      <c r="O272" s="76"/>
      <c r="P272" s="76"/>
      <c r="Q272" s="76"/>
      <c r="R272" s="76"/>
      <c r="S272" s="76"/>
      <c r="T272" s="7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8" t="s">
        <v>162</v>
      </c>
      <c r="AU272" s="18" t="s">
        <v>83</v>
      </c>
    </row>
    <row r="273" s="14" customFormat="1">
      <c r="A273" s="14"/>
      <c r="B273" s="217"/>
      <c r="C273" s="14"/>
      <c r="D273" s="201" t="s">
        <v>264</v>
      </c>
      <c r="E273" s="218" t="s">
        <v>1</v>
      </c>
      <c r="F273" s="219" t="s">
        <v>683</v>
      </c>
      <c r="G273" s="14"/>
      <c r="H273" s="220">
        <v>45</v>
      </c>
      <c r="I273" s="221"/>
      <c r="J273" s="14"/>
      <c r="K273" s="14"/>
      <c r="L273" s="217"/>
      <c r="M273" s="222"/>
      <c r="N273" s="223"/>
      <c r="O273" s="223"/>
      <c r="P273" s="223"/>
      <c r="Q273" s="223"/>
      <c r="R273" s="223"/>
      <c r="S273" s="223"/>
      <c r="T273" s="22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18" t="s">
        <v>264</v>
      </c>
      <c r="AU273" s="218" t="s">
        <v>83</v>
      </c>
      <c r="AV273" s="14" t="s">
        <v>83</v>
      </c>
      <c r="AW273" s="14" t="s">
        <v>30</v>
      </c>
      <c r="AX273" s="14" t="s">
        <v>81</v>
      </c>
      <c r="AY273" s="218" t="s">
        <v>153</v>
      </c>
    </row>
    <row r="274" s="12" customFormat="1" ht="22.8" customHeight="1">
      <c r="A274" s="12"/>
      <c r="B274" s="174"/>
      <c r="C274" s="12"/>
      <c r="D274" s="175" t="s">
        <v>72</v>
      </c>
      <c r="E274" s="185" t="s">
        <v>684</v>
      </c>
      <c r="F274" s="185" t="s">
        <v>685</v>
      </c>
      <c r="G274" s="12"/>
      <c r="H274" s="12"/>
      <c r="I274" s="177"/>
      <c r="J274" s="186">
        <f>BK274</f>
        <v>0</v>
      </c>
      <c r="K274" s="12"/>
      <c r="L274" s="174"/>
      <c r="M274" s="179"/>
      <c r="N274" s="180"/>
      <c r="O274" s="180"/>
      <c r="P274" s="181">
        <f>SUM(P275:P280)</f>
        <v>0</v>
      </c>
      <c r="Q274" s="180"/>
      <c r="R274" s="181">
        <f>SUM(R275:R280)</f>
        <v>8.1350999999999996</v>
      </c>
      <c r="S274" s="180"/>
      <c r="T274" s="182">
        <f>SUM(T275:T280)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75" t="s">
        <v>168</v>
      </c>
      <c r="AT274" s="183" t="s">
        <v>72</v>
      </c>
      <c r="AU274" s="183" t="s">
        <v>81</v>
      </c>
      <c r="AY274" s="175" t="s">
        <v>153</v>
      </c>
      <c r="BK274" s="184">
        <f>SUM(BK275:BK280)</f>
        <v>0</v>
      </c>
    </row>
    <row r="275" s="2" customFormat="1" ht="16.5" customHeight="1">
      <c r="A275" s="37"/>
      <c r="B275" s="187"/>
      <c r="C275" s="188" t="s">
        <v>683</v>
      </c>
      <c r="D275" s="188" t="s">
        <v>156</v>
      </c>
      <c r="E275" s="189" t="s">
        <v>686</v>
      </c>
      <c r="F275" s="190" t="s">
        <v>687</v>
      </c>
      <c r="G275" s="191" t="s">
        <v>373</v>
      </c>
      <c r="H275" s="192">
        <v>45</v>
      </c>
      <c r="I275" s="193"/>
      <c r="J275" s="194">
        <f>ROUND(I275*H275,2)</f>
        <v>0</v>
      </c>
      <c r="K275" s="190" t="s">
        <v>261</v>
      </c>
      <c r="L275" s="38"/>
      <c r="M275" s="195" t="s">
        <v>1</v>
      </c>
      <c r="N275" s="196" t="s">
        <v>38</v>
      </c>
      <c r="O275" s="76"/>
      <c r="P275" s="197">
        <f>O275*H275</f>
        <v>0</v>
      </c>
      <c r="Q275" s="197">
        <v>0.17999999999999999</v>
      </c>
      <c r="R275" s="197">
        <f>Q275*H275</f>
        <v>8.0999999999999996</v>
      </c>
      <c r="S275" s="197">
        <v>0</v>
      </c>
      <c r="T275" s="198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99" t="s">
        <v>680</v>
      </c>
      <c r="AT275" s="199" t="s">
        <v>156</v>
      </c>
      <c r="AU275" s="199" t="s">
        <v>83</v>
      </c>
      <c r="AY275" s="18" t="s">
        <v>153</v>
      </c>
      <c r="BE275" s="200">
        <f>IF(N275="základní",J275,0)</f>
        <v>0</v>
      </c>
      <c r="BF275" s="200">
        <f>IF(N275="snížená",J275,0)</f>
        <v>0</v>
      </c>
      <c r="BG275" s="200">
        <f>IF(N275="zákl. přenesená",J275,0)</f>
        <v>0</v>
      </c>
      <c r="BH275" s="200">
        <f>IF(N275="sníž. přenesená",J275,0)</f>
        <v>0</v>
      </c>
      <c r="BI275" s="200">
        <f>IF(N275="nulová",J275,0)</f>
        <v>0</v>
      </c>
      <c r="BJ275" s="18" t="s">
        <v>81</v>
      </c>
      <c r="BK275" s="200">
        <f>ROUND(I275*H275,2)</f>
        <v>0</v>
      </c>
      <c r="BL275" s="18" t="s">
        <v>680</v>
      </c>
      <c r="BM275" s="199" t="s">
        <v>688</v>
      </c>
    </row>
    <row r="276" s="2" customFormat="1">
      <c r="A276" s="37"/>
      <c r="B276" s="38"/>
      <c r="C276" s="37"/>
      <c r="D276" s="201" t="s">
        <v>162</v>
      </c>
      <c r="E276" s="37"/>
      <c r="F276" s="202" t="s">
        <v>689</v>
      </c>
      <c r="G276" s="37"/>
      <c r="H276" s="37"/>
      <c r="I276" s="123"/>
      <c r="J276" s="37"/>
      <c r="K276" s="37"/>
      <c r="L276" s="38"/>
      <c r="M276" s="203"/>
      <c r="N276" s="204"/>
      <c r="O276" s="76"/>
      <c r="P276" s="76"/>
      <c r="Q276" s="76"/>
      <c r="R276" s="76"/>
      <c r="S276" s="76"/>
      <c r="T276" s="7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8" t="s">
        <v>162</v>
      </c>
      <c r="AU276" s="18" t="s">
        <v>83</v>
      </c>
    </row>
    <row r="277" s="14" customFormat="1">
      <c r="A277" s="14"/>
      <c r="B277" s="217"/>
      <c r="C277" s="14"/>
      <c r="D277" s="201" t="s">
        <v>264</v>
      </c>
      <c r="E277" s="218" t="s">
        <v>1</v>
      </c>
      <c r="F277" s="219" t="s">
        <v>683</v>
      </c>
      <c r="G277" s="14"/>
      <c r="H277" s="220">
        <v>45</v>
      </c>
      <c r="I277" s="221"/>
      <c r="J277" s="14"/>
      <c r="K277" s="14"/>
      <c r="L277" s="217"/>
      <c r="M277" s="222"/>
      <c r="N277" s="223"/>
      <c r="O277" s="223"/>
      <c r="P277" s="223"/>
      <c r="Q277" s="223"/>
      <c r="R277" s="223"/>
      <c r="S277" s="223"/>
      <c r="T277" s="22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18" t="s">
        <v>264</v>
      </c>
      <c r="AU277" s="218" t="s">
        <v>83</v>
      </c>
      <c r="AV277" s="14" t="s">
        <v>83</v>
      </c>
      <c r="AW277" s="14" t="s">
        <v>30</v>
      </c>
      <c r="AX277" s="14" t="s">
        <v>81</v>
      </c>
      <c r="AY277" s="218" t="s">
        <v>153</v>
      </c>
    </row>
    <row r="278" s="2" customFormat="1" ht="16.5" customHeight="1">
      <c r="A278" s="37"/>
      <c r="B278" s="187"/>
      <c r="C278" s="236" t="s">
        <v>690</v>
      </c>
      <c r="D278" s="236" t="s">
        <v>491</v>
      </c>
      <c r="E278" s="237" t="s">
        <v>691</v>
      </c>
      <c r="F278" s="238" t="s">
        <v>692</v>
      </c>
      <c r="G278" s="239" t="s">
        <v>373</v>
      </c>
      <c r="H278" s="240">
        <v>45</v>
      </c>
      <c r="I278" s="241"/>
      <c r="J278" s="242">
        <f>ROUND(I278*H278,2)</f>
        <v>0</v>
      </c>
      <c r="K278" s="238" t="s">
        <v>261</v>
      </c>
      <c r="L278" s="243"/>
      <c r="M278" s="244" t="s">
        <v>1</v>
      </c>
      <c r="N278" s="245" t="s">
        <v>38</v>
      </c>
      <c r="O278" s="76"/>
      <c r="P278" s="197">
        <f>O278*H278</f>
        <v>0</v>
      </c>
      <c r="Q278" s="197">
        <v>0.00077999999999999999</v>
      </c>
      <c r="R278" s="197">
        <f>Q278*H278</f>
        <v>0.035099999999999999</v>
      </c>
      <c r="S278" s="197">
        <v>0</v>
      </c>
      <c r="T278" s="198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99" t="s">
        <v>693</v>
      </c>
      <c r="AT278" s="199" t="s">
        <v>491</v>
      </c>
      <c r="AU278" s="199" t="s">
        <v>83</v>
      </c>
      <c r="AY278" s="18" t="s">
        <v>153</v>
      </c>
      <c r="BE278" s="200">
        <f>IF(N278="základní",J278,0)</f>
        <v>0</v>
      </c>
      <c r="BF278" s="200">
        <f>IF(N278="snížená",J278,0)</f>
        <v>0</v>
      </c>
      <c r="BG278" s="200">
        <f>IF(N278="zákl. přenesená",J278,0)</f>
        <v>0</v>
      </c>
      <c r="BH278" s="200">
        <f>IF(N278="sníž. přenesená",J278,0)</f>
        <v>0</v>
      </c>
      <c r="BI278" s="200">
        <f>IF(N278="nulová",J278,0)</f>
        <v>0</v>
      </c>
      <c r="BJ278" s="18" t="s">
        <v>81</v>
      </c>
      <c r="BK278" s="200">
        <f>ROUND(I278*H278,2)</f>
        <v>0</v>
      </c>
      <c r="BL278" s="18" t="s">
        <v>693</v>
      </c>
      <c r="BM278" s="199" t="s">
        <v>694</v>
      </c>
    </row>
    <row r="279" s="2" customFormat="1">
      <c r="A279" s="37"/>
      <c r="B279" s="38"/>
      <c r="C279" s="37"/>
      <c r="D279" s="201" t="s">
        <v>162</v>
      </c>
      <c r="E279" s="37"/>
      <c r="F279" s="202" t="s">
        <v>692</v>
      </c>
      <c r="G279" s="37"/>
      <c r="H279" s="37"/>
      <c r="I279" s="123"/>
      <c r="J279" s="37"/>
      <c r="K279" s="37"/>
      <c r="L279" s="38"/>
      <c r="M279" s="203"/>
      <c r="N279" s="204"/>
      <c r="O279" s="76"/>
      <c r="P279" s="76"/>
      <c r="Q279" s="76"/>
      <c r="R279" s="76"/>
      <c r="S279" s="76"/>
      <c r="T279" s="7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8" t="s">
        <v>162</v>
      </c>
      <c r="AU279" s="18" t="s">
        <v>83</v>
      </c>
    </row>
    <row r="280" s="14" customFormat="1">
      <c r="A280" s="14"/>
      <c r="B280" s="217"/>
      <c r="C280" s="14"/>
      <c r="D280" s="201" t="s">
        <v>264</v>
      </c>
      <c r="E280" s="218" t="s">
        <v>1</v>
      </c>
      <c r="F280" s="219" t="s">
        <v>683</v>
      </c>
      <c r="G280" s="14"/>
      <c r="H280" s="220">
        <v>45</v>
      </c>
      <c r="I280" s="221"/>
      <c r="J280" s="14"/>
      <c r="K280" s="14"/>
      <c r="L280" s="217"/>
      <c r="M280" s="233"/>
      <c r="N280" s="234"/>
      <c r="O280" s="234"/>
      <c r="P280" s="234"/>
      <c r="Q280" s="234"/>
      <c r="R280" s="234"/>
      <c r="S280" s="234"/>
      <c r="T280" s="235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18" t="s">
        <v>264</v>
      </c>
      <c r="AU280" s="218" t="s">
        <v>83</v>
      </c>
      <c r="AV280" s="14" t="s">
        <v>83</v>
      </c>
      <c r="AW280" s="14" t="s">
        <v>30</v>
      </c>
      <c r="AX280" s="14" t="s">
        <v>81</v>
      </c>
      <c r="AY280" s="218" t="s">
        <v>153</v>
      </c>
    </row>
    <row r="281" s="2" customFormat="1" ht="6.96" customHeight="1">
      <c r="A281" s="37"/>
      <c r="B281" s="59"/>
      <c r="C281" s="60"/>
      <c r="D281" s="60"/>
      <c r="E281" s="60"/>
      <c r="F281" s="60"/>
      <c r="G281" s="60"/>
      <c r="H281" s="60"/>
      <c r="I281" s="147"/>
      <c r="J281" s="60"/>
      <c r="K281" s="60"/>
      <c r="L281" s="38"/>
      <c r="M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</row>
  </sheetData>
  <autoFilter ref="C124:K280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695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ROUND((SUM(BE122:BE228)),  2)</f>
        <v>0</v>
      </c>
      <c r="G33" s="37"/>
      <c r="H33" s="37"/>
      <c r="I33" s="134">
        <v>0.20999999999999999</v>
      </c>
      <c r="J33" s="133">
        <f>ROUND(((SUM(BE122:BE228))*I33),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ROUND((SUM(BF122:BF228)),  2)</f>
        <v>0</v>
      </c>
      <c r="G34" s="37"/>
      <c r="H34" s="37"/>
      <c r="I34" s="134">
        <v>0.14999999999999999</v>
      </c>
      <c r="J34" s="133">
        <f>ROUND(((SUM(BF122:BF228))*I34),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ROUND((SUM(BG122:BG228)),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ROUND((SUM(BH122:BH228)),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ROUND((SUM(BI122:BI228)),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458/20-4-02-2 - SO 10 Zpomalovací práh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J123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250</v>
      </c>
      <c r="E98" s="160"/>
      <c r="F98" s="160"/>
      <c r="G98" s="160"/>
      <c r="H98" s="160"/>
      <c r="I98" s="161"/>
      <c r="J98" s="162">
        <f>J124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251</v>
      </c>
      <c r="E99" s="160"/>
      <c r="F99" s="160"/>
      <c r="G99" s="160"/>
      <c r="H99" s="160"/>
      <c r="I99" s="161"/>
      <c r="J99" s="162">
        <f>J150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8"/>
      <c r="C100" s="10"/>
      <c r="D100" s="159" t="s">
        <v>252</v>
      </c>
      <c r="E100" s="160"/>
      <c r="F100" s="160"/>
      <c r="G100" s="160"/>
      <c r="H100" s="160"/>
      <c r="I100" s="161"/>
      <c r="J100" s="162">
        <f>J154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253</v>
      </c>
      <c r="E101" s="160"/>
      <c r="F101" s="160"/>
      <c r="G101" s="160"/>
      <c r="H101" s="160"/>
      <c r="I101" s="161"/>
      <c r="J101" s="162">
        <f>J180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8"/>
      <c r="C102" s="10"/>
      <c r="D102" s="159" t="s">
        <v>254</v>
      </c>
      <c r="E102" s="160"/>
      <c r="F102" s="160"/>
      <c r="G102" s="160"/>
      <c r="H102" s="160"/>
      <c r="I102" s="161"/>
      <c r="J102" s="162">
        <f>J213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123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147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148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137</v>
      </c>
      <c r="D109" s="37"/>
      <c r="E109" s="37"/>
      <c r="F109" s="37"/>
      <c r="G109" s="37"/>
      <c r="H109" s="37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122" t="str">
        <f>E7</f>
        <v>Obchodní centrum Lysá nad Labem - veřejná dopravní a technická infrastruktura</v>
      </c>
      <c r="F112" s="31"/>
      <c r="G112" s="31"/>
      <c r="H112" s="31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124</v>
      </c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458/20-4-02-2 - SO 10 Zpomalovací práh</v>
      </c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123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124" t="s">
        <v>22</v>
      </c>
      <c r="J116" s="68" t="str">
        <f>IF(J12="","",J12)</f>
        <v>20. 3. 2020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124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124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123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63"/>
      <c r="B121" s="164"/>
      <c r="C121" s="165" t="s">
        <v>138</v>
      </c>
      <c r="D121" s="166" t="s">
        <v>58</v>
      </c>
      <c r="E121" s="166" t="s">
        <v>54</v>
      </c>
      <c r="F121" s="166" t="s">
        <v>55</v>
      </c>
      <c r="G121" s="166" t="s">
        <v>139</v>
      </c>
      <c r="H121" s="166" t="s">
        <v>140</v>
      </c>
      <c r="I121" s="167" t="s">
        <v>141</v>
      </c>
      <c r="J121" s="166" t="s">
        <v>128</v>
      </c>
      <c r="K121" s="168" t="s">
        <v>142</v>
      </c>
      <c r="L121" s="169"/>
      <c r="M121" s="85" t="s">
        <v>1</v>
      </c>
      <c r="N121" s="86" t="s">
        <v>37</v>
      </c>
      <c r="O121" s="86" t="s">
        <v>143</v>
      </c>
      <c r="P121" s="86" t="s">
        <v>144</v>
      </c>
      <c r="Q121" s="86" t="s">
        <v>145</v>
      </c>
      <c r="R121" s="86" t="s">
        <v>146</v>
      </c>
      <c r="S121" s="86" t="s">
        <v>147</v>
      </c>
      <c r="T121" s="87" t="s">
        <v>148</v>
      </c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</row>
    <row r="122" s="2" customFormat="1" ht="22.8" customHeight="1">
      <c r="A122" s="37"/>
      <c r="B122" s="38"/>
      <c r="C122" s="92" t="s">
        <v>149</v>
      </c>
      <c r="D122" s="37"/>
      <c r="E122" s="37"/>
      <c r="F122" s="37"/>
      <c r="G122" s="37"/>
      <c r="H122" s="37"/>
      <c r="I122" s="123"/>
      <c r="J122" s="170">
        <f>BK122</f>
        <v>0</v>
      </c>
      <c r="K122" s="37"/>
      <c r="L122" s="38"/>
      <c r="M122" s="88"/>
      <c r="N122" s="72"/>
      <c r="O122" s="89"/>
      <c r="P122" s="171">
        <f>P123</f>
        <v>0</v>
      </c>
      <c r="Q122" s="89"/>
      <c r="R122" s="171">
        <f>R123</f>
        <v>28.634538999999993</v>
      </c>
      <c r="S122" s="89"/>
      <c r="T122" s="172">
        <f>T123</f>
        <v>16.795999999999999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130</v>
      </c>
      <c r="BK122" s="173">
        <f>BK123</f>
        <v>0</v>
      </c>
    </row>
    <row r="123" s="12" customFormat="1" ht="25.92" customHeight="1">
      <c r="A123" s="12"/>
      <c r="B123" s="174"/>
      <c r="C123" s="12"/>
      <c r="D123" s="175" t="s">
        <v>72</v>
      </c>
      <c r="E123" s="176" t="s">
        <v>255</v>
      </c>
      <c r="F123" s="176" t="s">
        <v>256</v>
      </c>
      <c r="G123" s="12"/>
      <c r="H123" s="12"/>
      <c r="I123" s="177"/>
      <c r="J123" s="178">
        <f>BK123</f>
        <v>0</v>
      </c>
      <c r="K123" s="12"/>
      <c r="L123" s="174"/>
      <c r="M123" s="179"/>
      <c r="N123" s="180"/>
      <c r="O123" s="180"/>
      <c r="P123" s="181">
        <f>P124+P150+P154+P180+P213</f>
        <v>0</v>
      </c>
      <c r="Q123" s="180"/>
      <c r="R123" s="181">
        <f>R124+R150+R154+R180+R213</f>
        <v>28.634538999999993</v>
      </c>
      <c r="S123" s="180"/>
      <c r="T123" s="182">
        <f>T124+T150+T154+T180+T213</f>
        <v>16.795999999999999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5" t="s">
        <v>81</v>
      </c>
      <c r="AT123" s="183" t="s">
        <v>72</v>
      </c>
      <c r="AU123" s="183" t="s">
        <v>73</v>
      </c>
      <c r="AY123" s="175" t="s">
        <v>153</v>
      </c>
      <c r="BK123" s="184">
        <f>BK124+BK150+BK154+BK180+BK213</f>
        <v>0</v>
      </c>
    </row>
    <row r="124" s="12" customFormat="1" ht="22.8" customHeight="1">
      <c r="A124" s="12"/>
      <c r="B124" s="174"/>
      <c r="C124" s="12"/>
      <c r="D124" s="175" t="s">
        <v>72</v>
      </c>
      <c r="E124" s="185" t="s">
        <v>81</v>
      </c>
      <c r="F124" s="185" t="s">
        <v>257</v>
      </c>
      <c r="G124" s="12"/>
      <c r="H124" s="12"/>
      <c r="I124" s="177"/>
      <c r="J124" s="186">
        <f>BK124</f>
        <v>0</v>
      </c>
      <c r="K124" s="12"/>
      <c r="L124" s="174"/>
      <c r="M124" s="179"/>
      <c r="N124" s="180"/>
      <c r="O124" s="180"/>
      <c r="P124" s="181">
        <f>SUM(P125:P149)</f>
        <v>0</v>
      </c>
      <c r="Q124" s="180"/>
      <c r="R124" s="181">
        <f>SUM(R125:R149)</f>
        <v>0</v>
      </c>
      <c r="S124" s="180"/>
      <c r="T124" s="182">
        <f>SUM(T125:T149)</f>
        <v>16.795999999999999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5" t="s">
        <v>81</v>
      </c>
      <c r="AT124" s="183" t="s">
        <v>72</v>
      </c>
      <c r="AU124" s="183" t="s">
        <v>81</v>
      </c>
      <c r="AY124" s="175" t="s">
        <v>153</v>
      </c>
      <c r="BK124" s="184">
        <f>SUM(BK125:BK149)</f>
        <v>0</v>
      </c>
    </row>
    <row r="125" s="2" customFormat="1" ht="16.5" customHeight="1">
      <c r="A125" s="37"/>
      <c r="B125" s="187"/>
      <c r="C125" s="188" t="s">
        <v>81</v>
      </c>
      <c r="D125" s="188" t="s">
        <v>156</v>
      </c>
      <c r="E125" s="189" t="s">
        <v>696</v>
      </c>
      <c r="F125" s="190" t="s">
        <v>697</v>
      </c>
      <c r="G125" s="191" t="s">
        <v>260</v>
      </c>
      <c r="H125" s="192">
        <v>2.3999999999999999</v>
      </c>
      <c r="I125" s="193"/>
      <c r="J125" s="194">
        <f>ROUND(I125*H125,2)</f>
        <v>0</v>
      </c>
      <c r="K125" s="190" t="s">
        <v>261</v>
      </c>
      <c r="L125" s="38"/>
      <c r="M125" s="195" t="s">
        <v>1</v>
      </c>
      <c r="N125" s="196" t="s">
        <v>38</v>
      </c>
      <c r="O125" s="76"/>
      <c r="P125" s="197">
        <f>O125*H125</f>
        <v>0</v>
      </c>
      <c r="Q125" s="197">
        <v>0</v>
      </c>
      <c r="R125" s="197">
        <f>Q125*H125</f>
        <v>0</v>
      </c>
      <c r="S125" s="197">
        <v>0.26000000000000001</v>
      </c>
      <c r="T125" s="198">
        <f>S125*H125</f>
        <v>0.624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9" t="s">
        <v>173</v>
      </c>
      <c r="AT125" s="199" t="s">
        <v>156</v>
      </c>
      <c r="AU125" s="199" t="s">
        <v>83</v>
      </c>
      <c r="AY125" s="18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8" t="s">
        <v>81</v>
      </c>
      <c r="BK125" s="200">
        <f>ROUND(I125*H125,2)</f>
        <v>0</v>
      </c>
      <c r="BL125" s="18" t="s">
        <v>173</v>
      </c>
      <c r="BM125" s="199" t="s">
        <v>698</v>
      </c>
    </row>
    <row r="126" s="2" customFormat="1">
      <c r="A126" s="37"/>
      <c r="B126" s="38"/>
      <c r="C126" s="37"/>
      <c r="D126" s="201" t="s">
        <v>162</v>
      </c>
      <c r="E126" s="37"/>
      <c r="F126" s="202" t="s">
        <v>699</v>
      </c>
      <c r="G126" s="37"/>
      <c r="H126" s="37"/>
      <c r="I126" s="123"/>
      <c r="J126" s="37"/>
      <c r="K126" s="37"/>
      <c r="L126" s="38"/>
      <c r="M126" s="203"/>
      <c r="N126" s="204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162</v>
      </c>
      <c r="AU126" s="18" t="s">
        <v>83</v>
      </c>
    </row>
    <row r="127" s="14" customFormat="1">
      <c r="A127" s="14"/>
      <c r="B127" s="217"/>
      <c r="C127" s="14"/>
      <c r="D127" s="201" t="s">
        <v>264</v>
      </c>
      <c r="E127" s="218" t="s">
        <v>1</v>
      </c>
      <c r="F127" s="219" t="s">
        <v>700</v>
      </c>
      <c r="G127" s="14"/>
      <c r="H127" s="220">
        <v>2.3999999999999999</v>
      </c>
      <c r="I127" s="221"/>
      <c r="J127" s="14"/>
      <c r="K127" s="14"/>
      <c r="L127" s="217"/>
      <c r="M127" s="222"/>
      <c r="N127" s="223"/>
      <c r="O127" s="223"/>
      <c r="P127" s="223"/>
      <c r="Q127" s="223"/>
      <c r="R127" s="223"/>
      <c r="S127" s="223"/>
      <c r="T127" s="22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18" t="s">
        <v>264</v>
      </c>
      <c r="AU127" s="218" t="s">
        <v>83</v>
      </c>
      <c r="AV127" s="14" t="s">
        <v>83</v>
      </c>
      <c r="AW127" s="14" t="s">
        <v>30</v>
      </c>
      <c r="AX127" s="14" t="s">
        <v>81</v>
      </c>
      <c r="AY127" s="218" t="s">
        <v>153</v>
      </c>
    </row>
    <row r="128" s="2" customFormat="1" ht="16.5" customHeight="1">
      <c r="A128" s="37"/>
      <c r="B128" s="187"/>
      <c r="C128" s="188" t="s">
        <v>83</v>
      </c>
      <c r="D128" s="188" t="s">
        <v>156</v>
      </c>
      <c r="E128" s="189" t="s">
        <v>701</v>
      </c>
      <c r="F128" s="190" t="s">
        <v>702</v>
      </c>
      <c r="G128" s="191" t="s">
        <v>260</v>
      </c>
      <c r="H128" s="192">
        <v>10</v>
      </c>
      <c r="I128" s="193"/>
      <c r="J128" s="194">
        <f>ROUND(I128*H128,2)</f>
        <v>0</v>
      </c>
      <c r="K128" s="190" t="s">
        <v>261</v>
      </c>
      <c r="L128" s="38"/>
      <c r="M128" s="195" t="s">
        <v>1</v>
      </c>
      <c r="N128" s="196" t="s">
        <v>38</v>
      </c>
      <c r="O128" s="76"/>
      <c r="P128" s="197">
        <f>O128*H128</f>
        <v>0</v>
      </c>
      <c r="Q128" s="197">
        <v>0</v>
      </c>
      <c r="R128" s="197">
        <f>Q128*H128</f>
        <v>0</v>
      </c>
      <c r="S128" s="197">
        <v>0.28999999999999998</v>
      </c>
      <c r="T128" s="198">
        <f>S128*H128</f>
        <v>2.8999999999999999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9" t="s">
        <v>173</v>
      </c>
      <c r="AT128" s="199" t="s">
        <v>156</v>
      </c>
      <c r="AU128" s="199" t="s">
        <v>83</v>
      </c>
      <c r="AY128" s="18" t="s">
        <v>153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8" t="s">
        <v>81</v>
      </c>
      <c r="BK128" s="200">
        <f>ROUND(I128*H128,2)</f>
        <v>0</v>
      </c>
      <c r="BL128" s="18" t="s">
        <v>173</v>
      </c>
      <c r="BM128" s="199" t="s">
        <v>703</v>
      </c>
    </row>
    <row r="129" s="2" customFormat="1">
      <c r="A129" s="37"/>
      <c r="B129" s="38"/>
      <c r="C129" s="37"/>
      <c r="D129" s="201" t="s">
        <v>162</v>
      </c>
      <c r="E129" s="37"/>
      <c r="F129" s="202" t="s">
        <v>704</v>
      </c>
      <c r="G129" s="37"/>
      <c r="H129" s="37"/>
      <c r="I129" s="123"/>
      <c r="J129" s="37"/>
      <c r="K129" s="37"/>
      <c r="L129" s="38"/>
      <c r="M129" s="203"/>
      <c r="N129" s="204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162</v>
      </c>
      <c r="AU129" s="18" t="s">
        <v>83</v>
      </c>
    </row>
    <row r="130" s="14" customFormat="1">
      <c r="A130" s="14"/>
      <c r="B130" s="217"/>
      <c r="C130" s="14"/>
      <c r="D130" s="201" t="s">
        <v>264</v>
      </c>
      <c r="E130" s="218" t="s">
        <v>1</v>
      </c>
      <c r="F130" s="219" t="s">
        <v>206</v>
      </c>
      <c r="G130" s="14"/>
      <c r="H130" s="220">
        <v>10</v>
      </c>
      <c r="I130" s="221"/>
      <c r="J130" s="14"/>
      <c r="K130" s="14"/>
      <c r="L130" s="217"/>
      <c r="M130" s="222"/>
      <c r="N130" s="223"/>
      <c r="O130" s="223"/>
      <c r="P130" s="223"/>
      <c r="Q130" s="223"/>
      <c r="R130" s="223"/>
      <c r="S130" s="223"/>
      <c r="T130" s="22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8" t="s">
        <v>264</v>
      </c>
      <c r="AU130" s="218" t="s">
        <v>83</v>
      </c>
      <c r="AV130" s="14" t="s">
        <v>83</v>
      </c>
      <c r="AW130" s="14" t="s">
        <v>30</v>
      </c>
      <c r="AX130" s="14" t="s">
        <v>81</v>
      </c>
      <c r="AY130" s="218" t="s">
        <v>153</v>
      </c>
    </row>
    <row r="131" s="2" customFormat="1" ht="16.5" customHeight="1">
      <c r="A131" s="37"/>
      <c r="B131" s="187"/>
      <c r="C131" s="188" t="s">
        <v>168</v>
      </c>
      <c r="D131" s="188" t="s">
        <v>156</v>
      </c>
      <c r="E131" s="189" t="s">
        <v>705</v>
      </c>
      <c r="F131" s="190" t="s">
        <v>706</v>
      </c>
      <c r="G131" s="191" t="s">
        <v>260</v>
      </c>
      <c r="H131" s="192">
        <v>42</v>
      </c>
      <c r="I131" s="193"/>
      <c r="J131" s="194">
        <f>ROUND(I131*H131,2)</f>
        <v>0</v>
      </c>
      <c r="K131" s="190" t="s">
        <v>261</v>
      </c>
      <c r="L131" s="38"/>
      <c r="M131" s="195" t="s">
        <v>1</v>
      </c>
      <c r="N131" s="196" t="s">
        <v>38</v>
      </c>
      <c r="O131" s="76"/>
      <c r="P131" s="197">
        <f>O131*H131</f>
        <v>0</v>
      </c>
      <c r="Q131" s="197">
        <v>0</v>
      </c>
      <c r="R131" s="197">
        <f>Q131*H131</f>
        <v>0</v>
      </c>
      <c r="S131" s="197">
        <v>0.316</v>
      </c>
      <c r="T131" s="198">
        <f>S131*H131</f>
        <v>13.272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9" t="s">
        <v>173</v>
      </c>
      <c r="AT131" s="199" t="s">
        <v>156</v>
      </c>
      <c r="AU131" s="199" t="s">
        <v>83</v>
      </c>
      <c r="AY131" s="18" t="s">
        <v>153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8" t="s">
        <v>81</v>
      </c>
      <c r="BK131" s="200">
        <f>ROUND(I131*H131,2)</f>
        <v>0</v>
      </c>
      <c r="BL131" s="18" t="s">
        <v>173</v>
      </c>
      <c r="BM131" s="199" t="s">
        <v>707</v>
      </c>
    </row>
    <row r="132" s="2" customFormat="1">
      <c r="A132" s="37"/>
      <c r="B132" s="38"/>
      <c r="C132" s="37"/>
      <c r="D132" s="201" t="s">
        <v>162</v>
      </c>
      <c r="E132" s="37"/>
      <c r="F132" s="202" t="s">
        <v>708</v>
      </c>
      <c r="G132" s="37"/>
      <c r="H132" s="37"/>
      <c r="I132" s="123"/>
      <c r="J132" s="37"/>
      <c r="K132" s="37"/>
      <c r="L132" s="38"/>
      <c r="M132" s="203"/>
      <c r="N132" s="204"/>
      <c r="O132" s="76"/>
      <c r="P132" s="76"/>
      <c r="Q132" s="76"/>
      <c r="R132" s="76"/>
      <c r="S132" s="76"/>
      <c r="T132" s="7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162</v>
      </c>
      <c r="AU132" s="18" t="s">
        <v>83</v>
      </c>
    </row>
    <row r="133" s="14" customFormat="1">
      <c r="A133" s="14"/>
      <c r="B133" s="217"/>
      <c r="C133" s="14"/>
      <c r="D133" s="201" t="s">
        <v>264</v>
      </c>
      <c r="E133" s="218" t="s">
        <v>1</v>
      </c>
      <c r="F133" s="219" t="s">
        <v>662</v>
      </c>
      <c r="G133" s="14"/>
      <c r="H133" s="220">
        <v>42</v>
      </c>
      <c r="I133" s="221"/>
      <c r="J133" s="14"/>
      <c r="K133" s="14"/>
      <c r="L133" s="217"/>
      <c r="M133" s="222"/>
      <c r="N133" s="223"/>
      <c r="O133" s="223"/>
      <c r="P133" s="223"/>
      <c r="Q133" s="223"/>
      <c r="R133" s="223"/>
      <c r="S133" s="223"/>
      <c r="T133" s="22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18" t="s">
        <v>264</v>
      </c>
      <c r="AU133" s="218" t="s">
        <v>83</v>
      </c>
      <c r="AV133" s="14" t="s">
        <v>83</v>
      </c>
      <c r="AW133" s="14" t="s">
        <v>30</v>
      </c>
      <c r="AX133" s="14" t="s">
        <v>81</v>
      </c>
      <c r="AY133" s="218" t="s">
        <v>153</v>
      </c>
    </row>
    <row r="134" s="2" customFormat="1" ht="16.5" customHeight="1">
      <c r="A134" s="37"/>
      <c r="B134" s="187"/>
      <c r="C134" s="188" t="s">
        <v>173</v>
      </c>
      <c r="D134" s="188" t="s">
        <v>156</v>
      </c>
      <c r="E134" s="189" t="s">
        <v>709</v>
      </c>
      <c r="F134" s="190" t="s">
        <v>710</v>
      </c>
      <c r="G134" s="191" t="s">
        <v>301</v>
      </c>
      <c r="H134" s="192">
        <v>10</v>
      </c>
      <c r="I134" s="193"/>
      <c r="J134" s="194">
        <f>ROUND(I134*H134,2)</f>
        <v>0</v>
      </c>
      <c r="K134" s="190" t="s">
        <v>261</v>
      </c>
      <c r="L134" s="38"/>
      <c r="M134" s="195" t="s">
        <v>1</v>
      </c>
      <c r="N134" s="196" t="s">
        <v>38</v>
      </c>
      <c r="O134" s="76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9" t="s">
        <v>173</v>
      </c>
      <c r="AT134" s="199" t="s">
        <v>156</v>
      </c>
      <c r="AU134" s="199" t="s">
        <v>83</v>
      </c>
      <c r="AY134" s="18" t="s">
        <v>153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8" t="s">
        <v>81</v>
      </c>
      <c r="BK134" s="200">
        <f>ROUND(I134*H134,2)</f>
        <v>0</v>
      </c>
      <c r="BL134" s="18" t="s">
        <v>173</v>
      </c>
      <c r="BM134" s="199" t="s">
        <v>711</v>
      </c>
    </row>
    <row r="135" s="2" customFormat="1">
      <c r="A135" s="37"/>
      <c r="B135" s="38"/>
      <c r="C135" s="37"/>
      <c r="D135" s="201" t="s">
        <v>162</v>
      </c>
      <c r="E135" s="37"/>
      <c r="F135" s="202" t="s">
        <v>712</v>
      </c>
      <c r="G135" s="37"/>
      <c r="H135" s="37"/>
      <c r="I135" s="123"/>
      <c r="J135" s="37"/>
      <c r="K135" s="37"/>
      <c r="L135" s="38"/>
      <c r="M135" s="203"/>
      <c r="N135" s="204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162</v>
      </c>
      <c r="AU135" s="18" t="s">
        <v>83</v>
      </c>
    </row>
    <row r="136" s="14" customFormat="1">
      <c r="A136" s="14"/>
      <c r="B136" s="217"/>
      <c r="C136" s="14"/>
      <c r="D136" s="201" t="s">
        <v>264</v>
      </c>
      <c r="E136" s="218" t="s">
        <v>1</v>
      </c>
      <c r="F136" s="219" t="s">
        <v>206</v>
      </c>
      <c r="G136" s="14"/>
      <c r="H136" s="220">
        <v>10</v>
      </c>
      <c r="I136" s="221"/>
      <c r="J136" s="14"/>
      <c r="K136" s="14"/>
      <c r="L136" s="217"/>
      <c r="M136" s="222"/>
      <c r="N136" s="223"/>
      <c r="O136" s="223"/>
      <c r="P136" s="223"/>
      <c r="Q136" s="223"/>
      <c r="R136" s="223"/>
      <c r="S136" s="223"/>
      <c r="T136" s="22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8" t="s">
        <v>264</v>
      </c>
      <c r="AU136" s="218" t="s">
        <v>83</v>
      </c>
      <c r="AV136" s="14" t="s">
        <v>83</v>
      </c>
      <c r="AW136" s="14" t="s">
        <v>30</v>
      </c>
      <c r="AX136" s="14" t="s">
        <v>81</v>
      </c>
      <c r="AY136" s="218" t="s">
        <v>153</v>
      </c>
    </row>
    <row r="137" s="2" customFormat="1" ht="16.5" customHeight="1">
      <c r="A137" s="37"/>
      <c r="B137" s="187"/>
      <c r="C137" s="188" t="s">
        <v>152</v>
      </c>
      <c r="D137" s="188" t="s">
        <v>156</v>
      </c>
      <c r="E137" s="189" t="s">
        <v>324</v>
      </c>
      <c r="F137" s="190" t="s">
        <v>325</v>
      </c>
      <c r="G137" s="191" t="s">
        <v>301</v>
      </c>
      <c r="H137" s="192">
        <v>10</v>
      </c>
      <c r="I137" s="193"/>
      <c r="J137" s="194">
        <f>ROUND(I137*H137,2)</f>
        <v>0</v>
      </c>
      <c r="K137" s="190" t="s">
        <v>261</v>
      </c>
      <c r="L137" s="38"/>
      <c r="M137" s="195" t="s">
        <v>1</v>
      </c>
      <c r="N137" s="196" t="s">
        <v>38</v>
      </c>
      <c r="O137" s="76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9" t="s">
        <v>173</v>
      </c>
      <c r="AT137" s="199" t="s">
        <v>156</v>
      </c>
      <c r="AU137" s="199" t="s">
        <v>83</v>
      </c>
      <c r="AY137" s="18" t="s">
        <v>153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8" t="s">
        <v>81</v>
      </c>
      <c r="BK137" s="200">
        <f>ROUND(I137*H137,2)</f>
        <v>0</v>
      </c>
      <c r="BL137" s="18" t="s">
        <v>173</v>
      </c>
      <c r="BM137" s="199" t="s">
        <v>713</v>
      </c>
    </row>
    <row r="138" s="2" customFormat="1">
      <c r="A138" s="37"/>
      <c r="B138" s="38"/>
      <c r="C138" s="37"/>
      <c r="D138" s="201" t="s">
        <v>162</v>
      </c>
      <c r="E138" s="37"/>
      <c r="F138" s="202" t="s">
        <v>327</v>
      </c>
      <c r="G138" s="37"/>
      <c r="H138" s="37"/>
      <c r="I138" s="123"/>
      <c r="J138" s="37"/>
      <c r="K138" s="37"/>
      <c r="L138" s="38"/>
      <c r="M138" s="203"/>
      <c r="N138" s="204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162</v>
      </c>
      <c r="AU138" s="18" t="s">
        <v>83</v>
      </c>
    </row>
    <row r="139" s="14" customFormat="1">
      <c r="A139" s="14"/>
      <c r="B139" s="217"/>
      <c r="C139" s="14"/>
      <c r="D139" s="201" t="s">
        <v>264</v>
      </c>
      <c r="E139" s="218" t="s">
        <v>1</v>
      </c>
      <c r="F139" s="219" t="s">
        <v>206</v>
      </c>
      <c r="G139" s="14"/>
      <c r="H139" s="220">
        <v>10</v>
      </c>
      <c r="I139" s="221"/>
      <c r="J139" s="14"/>
      <c r="K139" s="14"/>
      <c r="L139" s="217"/>
      <c r="M139" s="222"/>
      <c r="N139" s="223"/>
      <c r="O139" s="223"/>
      <c r="P139" s="223"/>
      <c r="Q139" s="223"/>
      <c r="R139" s="223"/>
      <c r="S139" s="223"/>
      <c r="T139" s="22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8" t="s">
        <v>264</v>
      </c>
      <c r="AU139" s="218" t="s">
        <v>83</v>
      </c>
      <c r="AV139" s="14" t="s">
        <v>83</v>
      </c>
      <c r="AW139" s="14" t="s">
        <v>30</v>
      </c>
      <c r="AX139" s="14" t="s">
        <v>81</v>
      </c>
      <c r="AY139" s="218" t="s">
        <v>153</v>
      </c>
    </row>
    <row r="140" s="2" customFormat="1" ht="21.75" customHeight="1">
      <c r="A140" s="37"/>
      <c r="B140" s="187"/>
      <c r="C140" s="188" t="s">
        <v>183</v>
      </c>
      <c r="D140" s="188" t="s">
        <v>156</v>
      </c>
      <c r="E140" s="189" t="s">
        <v>330</v>
      </c>
      <c r="F140" s="190" t="s">
        <v>331</v>
      </c>
      <c r="G140" s="191" t="s">
        <v>301</v>
      </c>
      <c r="H140" s="192">
        <v>100</v>
      </c>
      <c r="I140" s="193"/>
      <c r="J140" s="194">
        <f>ROUND(I140*H140,2)</f>
        <v>0</v>
      </c>
      <c r="K140" s="190" t="s">
        <v>261</v>
      </c>
      <c r="L140" s="38"/>
      <c r="M140" s="195" t="s">
        <v>1</v>
      </c>
      <c r="N140" s="196" t="s">
        <v>38</v>
      </c>
      <c r="O140" s="76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9" t="s">
        <v>173</v>
      </c>
      <c r="AT140" s="199" t="s">
        <v>156</v>
      </c>
      <c r="AU140" s="199" t="s">
        <v>83</v>
      </c>
      <c r="AY140" s="18" t="s">
        <v>153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8" t="s">
        <v>81</v>
      </c>
      <c r="BK140" s="200">
        <f>ROUND(I140*H140,2)</f>
        <v>0</v>
      </c>
      <c r="BL140" s="18" t="s">
        <v>173</v>
      </c>
      <c r="BM140" s="199" t="s">
        <v>714</v>
      </c>
    </row>
    <row r="141" s="2" customFormat="1">
      <c r="A141" s="37"/>
      <c r="B141" s="38"/>
      <c r="C141" s="37"/>
      <c r="D141" s="201" t="s">
        <v>162</v>
      </c>
      <c r="E141" s="37"/>
      <c r="F141" s="202" t="s">
        <v>333</v>
      </c>
      <c r="G141" s="37"/>
      <c r="H141" s="37"/>
      <c r="I141" s="123"/>
      <c r="J141" s="37"/>
      <c r="K141" s="37"/>
      <c r="L141" s="38"/>
      <c r="M141" s="203"/>
      <c r="N141" s="204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162</v>
      </c>
      <c r="AU141" s="18" t="s">
        <v>83</v>
      </c>
    </row>
    <row r="142" s="14" customFormat="1">
      <c r="A142" s="14"/>
      <c r="B142" s="217"/>
      <c r="C142" s="14"/>
      <c r="D142" s="201" t="s">
        <v>264</v>
      </c>
      <c r="E142" s="218" t="s">
        <v>1</v>
      </c>
      <c r="F142" s="219" t="s">
        <v>715</v>
      </c>
      <c r="G142" s="14"/>
      <c r="H142" s="220">
        <v>100</v>
      </c>
      <c r="I142" s="221"/>
      <c r="J142" s="14"/>
      <c r="K142" s="14"/>
      <c r="L142" s="217"/>
      <c r="M142" s="222"/>
      <c r="N142" s="223"/>
      <c r="O142" s="223"/>
      <c r="P142" s="223"/>
      <c r="Q142" s="223"/>
      <c r="R142" s="223"/>
      <c r="S142" s="223"/>
      <c r="T142" s="22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8" t="s">
        <v>264</v>
      </c>
      <c r="AU142" s="218" t="s">
        <v>83</v>
      </c>
      <c r="AV142" s="14" t="s">
        <v>83</v>
      </c>
      <c r="AW142" s="14" t="s">
        <v>30</v>
      </c>
      <c r="AX142" s="14" t="s">
        <v>81</v>
      </c>
      <c r="AY142" s="218" t="s">
        <v>153</v>
      </c>
    </row>
    <row r="143" s="2" customFormat="1" ht="16.5" customHeight="1">
      <c r="A143" s="37"/>
      <c r="B143" s="187"/>
      <c r="C143" s="188" t="s">
        <v>188</v>
      </c>
      <c r="D143" s="188" t="s">
        <v>156</v>
      </c>
      <c r="E143" s="189" t="s">
        <v>357</v>
      </c>
      <c r="F143" s="190" t="s">
        <v>358</v>
      </c>
      <c r="G143" s="191" t="s">
        <v>359</v>
      </c>
      <c r="H143" s="192">
        <v>20</v>
      </c>
      <c r="I143" s="193"/>
      <c r="J143" s="194">
        <f>ROUND(I143*H143,2)</f>
        <v>0</v>
      </c>
      <c r="K143" s="190" t="s">
        <v>261</v>
      </c>
      <c r="L143" s="38"/>
      <c r="M143" s="195" t="s">
        <v>1</v>
      </c>
      <c r="N143" s="196" t="s">
        <v>38</v>
      </c>
      <c r="O143" s="76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9" t="s">
        <v>173</v>
      </c>
      <c r="AT143" s="199" t="s">
        <v>156</v>
      </c>
      <c r="AU143" s="199" t="s">
        <v>83</v>
      </c>
      <c r="AY143" s="18" t="s">
        <v>153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8" t="s">
        <v>81</v>
      </c>
      <c r="BK143" s="200">
        <f>ROUND(I143*H143,2)</f>
        <v>0</v>
      </c>
      <c r="BL143" s="18" t="s">
        <v>173</v>
      </c>
      <c r="BM143" s="199" t="s">
        <v>716</v>
      </c>
    </row>
    <row r="144" s="2" customFormat="1">
      <c r="A144" s="37"/>
      <c r="B144" s="38"/>
      <c r="C144" s="37"/>
      <c r="D144" s="201" t="s">
        <v>162</v>
      </c>
      <c r="E144" s="37"/>
      <c r="F144" s="202" t="s">
        <v>361</v>
      </c>
      <c r="G144" s="37"/>
      <c r="H144" s="37"/>
      <c r="I144" s="123"/>
      <c r="J144" s="37"/>
      <c r="K144" s="37"/>
      <c r="L144" s="38"/>
      <c r="M144" s="203"/>
      <c r="N144" s="204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162</v>
      </c>
      <c r="AU144" s="18" t="s">
        <v>83</v>
      </c>
    </row>
    <row r="145" s="14" customFormat="1">
      <c r="A145" s="14"/>
      <c r="B145" s="217"/>
      <c r="C145" s="14"/>
      <c r="D145" s="201" t="s">
        <v>264</v>
      </c>
      <c r="E145" s="218" t="s">
        <v>1</v>
      </c>
      <c r="F145" s="219" t="s">
        <v>206</v>
      </c>
      <c r="G145" s="14"/>
      <c r="H145" s="220">
        <v>10</v>
      </c>
      <c r="I145" s="221"/>
      <c r="J145" s="14"/>
      <c r="K145" s="14"/>
      <c r="L145" s="217"/>
      <c r="M145" s="222"/>
      <c r="N145" s="223"/>
      <c r="O145" s="223"/>
      <c r="P145" s="223"/>
      <c r="Q145" s="223"/>
      <c r="R145" s="223"/>
      <c r="S145" s="223"/>
      <c r="T145" s="22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8" t="s">
        <v>264</v>
      </c>
      <c r="AU145" s="218" t="s">
        <v>83</v>
      </c>
      <c r="AV145" s="14" t="s">
        <v>83</v>
      </c>
      <c r="AW145" s="14" t="s">
        <v>30</v>
      </c>
      <c r="AX145" s="14" t="s">
        <v>81</v>
      </c>
      <c r="AY145" s="218" t="s">
        <v>153</v>
      </c>
    </row>
    <row r="146" s="14" customFormat="1">
      <c r="A146" s="14"/>
      <c r="B146" s="217"/>
      <c r="C146" s="14"/>
      <c r="D146" s="201" t="s">
        <v>264</v>
      </c>
      <c r="E146" s="14"/>
      <c r="F146" s="219" t="s">
        <v>717</v>
      </c>
      <c r="G146" s="14"/>
      <c r="H146" s="220">
        <v>20</v>
      </c>
      <c r="I146" s="221"/>
      <c r="J146" s="14"/>
      <c r="K146" s="14"/>
      <c r="L146" s="217"/>
      <c r="M146" s="222"/>
      <c r="N146" s="223"/>
      <c r="O146" s="223"/>
      <c r="P146" s="223"/>
      <c r="Q146" s="223"/>
      <c r="R146" s="223"/>
      <c r="S146" s="223"/>
      <c r="T146" s="22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18" t="s">
        <v>264</v>
      </c>
      <c r="AU146" s="218" t="s">
        <v>83</v>
      </c>
      <c r="AV146" s="14" t="s">
        <v>83</v>
      </c>
      <c r="AW146" s="14" t="s">
        <v>3</v>
      </c>
      <c r="AX146" s="14" t="s">
        <v>81</v>
      </c>
      <c r="AY146" s="218" t="s">
        <v>153</v>
      </c>
    </row>
    <row r="147" s="2" customFormat="1" ht="16.5" customHeight="1">
      <c r="A147" s="37"/>
      <c r="B147" s="187"/>
      <c r="C147" s="188" t="s">
        <v>193</v>
      </c>
      <c r="D147" s="188" t="s">
        <v>156</v>
      </c>
      <c r="E147" s="189" t="s">
        <v>364</v>
      </c>
      <c r="F147" s="190" t="s">
        <v>365</v>
      </c>
      <c r="G147" s="191" t="s">
        <v>301</v>
      </c>
      <c r="H147" s="192">
        <v>10</v>
      </c>
      <c r="I147" s="193"/>
      <c r="J147" s="194">
        <f>ROUND(I147*H147,2)</f>
        <v>0</v>
      </c>
      <c r="K147" s="190" t="s">
        <v>261</v>
      </c>
      <c r="L147" s="38"/>
      <c r="M147" s="195" t="s">
        <v>1</v>
      </c>
      <c r="N147" s="196" t="s">
        <v>38</v>
      </c>
      <c r="O147" s="76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9" t="s">
        <v>173</v>
      </c>
      <c r="AT147" s="199" t="s">
        <v>156</v>
      </c>
      <c r="AU147" s="199" t="s">
        <v>83</v>
      </c>
      <c r="AY147" s="18" t="s">
        <v>153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8" t="s">
        <v>81</v>
      </c>
      <c r="BK147" s="200">
        <f>ROUND(I147*H147,2)</f>
        <v>0</v>
      </c>
      <c r="BL147" s="18" t="s">
        <v>173</v>
      </c>
      <c r="BM147" s="199" t="s">
        <v>718</v>
      </c>
    </row>
    <row r="148" s="2" customFormat="1">
      <c r="A148" s="37"/>
      <c r="B148" s="38"/>
      <c r="C148" s="37"/>
      <c r="D148" s="201" t="s">
        <v>162</v>
      </c>
      <c r="E148" s="37"/>
      <c r="F148" s="202" t="s">
        <v>367</v>
      </c>
      <c r="G148" s="37"/>
      <c r="H148" s="37"/>
      <c r="I148" s="123"/>
      <c r="J148" s="37"/>
      <c r="K148" s="37"/>
      <c r="L148" s="38"/>
      <c r="M148" s="203"/>
      <c r="N148" s="204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162</v>
      </c>
      <c r="AU148" s="18" t="s">
        <v>83</v>
      </c>
    </row>
    <row r="149" s="14" customFormat="1">
      <c r="A149" s="14"/>
      <c r="B149" s="217"/>
      <c r="C149" s="14"/>
      <c r="D149" s="201" t="s">
        <v>264</v>
      </c>
      <c r="E149" s="218" t="s">
        <v>1</v>
      </c>
      <c r="F149" s="219" t="s">
        <v>206</v>
      </c>
      <c r="G149" s="14"/>
      <c r="H149" s="220">
        <v>10</v>
      </c>
      <c r="I149" s="221"/>
      <c r="J149" s="14"/>
      <c r="K149" s="14"/>
      <c r="L149" s="217"/>
      <c r="M149" s="222"/>
      <c r="N149" s="223"/>
      <c r="O149" s="223"/>
      <c r="P149" s="223"/>
      <c r="Q149" s="223"/>
      <c r="R149" s="223"/>
      <c r="S149" s="223"/>
      <c r="T149" s="22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18" t="s">
        <v>264</v>
      </c>
      <c r="AU149" s="218" t="s">
        <v>83</v>
      </c>
      <c r="AV149" s="14" t="s">
        <v>83</v>
      </c>
      <c r="AW149" s="14" t="s">
        <v>30</v>
      </c>
      <c r="AX149" s="14" t="s">
        <v>81</v>
      </c>
      <c r="AY149" s="218" t="s">
        <v>153</v>
      </c>
    </row>
    <row r="150" s="12" customFormat="1" ht="22.8" customHeight="1">
      <c r="A150" s="12"/>
      <c r="B150" s="174"/>
      <c r="C150" s="12"/>
      <c r="D150" s="175" t="s">
        <v>72</v>
      </c>
      <c r="E150" s="185" t="s">
        <v>83</v>
      </c>
      <c r="F150" s="185" t="s">
        <v>369</v>
      </c>
      <c r="G150" s="12"/>
      <c r="H150" s="12"/>
      <c r="I150" s="177"/>
      <c r="J150" s="186">
        <f>BK150</f>
        <v>0</v>
      </c>
      <c r="K150" s="12"/>
      <c r="L150" s="174"/>
      <c r="M150" s="179"/>
      <c r="N150" s="180"/>
      <c r="O150" s="180"/>
      <c r="P150" s="181">
        <f>SUM(P151:P153)</f>
        <v>0</v>
      </c>
      <c r="Q150" s="180"/>
      <c r="R150" s="181">
        <f>SUM(R151:R153)</f>
        <v>0</v>
      </c>
      <c r="S150" s="180"/>
      <c r="T150" s="182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5" t="s">
        <v>81</v>
      </c>
      <c r="AT150" s="183" t="s">
        <v>72</v>
      </c>
      <c r="AU150" s="183" t="s">
        <v>81</v>
      </c>
      <c r="AY150" s="175" t="s">
        <v>153</v>
      </c>
      <c r="BK150" s="184">
        <f>SUM(BK151:BK153)</f>
        <v>0</v>
      </c>
    </row>
    <row r="151" s="2" customFormat="1" ht="16.5" customHeight="1">
      <c r="A151" s="37"/>
      <c r="B151" s="187"/>
      <c r="C151" s="188" t="s">
        <v>201</v>
      </c>
      <c r="D151" s="188" t="s">
        <v>156</v>
      </c>
      <c r="E151" s="189" t="s">
        <v>719</v>
      </c>
      <c r="F151" s="190" t="s">
        <v>720</v>
      </c>
      <c r="G151" s="191" t="s">
        <v>301</v>
      </c>
      <c r="H151" s="192">
        <v>0.40000000000000002</v>
      </c>
      <c r="I151" s="193"/>
      <c r="J151" s="194">
        <f>ROUND(I151*H151,2)</f>
        <v>0</v>
      </c>
      <c r="K151" s="190" t="s">
        <v>261</v>
      </c>
      <c r="L151" s="38"/>
      <c r="M151" s="195" t="s">
        <v>1</v>
      </c>
      <c r="N151" s="196" t="s">
        <v>38</v>
      </c>
      <c r="O151" s="76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9" t="s">
        <v>173</v>
      </c>
      <c r="AT151" s="199" t="s">
        <v>156</v>
      </c>
      <c r="AU151" s="199" t="s">
        <v>83</v>
      </c>
      <c r="AY151" s="18" t="s">
        <v>153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8" t="s">
        <v>81</v>
      </c>
      <c r="BK151" s="200">
        <f>ROUND(I151*H151,2)</f>
        <v>0</v>
      </c>
      <c r="BL151" s="18" t="s">
        <v>173</v>
      </c>
      <c r="BM151" s="199" t="s">
        <v>721</v>
      </c>
    </row>
    <row r="152" s="2" customFormat="1">
      <c r="A152" s="37"/>
      <c r="B152" s="38"/>
      <c r="C152" s="37"/>
      <c r="D152" s="201" t="s">
        <v>162</v>
      </c>
      <c r="E152" s="37"/>
      <c r="F152" s="202" t="s">
        <v>722</v>
      </c>
      <c r="G152" s="37"/>
      <c r="H152" s="37"/>
      <c r="I152" s="123"/>
      <c r="J152" s="37"/>
      <c r="K152" s="37"/>
      <c r="L152" s="38"/>
      <c r="M152" s="203"/>
      <c r="N152" s="204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162</v>
      </c>
      <c r="AU152" s="18" t="s">
        <v>83</v>
      </c>
    </row>
    <row r="153" s="14" customFormat="1">
      <c r="A153" s="14"/>
      <c r="B153" s="217"/>
      <c r="C153" s="14"/>
      <c r="D153" s="201" t="s">
        <v>264</v>
      </c>
      <c r="E153" s="218" t="s">
        <v>1</v>
      </c>
      <c r="F153" s="219" t="s">
        <v>723</v>
      </c>
      <c r="G153" s="14"/>
      <c r="H153" s="220">
        <v>0.40000000000000002</v>
      </c>
      <c r="I153" s="221"/>
      <c r="J153" s="14"/>
      <c r="K153" s="14"/>
      <c r="L153" s="217"/>
      <c r="M153" s="222"/>
      <c r="N153" s="223"/>
      <c r="O153" s="223"/>
      <c r="P153" s="223"/>
      <c r="Q153" s="223"/>
      <c r="R153" s="223"/>
      <c r="S153" s="223"/>
      <c r="T153" s="22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18" t="s">
        <v>264</v>
      </c>
      <c r="AU153" s="218" t="s">
        <v>83</v>
      </c>
      <c r="AV153" s="14" t="s">
        <v>83</v>
      </c>
      <c r="AW153" s="14" t="s">
        <v>30</v>
      </c>
      <c r="AX153" s="14" t="s">
        <v>81</v>
      </c>
      <c r="AY153" s="218" t="s">
        <v>153</v>
      </c>
    </row>
    <row r="154" s="12" customFormat="1" ht="22.8" customHeight="1">
      <c r="A154" s="12"/>
      <c r="B154" s="174"/>
      <c r="C154" s="12"/>
      <c r="D154" s="175" t="s">
        <v>72</v>
      </c>
      <c r="E154" s="185" t="s">
        <v>152</v>
      </c>
      <c r="F154" s="185" t="s">
        <v>384</v>
      </c>
      <c r="G154" s="12"/>
      <c r="H154" s="12"/>
      <c r="I154" s="177"/>
      <c r="J154" s="186">
        <f>BK154</f>
        <v>0</v>
      </c>
      <c r="K154" s="12"/>
      <c r="L154" s="174"/>
      <c r="M154" s="179"/>
      <c r="N154" s="180"/>
      <c r="O154" s="180"/>
      <c r="P154" s="181">
        <f>SUM(P155:P179)</f>
        <v>0</v>
      </c>
      <c r="Q154" s="180"/>
      <c r="R154" s="181">
        <f>SUM(R155:R179)</f>
        <v>19.731168999999994</v>
      </c>
      <c r="S154" s="180"/>
      <c r="T154" s="182">
        <f>SUM(T155:T179)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5" t="s">
        <v>81</v>
      </c>
      <c r="AT154" s="183" t="s">
        <v>72</v>
      </c>
      <c r="AU154" s="183" t="s">
        <v>81</v>
      </c>
      <c r="AY154" s="175" t="s">
        <v>153</v>
      </c>
      <c r="BK154" s="184">
        <f>SUM(BK155:BK179)</f>
        <v>0</v>
      </c>
    </row>
    <row r="155" s="2" customFormat="1" ht="16.5" customHeight="1">
      <c r="A155" s="37"/>
      <c r="B155" s="187"/>
      <c r="C155" s="188" t="s">
        <v>206</v>
      </c>
      <c r="D155" s="188" t="s">
        <v>156</v>
      </c>
      <c r="E155" s="189" t="s">
        <v>502</v>
      </c>
      <c r="F155" s="190" t="s">
        <v>503</v>
      </c>
      <c r="G155" s="191" t="s">
        <v>260</v>
      </c>
      <c r="H155" s="192">
        <v>14.199999999999999</v>
      </c>
      <c r="I155" s="193"/>
      <c r="J155" s="194">
        <f>ROUND(I155*H155,2)</f>
        <v>0</v>
      </c>
      <c r="K155" s="190" t="s">
        <v>261</v>
      </c>
      <c r="L155" s="38"/>
      <c r="M155" s="195" t="s">
        <v>1</v>
      </c>
      <c r="N155" s="196" t="s">
        <v>38</v>
      </c>
      <c r="O155" s="76"/>
      <c r="P155" s="197">
        <f>O155*H155</f>
        <v>0</v>
      </c>
      <c r="Q155" s="197">
        <v>0.34499999999999997</v>
      </c>
      <c r="R155" s="197">
        <f>Q155*H155</f>
        <v>4.8989999999999991</v>
      </c>
      <c r="S155" s="197">
        <v>0</v>
      </c>
      <c r="T155" s="19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9" t="s">
        <v>173</v>
      </c>
      <c r="AT155" s="199" t="s">
        <v>156</v>
      </c>
      <c r="AU155" s="199" t="s">
        <v>83</v>
      </c>
      <c r="AY155" s="18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8" t="s">
        <v>81</v>
      </c>
      <c r="BK155" s="200">
        <f>ROUND(I155*H155,2)</f>
        <v>0</v>
      </c>
      <c r="BL155" s="18" t="s">
        <v>173</v>
      </c>
      <c r="BM155" s="199" t="s">
        <v>724</v>
      </c>
    </row>
    <row r="156" s="2" customFormat="1">
      <c r="A156" s="37"/>
      <c r="B156" s="38"/>
      <c r="C156" s="37"/>
      <c r="D156" s="201" t="s">
        <v>162</v>
      </c>
      <c r="E156" s="37"/>
      <c r="F156" s="202" t="s">
        <v>505</v>
      </c>
      <c r="G156" s="37"/>
      <c r="H156" s="37"/>
      <c r="I156" s="123"/>
      <c r="J156" s="37"/>
      <c r="K156" s="37"/>
      <c r="L156" s="38"/>
      <c r="M156" s="203"/>
      <c r="N156" s="204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162</v>
      </c>
      <c r="AU156" s="18" t="s">
        <v>83</v>
      </c>
    </row>
    <row r="157" s="14" customFormat="1">
      <c r="A157" s="14"/>
      <c r="B157" s="217"/>
      <c r="C157" s="14"/>
      <c r="D157" s="201" t="s">
        <v>264</v>
      </c>
      <c r="E157" s="218" t="s">
        <v>1</v>
      </c>
      <c r="F157" s="219" t="s">
        <v>725</v>
      </c>
      <c r="G157" s="14"/>
      <c r="H157" s="220">
        <v>14.199999999999999</v>
      </c>
      <c r="I157" s="221"/>
      <c r="J157" s="14"/>
      <c r="K157" s="14"/>
      <c r="L157" s="217"/>
      <c r="M157" s="222"/>
      <c r="N157" s="223"/>
      <c r="O157" s="223"/>
      <c r="P157" s="223"/>
      <c r="Q157" s="223"/>
      <c r="R157" s="223"/>
      <c r="S157" s="223"/>
      <c r="T157" s="22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8" t="s">
        <v>264</v>
      </c>
      <c r="AU157" s="218" t="s">
        <v>83</v>
      </c>
      <c r="AV157" s="14" t="s">
        <v>83</v>
      </c>
      <c r="AW157" s="14" t="s">
        <v>30</v>
      </c>
      <c r="AX157" s="14" t="s">
        <v>81</v>
      </c>
      <c r="AY157" s="218" t="s">
        <v>153</v>
      </c>
    </row>
    <row r="158" s="2" customFormat="1" ht="16.5" customHeight="1">
      <c r="A158" s="37"/>
      <c r="B158" s="187"/>
      <c r="C158" s="188" t="s">
        <v>211</v>
      </c>
      <c r="D158" s="188" t="s">
        <v>156</v>
      </c>
      <c r="E158" s="189" t="s">
        <v>726</v>
      </c>
      <c r="F158" s="190" t="s">
        <v>727</v>
      </c>
      <c r="G158" s="191" t="s">
        <v>260</v>
      </c>
      <c r="H158" s="192">
        <v>36</v>
      </c>
      <c r="I158" s="193"/>
      <c r="J158" s="194">
        <f>ROUND(I158*H158,2)</f>
        <v>0</v>
      </c>
      <c r="K158" s="190" t="s">
        <v>261</v>
      </c>
      <c r="L158" s="38"/>
      <c r="M158" s="195" t="s">
        <v>1</v>
      </c>
      <c r="N158" s="196" t="s">
        <v>38</v>
      </c>
      <c r="O158" s="76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9" t="s">
        <v>173</v>
      </c>
      <c r="AT158" s="199" t="s">
        <v>156</v>
      </c>
      <c r="AU158" s="199" t="s">
        <v>83</v>
      </c>
      <c r="AY158" s="18" t="s">
        <v>153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8" t="s">
        <v>81</v>
      </c>
      <c r="BK158" s="200">
        <f>ROUND(I158*H158,2)</f>
        <v>0</v>
      </c>
      <c r="BL158" s="18" t="s">
        <v>173</v>
      </c>
      <c r="BM158" s="199" t="s">
        <v>728</v>
      </c>
    </row>
    <row r="159" s="2" customFormat="1">
      <c r="A159" s="37"/>
      <c r="B159" s="38"/>
      <c r="C159" s="37"/>
      <c r="D159" s="201" t="s">
        <v>162</v>
      </c>
      <c r="E159" s="37"/>
      <c r="F159" s="202" t="s">
        <v>729</v>
      </c>
      <c r="G159" s="37"/>
      <c r="H159" s="37"/>
      <c r="I159" s="123"/>
      <c r="J159" s="37"/>
      <c r="K159" s="37"/>
      <c r="L159" s="38"/>
      <c r="M159" s="203"/>
      <c r="N159" s="204"/>
      <c r="O159" s="76"/>
      <c r="P159" s="76"/>
      <c r="Q159" s="76"/>
      <c r="R159" s="76"/>
      <c r="S159" s="76"/>
      <c r="T159" s="7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8" t="s">
        <v>162</v>
      </c>
      <c r="AU159" s="18" t="s">
        <v>83</v>
      </c>
    </row>
    <row r="160" s="14" customFormat="1">
      <c r="A160" s="14"/>
      <c r="B160" s="217"/>
      <c r="C160" s="14"/>
      <c r="D160" s="201" t="s">
        <v>264</v>
      </c>
      <c r="E160" s="218" t="s">
        <v>1</v>
      </c>
      <c r="F160" s="219" t="s">
        <v>628</v>
      </c>
      <c r="G160" s="14"/>
      <c r="H160" s="220">
        <v>36</v>
      </c>
      <c r="I160" s="221"/>
      <c r="J160" s="14"/>
      <c r="K160" s="14"/>
      <c r="L160" s="217"/>
      <c r="M160" s="222"/>
      <c r="N160" s="223"/>
      <c r="O160" s="223"/>
      <c r="P160" s="223"/>
      <c r="Q160" s="223"/>
      <c r="R160" s="223"/>
      <c r="S160" s="223"/>
      <c r="T160" s="22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8" t="s">
        <v>264</v>
      </c>
      <c r="AU160" s="218" t="s">
        <v>83</v>
      </c>
      <c r="AV160" s="14" t="s">
        <v>83</v>
      </c>
      <c r="AW160" s="14" t="s">
        <v>30</v>
      </c>
      <c r="AX160" s="14" t="s">
        <v>81</v>
      </c>
      <c r="AY160" s="218" t="s">
        <v>153</v>
      </c>
    </row>
    <row r="161" s="2" customFormat="1" ht="16.5" customHeight="1">
      <c r="A161" s="37"/>
      <c r="B161" s="187"/>
      <c r="C161" s="188" t="s">
        <v>218</v>
      </c>
      <c r="D161" s="188" t="s">
        <v>156</v>
      </c>
      <c r="E161" s="189" t="s">
        <v>730</v>
      </c>
      <c r="F161" s="190" t="s">
        <v>731</v>
      </c>
      <c r="G161" s="191" t="s">
        <v>260</v>
      </c>
      <c r="H161" s="192">
        <v>6</v>
      </c>
      <c r="I161" s="193"/>
      <c r="J161" s="194">
        <f>ROUND(I161*H161,2)</f>
        <v>0</v>
      </c>
      <c r="K161" s="190" t="s">
        <v>261</v>
      </c>
      <c r="L161" s="38"/>
      <c r="M161" s="195" t="s">
        <v>1</v>
      </c>
      <c r="N161" s="196" t="s">
        <v>38</v>
      </c>
      <c r="O161" s="76"/>
      <c r="P161" s="197">
        <f>O161*H161</f>
        <v>0</v>
      </c>
      <c r="Q161" s="197">
        <v>0.20745</v>
      </c>
      <c r="R161" s="197">
        <f>Q161*H161</f>
        <v>1.2446999999999999</v>
      </c>
      <c r="S161" s="197">
        <v>0</v>
      </c>
      <c r="T161" s="198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9" t="s">
        <v>173</v>
      </c>
      <c r="AT161" s="199" t="s">
        <v>156</v>
      </c>
      <c r="AU161" s="199" t="s">
        <v>83</v>
      </c>
      <c r="AY161" s="18" t="s">
        <v>153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8" t="s">
        <v>81</v>
      </c>
      <c r="BK161" s="200">
        <f>ROUND(I161*H161,2)</f>
        <v>0</v>
      </c>
      <c r="BL161" s="18" t="s">
        <v>173</v>
      </c>
      <c r="BM161" s="199" t="s">
        <v>732</v>
      </c>
    </row>
    <row r="162" s="2" customFormat="1">
      <c r="A162" s="37"/>
      <c r="B162" s="38"/>
      <c r="C162" s="37"/>
      <c r="D162" s="201" t="s">
        <v>162</v>
      </c>
      <c r="E162" s="37"/>
      <c r="F162" s="202" t="s">
        <v>733</v>
      </c>
      <c r="G162" s="37"/>
      <c r="H162" s="37"/>
      <c r="I162" s="123"/>
      <c r="J162" s="37"/>
      <c r="K162" s="37"/>
      <c r="L162" s="38"/>
      <c r="M162" s="203"/>
      <c r="N162" s="204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162</v>
      </c>
      <c r="AU162" s="18" t="s">
        <v>83</v>
      </c>
    </row>
    <row r="163" s="13" customFormat="1">
      <c r="A163" s="13"/>
      <c r="B163" s="210"/>
      <c r="C163" s="13"/>
      <c r="D163" s="201" t="s">
        <v>264</v>
      </c>
      <c r="E163" s="211" t="s">
        <v>1</v>
      </c>
      <c r="F163" s="212" t="s">
        <v>734</v>
      </c>
      <c r="G163" s="13"/>
      <c r="H163" s="211" t="s">
        <v>1</v>
      </c>
      <c r="I163" s="213"/>
      <c r="J163" s="13"/>
      <c r="K163" s="13"/>
      <c r="L163" s="210"/>
      <c r="M163" s="214"/>
      <c r="N163" s="215"/>
      <c r="O163" s="215"/>
      <c r="P163" s="215"/>
      <c r="Q163" s="215"/>
      <c r="R163" s="215"/>
      <c r="S163" s="215"/>
      <c r="T163" s="21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11" t="s">
        <v>264</v>
      </c>
      <c r="AU163" s="211" t="s">
        <v>83</v>
      </c>
      <c r="AV163" s="13" t="s">
        <v>81</v>
      </c>
      <c r="AW163" s="13" t="s">
        <v>30</v>
      </c>
      <c r="AX163" s="13" t="s">
        <v>73</v>
      </c>
      <c r="AY163" s="211" t="s">
        <v>153</v>
      </c>
    </row>
    <row r="164" s="14" customFormat="1">
      <c r="A164" s="14"/>
      <c r="B164" s="217"/>
      <c r="C164" s="14"/>
      <c r="D164" s="201" t="s">
        <v>264</v>
      </c>
      <c r="E164" s="218" t="s">
        <v>1</v>
      </c>
      <c r="F164" s="219" t="s">
        <v>183</v>
      </c>
      <c r="G164" s="14"/>
      <c r="H164" s="220">
        <v>6</v>
      </c>
      <c r="I164" s="221"/>
      <c r="J164" s="14"/>
      <c r="K164" s="14"/>
      <c r="L164" s="217"/>
      <c r="M164" s="222"/>
      <c r="N164" s="223"/>
      <c r="O164" s="223"/>
      <c r="P164" s="223"/>
      <c r="Q164" s="223"/>
      <c r="R164" s="223"/>
      <c r="S164" s="223"/>
      <c r="T164" s="22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8" t="s">
        <v>264</v>
      </c>
      <c r="AU164" s="218" t="s">
        <v>83</v>
      </c>
      <c r="AV164" s="14" t="s">
        <v>83</v>
      </c>
      <c r="AW164" s="14" t="s">
        <v>30</v>
      </c>
      <c r="AX164" s="14" t="s">
        <v>81</v>
      </c>
      <c r="AY164" s="218" t="s">
        <v>153</v>
      </c>
    </row>
    <row r="165" s="2" customFormat="1" ht="16.5" customHeight="1">
      <c r="A165" s="37"/>
      <c r="B165" s="187"/>
      <c r="C165" s="188" t="s">
        <v>223</v>
      </c>
      <c r="D165" s="188" t="s">
        <v>156</v>
      </c>
      <c r="E165" s="189" t="s">
        <v>570</v>
      </c>
      <c r="F165" s="190" t="s">
        <v>571</v>
      </c>
      <c r="G165" s="191" t="s">
        <v>260</v>
      </c>
      <c r="H165" s="192">
        <v>16.795999999999999</v>
      </c>
      <c r="I165" s="193"/>
      <c r="J165" s="194">
        <f>ROUND(I165*H165,2)</f>
        <v>0</v>
      </c>
      <c r="K165" s="190" t="s">
        <v>261</v>
      </c>
      <c r="L165" s="38"/>
      <c r="M165" s="195" t="s">
        <v>1</v>
      </c>
      <c r="N165" s="196" t="s">
        <v>38</v>
      </c>
      <c r="O165" s="76"/>
      <c r="P165" s="197">
        <f>O165*H165</f>
        <v>0</v>
      </c>
      <c r="Q165" s="197">
        <v>0.084250000000000005</v>
      </c>
      <c r="R165" s="197">
        <f>Q165*H165</f>
        <v>1.415063</v>
      </c>
      <c r="S165" s="197">
        <v>0</v>
      </c>
      <c r="T165" s="198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9" t="s">
        <v>173</v>
      </c>
      <c r="AT165" s="199" t="s">
        <v>156</v>
      </c>
      <c r="AU165" s="199" t="s">
        <v>83</v>
      </c>
      <c r="AY165" s="18" t="s">
        <v>153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8" t="s">
        <v>81</v>
      </c>
      <c r="BK165" s="200">
        <f>ROUND(I165*H165,2)</f>
        <v>0</v>
      </c>
      <c r="BL165" s="18" t="s">
        <v>173</v>
      </c>
      <c r="BM165" s="199" t="s">
        <v>735</v>
      </c>
    </row>
    <row r="166" s="2" customFormat="1">
      <c r="A166" s="37"/>
      <c r="B166" s="38"/>
      <c r="C166" s="37"/>
      <c r="D166" s="201" t="s">
        <v>162</v>
      </c>
      <c r="E166" s="37"/>
      <c r="F166" s="202" t="s">
        <v>573</v>
      </c>
      <c r="G166" s="37"/>
      <c r="H166" s="37"/>
      <c r="I166" s="123"/>
      <c r="J166" s="37"/>
      <c r="K166" s="37"/>
      <c r="L166" s="38"/>
      <c r="M166" s="203"/>
      <c r="N166" s="204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162</v>
      </c>
      <c r="AU166" s="18" t="s">
        <v>83</v>
      </c>
    </row>
    <row r="167" s="14" customFormat="1">
      <c r="A167" s="14"/>
      <c r="B167" s="217"/>
      <c r="C167" s="14"/>
      <c r="D167" s="201" t="s">
        <v>264</v>
      </c>
      <c r="E167" s="218" t="s">
        <v>1</v>
      </c>
      <c r="F167" s="219" t="s">
        <v>736</v>
      </c>
      <c r="G167" s="14"/>
      <c r="H167" s="220">
        <v>16.795999999999999</v>
      </c>
      <c r="I167" s="221"/>
      <c r="J167" s="14"/>
      <c r="K167" s="14"/>
      <c r="L167" s="217"/>
      <c r="M167" s="222"/>
      <c r="N167" s="223"/>
      <c r="O167" s="223"/>
      <c r="P167" s="223"/>
      <c r="Q167" s="223"/>
      <c r="R167" s="223"/>
      <c r="S167" s="223"/>
      <c r="T167" s="22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8" t="s">
        <v>264</v>
      </c>
      <c r="AU167" s="218" t="s">
        <v>83</v>
      </c>
      <c r="AV167" s="14" t="s">
        <v>83</v>
      </c>
      <c r="AW167" s="14" t="s">
        <v>30</v>
      </c>
      <c r="AX167" s="14" t="s">
        <v>81</v>
      </c>
      <c r="AY167" s="218" t="s">
        <v>153</v>
      </c>
    </row>
    <row r="168" s="2" customFormat="1" ht="16.5" customHeight="1">
      <c r="A168" s="37"/>
      <c r="B168" s="187"/>
      <c r="C168" s="236" t="s">
        <v>228</v>
      </c>
      <c r="D168" s="236" t="s">
        <v>491</v>
      </c>
      <c r="E168" s="237" t="s">
        <v>575</v>
      </c>
      <c r="F168" s="238" t="s">
        <v>576</v>
      </c>
      <c r="G168" s="239" t="s">
        <v>260</v>
      </c>
      <c r="H168" s="240">
        <v>9.2699999999999996</v>
      </c>
      <c r="I168" s="241"/>
      <c r="J168" s="242">
        <f>ROUND(I168*H168,2)</f>
        <v>0</v>
      </c>
      <c r="K168" s="238" t="s">
        <v>261</v>
      </c>
      <c r="L168" s="243"/>
      <c r="M168" s="244" t="s">
        <v>1</v>
      </c>
      <c r="N168" s="245" t="s">
        <v>38</v>
      </c>
      <c r="O168" s="76"/>
      <c r="P168" s="197">
        <f>O168*H168</f>
        <v>0</v>
      </c>
      <c r="Q168" s="197">
        <v>0.13100000000000001</v>
      </c>
      <c r="R168" s="197">
        <f>Q168*H168</f>
        <v>1.21437</v>
      </c>
      <c r="S168" s="197">
        <v>0</v>
      </c>
      <c r="T168" s="198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9" t="s">
        <v>193</v>
      </c>
      <c r="AT168" s="199" t="s">
        <v>491</v>
      </c>
      <c r="AU168" s="199" t="s">
        <v>83</v>
      </c>
      <c r="AY168" s="18" t="s">
        <v>153</v>
      </c>
      <c r="BE168" s="200">
        <f>IF(N168="základní",J168,0)</f>
        <v>0</v>
      </c>
      <c r="BF168" s="200">
        <f>IF(N168="snížená",J168,0)</f>
        <v>0</v>
      </c>
      <c r="BG168" s="200">
        <f>IF(N168="zákl. přenesená",J168,0)</f>
        <v>0</v>
      </c>
      <c r="BH168" s="200">
        <f>IF(N168="sníž. přenesená",J168,0)</f>
        <v>0</v>
      </c>
      <c r="BI168" s="200">
        <f>IF(N168="nulová",J168,0)</f>
        <v>0</v>
      </c>
      <c r="BJ168" s="18" t="s">
        <v>81</v>
      </c>
      <c r="BK168" s="200">
        <f>ROUND(I168*H168,2)</f>
        <v>0</v>
      </c>
      <c r="BL168" s="18" t="s">
        <v>173</v>
      </c>
      <c r="BM168" s="199" t="s">
        <v>737</v>
      </c>
    </row>
    <row r="169" s="2" customFormat="1">
      <c r="A169" s="37"/>
      <c r="B169" s="38"/>
      <c r="C169" s="37"/>
      <c r="D169" s="201" t="s">
        <v>162</v>
      </c>
      <c r="E169" s="37"/>
      <c r="F169" s="202" t="s">
        <v>576</v>
      </c>
      <c r="G169" s="37"/>
      <c r="H169" s="37"/>
      <c r="I169" s="123"/>
      <c r="J169" s="37"/>
      <c r="K169" s="37"/>
      <c r="L169" s="38"/>
      <c r="M169" s="203"/>
      <c r="N169" s="204"/>
      <c r="O169" s="76"/>
      <c r="P169" s="76"/>
      <c r="Q169" s="76"/>
      <c r="R169" s="76"/>
      <c r="S169" s="76"/>
      <c r="T169" s="7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8" t="s">
        <v>162</v>
      </c>
      <c r="AU169" s="18" t="s">
        <v>83</v>
      </c>
    </row>
    <row r="170" s="14" customFormat="1">
      <c r="A170" s="14"/>
      <c r="B170" s="217"/>
      <c r="C170" s="14"/>
      <c r="D170" s="201" t="s">
        <v>264</v>
      </c>
      <c r="E170" s="218" t="s">
        <v>1</v>
      </c>
      <c r="F170" s="219" t="s">
        <v>738</v>
      </c>
      <c r="G170" s="14"/>
      <c r="H170" s="220">
        <v>9.2699999999999996</v>
      </c>
      <c r="I170" s="221"/>
      <c r="J170" s="14"/>
      <c r="K170" s="14"/>
      <c r="L170" s="217"/>
      <c r="M170" s="222"/>
      <c r="N170" s="223"/>
      <c r="O170" s="223"/>
      <c r="P170" s="223"/>
      <c r="Q170" s="223"/>
      <c r="R170" s="223"/>
      <c r="S170" s="223"/>
      <c r="T170" s="22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8" t="s">
        <v>264</v>
      </c>
      <c r="AU170" s="218" t="s">
        <v>83</v>
      </c>
      <c r="AV170" s="14" t="s">
        <v>83</v>
      </c>
      <c r="AW170" s="14" t="s">
        <v>30</v>
      </c>
      <c r="AX170" s="14" t="s">
        <v>81</v>
      </c>
      <c r="AY170" s="218" t="s">
        <v>153</v>
      </c>
    </row>
    <row r="171" s="2" customFormat="1" ht="16.5" customHeight="1">
      <c r="A171" s="37"/>
      <c r="B171" s="187"/>
      <c r="C171" s="236" t="s">
        <v>8</v>
      </c>
      <c r="D171" s="236" t="s">
        <v>491</v>
      </c>
      <c r="E171" s="237" t="s">
        <v>579</v>
      </c>
      <c r="F171" s="238" t="s">
        <v>580</v>
      </c>
      <c r="G171" s="239" t="s">
        <v>260</v>
      </c>
      <c r="H171" s="240">
        <v>37.079999999999998</v>
      </c>
      <c r="I171" s="241"/>
      <c r="J171" s="242">
        <f>ROUND(I171*H171,2)</f>
        <v>0</v>
      </c>
      <c r="K171" s="238" t="s">
        <v>261</v>
      </c>
      <c r="L171" s="243"/>
      <c r="M171" s="244" t="s">
        <v>1</v>
      </c>
      <c r="N171" s="245" t="s">
        <v>38</v>
      </c>
      <c r="O171" s="76"/>
      <c r="P171" s="197">
        <f>O171*H171</f>
        <v>0</v>
      </c>
      <c r="Q171" s="197">
        <v>0.17599999999999999</v>
      </c>
      <c r="R171" s="197">
        <f>Q171*H171</f>
        <v>6.5260799999999994</v>
      </c>
      <c r="S171" s="197">
        <v>0</v>
      </c>
      <c r="T171" s="198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9" t="s">
        <v>193</v>
      </c>
      <c r="AT171" s="199" t="s">
        <v>491</v>
      </c>
      <c r="AU171" s="199" t="s">
        <v>83</v>
      </c>
      <c r="AY171" s="18" t="s">
        <v>153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8" t="s">
        <v>81</v>
      </c>
      <c r="BK171" s="200">
        <f>ROUND(I171*H171,2)</f>
        <v>0</v>
      </c>
      <c r="BL171" s="18" t="s">
        <v>173</v>
      </c>
      <c r="BM171" s="199" t="s">
        <v>739</v>
      </c>
    </row>
    <row r="172" s="2" customFormat="1">
      <c r="A172" s="37"/>
      <c r="B172" s="38"/>
      <c r="C172" s="37"/>
      <c r="D172" s="201" t="s">
        <v>162</v>
      </c>
      <c r="E172" s="37"/>
      <c r="F172" s="202" t="s">
        <v>580</v>
      </c>
      <c r="G172" s="37"/>
      <c r="H172" s="37"/>
      <c r="I172" s="123"/>
      <c r="J172" s="37"/>
      <c r="K172" s="37"/>
      <c r="L172" s="38"/>
      <c r="M172" s="203"/>
      <c r="N172" s="204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162</v>
      </c>
      <c r="AU172" s="18" t="s">
        <v>83</v>
      </c>
    </row>
    <row r="173" s="14" customFormat="1">
      <c r="A173" s="14"/>
      <c r="B173" s="217"/>
      <c r="C173" s="14"/>
      <c r="D173" s="201" t="s">
        <v>264</v>
      </c>
      <c r="E173" s="218" t="s">
        <v>1</v>
      </c>
      <c r="F173" s="219" t="s">
        <v>740</v>
      </c>
      <c r="G173" s="14"/>
      <c r="H173" s="220">
        <v>37.079999999999998</v>
      </c>
      <c r="I173" s="221"/>
      <c r="J173" s="14"/>
      <c r="K173" s="14"/>
      <c r="L173" s="217"/>
      <c r="M173" s="222"/>
      <c r="N173" s="223"/>
      <c r="O173" s="223"/>
      <c r="P173" s="223"/>
      <c r="Q173" s="223"/>
      <c r="R173" s="223"/>
      <c r="S173" s="223"/>
      <c r="T173" s="22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18" t="s">
        <v>264</v>
      </c>
      <c r="AU173" s="218" t="s">
        <v>83</v>
      </c>
      <c r="AV173" s="14" t="s">
        <v>83</v>
      </c>
      <c r="AW173" s="14" t="s">
        <v>30</v>
      </c>
      <c r="AX173" s="14" t="s">
        <v>81</v>
      </c>
      <c r="AY173" s="218" t="s">
        <v>153</v>
      </c>
    </row>
    <row r="174" s="2" customFormat="1" ht="16.5" customHeight="1">
      <c r="A174" s="37"/>
      <c r="B174" s="187"/>
      <c r="C174" s="236" t="s">
        <v>237</v>
      </c>
      <c r="D174" s="236" t="s">
        <v>491</v>
      </c>
      <c r="E174" s="237" t="s">
        <v>583</v>
      </c>
      <c r="F174" s="238" t="s">
        <v>584</v>
      </c>
      <c r="G174" s="239" t="s">
        <v>260</v>
      </c>
      <c r="H174" s="240">
        <v>5.3559999999999999</v>
      </c>
      <c r="I174" s="241"/>
      <c r="J174" s="242">
        <f>ROUND(I174*H174,2)</f>
        <v>0</v>
      </c>
      <c r="K174" s="238" t="s">
        <v>261</v>
      </c>
      <c r="L174" s="243"/>
      <c r="M174" s="244" t="s">
        <v>1</v>
      </c>
      <c r="N174" s="245" t="s">
        <v>38</v>
      </c>
      <c r="O174" s="76"/>
      <c r="P174" s="197">
        <f>O174*H174</f>
        <v>0</v>
      </c>
      <c r="Q174" s="197">
        <v>0.13100000000000001</v>
      </c>
      <c r="R174" s="197">
        <f>Q174*H174</f>
        <v>0.70163600000000004</v>
      </c>
      <c r="S174" s="197">
        <v>0</v>
      </c>
      <c r="T174" s="198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9" t="s">
        <v>193</v>
      </c>
      <c r="AT174" s="199" t="s">
        <v>491</v>
      </c>
      <c r="AU174" s="199" t="s">
        <v>83</v>
      </c>
      <c r="AY174" s="18" t="s">
        <v>153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8" t="s">
        <v>81</v>
      </c>
      <c r="BK174" s="200">
        <f>ROUND(I174*H174,2)</f>
        <v>0</v>
      </c>
      <c r="BL174" s="18" t="s">
        <v>173</v>
      </c>
      <c r="BM174" s="199" t="s">
        <v>741</v>
      </c>
    </row>
    <row r="175" s="2" customFormat="1">
      <c r="A175" s="37"/>
      <c r="B175" s="38"/>
      <c r="C175" s="37"/>
      <c r="D175" s="201" t="s">
        <v>162</v>
      </c>
      <c r="E175" s="37"/>
      <c r="F175" s="202" t="s">
        <v>584</v>
      </c>
      <c r="G175" s="37"/>
      <c r="H175" s="37"/>
      <c r="I175" s="123"/>
      <c r="J175" s="37"/>
      <c r="K175" s="37"/>
      <c r="L175" s="38"/>
      <c r="M175" s="203"/>
      <c r="N175" s="204"/>
      <c r="O175" s="76"/>
      <c r="P175" s="76"/>
      <c r="Q175" s="76"/>
      <c r="R175" s="76"/>
      <c r="S175" s="76"/>
      <c r="T175" s="7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8" t="s">
        <v>162</v>
      </c>
      <c r="AU175" s="18" t="s">
        <v>83</v>
      </c>
    </row>
    <row r="176" s="14" customFormat="1">
      <c r="A176" s="14"/>
      <c r="B176" s="217"/>
      <c r="C176" s="14"/>
      <c r="D176" s="201" t="s">
        <v>264</v>
      </c>
      <c r="E176" s="218" t="s">
        <v>1</v>
      </c>
      <c r="F176" s="219" t="s">
        <v>742</v>
      </c>
      <c r="G176" s="14"/>
      <c r="H176" s="220">
        <v>5.3559999999999999</v>
      </c>
      <c r="I176" s="221"/>
      <c r="J176" s="14"/>
      <c r="K176" s="14"/>
      <c r="L176" s="217"/>
      <c r="M176" s="222"/>
      <c r="N176" s="223"/>
      <c r="O176" s="223"/>
      <c r="P176" s="223"/>
      <c r="Q176" s="223"/>
      <c r="R176" s="223"/>
      <c r="S176" s="223"/>
      <c r="T176" s="22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8" t="s">
        <v>264</v>
      </c>
      <c r="AU176" s="218" t="s">
        <v>83</v>
      </c>
      <c r="AV176" s="14" t="s">
        <v>83</v>
      </c>
      <c r="AW176" s="14" t="s">
        <v>30</v>
      </c>
      <c r="AX176" s="14" t="s">
        <v>81</v>
      </c>
      <c r="AY176" s="218" t="s">
        <v>153</v>
      </c>
    </row>
    <row r="177" s="2" customFormat="1" ht="16.5" customHeight="1">
      <c r="A177" s="37"/>
      <c r="B177" s="187"/>
      <c r="C177" s="188" t="s">
        <v>244</v>
      </c>
      <c r="D177" s="188" t="s">
        <v>156</v>
      </c>
      <c r="E177" s="189" t="s">
        <v>587</v>
      </c>
      <c r="F177" s="190" t="s">
        <v>588</v>
      </c>
      <c r="G177" s="191" t="s">
        <v>260</v>
      </c>
      <c r="H177" s="192">
        <v>36</v>
      </c>
      <c r="I177" s="193"/>
      <c r="J177" s="194">
        <f>ROUND(I177*H177,2)</f>
        <v>0</v>
      </c>
      <c r="K177" s="190" t="s">
        <v>261</v>
      </c>
      <c r="L177" s="38"/>
      <c r="M177" s="195" t="s">
        <v>1</v>
      </c>
      <c r="N177" s="196" t="s">
        <v>38</v>
      </c>
      <c r="O177" s="76"/>
      <c r="P177" s="197">
        <f>O177*H177</f>
        <v>0</v>
      </c>
      <c r="Q177" s="197">
        <v>0.10362</v>
      </c>
      <c r="R177" s="197">
        <f>Q177*H177</f>
        <v>3.7303200000000003</v>
      </c>
      <c r="S177" s="197">
        <v>0</v>
      </c>
      <c r="T177" s="198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9" t="s">
        <v>173</v>
      </c>
      <c r="AT177" s="199" t="s">
        <v>156</v>
      </c>
      <c r="AU177" s="199" t="s">
        <v>83</v>
      </c>
      <c r="AY177" s="18" t="s">
        <v>153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8" t="s">
        <v>81</v>
      </c>
      <c r="BK177" s="200">
        <f>ROUND(I177*H177,2)</f>
        <v>0</v>
      </c>
      <c r="BL177" s="18" t="s">
        <v>173</v>
      </c>
      <c r="BM177" s="199" t="s">
        <v>743</v>
      </c>
    </row>
    <row r="178" s="2" customFormat="1">
      <c r="A178" s="37"/>
      <c r="B178" s="38"/>
      <c r="C178" s="37"/>
      <c r="D178" s="201" t="s">
        <v>162</v>
      </c>
      <c r="E178" s="37"/>
      <c r="F178" s="202" t="s">
        <v>590</v>
      </c>
      <c r="G178" s="37"/>
      <c r="H178" s="37"/>
      <c r="I178" s="123"/>
      <c r="J178" s="37"/>
      <c r="K178" s="37"/>
      <c r="L178" s="38"/>
      <c r="M178" s="203"/>
      <c r="N178" s="204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162</v>
      </c>
      <c r="AU178" s="18" t="s">
        <v>83</v>
      </c>
    </row>
    <row r="179" s="14" customFormat="1">
      <c r="A179" s="14"/>
      <c r="B179" s="217"/>
      <c r="C179" s="14"/>
      <c r="D179" s="201" t="s">
        <v>264</v>
      </c>
      <c r="E179" s="218" t="s">
        <v>1</v>
      </c>
      <c r="F179" s="219" t="s">
        <v>628</v>
      </c>
      <c r="G179" s="14"/>
      <c r="H179" s="220">
        <v>36</v>
      </c>
      <c r="I179" s="221"/>
      <c r="J179" s="14"/>
      <c r="K179" s="14"/>
      <c r="L179" s="217"/>
      <c r="M179" s="222"/>
      <c r="N179" s="223"/>
      <c r="O179" s="223"/>
      <c r="P179" s="223"/>
      <c r="Q179" s="223"/>
      <c r="R179" s="223"/>
      <c r="S179" s="223"/>
      <c r="T179" s="22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8" t="s">
        <v>264</v>
      </c>
      <c r="AU179" s="218" t="s">
        <v>83</v>
      </c>
      <c r="AV179" s="14" t="s">
        <v>83</v>
      </c>
      <c r="AW179" s="14" t="s">
        <v>30</v>
      </c>
      <c r="AX179" s="14" t="s">
        <v>81</v>
      </c>
      <c r="AY179" s="218" t="s">
        <v>153</v>
      </c>
    </row>
    <row r="180" s="12" customFormat="1" ht="22.8" customHeight="1">
      <c r="A180" s="12"/>
      <c r="B180" s="174"/>
      <c r="C180" s="12"/>
      <c r="D180" s="175" t="s">
        <v>72</v>
      </c>
      <c r="E180" s="185" t="s">
        <v>201</v>
      </c>
      <c r="F180" s="185" t="s">
        <v>405</v>
      </c>
      <c r="G180" s="12"/>
      <c r="H180" s="12"/>
      <c r="I180" s="177"/>
      <c r="J180" s="186">
        <f>BK180</f>
        <v>0</v>
      </c>
      <c r="K180" s="12"/>
      <c r="L180" s="174"/>
      <c r="M180" s="179"/>
      <c r="N180" s="180"/>
      <c r="O180" s="180"/>
      <c r="P180" s="181">
        <f>SUM(P181:P212)</f>
        <v>0</v>
      </c>
      <c r="Q180" s="180"/>
      <c r="R180" s="181">
        <f>SUM(R181:R212)</f>
        <v>8.9033699999999989</v>
      </c>
      <c r="S180" s="180"/>
      <c r="T180" s="182">
        <f>SUM(T181:T212)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75" t="s">
        <v>81</v>
      </c>
      <c r="AT180" s="183" t="s">
        <v>72</v>
      </c>
      <c r="AU180" s="183" t="s">
        <v>81</v>
      </c>
      <c r="AY180" s="175" t="s">
        <v>153</v>
      </c>
      <c r="BK180" s="184">
        <f>SUM(BK181:BK212)</f>
        <v>0</v>
      </c>
    </row>
    <row r="181" s="2" customFormat="1" ht="16.5" customHeight="1">
      <c r="A181" s="37"/>
      <c r="B181" s="187"/>
      <c r="C181" s="188" t="s">
        <v>356</v>
      </c>
      <c r="D181" s="188" t="s">
        <v>156</v>
      </c>
      <c r="E181" s="189" t="s">
        <v>607</v>
      </c>
      <c r="F181" s="190" t="s">
        <v>608</v>
      </c>
      <c r="G181" s="191" t="s">
        <v>373</v>
      </c>
      <c r="H181" s="192">
        <v>20</v>
      </c>
      <c r="I181" s="193"/>
      <c r="J181" s="194">
        <f>ROUND(I181*H181,2)</f>
        <v>0</v>
      </c>
      <c r="K181" s="190" t="s">
        <v>261</v>
      </c>
      <c r="L181" s="38"/>
      <c r="M181" s="195" t="s">
        <v>1</v>
      </c>
      <c r="N181" s="196" t="s">
        <v>38</v>
      </c>
      <c r="O181" s="76"/>
      <c r="P181" s="197">
        <f>O181*H181</f>
        <v>0</v>
      </c>
      <c r="Q181" s="197">
        <v>0.15540000000000001</v>
      </c>
      <c r="R181" s="197">
        <f>Q181*H181</f>
        <v>3.1080000000000001</v>
      </c>
      <c r="S181" s="197">
        <v>0</v>
      </c>
      <c r="T181" s="198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9" t="s">
        <v>173</v>
      </c>
      <c r="AT181" s="199" t="s">
        <v>156</v>
      </c>
      <c r="AU181" s="199" t="s">
        <v>83</v>
      </c>
      <c r="AY181" s="18" t="s">
        <v>153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8" t="s">
        <v>81</v>
      </c>
      <c r="BK181" s="200">
        <f>ROUND(I181*H181,2)</f>
        <v>0</v>
      </c>
      <c r="BL181" s="18" t="s">
        <v>173</v>
      </c>
      <c r="BM181" s="199" t="s">
        <v>744</v>
      </c>
    </row>
    <row r="182" s="2" customFormat="1">
      <c r="A182" s="37"/>
      <c r="B182" s="38"/>
      <c r="C182" s="37"/>
      <c r="D182" s="201" t="s">
        <v>162</v>
      </c>
      <c r="E182" s="37"/>
      <c r="F182" s="202" t="s">
        <v>610</v>
      </c>
      <c r="G182" s="37"/>
      <c r="H182" s="37"/>
      <c r="I182" s="123"/>
      <c r="J182" s="37"/>
      <c r="K182" s="37"/>
      <c r="L182" s="38"/>
      <c r="M182" s="203"/>
      <c r="N182" s="204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162</v>
      </c>
      <c r="AU182" s="18" t="s">
        <v>83</v>
      </c>
    </row>
    <row r="183" s="14" customFormat="1">
      <c r="A183" s="14"/>
      <c r="B183" s="217"/>
      <c r="C183" s="14"/>
      <c r="D183" s="201" t="s">
        <v>264</v>
      </c>
      <c r="E183" s="218" t="s">
        <v>1</v>
      </c>
      <c r="F183" s="219" t="s">
        <v>745</v>
      </c>
      <c r="G183" s="14"/>
      <c r="H183" s="220">
        <v>20</v>
      </c>
      <c r="I183" s="221"/>
      <c r="J183" s="14"/>
      <c r="K183" s="14"/>
      <c r="L183" s="217"/>
      <c r="M183" s="222"/>
      <c r="N183" s="223"/>
      <c r="O183" s="223"/>
      <c r="P183" s="223"/>
      <c r="Q183" s="223"/>
      <c r="R183" s="223"/>
      <c r="S183" s="223"/>
      <c r="T183" s="22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8" t="s">
        <v>264</v>
      </c>
      <c r="AU183" s="218" t="s">
        <v>83</v>
      </c>
      <c r="AV183" s="14" t="s">
        <v>83</v>
      </c>
      <c r="AW183" s="14" t="s">
        <v>30</v>
      </c>
      <c r="AX183" s="14" t="s">
        <v>81</v>
      </c>
      <c r="AY183" s="218" t="s">
        <v>153</v>
      </c>
    </row>
    <row r="184" s="2" customFormat="1" ht="16.5" customHeight="1">
      <c r="A184" s="37"/>
      <c r="B184" s="187"/>
      <c r="C184" s="236" t="s">
        <v>363</v>
      </c>
      <c r="D184" s="236" t="s">
        <v>491</v>
      </c>
      <c r="E184" s="237" t="s">
        <v>615</v>
      </c>
      <c r="F184" s="238" t="s">
        <v>616</v>
      </c>
      <c r="G184" s="239" t="s">
        <v>373</v>
      </c>
      <c r="H184" s="240">
        <v>12</v>
      </c>
      <c r="I184" s="241"/>
      <c r="J184" s="242">
        <f>ROUND(I184*H184,2)</f>
        <v>0</v>
      </c>
      <c r="K184" s="238" t="s">
        <v>261</v>
      </c>
      <c r="L184" s="243"/>
      <c r="M184" s="244" t="s">
        <v>1</v>
      </c>
      <c r="N184" s="245" t="s">
        <v>38</v>
      </c>
      <c r="O184" s="76"/>
      <c r="P184" s="197">
        <f>O184*H184</f>
        <v>0</v>
      </c>
      <c r="Q184" s="197">
        <v>0.048300000000000003</v>
      </c>
      <c r="R184" s="197">
        <f>Q184*H184</f>
        <v>0.5796</v>
      </c>
      <c r="S184" s="197">
        <v>0</v>
      </c>
      <c r="T184" s="198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9" t="s">
        <v>193</v>
      </c>
      <c r="AT184" s="199" t="s">
        <v>491</v>
      </c>
      <c r="AU184" s="199" t="s">
        <v>83</v>
      </c>
      <c r="AY184" s="18" t="s">
        <v>153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8" t="s">
        <v>81</v>
      </c>
      <c r="BK184" s="200">
        <f>ROUND(I184*H184,2)</f>
        <v>0</v>
      </c>
      <c r="BL184" s="18" t="s">
        <v>173</v>
      </c>
      <c r="BM184" s="199" t="s">
        <v>746</v>
      </c>
    </row>
    <row r="185" s="2" customFormat="1">
      <c r="A185" s="37"/>
      <c r="B185" s="38"/>
      <c r="C185" s="37"/>
      <c r="D185" s="201" t="s">
        <v>162</v>
      </c>
      <c r="E185" s="37"/>
      <c r="F185" s="202" t="s">
        <v>616</v>
      </c>
      <c r="G185" s="37"/>
      <c r="H185" s="37"/>
      <c r="I185" s="123"/>
      <c r="J185" s="37"/>
      <c r="K185" s="37"/>
      <c r="L185" s="38"/>
      <c r="M185" s="203"/>
      <c r="N185" s="204"/>
      <c r="O185" s="76"/>
      <c r="P185" s="76"/>
      <c r="Q185" s="76"/>
      <c r="R185" s="76"/>
      <c r="S185" s="76"/>
      <c r="T185" s="7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162</v>
      </c>
      <c r="AU185" s="18" t="s">
        <v>83</v>
      </c>
    </row>
    <row r="186" s="14" customFormat="1">
      <c r="A186" s="14"/>
      <c r="B186" s="217"/>
      <c r="C186" s="14"/>
      <c r="D186" s="201" t="s">
        <v>264</v>
      </c>
      <c r="E186" s="218" t="s">
        <v>1</v>
      </c>
      <c r="F186" s="219" t="s">
        <v>218</v>
      </c>
      <c r="G186" s="14"/>
      <c r="H186" s="220">
        <v>12</v>
      </c>
      <c r="I186" s="221"/>
      <c r="J186" s="14"/>
      <c r="K186" s="14"/>
      <c r="L186" s="217"/>
      <c r="M186" s="222"/>
      <c r="N186" s="223"/>
      <c r="O186" s="223"/>
      <c r="P186" s="223"/>
      <c r="Q186" s="223"/>
      <c r="R186" s="223"/>
      <c r="S186" s="223"/>
      <c r="T186" s="22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18" t="s">
        <v>264</v>
      </c>
      <c r="AU186" s="218" t="s">
        <v>83</v>
      </c>
      <c r="AV186" s="14" t="s">
        <v>83</v>
      </c>
      <c r="AW186" s="14" t="s">
        <v>30</v>
      </c>
      <c r="AX186" s="14" t="s">
        <v>81</v>
      </c>
      <c r="AY186" s="218" t="s">
        <v>153</v>
      </c>
    </row>
    <row r="187" s="2" customFormat="1" ht="16.5" customHeight="1">
      <c r="A187" s="37"/>
      <c r="B187" s="187"/>
      <c r="C187" s="236" t="s">
        <v>370</v>
      </c>
      <c r="D187" s="236" t="s">
        <v>491</v>
      </c>
      <c r="E187" s="237" t="s">
        <v>619</v>
      </c>
      <c r="F187" s="238" t="s">
        <v>620</v>
      </c>
      <c r="G187" s="239" t="s">
        <v>373</v>
      </c>
      <c r="H187" s="240">
        <v>8</v>
      </c>
      <c r="I187" s="241"/>
      <c r="J187" s="242">
        <f>ROUND(I187*H187,2)</f>
        <v>0</v>
      </c>
      <c r="K187" s="238" t="s">
        <v>261</v>
      </c>
      <c r="L187" s="243"/>
      <c r="M187" s="244" t="s">
        <v>1</v>
      </c>
      <c r="N187" s="245" t="s">
        <v>38</v>
      </c>
      <c r="O187" s="76"/>
      <c r="P187" s="197">
        <f>O187*H187</f>
        <v>0</v>
      </c>
      <c r="Q187" s="197">
        <v>0.080000000000000002</v>
      </c>
      <c r="R187" s="197">
        <f>Q187*H187</f>
        <v>0.64000000000000001</v>
      </c>
      <c r="S187" s="197">
        <v>0</v>
      </c>
      <c r="T187" s="198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9" t="s">
        <v>193</v>
      </c>
      <c r="AT187" s="199" t="s">
        <v>491</v>
      </c>
      <c r="AU187" s="199" t="s">
        <v>83</v>
      </c>
      <c r="AY187" s="18" t="s">
        <v>153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8" t="s">
        <v>81</v>
      </c>
      <c r="BK187" s="200">
        <f>ROUND(I187*H187,2)</f>
        <v>0</v>
      </c>
      <c r="BL187" s="18" t="s">
        <v>173</v>
      </c>
      <c r="BM187" s="199" t="s">
        <v>747</v>
      </c>
    </row>
    <row r="188" s="2" customFormat="1">
      <c r="A188" s="37"/>
      <c r="B188" s="38"/>
      <c r="C188" s="37"/>
      <c r="D188" s="201" t="s">
        <v>162</v>
      </c>
      <c r="E188" s="37"/>
      <c r="F188" s="202" t="s">
        <v>620</v>
      </c>
      <c r="G188" s="37"/>
      <c r="H188" s="37"/>
      <c r="I188" s="123"/>
      <c r="J188" s="37"/>
      <c r="K188" s="37"/>
      <c r="L188" s="38"/>
      <c r="M188" s="203"/>
      <c r="N188" s="204"/>
      <c r="O188" s="76"/>
      <c r="P188" s="76"/>
      <c r="Q188" s="76"/>
      <c r="R188" s="76"/>
      <c r="S188" s="76"/>
      <c r="T188" s="7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8" t="s">
        <v>162</v>
      </c>
      <c r="AU188" s="18" t="s">
        <v>83</v>
      </c>
    </row>
    <row r="189" s="14" customFormat="1">
      <c r="A189" s="14"/>
      <c r="B189" s="217"/>
      <c r="C189" s="14"/>
      <c r="D189" s="201" t="s">
        <v>264</v>
      </c>
      <c r="E189" s="218" t="s">
        <v>1</v>
      </c>
      <c r="F189" s="219" t="s">
        <v>193</v>
      </c>
      <c r="G189" s="14"/>
      <c r="H189" s="220">
        <v>8</v>
      </c>
      <c r="I189" s="221"/>
      <c r="J189" s="14"/>
      <c r="K189" s="14"/>
      <c r="L189" s="217"/>
      <c r="M189" s="222"/>
      <c r="N189" s="223"/>
      <c r="O189" s="223"/>
      <c r="P189" s="223"/>
      <c r="Q189" s="223"/>
      <c r="R189" s="223"/>
      <c r="S189" s="223"/>
      <c r="T189" s="22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8" t="s">
        <v>264</v>
      </c>
      <c r="AU189" s="218" t="s">
        <v>83</v>
      </c>
      <c r="AV189" s="14" t="s">
        <v>83</v>
      </c>
      <c r="AW189" s="14" t="s">
        <v>30</v>
      </c>
      <c r="AX189" s="14" t="s">
        <v>81</v>
      </c>
      <c r="AY189" s="218" t="s">
        <v>153</v>
      </c>
    </row>
    <row r="190" s="2" customFormat="1" ht="16.5" customHeight="1">
      <c r="A190" s="37"/>
      <c r="B190" s="187"/>
      <c r="C190" s="236" t="s">
        <v>7</v>
      </c>
      <c r="D190" s="236" t="s">
        <v>491</v>
      </c>
      <c r="E190" s="237" t="s">
        <v>624</v>
      </c>
      <c r="F190" s="238" t="s">
        <v>625</v>
      </c>
      <c r="G190" s="239" t="s">
        <v>373</v>
      </c>
      <c r="H190" s="240">
        <v>25.5</v>
      </c>
      <c r="I190" s="241"/>
      <c r="J190" s="242">
        <f>ROUND(I190*H190,2)</f>
        <v>0</v>
      </c>
      <c r="K190" s="238" t="s">
        <v>261</v>
      </c>
      <c r="L190" s="243"/>
      <c r="M190" s="244" t="s">
        <v>1</v>
      </c>
      <c r="N190" s="245" t="s">
        <v>38</v>
      </c>
      <c r="O190" s="76"/>
      <c r="P190" s="197">
        <f>O190*H190</f>
        <v>0</v>
      </c>
      <c r="Q190" s="197">
        <v>0.0258</v>
      </c>
      <c r="R190" s="197">
        <f>Q190*H190</f>
        <v>0.65790000000000004</v>
      </c>
      <c r="S190" s="197">
        <v>0</v>
      </c>
      <c r="T190" s="198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9" t="s">
        <v>193</v>
      </c>
      <c r="AT190" s="199" t="s">
        <v>491</v>
      </c>
      <c r="AU190" s="199" t="s">
        <v>83</v>
      </c>
      <c r="AY190" s="18" t="s">
        <v>153</v>
      </c>
      <c r="BE190" s="200">
        <f>IF(N190="základní",J190,0)</f>
        <v>0</v>
      </c>
      <c r="BF190" s="200">
        <f>IF(N190="snížená",J190,0)</f>
        <v>0</v>
      </c>
      <c r="BG190" s="200">
        <f>IF(N190="zákl. přenesená",J190,0)</f>
        <v>0</v>
      </c>
      <c r="BH190" s="200">
        <f>IF(N190="sníž. přenesená",J190,0)</f>
        <v>0</v>
      </c>
      <c r="BI190" s="200">
        <f>IF(N190="nulová",J190,0)</f>
        <v>0</v>
      </c>
      <c r="BJ190" s="18" t="s">
        <v>81</v>
      </c>
      <c r="BK190" s="200">
        <f>ROUND(I190*H190,2)</f>
        <v>0</v>
      </c>
      <c r="BL190" s="18" t="s">
        <v>173</v>
      </c>
      <c r="BM190" s="199" t="s">
        <v>748</v>
      </c>
    </row>
    <row r="191" s="2" customFormat="1">
      <c r="A191" s="37"/>
      <c r="B191" s="38"/>
      <c r="C191" s="37"/>
      <c r="D191" s="201" t="s">
        <v>162</v>
      </c>
      <c r="E191" s="37"/>
      <c r="F191" s="202" t="s">
        <v>625</v>
      </c>
      <c r="G191" s="37"/>
      <c r="H191" s="37"/>
      <c r="I191" s="123"/>
      <c r="J191" s="37"/>
      <c r="K191" s="37"/>
      <c r="L191" s="38"/>
      <c r="M191" s="203"/>
      <c r="N191" s="204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162</v>
      </c>
      <c r="AU191" s="18" t="s">
        <v>83</v>
      </c>
    </row>
    <row r="192" s="14" customFormat="1">
      <c r="A192" s="14"/>
      <c r="B192" s="217"/>
      <c r="C192" s="14"/>
      <c r="D192" s="201" t="s">
        <v>264</v>
      </c>
      <c r="E192" s="218" t="s">
        <v>1</v>
      </c>
      <c r="F192" s="219" t="s">
        <v>749</v>
      </c>
      <c r="G192" s="14"/>
      <c r="H192" s="220">
        <v>25.5</v>
      </c>
      <c r="I192" s="221"/>
      <c r="J192" s="14"/>
      <c r="K192" s="14"/>
      <c r="L192" s="217"/>
      <c r="M192" s="222"/>
      <c r="N192" s="223"/>
      <c r="O192" s="223"/>
      <c r="P192" s="223"/>
      <c r="Q192" s="223"/>
      <c r="R192" s="223"/>
      <c r="S192" s="223"/>
      <c r="T192" s="22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8" t="s">
        <v>264</v>
      </c>
      <c r="AU192" s="218" t="s">
        <v>83</v>
      </c>
      <c r="AV192" s="14" t="s">
        <v>83</v>
      </c>
      <c r="AW192" s="14" t="s">
        <v>30</v>
      </c>
      <c r="AX192" s="14" t="s">
        <v>81</v>
      </c>
      <c r="AY192" s="218" t="s">
        <v>153</v>
      </c>
    </row>
    <row r="193" s="2" customFormat="1" ht="16.5" customHeight="1">
      <c r="A193" s="37"/>
      <c r="B193" s="187"/>
      <c r="C193" s="188" t="s">
        <v>385</v>
      </c>
      <c r="D193" s="188" t="s">
        <v>156</v>
      </c>
      <c r="E193" s="189" t="s">
        <v>639</v>
      </c>
      <c r="F193" s="190" t="s">
        <v>640</v>
      </c>
      <c r="G193" s="191" t="s">
        <v>373</v>
      </c>
      <c r="H193" s="192">
        <v>25.5</v>
      </c>
      <c r="I193" s="193"/>
      <c r="J193" s="194">
        <f>ROUND(I193*H193,2)</f>
        <v>0</v>
      </c>
      <c r="K193" s="190" t="s">
        <v>261</v>
      </c>
      <c r="L193" s="38"/>
      <c r="M193" s="195" t="s">
        <v>1</v>
      </c>
      <c r="N193" s="196" t="s">
        <v>38</v>
      </c>
      <c r="O193" s="76"/>
      <c r="P193" s="197">
        <f>O193*H193</f>
        <v>0</v>
      </c>
      <c r="Q193" s="197">
        <v>0.1295</v>
      </c>
      <c r="R193" s="197">
        <f>Q193*H193</f>
        <v>3.3022499999999999</v>
      </c>
      <c r="S193" s="197">
        <v>0</v>
      </c>
      <c r="T193" s="198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9" t="s">
        <v>173</v>
      </c>
      <c r="AT193" s="199" t="s">
        <v>156</v>
      </c>
      <c r="AU193" s="199" t="s">
        <v>83</v>
      </c>
      <c r="AY193" s="18" t="s">
        <v>153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8" t="s">
        <v>81</v>
      </c>
      <c r="BK193" s="200">
        <f>ROUND(I193*H193,2)</f>
        <v>0</v>
      </c>
      <c r="BL193" s="18" t="s">
        <v>173</v>
      </c>
      <c r="BM193" s="199" t="s">
        <v>750</v>
      </c>
    </row>
    <row r="194" s="2" customFormat="1">
      <c r="A194" s="37"/>
      <c r="B194" s="38"/>
      <c r="C194" s="37"/>
      <c r="D194" s="201" t="s">
        <v>162</v>
      </c>
      <c r="E194" s="37"/>
      <c r="F194" s="202" t="s">
        <v>642</v>
      </c>
      <c r="G194" s="37"/>
      <c r="H194" s="37"/>
      <c r="I194" s="123"/>
      <c r="J194" s="37"/>
      <c r="K194" s="37"/>
      <c r="L194" s="38"/>
      <c r="M194" s="203"/>
      <c r="N194" s="204"/>
      <c r="O194" s="76"/>
      <c r="P194" s="76"/>
      <c r="Q194" s="76"/>
      <c r="R194" s="76"/>
      <c r="S194" s="76"/>
      <c r="T194" s="7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8" t="s">
        <v>162</v>
      </c>
      <c r="AU194" s="18" t="s">
        <v>83</v>
      </c>
    </row>
    <row r="195" s="14" customFormat="1">
      <c r="A195" s="14"/>
      <c r="B195" s="217"/>
      <c r="C195" s="14"/>
      <c r="D195" s="201" t="s">
        <v>264</v>
      </c>
      <c r="E195" s="218" t="s">
        <v>1</v>
      </c>
      <c r="F195" s="219" t="s">
        <v>749</v>
      </c>
      <c r="G195" s="14"/>
      <c r="H195" s="220">
        <v>25.5</v>
      </c>
      <c r="I195" s="221"/>
      <c r="J195" s="14"/>
      <c r="K195" s="14"/>
      <c r="L195" s="217"/>
      <c r="M195" s="222"/>
      <c r="N195" s="223"/>
      <c r="O195" s="223"/>
      <c r="P195" s="223"/>
      <c r="Q195" s="223"/>
      <c r="R195" s="223"/>
      <c r="S195" s="223"/>
      <c r="T195" s="22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18" t="s">
        <v>264</v>
      </c>
      <c r="AU195" s="218" t="s">
        <v>83</v>
      </c>
      <c r="AV195" s="14" t="s">
        <v>83</v>
      </c>
      <c r="AW195" s="14" t="s">
        <v>30</v>
      </c>
      <c r="AX195" s="14" t="s">
        <v>81</v>
      </c>
      <c r="AY195" s="218" t="s">
        <v>153</v>
      </c>
    </row>
    <row r="196" s="2" customFormat="1" ht="16.5" customHeight="1">
      <c r="A196" s="37"/>
      <c r="B196" s="187"/>
      <c r="C196" s="188" t="s">
        <v>392</v>
      </c>
      <c r="D196" s="188" t="s">
        <v>156</v>
      </c>
      <c r="E196" s="189" t="s">
        <v>651</v>
      </c>
      <c r="F196" s="190" t="s">
        <v>652</v>
      </c>
      <c r="G196" s="191" t="s">
        <v>373</v>
      </c>
      <c r="H196" s="192">
        <v>12</v>
      </c>
      <c r="I196" s="193"/>
      <c r="J196" s="194">
        <f>ROUND(I196*H196,2)</f>
        <v>0</v>
      </c>
      <c r="K196" s="190" t="s">
        <v>261</v>
      </c>
      <c r="L196" s="38"/>
      <c r="M196" s="195" t="s">
        <v>1</v>
      </c>
      <c r="N196" s="196" t="s">
        <v>38</v>
      </c>
      <c r="O196" s="76"/>
      <c r="P196" s="197">
        <f>O196*H196</f>
        <v>0</v>
      </c>
      <c r="Q196" s="197">
        <v>0</v>
      </c>
      <c r="R196" s="197">
        <f>Q196*H196</f>
        <v>0</v>
      </c>
      <c r="S196" s="197">
        <v>0</v>
      </c>
      <c r="T196" s="198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9" t="s">
        <v>173</v>
      </c>
      <c r="AT196" s="199" t="s">
        <v>156</v>
      </c>
      <c r="AU196" s="199" t="s">
        <v>83</v>
      </c>
      <c r="AY196" s="18" t="s">
        <v>153</v>
      </c>
      <c r="BE196" s="200">
        <f>IF(N196="základní",J196,0)</f>
        <v>0</v>
      </c>
      <c r="BF196" s="200">
        <f>IF(N196="snížená",J196,0)</f>
        <v>0</v>
      </c>
      <c r="BG196" s="200">
        <f>IF(N196="zákl. přenesená",J196,0)</f>
        <v>0</v>
      </c>
      <c r="BH196" s="200">
        <f>IF(N196="sníž. přenesená",J196,0)</f>
        <v>0</v>
      </c>
      <c r="BI196" s="200">
        <f>IF(N196="nulová",J196,0)</f>
        <v>0</v>
      </c>
      <c r="BJ196" s="18" t="s">
        <v>81</v>
      </c>
      <c r="BK196" s="200">
        <f>ROUND(I196*H196,2)</f>
        <v>0</v>
      </c>
      <c r="BL196" s="18" t="s">
        <v>173</v>
      </c>
      <c r="BM196" s="199" t="s">
        <v>751</v>
      </c>
    </row>
    <row r="197" s="2" customFormat="1">
      <c r="A197" s="37"/>
      <c r="B197" s="38"/>
      <c r="C197" s="37"/>
      <c r="D197" s="201" t="s">
        <v>162</v>
      </c>
      <c r="E197" s="37"/>
      <c r="F197" s="202" t="s">
        <v>654</v>
      </c>
      <c r="G197" s="37"/>
      <c r="H197" s="37"/>
      <c r="I197" s="123"/>
      <c r="J197" s="37"/>
      <c r="K197" s="37"/>
      <c r="L197" s="38"/>
      <c r="M197" s="203"/>
      <c r="N197" s="204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162</v>
      </c>
      <c r="AU197" s="18" t="s">
        <v>83</v>
      </c>
    </row>
    <row r="198" s="13" customFormat="1">
      <c r="A198" s="13"/>
      <c r="B198" s="210"/>
      <c r="C198" s="13"/>
      <c r="D198" s="201" t="s">
        <v>264</v>
      </c>
      <c r="E198" s="211" t="s">
        <v>1</v>
      </c>
      <c r="F198" s="212" t="s">
        <v>752</v>
      </c>
      <c r="G198" s="13"/>
      <c r="H198" s="211" t="s">
        <v>1</v>
      </c>
      <c r="I198" s="213"/>
      <c r="J198" s="13"/>
      <c r="K198" s="13"/>
      <c r="L198" s="210"/>
      <c r="M198" s="214"/>
      <c r="N198" s="215"/>
      <c r="O198" s="215"/>
      <c r="P198" s="215"/>
      <c r="Q198" s="215"/>
      <c r="R198" s="215"/>
      <c r="S198" s="215"/>
      <c r="T198" s="21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11" t="s">
        <v>264</v>
      </c>
      <c r="AU198" s="211" t="s">
        <v>83</v>
      </c>
      <c r="AV198" s="13" t="s">
        <v>81</v>
      </c>
      <c r="AW198" s="13" t="s">
        <v>30</v>
      </c>
      <c r="AX198" s="13" t="s">
        <v>73</v>
      </c>
      <c r="AY198" s="211" t="s">
        <v>153</v>
      </c>
    </row>
    <row r="199" s="14" customFormat="1">
      <c r="A199" s="14"/>
      <c r="B199" s="217"/>
      <c r="C199" s="14"/>
      <c r="D199" s="201" t="s">
        <v>264</v>
      </c>
      <c r="E199" s="218" t="s">
        <v>1</v>
      </c>
      <c r="F199" s="219" t="s">
        <v>218</v>
      </c>
      <c r="G199" s="14"/>
      <c r="H199" s="220">
        <v>12</v>
      </c>
      <c r="I199" s="221"/>
      <c r="J199" s="14"/>
      <c r="K199" s="14"/>
      <c r="L199" s="217"/>
      <c r="M199" s="222"/>
      <c r="N199" s="223"/>
      <c r="O199" s="223"/>
      <c r="P199" s="223"/>
      <c r="Q199" s="223"/>
      <c r="R199" s="223"/>
      <c r="S199" s="223"/>
      <c r="T199" s="22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18" t="s">
        <v>264</v>
      </c>
      <c r="AU199" s="218" t="s">
        <v>83</v>
      </c>
      <c r="AV199" s="14" t="s">
        <v>83</v>
      </c>
      <c r="AW199" s="14" t="s">
        <v>30</v>
      </c>
      <c r="AX199" s="14" t="s">
        <v>81</v>
      </c>
      <c r="AY199" s="218" t="s">
        <v>153</v>
      </c>
    </row>
    <row r="200" s="2" customFormat="1" ht="16.5" customHeight="1">
      <c r="A200" s="37"/>
      <c r="B200" s="187"/>
      <c r="C200" s="188" t="s">
        <v>399</v>
      </c>
      <c r="D200" s="188" t="s">
        <v>156</v>
      </c>
      <c r="E200" s="189" t="s">
        <v>657</v>
      </c>
      <c r="F200" s="190" t="s">
        <v>658</v>
      </c>
      <c r="G200" s="191" t="s">
        <v>373</v>
      </c>
      <c r="H200" s="192">
        <v>12</v>
      </c>
      <c r="I200" s="193"/>
      <c r="J200" s="194">
        <f>ROUND(I200*H200,2)</f>
        <v>0</v>
      </c>
      <c r="K200" s="190" t="s">
        <v>261</v>
      </c>
      <c r="L200" s="38"/>
      <c r="M200" s="195" t="s">
        <v>1</v>
      </c>
      <c r="N200" s="196" t="s">
        <v>38</v>
      </c>
      <c r="O200" s="76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9" t="s">
        <v>173</v>
      </c>
      <c r="AT200" s="199" t="s">
        <v>156</v>
      </c>
      <c r="AU200" s="199" t="s">
        <v>83</v>
      </c>
      <c r="AY200" s="18" t="s">
        <v>153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8" t="s">
        <v>81</v>
      </c>
      <c r="BK200" s="200">
        <f>ROUND(I200*H200,2)</f>
        <v>0</v>
      </c>
      <c r="BL200" s="18" t="s">
        <v>173</v>
      </c>
      <c r="BM200" s="199" t="s">
        <v>753</v>
      </c>
    </row>
    <row r="201" s="2" customFormat="1">
      <c r="A201" s="37"/>
      <c r="B201" s="38"/>
      <c r="C201" s="37"/>
      <c r="D201" s="201" t="s">
        <v>162</v>
      </c>
      <c r="E201" s="37"/>
      <c r="F201" s="202" t="s">
        <v>660</v>
      </c>
      <c r="G201" s="37"/>
      <c r="H201" s="37"/>
      <c r="I201" s="123"/>
      <c r="J201" s="37"/>
      <c r="K201" s="37"/>
      <c r="L201" s="38"/>
      <c r="M201" s="203"/>
      <c r="N201" s="204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162</v>
      </c>
      <c r="AU201" s="18" t="s">
        <v>83</v>
      </c>
    </row>
    <row r="202" s="2" customFormat="1">
      <c r="A202" s="37"/>
      <c r="B202" s="38"/>
      <c r="C202" s="37"/>
      <c r="D202" s="201" t="s">
        <v>197</v>
      </c>
      <c r="E202" s="37"/>
      <c r="F202" s="205" t="s">
        <v>661</v>
      </c>
      <c r="G202" s="37"/>
      <c r="H202" s="37"/>
      <c r="I202" s="123"/>
      <c r="J202" s="37"/>
      <c r="K202" s="37"/>
      <c r="L202" s="38"/>
      <c r="M202" s="203"/>
      <c r="N202" s="204"/>
      <c r="O202" s="76"/>
      <c r="P202" s="76"/>
      <c r="Q202" s="76"/>
      <c r="R202" s="76"/>
      <c r="S202" s="76"/>
      <c r="T202" s="7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8" t="s">
        <v>197</v>
      </c>
      <c r="AU202" s="18" t="s">
        <v>83</v>
      </c>
    </row>
    <row r="203" s="14" customFormat="1">
      <c r="A203" s="14"/>
      <c r="B203" s="217"/>
      <c r="C203" s="14"/>
      <c r="D203" s="201" t="s">
        <v>264</v>
      </c>
      <c r="E203" s="218" t="s">
        <v>1</v>
      </c>
      <c r="F203" s="219" t="s">
        <v>218</v>
      </c>
      <c r="G203" s="14"/>
      <c r="H203" s="220">
        <v>12</v>
      </c>
      <c r="I203" s="221"/>
      <c r="J203" s="14"/>
      <c r="K203" s="14"/>
      <c r="L203" s="217"/>
      <c r="M203" s="222"/>
      <c r="N203" s="223"/>
      <c r="O203" s="223"/>
      <c r="P203" s="223"/>
      <c r="Q203" s="223"/>
      <c r="R203" s="223"/>
      <c r="S203" s="223"/>
      <c r="T203" s="22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18" t="s">
        <v>264</v>
      </c>
      <c r="AU203" s="218" t="s">
        <v>83</v>
      </c>
      <c r="AV203" s="14" t="s">
        <v>83</v>
      </c>
      <c r="AW203" s="14" t="s">
        <v>30</v>
      </c>
      <c r="AX203" s="14" t="s">
        <v>81</v>
      </c>
      <c r="AY203" s="218" t="s">
        <v>153</v>
      </c>
    </row>
    <row r="204" s="2" customFormat="1" ht="16.5" customHeight="1">
      <c r="A204" s="37"/>
      <c r="B204" s="187"/>
      <c r="C204" s="188" t="s">
        <v>406</v>
      </c>
      <c r="D204" s="188" t="s">
        <v>156</v>
      </c>
      <c r="E204" s="189" t="s">
        <v>413</v>
      </c>
      <c r="F204" s="190" t="s">
        <v>414</v>
      </c>
      <c r="G204" s="191" t="s">
        <v>373</v>
      </c>
      <c r="H204" s="192">
        <v>12</v>
      </c>
      <c r="I204" s="193"/>
      <c r="J204" s="194">
        <f>ROUND(I204*H204,2)</f>
        <v>0</v>
      </c>
      <c r="K204" s="190" t="s">
        <v>261</v>
      </c>
      <c r="L204" s="38"/>
      <c r="M204" s="195" t="s">
        <v>1</v>
      </c>
      <c r="N204" s="196" t="s">
        <v>38</v>
      </c>
      <c r="O204" s="76"/>
      <c r="P204" s="197">
        <f>O204*H204</f>
        <v>0</v>
      </c>
      <c r="Q204" s="197">
        <v>0</v>
      </c>
      <c r="R204" s="197">
        <f>Q204*H204</f>
        <v>0</v>
      </c>
      <c r="S204" s="197">
        <v>0</v>
      </c>
      <c r="T204" s="198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9" t="s">
        <v>173</v>
      </c>
      <c r="AT204" s="199" t="s">
        <v>156</v>
      </c>
      <c r="AU204" s="199" t="s">
        <v>83</v>
      </c>
      <c r="AY204" s="18" t="s">
        <v>153</v>
      </c>
      <c r="BE204" s="200">
        <f>IF(N204="základní",J204,0)</f>
        <v>0</v>
      </c>
      <c r="BF204" s="200">
        <f>IF(N204="snížená",J204,0)</f>
        <v>0</v>
      </c>
      <c r="BG204" s="200">
        <f>IF(N204="zákl. přenesená",J204,0)</f>
        <v>0</v>
      </c>
      <c r="BH204" s="200">
        <f>IF(N204="sníž. přenesená",J204,0)</f>
        <v>0</v>
      </c>
      <c r="BI204" s="200">
        <f>IF(N204="nulová",J204,0)</f>
        <v>0</v>
      </c>
      <c r="BJ204" s="18" t="s">
        <v>81</v>
      </c>
      <c r="BK204" s="200">
        <f>ROUND(I204*H204,2)</f>
        <v>0</v>
      </c>
      <c r="BL204" s="18" t="s">
        <v>173</v>
      </c>
      <c r="BM204" s="199" t="s">
        <v>754</v>
      </c>
    </row>
    <row r="205" s="2" customFormat="1">
      <c r="A205" s="37"/>
      <c r="B205" s="38"/>
      <c r="C205" s="37"/>
      <c r="D205" s="201" t="s">
        <v>162</v>
      </c>
      <c r="E205" s="37"/>
      <c r="F205" s="202" t="s">
        <v>416</v>
      </c>
      <c r="G205" s="37"/>
      <c r="H205" s="37"/>
      <c r="I205" s="123"/>
      <c r="J205" s="37"/>
      <c r="K205" s="37"/>
      <c r="L205" s="38"/>
      <c r="M205" s="203"/>
      <c r="N205" s="204"/>
      <c r="O205" s="76"/>
      <c r="P205" s="76"/>
      <c r="Q205" s="76"/>
      <c r="R205" s="76"/>
      <c r="S205" s="76"/>
      <c r="T205" s="7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8" t="s">
        <v>162</v>
      </c>
      <c r="AU205" s="18" t="s">
        <v>83</v>
      </c>
    </row>
    <row r="206" s="13" customFormat="1">
      <c r="A206" s="13"/>
      <c r="B206" s="210"/>
      <c r="C206" s="13"/>
      <c r="D206" s="201" t="s">
        <v>264</v>
      </c>
      <c r="E206" s="211" t="s">
        <v>1</v>
      </c>
      <c r="F206" s="212" t="s">
        <v>417</v>
      </c>
      <c r="G206" s="13"/>
      <c r="H206" s="211" t="s">
        <v>1</v>
      </c>
      <c r="I206" s="213"/>
      <c r="J206" s="13"/>
      <c r="K206" s="13"/>
      <c r="L206" s="210"/>
      <c r="M206" s="214"/>
      <c r="N206" s="215"/>
      <c r="O206" s="215"/>
      <c r="P206" s="215"/>
      <c r="Q206" s="215"/>
      <c r="R206" s="215"/>
      <c r="S206" s="215"/>
      <c r="T206" s="21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11" t="s">
        <v>264</v>
      </c>
      <c r="AU206" s="211" t="s">
        <v>83</v>
      </c>
      <c r="AV206" s="13" t="s">
        <v>81</v>
      </c>
      <c r="AW206" s="13" t="s">
        <v>30</v>
      </c>
      <c r="AX206" s="13" t="s">
        <v>73</v>
      </c>
      <c r="AY206" s="211" t="s">
        <v>153</v>
      </c>
    </row>
    <row r="207" s="14" customFormat="1">
      <c r="A207" s="14"/>
      <c r="B207" s="217"/>
      <c r="C207" s="14"/>
      <c r="D207" s="201" t="s">
        <v>264</v>
      </c>
      <c r="E207" s="218" t="s">
        <v>1</v>
      </c>
      <c r="F207" s="219" t="s">
        <v>218</v>
      </c>
      <c r="G207" s="14"/>
      <c r="H207" s="220">
        <v>12</v>
      </c>
      <c r="I207" s="221"/>
      <c r="J207" s="14"/>
      <c r="K207" s="14"/>
      <c r="L207" s="217"/>
      <c r="M207" s="222"/>
      <c r="N207" s="223"/>
      <c r="O207" s="223"/>
      <c r="P207" s="223"/>
      <c r="Q207" s="223"/>
      <c r="R207" s="223"/>
      <c r="S207" s="223"/>
      <c r="T207" s="22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18" t="s">
        <v>264</v>
      </c>
      <c r="AU207" s="218" t="s">
        <v>83</v>
      </c>
      <c r="AV207" s="14" t="s">
        <v>83</v>
      </c>
      <c r="AW207" s="14" t="s">
        <v>30</v>
      </c>
      <c r="AX207" s="14" t="s">
        <v>81</v>
      </c>
      <c r="AY207" s="218" t="s">
        <v>153</v>
      </c>
    </row>
    <row r="208" s="2" customFormat="1" ht="16.5" customHeight="1">
      <c r="A208" s="37"/>
      <c r="B208" s="187"/>
      <c r="C208" s="188" t="s">
        <v>412</v>
      </c>
      <c r="D208" s="188" t="s">
        <v>156</v>
      </c>
      <c r="E208" s="189" t="s">
        <v>755</v>
      </c>
      <c r="F208" s="190" t="s">
        <v>756</v>
      </c>
      <c r="G208" s="191" t="s">
        <v>373</v>
      </c>
      <c r="H208" s="192">
        <v>2</v>
      </c>
      <c r="I208" s="193"/>
      <c r="J208" s="194">
        <f>ROUND(I208*H208,2)</f>
        <v>0</v>
      </c>
      <c r="K208" s="190" t="s">
        <v>261</v>
      </c>
      <c r="L208" s="38"/>
      <c r="M208" s="195" t="s">
        <v>1</v>
      </c>
      <c r="N208" s="196" t="s">
        <v>38</v>
      </c>
      <c r="O208" s="76"/>
      <c r="P208" s="197">
        <f>O208*H208</f>
        <v>0</v>
      </c>
      <c r="Q208" s="197">
        <v>0.29221000000000003</v>
      </c>
      <c r="R208" s="197">
        <f>Q208*H208</f>
        <v>0.58442000000000005</v>
      </c>
      <c r="S208" s="197">
        <v>0</v>
      </c>
      <c r="T208" s="198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9" t="s">
        <v>173</v>
      </c>
      <c r="AT208" s="199" t="s">
        <v>156</v>
      </c>
      <c r="AU208" s="199" t="s">
        <v>83</v>
      </c>
      <c r="AY208" s="18" t="s">
        <v>153</v>
      </c>
      <c r="BE208" s="200">
        <f>IF(N208="základní",J208,0)</f>
        <v>0</v>
      </c>
      <c r="BF208" s="200">
        <f>IF(N208="snížená",J208,0)</f>
        <v>0</v>
      </c>
      <c r="BG208" s="200">
        <f>IF(N208="zákl. přenesená",J208,0)</f>
        <v>0</v>
      </c>
      <c r="BH208" s="200">
        <f>IF(N208="sníž. přenesená",J208,0)</f>
        <v>0</v>
      </c>
      <c r="BI208" s="200">
        <f>IF(N208="nulová",J208,0)</f>
        <v>0</v>
      </c>
      <c r="BJ208" s="18" t="s">
        <v>81</v>
      </c>
      <c r="BK208" s="200">
        <f>ROUND(I208*H208,2)</f>
        <v>0</v>
      </c>
      <c r="BL208" s="18" t="s">
        <v>173</v>
      </c>
      <c r="BM208" s="199" t="s">
        <v>757</v>
      </c>
    </row>
    <row r="209" s="2" customFormat="1">
      <c r="A209" s="37"/>
      <c r="B209" s="38"/>
      <c r="C209" s="37"/>
      <c r="D209" s="201" t="s">
        <v>162</v>
      </c>
      <c r="E209" s="37"/>
      <c r="F209" s="202" t="s">
        <v>758</v>
      </c>
      <c r="G209" s="37"/>
      <c r="H209" s="37"/>
      <c r="I209" s="123"/>
      <c r="J209" s="37"/>
      <c r="K209" s="37"/>
      <c r="L209" s="38"/>
      <c r="M209" s="203"/>
      <c r="N209" s="204"/>
      <c r="O209" s="76"/>
      <c r="P209" s="76"/>
      <c r="Q209" s="76"/>
      <c r="R209" s="76"/>
      <c r="S209" s="76"/>
      <c r="T209" s="7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8" t="s">
        <v>162</v>
      </c>
      <c r="AU209" s="18" t="s">
        <v>83</v>
      </c>
    </row>
    <row r="210" s="14" customFormat="1">
      <c r="A210" s="14"/>
      <c r="B210" s="217"/>
      <c r="C210" s="14"/>
      <c r="D210" s="201" t="s">
        <v>264</v>
      </c>
      <c r="E210" s="218" t="s">
        <v>1</v>
      </c>
      <c r="F210" s="219" t="s">
        <v>83</v>
      </c>
      <c r="G210" s="14"/>
      <c r="H210" s="220">
        <v>2</v>
      </c>
      <c r="I210" s="221"/>
      <c r="J210" s="14"/>
      <c r="K210" s="14"/>
      <c r="L210" s="217"/>
      <c r="M210" s="222"/>
      <c r="N210" s="223"/>
      <c r="O210" s="223"/>
      <c r="P210" s="223"/>
      <c r="Q210" s="223"/>
      <c r="R210" s="223"/>
      <c r="S210" s="223"/>
      <c r="T210" s="22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18" t="s">
        <v>264</v>
      </c>
      <c r="AU210" s="218" t="s">
        <v>83</v>
      </c>
      <c r="AV210" s="14" t="s">
        <v>83</v>
      </c>
      <c r="AW210" s="14" t="s">
        <v>30</v>
      </c>
      <c r="AX210" s="14" t="s">
        <v>81</v>
      </c>
      <c r="AY210" s="218" t="s">
        <v>153</v>
      </c>
    </row>
    <row r="211" s="2" customFormat="1" ht="16.5" customHeight="1">
      <c r="A211" s="37"/>
      <c r="B211" s="187"/>
      <c r="C211" s="236" t="s">
        <v>419</v>
      </c>
      <c r="D211" s="236" t="s">
        <v>491</v>
      </c>
      <c r="E211" s="237" t="s">
        <v>759</v>
      </c>
      <c r="F211" s="238" t="s">
        <v>760</v>
      </c>
      <c r="G211" s="239" t="s">
        <v>373</v>
      </c>
      <c r="H211" s="240">
        <v>2</v>
      </c>
      <c r="I211" s="241"/>
      <c r="J211" s="242">
        <f>ROUND(I211*H211,2)</f>
        <v>0</v>
      </c>
      <c r="K211" s="238" t="s">
        <v>261</v>
      </c>
      <c r="L211" s="243"/>
      <c r="M211" s="244" t="s">
        <v>1</v>
      </c>
      <c r="N211" s="245" t="s">
        <v>38</v>
      </c>
      <c r="O211" s="76"/>
      <c r="P211" s="197">
        <f>O211*H211</f>
        <v>0</v>
      </c>
      <c r="Q211" s="197">
        <v>0.015599999999999999</v>
      </c>
      <c r="R211" s="197">
        <f>Q211*H211</f>
        <v>0.031199999999999999</v>
      </c>
      <c r="S211" s="197">
        <v>0</v>
      </c>
      <c r="T211" s="198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99" t="s">
        <v>193</v>
      </c>
      <c r="AT211" s="199" t="s">
        <v>491</v>
      </c>
      <c r="AU211" s="199" t="s">
        <v>83</v>
      </c>
      <c r="AY211" s="18" t="s">
        <v>153</v>
      </c>
      <c r="BE211" s="200">
        <f>IF(N211="základní",J211,0)</f>
        <v>0</v>
      </c>
      <c r="BF211" s="200">
        <f>IF(N211="snížená",J211,0)</f>
        <v>0</v>
      </c>
      <c r="BG211" s="200">
        <f>IF(N211="zákl. přenesená",J211,0)</f>
        <v>0</v>
      </c>
      <c r="BH211" s="200">
        <f>IF(N211="sníž. přenesená",J211,0)</f>
        <v>0</v>
      </c>
      <c r="BI211" s="200">
        <f>IF(N211="nulová",J211,0)</f>
        <v>0</v>
      </c>
      <c r="BJ211" s="18" t="s">
        <v>81</v>
      </c>
      <c r="BK211" s="200">
        <f>ROUND(I211*H211,2)</f>
        <v>0</v>
      </c>
      <c r="BL211" s="18" t="s">
        <v>173</v>
      </c>
      <c r="BM211" s="199" t="s">
        <v>761</v>
      </c>
    </row>
    <row r="212" s="2" customFormat="1">
      <c r="A212" s="37"/>
      <c r="B212" s="38"/>
      <c r="C212" s="37"/>
      <c r="D212" s="201" t="s">
        <v>162</v>
      </c>
      <c r="E212" s="37"/>
      <c r="F212" s="202" t="s">
        <v>760</v>
      </c>
      <c r="G212" s="37"/>
      <c r="H212" s="37"/>
      <c r="I212" s="123"/>
      <c r="J212" s="37"/>
      <c r="K212" s="37"/>
      <c r="L212" s="38"/>
      <c r="M212" s="203"/>
      <c r="N212" s="204"/>
      <c r="O212" s="76"/>
      <c r="P212" s="76"/>
      <c r="Q212" s="76"/>
      <c r="R212" s="76"/>
      <c r="S212" s="76"/>
      <c r="T212" s="7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8" t="s">
        <v>162</v>
      </c>
      <c r="AU212" s="18" t="s">
        <v>83</v>
      </c>
    </row>
    <row r="213" s="12" customFormat="1" ht="22.8" customHeight="1">
      <c r="A213" s="12"/>
      <c r="B213" s="174"/>
      <c r="C213" s="12"/>
      <c r="D213" s="175" t="s">
        <v>72</v>
      </c>
      <c r="E213" s="185" t="s">
        <v>425</v>
      </c>
      <c r="F213" s="185" t="s">
        <v>426</v>
      </c>
      <c r="G213" s="12"/>
      <c r="H213" s="12"/>
      <c r="I213" s="177"/>
      <c r="J213" s="186">
        <f>BK213</f>
        <v>0</v>
      </c>
      <c r="K213" s="12"/>
      <c r="L213" s="174"/>
      <c r="M213" s="179"/>
      <c r="N213" s="180"/>
      <c r="O213" s="180"/>
      <c r="P213" s="181">
        <f>SUM(P214:P228)</f>
        <v>0</v>
      </c>
      <c r="Q213" s="180"/>
      <c r="R213" s="181">
        <f>SUM(R214:R228)</f>
        <v>0</v>
      </c>
      <c r="S213" s="180"/>
      <c r="T213" s="182">
        <f>SUM(T214:T228)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75" t="s">
        <v>81</v>
      </c>
      <c r="AT213" s="183" t="s">
        <v>72</v>
      </c>
      <c r="AU213" s="183" t="s">
        <v>81</v>
      </c>
      <c r="AY213" s="175" t="s">
        <v>153</v>
      </c>
      <c r="BK213" s="184">
        <f>SUM(BK214:BK228)</f>
        <v>0</v>
      </c>
    </row>
    <row r="214" s="2" customFormat="1" ht="16.5" customHeight="1">
      <c r="A214" s="37"/>
      <c r="B214" s="187"/>
      <c r="C214" s="188" t="s">
        <v>427</v>
      </c>
      <c r="D214" s="188" t="s">
        <v>156</v>
      </c>
      <c r="E214" s="189" t="s">
        <v>762</v>
      </c>
      <c r="F214" s="190" t="s">
        <v>457</v>
      </c>
      <c r="G214" s="191" t="s">
        <v>359</v>
      </c>
      <c r="H214" s="192">
        <v>9.2400000000000002</v>
      </c>
      <c r="I214" s="193"/>
      <c r="J214" s="194">
        <f>ROUND(I214*H214,2)</f>
        <v>0</v>
      </c>
      <c r="K214" s="190" t="s">
        <v>261</v>
      </c>
      <c r="L214" s="38"/>
      <c r="M214" s="195" t="s">
        <v>1</v>
      </c>
      <c r="N214" s="196" t="s">
        <v>38</v>
      </c>
      <c r="O214" s="76"/>
      <c r="P214" s="197">
        <f>O214*H214</f>
        <v>0</v>
      </c>
      <c r="Q214" s="197">
        <v>0</v>
      </c>
      <c r="R214" s="197">
        <f>Q214*H214</f>
        <v>0</v>
      </c>
      <c r="S214" s="197">
        <v>0</v>
      </c>
      <c r="T214" s="198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9" t="s">
        <v>173</v>
      </c>
      <c r="AT214" s="199" t="s">
        <v>156</v>
      </c>
      <c r="AU214" s="199" t="s">
        <v>83</v>
      </c>
      <c r="AY214" s="18" t="s">
        <v>153</v>
      </c>
      <c r="BE214" s="200">
        <f>IF(N214="základní",J214,0)</f>
        <v>0</v>
      </c>
      <c r="BF214" s="200">
        <f>IF(N214="snížená",J214,0)</f>
        <v>0</v>
      </c>
      <c r="BG214" s="200">
        <f>IF(N214="zákl. přenesená",J214,0)</f>
        <v>0</v>
      </c>
      <c r="BH214" s="200">
        <f>IF(N214="sníž. přenesená",J214,0)</f>
        <v>0</v>
      </c>
      <c r="BI214" s="200">
        <f>IF(N214="nulová",J214,0)</f>
        <v>0</v>
      </c>
      <c r="BJ214" s="18" t="s">
        <v>81</v>
      </c>
      <c r="BK214" s="200">
        <f>ROUND(I214*H214,2)</f>
        <v>0</v>
      </c>
      <c r="BL214" s="18" t="s">
        <v>173</v>
      </c>
      <c r="BM214" s="199" t="s">
        <v>763</v>
      </c>
    </row>
    <row r="215" s="2" customFormat="1">
      <c r="A215" s="37"/>
      <c r="B215" s="38"/>
      <c r="C215" s="37"/>
      <c r="D215" s="201" t="s">
        <v>162</v>
      </c>
      <c r="E215" s="37"/>
      <c r="F215" s="202" t="s">
        <v>459</v>
      </c>
      <c r="G215" s="37"/>
      <c r="H215" s="37"/>
      <c r="I215" s="123"/>
      <c r="J215" s="37"/>
      <c r="K215" s="37"/>
      <c r="L215" s="38"/>
      <c r="M215" s="203"/>
      <c r="N215" s="204"/>
      <c r="O215" s="76"/>
      <c r="P215" s="76"/>
      <c r="Q215" s="76"/>
      <c r="R215" s="76"/>
      <c r="S215" s="76"/>
      <c r="T215" s="7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8" t="s">
        <v>162</v>
      </c>
      <c r="AU215" s="18" t="s">
        <v>83</v>
      </c>
    </row>
    <row r="216" s="14" customFormat="1">
      <c r="A216" s="14"/>
      <c r="B216" s="217"/>
      <c r="C216" s="14"/>
      <c r="D216" s="201" t="s">
        <v>264</v>
      </c>
      <c r="E216" s="218" t="s">
        <v>1</v>
      </c>
      <c r="F216" s="219" t="s">
        <v>764</v>
      </c>
      <c r="G216" s="14"/>
      <c r="H216" s="220">
        <v>9.2400000000000002</v>
      </c>
      <c r="I216" s="221"/>
      <c r="J216" s="14"/>
      <c r="K216" s="14"/>
      <c r="L216" s="217"/>
      <c r="M216" s="222"/>
      <c r="N216" s="223"/>
      <c r="O216" s="223"/>
      <c r="P216" s="223"/>
      <c r="Q216" s="223"/>
      <c r="R216" s="223"/>
      <c r="S216" s="223"/>
      <c r="T216" s="22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18" t="s">
        <v>264</v>
      </c>
      <c r="AU216" s="218" t="s">
        <v>83</v>
      </c>
      <c r="AV216" s="14" t="s">
        <v>83</v>
      </c>
      <c r="AW216" s="14" t="s">
        <v>30</v>
      </c>
      <c r="AX216" s="14" t="s">
        <v>81</v>
      </c>
      <c r="AY216" s="218" t="s">
        <v>153</v>
      </c>
    </row>
    <row r="217" s="2" customFormat="1" ht="16.5" customHeight="1">
      <c r="A217" s="37"/>
      <c r="B217" s="187"/>
      <c r="C217" s="188" t="s">
        <v>433</v>
      </c>
      <c r="D217" s="188" t="s">
        <v>156</v>
      </c>
      <c r="E217" s="189" t="s">
        <v>428</v>
      </c>
      <c r="F217" s="190" t="s">
        <v>429</v>
      </c>
      <c r="G217" s="191" t="s">
        <v>359</v>
      </c>
      <c r="H217" s="192">
        <v>16.795999999999999</v>
      </c>
      <c r="I217" s="193"/>
      <c r="J217" s="194">
        <f>ROUND(I217*H217,2)</f>
        <v>0</v>
      </c>
      <c r="K217" s="190" t="s">
        <v>261</v>
      </c>
      <c r="L217" s="38"/>
      <c r="M217" s="195" t="s">
        <v>1</v>
      </c>
      <c r="N217" s="196" t="s">
        <v>38</v>
      </c>
      <c r="O217" s="76"/>
      <c r="P217" s="197">
        <f>O217*H217</f>
        <v>0</v>
      </c>
      <c r="Q217" s="197">
        <v>0</v>
      </c>
      <c r="R217" s="197">
        <f>Q217*H217</f>
        <v>0</v>
      </c>
      <c r="S217" s="197">
        <v>0</v>
      </c>
      <c r="T217" s="198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9" t="s">
        <v>173</v>
      </c>
      <c r="AT217" s="199" t="s">
        <v>156</v>
      </c>
      <c r="AU217" s="199" t="s">
        <v>83</v>
      </c>
      <c r="AY217" s="18" t="s">
        <v>153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8" t="s">
        <v>81</v>
      </c>
      <c r="BK217" s="200">
        <f>ROUND(I217*H217,2)</f>
        <v>0</v>
      </c>
      <c r="BL217" s="18" t="s">
        <v>173</v>
      </c>
      <c r="BM217" s="199" t="s">
        <v>765</v>
      </c>
    </row>
    <row r="218" s="2" customFormat="1">
      <c r="A218" s="37"/>
      <c r="B218" s="38"/>
      <c r="C218" s="37"/>
      <c r="D218" s="201" t="s">
        <v>162</v>
      </c>
      <c r="E218" s="37"/>
      <c r="F218" s="202" t="s">
        <v>431</v>
      </c>
      <c r="G218" s="37"/>
      <c r="H218" s="37"/>
      <c r="I218" s="123"/>
      <c r="J218" s="37"/>
      <c r="K218" s="37"/>
      <c r="L218" s="38"/>
      <c r="M218" s="203"/>
      <c r="N218" s="204"/>
      <c r="O218" s="76"/>
      <c r="P218" s="76"/>
      <c r="Q218" s="76"/>
      <c r="R218" s="76"/>
      <c r="S218" s="76"/>
      <c r="T218" s="7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8" t="s">
        <v>162</v>
      </c>
      <c r="AU218" s="18" t="s">
        <v>83</v>
      </c>
    </row>
    <row r="219" s="14" customFormat="1">
      <c r="A219" s="14"/>
      <c r="B219" s="217"/>
      <c r="C219" s="14"/>
      <c r="D219" s="201" t="s">
        <v>264</v>
      </c>
      <c r="E219" s="218" t="s">
        <v>1</v>
      </c>
      <c r="F219" s="219" t="s">
        <v>766</v>
      </c>
      <c r="G219" s="14"/>
      <c r="H219" s="220">
        <v>16.795999999999999</v>
      </c>
      <c r="I219" s="221"/>
      <c r="J219" s="14"/>
      <c r="K219" s="14"/>
      <c r="L219" s="217"/>
      <c r="M219" s="222"/>
      <c r="N219" s="223"/>
      <c r="O219" s="223"/>
      <c r="P219" s="223"/>
      <c r="Q219" s="223"/>
      <c r="R219" s="223"/>
      <c r="S219" s="223"/>
      <c r="T219" s="22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18" t="s">
        <v>264</v>
      </c>
      <c r="AU219" s="218" t="s">
        <v>83</v>
      </c>
      <c r="AV219" s="14" t="s">
        <v>83</v>
      </c>
      <c r="AW219" s="14" t="s">
        <v>30</v>
      </c>
      <c r="AX219" s="14" t="s">
        <v>81</v>
      </c>
      <c r="AY219" s="218" t="s">
        <v>153</v>
      </c>
    </row>
    <row r="220" s="2" customFormat="1" ht="16.5" customHeight="1">
      <c r="A220" s="37"/>
      <c r="B220" s="187"/>
      <c r="C220" s="188" t="s">
        <v>439</v>
      </c>
      <c r="D220" s="188" t="s">
        <v>156</v>
      </c>
      <c r="E220" s="189" t="s">
        <v>434</v>
      </c>
      <c r="F220" s="190" t="s">
        <v>435</v>
      </c>
      <c r="G220" s="191" t="s">
        <v>359</v>
      </c>
      <c r="H220" s="192">
        <v>571.06399999999996</v>
      </c>
      <c r="I220" s="193"/>
      <c r="J220" s="194">
        <f>ROUND(I220*H220,2)</f>
        <v>0</v>
      </c>
      <c r="K220" s="190" t="s">
        <v>261</v>
      </c>
      <c r="L220" s="38"/>
      <c r="M220" s="195" t="s">
        <v>1</v>
      </c>
      <c r="N220" s="196" t="s">
        <v>38</v>
      </c>
      <c r="O220" s="76"/>
      <c r="P220" s="197">
        <f>O220*H220</f>
        <v>0</v>
      </c>
      <c r="Q220" s="197">
        <v>0</v>
      </c>
      <c r="R220" s="197">
        <f>Q220*H220</f>
        <v>0</v>
      </c>
      <c r="S220" s="197">
        <v>0</v>
      </c>
      <c r="T220" s="198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99" t="s">
        <v>173</v>
      </c>
      <c r="AT220" s="199" t="s">
        <v>156</v>
      </c>
      <c r="AU220" s="199" t="s">
        <v>83</v>
      </c>
      <c r="AY220" s="18" t="s">
        <v>153</v>
      </c>
      <c r="BE220" s="200">
        <f>IF(N220="základní",J220,0)</f>
        <v>0</v>
      </c>
      <c r="BF220" s="200">
        <f>IF(N220="snížená",J220,0)</f>
        <v>0</v>
      </c>
      <c r="BG220" s="200">
        <f>IF(N220="zákl. přenesená",J220,0)</f>
        <v>0</v>
      </c>
      <c r="BH220" s="200">
        <f>IF(N220="sníž. přenesená",J220,0)</f>
        <v>0</v>
      </c>
      <c r="BI220" s="200">
        <f>IF(N220="nulová",J220,0)</f>
        <v>0</v>
      </c>
      <c r="BJ220" s="18" t="s">
        <v>81</v>
      </c>
      <c r="BK220" s="200">
        <f>ROUND(I220*H220,2)</f>
        <v>0</v>
      </c>
      <c r="BL220" s="18" t="s">
        <v>173</v>
      </c>
      <c r="BM220" s="199" t="s">
        <v>767</v>
      </c>
    </row>
    <row r="221" s="2" customFormat="1">
      <c r="A221" s="37"/>
      <c r="B221" s="38"/>
      <c r="C221" s="37"/>
      <c r="D221" s="201" t="s">
        <v>162</v>
      </c>
      <c r="E221" s="37"/>
      <c r="F221" s="202" t="s">
        <v>437</v>
      </c>
      <c r="G221" s="37"/>
      <c r="H221" s="37"/>
      <c r="I221" s="123"/>
      <c r="J221" s="37"/>
      <c r="K221" s="37"/>
      <c r="L221" s="38"/>
      <c r="M221" s="203"/>
      <c r="N221" s="204"/>
      <c r="O221" s="76"/>
      <c r="P221" s="76"/>
      <c r="Q221" s="76"/>
      <c r="R221" s="76"/>
      <c r="S221" s="76"/>
      <c r="T221" s="7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8" t="s">
        <v>162</v>
      </c>
      <c r="AU221" s="18" t="s">
        <v>83</v>
      </c>
    </row>
    <row r="222" s="14" customFormat="1">
      <c r="A222" s="14"/>
      <c r="B222" s="217"/>
      <c r="C222" s="14"/>
      <c r="D222" s="201" t="s">
        <v>264</v>
      </c>
      <c r="E222" s="218" t="s">
        <v>1</v>
      </c>
      <c r="F222" s="219" t="s">
        <v>768</v>
      </c>
      <c r="G222" s="14"/>
      <c r="H222" s="220">
        <v>571.06399999999996</v>
      </c>
      <c r="I222" s="221"/>
      <c r="J222" s="14"/>
      <c r="K222" s="14"/>
      <c r="L222" s="217"/>
      <c r="M222" s="222"/>
      <c r="N222" s="223"/>
      <c r="O222" s="223"/>
      <c r="P222" s="223"/>
      <c r="Q222" s="223"/>
      <c r="R222" s="223"/>
      <c r="S222" s="223"/>
      <c r="T222" s="22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8" t="s">
        <v>264</v>
      </c>
      <c r="AU222" s="218" t="s">
        <v>83</v>
      </c>
      <c r="AV222" s="14" t="s">
        <v>83</v>
      </c>
      <c r="AW222" s="14" t="s">
        <v>30</v>
      </c>
      <c r="AX222" s="14" t="s">
        <v>81</v>
      </c>
      <c r="AY222" s="218" t="s">
        <v>153</v>
      </c>
    </row>
    <row r="223" s="2" customFormat="1" ht="16.5" customHeight="1">
      <c r="A223" s="37"/>
      <c r="B223" s="187"/>
      <c r="C223" s="188" t="s">
        <v>444</v>
      </c>
      <c r="D223" s="188" t="s">
        <v>156</v>
      </c>
      <c r="E223" s="189" t="s">
        <v>440</v>
      </c>
      <c r="F223" s="190" t="s">
        <v>441</v>
      </c>
      <c r="G223" s="191" t="s">
        <v>359</v>
      </c>
      <c r="H223" s="192">
        <v>16.795999999999999</v>
      </c>
      <c r="I223" s="193"/>
      <c r="J223" s="194">
        <f>ROUND(I223*H223,2)</f>
        <v>0</v>
      </c>
      <c r="K223" s="190" t="s">
        <v>261</v>
      </c>
      <c r="L223" s="38"/>
      <c r="M223" s="195" t="s">
        <v>1</v>
      </c>
      <c r="N223" s="196" t="s">
        <v>38</v>
      </c>
      <c r="O223" s="76"/>
      <c r="P223" s="197">
        <f>O223*H223</f>
        <v>0</v>
      </c>
      <c r="Q223" s="197">
        <v>0</v>
      </c>
      <c r="R223" s="197">
        <f>Q223*H223</f>
        <v>0</v>
      </c>
      <c r="S223" s="197">
        <v>0</v>
      </c>
      <c r="T223" s="198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9" t="s">
        <v>173</v>
      </c>
      <c r="AT223" s="199" t="s">
        <v>156</v>
      </c>
      <c r="AU223" s="199" t="s">
        <v>83</v>
      </c>
      <c r="AY223" s="18" t="s">
        <v>153</v>
      </c>
      <c r="BE223" s="200">
        <f>IF(N223="základní",J223,0)</f>
        <v>0</v>
      </c>
      <c r="BF223" s="200">
        <f>IF(N223="snížená",J223,0)</f>
        <v>0</v>
      </c>
      <c r="BG223" s="200">
        <f>IF(N223="zákl. přenesená",J223,0)</f>
        <v>0</v>
      </c>
      <c r="BH223" s="200">
        <f>IF(N223="sníž. přenesená",J223,0)</f>
        <v>0</v>
      </c>
      <c r="BI223" s="200">
        <f>IF(N223="nulová",J223,0)</f>
        <v>0</v>
      </c>
      <c r="BJ223" s="18" t="s">
        <v>81</v>
      </c>
      <c r="BK223" s="200">
        <f>ROUND(I223*H223,2)</f>
        <v>0</v>
      </c>
      <c r="BL223" s="18" t="s">
        <v>173</v>
      </c>
      <c r="BM223" s="199" t="s">
        <v>769</v>
      </c>
    </row>
    <row r="224" s="2" customFormat="1">
      <c r="A224" s="37"/>
      <c r="B224" s="38"/>
      <c r="C224" s="37"/>
      <c r="D224" s="201" t="s">
        <v>162</v>
      </c>
      <c r="E224" s="37"/>
      <c r="F224" s="202" t="s">
        <v>443</v>
      </c>
      <c r="G224" s="37"/>
      <c r="H224" s="37"/>
      <c r="I224" s="123"/>
      <c r="J224" s="37"/>
      <c r="K224" s="37"/>
      <c r="L224" s="38"/>
      <c r="M224" s="203"/>
      <c r="N224" s="204"/>
      <c r="O224" s="76"/>
      <c r="P224" s="76"/>
      <c r="Q224" s="76"/>
      <c r="R224" s="76"/>
      <c r="S224" s="76"/>
      <c r="T224" s="7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8" t="s">
        <v>162</v>
      </c>
      <c r="AU224" s="18" t="s">
        <v>83</v>
      </c>
    </row>
    <row r="225" s="14" customFormat="1">
      <c r="A225" s="14"/>
      <c r="B225" s="217"/>
      <c r="C225" s="14"/>
      <c r="D225" s="201" t="s">
        <v>264</v>
      </c>
      <c r="E225" s="218" t="s">
        <v>1</v>
      </c>
      <c r="F225" s="219" t="s">
        <v>766</v>
      </c>
      <c r="G225" s="14"/>
      <c r="H225" s="220">
        <v>16.795999999999999</v>
      </c>
      <c r="I225" s="221"/>
      <c r="J225" s="14"/>
      <c r="K225" s="14"/>
      <c r="L225" s="217"/>
      <c r="M225" s="222"/>
      <c r="N225" s="223"/>
      <c r="O225" s="223"/>
      <c r="P225" s="223"/>
      <c r="Q225" s="223"/>
      <c r="R225" s="223"/>
      <c r="S225" s="223"/>
      <c r="T225" s="22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8" t="s">
        <v>264</v>
      </c>
      <c r="AU225" s="218" t="s">
        <v>83</v>
      </c>
      <c r="AV225" s="14" t="s">
        <v>83</v>
      </c>
      <c r="AW225" s="14" t="s">
        <v>30</v>
      </c>
      <c r="AX225" s="14" t="s">
        <v>81</v>
      </c>
      <c r="AY225" s="218" t="s">
        <v>153</v>
      </c>
    </row>
    <row r="226" s="2" customFormat="1" ht="16.5" customHeight="1">
      <c r="A226" s="37"/>
      <c r="B226" s="187"/>
      <c r="C226" s="188" t="s">
        <v>281</v>
      </c>
      <c r="D226" s="188" t="s">
        <v>156</v>
      </c>
      <c r="E226" s="189" t="s">
        <v>462</v>
      </c>
      <c r="F226" s="190" t="s">
        <v>358</v>
      </c>
      <c r="G226" s="191" t="s">
        <v>359</v>
      </c>
      <c r="H226" s="192">
        <v>2.8999999999999999</v>
      </c>
      <c r="I226" s="193"/>
      <c r="J226" s="194">
        <f>ROUND(I226*H226,2)</f>
        <v>0</v>
      </c>
      <c r="K226" s="190" t="s">
        <v>261</v>
      </c>
      <c r="L226" s="38"/>
      <c r="M226" s="195" t="s">
        <v>1</v>
      </c>
      <c r="N226" s="196" t="s">
        <v>38</v>
      </c>
      <c r="O226" s="76"/>
      <c r="P226" s="197">
        <f>O226*H226</f>
        <v>0</v>
      </c>
      <c r="Q226" s="197">
        <v>0</v>
      </c>
      <c r="R226" s="197">
        <f>Q226*H226</f>
        <v>0</v>
      </c>
      <c r="S226" s="197">
        <v>0</v>
      </c>
      <c r="T226" s="198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9" t="s">
        <v>173</v>
      </c>
      <c r="AT226" s="199" t="s">
        <v>156</v>
      </c>
      <c r="AU226" s="199" t="s">
        <v>83</v>
      </c>
      <c r="AY226" s="18" t="s">
        <v>153</v>
      </c>
      <c r="BE226" s="200">
        <f>IF(N226="základní",J226,0)</f>
        <v>0</v>
      </c>
      <c r="BF226" s="200">
        <f>IF(N226="snížená",J226,0)</f>
        <v>0</v>
      </c>
      <c r="BG226" s="200">
        <f>IF(N226="zákl. přenesená",J226,0)</f>
        <v>0</v>
      </c>
      <c r="BH226" s="200">
        <f>IF(N226="sníž. přenesená",J226,0)</f>
        <v>0</v>
      </c>
      <c r="BI226" s="200">
        <f>IF(N226="nulová",J226,0)</f>
        <v>0</v>
      </c>
      <c r="BJ226" s="18" t="s">
        <v>81</v>
      </c>
      <c r="BK226" s="200">
        <f>ROUND(I226*H226,2)</f>
        <v>0</v>
      </c>
      <c r="BL226" s="18" t="s">
        <v>173</v>
      </c>
      <c r="BM226" s="199" t="s">
        <v>770</v>
      </c>
    </row>
    <row r="227" s="2" customFormat="1">
      <c r="A227" s="37"/>
      <c r="B227" s="38"/>
      <c r="C227" s="37"/>
      <c r="D227" s="201" t="s">
        <v>162</v>
      </c>
      <c r="E227" s="37"/>
      <c r="F227" s="202" t="s">
        <v>361</v>
      </c>
      <c r="G227" s="37"/>
      <c r="H227" s="37"/>
      <c r="I227" s="123"/>
      <c r="J227" s="37"/>
      <c r="K227" s="37"/>
      <c r="L227" s="38"/>
      <c r="M227" s="203"/>
      <c r="N227" s="204"/>
      <c r="O227" s="76"/>
      <c r="P227" s="76"/>
      <c r="Q227" s="76"/>
      <c r="R227" s="76"/>
      <c r="S227" s="76"/>
      <c r="T227" s="7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8" t="s">
        <v>162</v>
      </c>
      <c r="AU227" s="18" t="s">
        <v>83</v>
      </c>
    </row>
    <row r="228" s="14" customFormat="1">
      <c r="A228" s="14"/>
      <c r="B228" s="217"/>
      <c r="C228" s="14"/>
      <c r="D228" s="201" t="s">
        <v>264</v>
      </c>
      <c r="E228" s="218" t="s">
        <v>1</v>
      </c>
      <c r="F228" s="219" t="s">
        <v>771</v>
      </c>
      <c r="G228" s="14"/>
      <c r="H228" s="220">
        <v>2.8999999999999999</v>
      </c>
      <c r="I228" s="221"/>
      <c r="J228" s="14"/>
      <c r="K228" s="14"/>
      <c r="L228" s="217"/>
      <c r="M228" s="233"/>
      <c r="N228" s="234"/>
      <c r="O228" s="234"/>
      <c r="P228" s="234"/>
      <c r="Q228" s="234"/>
      <c r="R228" s="234"/>
      <c r="S228" s="234"/>
      <c r="T228" s="23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8" t="s">
        <v>264</v>
      </c>
      <c r="AU228" s="218" t="s">
        <v>83</v>
      </c>
      <c r="AV228" s="14" t="s">
        <v>83</v>
      </c>
      <c r="AW228" s="14" t="s">
        <v>30</v>
      </c>
      <c r="AX228" s="14" t="s">
        <v>81</v>
      </c>
      <c r="AY228" s="218" t="s">
        <v>153</v>
      </c>
    </row>
    <row r="229" s="2" customFormat="1" ht="6.96" customHeight="1">
      <c r="A229" s="37"/>
      <c r="B229" s="59"/>
      <c r="C229" s="60"/>
      <c r="D229" s="60"/>
      <c r="E229" s="60"/>
      <c r="F229" s="60"/>
      <c r="G229" s="60"/>
      <c r="H229" s="60"/>
      <c r="I229" s="147"/>
      <c r="J229" s="60"/>
      <c r="K229" s="60"/>
      <c r="L229" s="38"/>
      <c r="M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</row>
  </sheetData>
  <autoFilter ref="C121:K228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772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ROUND(J119,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ROUND((SUM(BE119:BE205)),  2)</f>
        <v>0</v>
      </c>
      <c r="G33" s="37"/>
      <c r="H33" s="37"/>
      <c r="I33" s="134">
        <v>0.20999999999999999</v>
      </c>
      <c r="J33" s="133">
        <f>ROUND(((SUM(BE119:BE205))*I33),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ROUND((SUM(BF119:BF205)),  2)</f>
        <v>0</v>
      </c>
      <c r="G34" s="37"/>
      <c r="H34" s="37"/>
      <c r="I34" s="134">
        <v>0.14999999999999999</v>
      </c>
      <c r="J34" s="133">
        <f>ROUND(((SUM(BF119:BF205))*I34),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ROUND((SUM(BG119:BG205)),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ROUND((SUM(BH119:BH205)),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ROUND((SUM(BI119:BI205)),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458/20-4-03 - SO 19 Dopravní značení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J119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J120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253</v>
      </c>
      <c r="E98" s="160"/>
      <c r="F98" s="160"/>
      <c r="G98" s="160"/>
      <c r="H98" s="160"/>
      <c r="I98" s="161"/>
      <c r="J98" s="162">
        <f>J121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254</v>
      </c>
      <c r="E99" s="160"/>
      <c r="F99" s="160"/>
      <c r="G99" s="160"/>
      <c r="H99" s="160"/>
      <c r="I99" s="161"/>
      <c r="J99" s="162">
        <f>J201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123"/>
      <c r="J100" s="37"/>
      <c r="K100" s="37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59"/>
      <c r="C101" s="60"/>
      <c r="D101" s="60"/>
      <c r="E101" s="60"/>
      <c r="F101" s="60"/>
      <c r="G101" s="60"/>
      <c r="H101" s="60"/>
      <c r="I101" s="147"/>
      <c r="J101" s="60"/>
      <c r="K101" s="60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1"/>
      <c r="C105" s="62"/>
      <c r="D105" s="62"/>
      <c r="E105" s="62"/>
      <c r="F105" s="62"/>
      <c r="G105" s="62"/>
      <c r="H105" s="62"/>
      <c r="I105" s="148"/>
      <c r="J105" s="62"/>
      <c r="K105" s="62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137</v>
      </c>
      <c r="D106" s="37"/>
      <c r="E106" s="37"/>
      <c r="F106" s="37"/>
      <c r="G106" s="37"/>
      <c r="H106" s="37"/>
      <c r="I106" s="123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123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7"/>
      <c r="E108" s="37"/>
      <c r="F108" s="37"/>
      <c r="G108" s="37"/>
      <c r="H108" s="37"/>
      <c r="I108" s="123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7"/>
      <c r="D109" s="37"/>
      <c r="E109" s="122" t="str">
        <f>E7</f>
        <v>Obchodní centrum Lysá nad Labem - veřejná dopravní a technická infrastruktura</v>
      </c>
      <c r="F109" s="31"/>
      <c r="G109" s="31"/>
      <c r="H109" s="31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124</v>
      </c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66" t="str">
        <f>E9</f>
        <v>458/20-4-03 - SO 19 Dopravní značení</v>
      </c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7"/>
      <c r="E113" s="37"/>
      <c r="F113" s="26" t="str">
        <f>F12</f>
        <v xml:space="preserve"> </v>
      </c>
      <c r="G113" s="37"/>
      <c r="H113" s="37"/>
      <c r="I113" s="124" t="s">
        <v>22</v>
      </c>
      <c r="J113" s="68" t="str">
        <f>IF(J12="","",J12)</f>
        <v>20. 3. 2020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24</v>
      </c>
      <c r="D115" s="37"/>
      <c r="E115" s="37"/>
      <c r="F115" s="26" t="str">
        <f>E15</f>
        <v xml:space="preserve"> </v>
      </c>
      <c r="G115" s="37"/>
      <c r="H115" s="37"/>
      <c r="I115" s="124" t="s">
        <v>29</v>
      </c>
      <c r="J115" s="35" t="str">
        <f>E21</f>
        <v xml:space="preserve"> 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27</v>
      </c>
      <c r="D116" s="37"/>
      <c r="E116" s="37"/>
      <c r="F116" s="26" t="str">
        <f>IF(E18="","",E18)</f>
        <v>Vyplň údaj</v>
      </c>
      <c r="G116" s="37"/>
      <c r="H116" s="37"/>
      <c r="I116" s="124" t="s">
        <v>31</v>
      </c>
      <c r="J116" s="35" t="str">
        <f>E24</f>
        <v xml:space="preserve"> 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63"/>
      <c r="B118" s="164"/>
      <c r="C118" s="165" t="s">
        <v>138</v>
      </c>
      <c r="D118" s="166" t="s">
        <v>58</v>
      </c>
      <c r="E118" s="166" t="s">
        <v>54</v>
      </c>
      <c r="F118" s="166" t="s">
        <v>55</v>
      </c>
      <c r="G118" s="166" t="s">
        <v>139</v>
      </c>
      <c r="H118" s="166" t="s">
        <v>140</v>
      </c>
      <c r="I118" s="167" t="s">
        <v>141</v>
      </c>
      <c r="J118" s="166" t="s">
        <v>128</v>
      </c>
      <c r="K118" s="168" t="s">
        <v>142</v>
      </c>
      <c r="L118" s="169"/>
      <c r="M118" s="85" t="s">
        <v>1</v>
      </c>
      <c r="N118" s="86" t="s">
        <v>37</v>
      </c>
      <c r="O118" s="86" t="s">
        <v>143</v>
      </c>
      <c r="P118" s="86" t="s">
        <v>144</v>
      </c>
      <c r="Q118" s="86" t="s">
        <v>145</v>
      </c>
      <c r="R118" s="86" t="s">
        <v>146</v>
      </c>
      <c r="S118" s="86" t="s">
        <v>147</v>
      </c>
      <c r="T118" s="87" t="s">
        <v>148</v>
      </c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</row>
    <row r="119" s="2" customFormat="1" ht="22.8" customHeight="1">
      <c r="A119" s="37"/>
      <c r="B119" s="38"/>
      <c r="C119" s="92" t="s">
        <v>149</v>
      </c>
      <c r="D119" s="37"/>
      <c r="E119" s="37"/>
      <c r="F119" s="37"/>
      <c r="G119" s="37"/>
      <c r="H119" s="37"/>
      <c r="I119" s="123"/>
      <c r="J119" s="170">
        <f>BK119</f>
        <v>0</v>
      </c>
      <c r="K119" s="37"/>
      <c r="L119" s="38"/>
      <c r="M119" s="88"/>
      <c r="N119" s="72"/>
      <c r="O119" s="89"/>
      <c r="P119" s="171">
        <f>P120</f>
        <v>0</v>
      </c>
      <c r="Q119" s="89"/>
      <c r="R119" s="171">
        <f>R120</f>
        <v>2.3135126000000001</v>
      </c>
      <c r="S119" s="89"/>
      <c r="T119" s="172">
        <f>T120</f>
        <v>0.34800000000000003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72</v>
      </c>
      <c r="AU119" s="18" t="s">
        <v>130</v>
      </c>
      <c r="BK119" s="173">
        <f>BK120</f>
        <v>0</v>
      </c>
    </row>
    <row r="120" s="12" customFormat="1" ht="25.92" customHeight="1">
      <c r="A120" s="12"/>
      <c r="B120" s="174"/>
      <c r="C120" s="12"/>
      <c r="D120" s="175" t="s">
        <v>72</v>
      </c>
      <c r="E120" s="176" t="s">
        <v>255</v>
      </c>
      <c r="F120" s="176" t="s">
        <v>256</v>
      </c>
      <c r="G120" s="12"/>
      <c r="H120" s="12"/>
      <c r="I120" s="177"/>
      <c r="J120" s="178">
        <f>BK120</f>
        <v>0</v>
      </c>
      <c r="K120" s="12"/>
      <c r="L120" s="174"/>
      <c r="M120" s="179"/>
      <c r="N120" s="180"/>
      <c r="O120" s="180"/>
      <c r="P120" s="181">
        <f>P121+P201</f>
        <v>0</v>
      </c>
      <c r="Q120" s="180"/>
      <c r="R120" s="181">
        <f>R121+R201</f>
        <v>2.3135126000000001</v>
      </c>
      <c r="S120" s="180"/>
      <c r="T120" s="182">
        <f>T121+T201</f>
        <v>0.34800000000000003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5" t="s">
        <v>81</v>
      </c>
      <c r="AT120" s="183" t="s">
        <v>72</v>
      </c>
      <c r="AU120" s="183" t="s">
        <v>73</v>
      </c>
      <c r="AY120" s="175" t="s">
        <v>153</v>
      </c>
      <c r="BK120" s="184">
        <f>BK121+BK201</f>
        <v>0</v>
      </c>
    </row>
    <row r="121" s="12" customFormat="1" ht="22.8" customHeight="1">
      <c r="A121" s="12"/>
      <c r="B121" s="174"/>
      <c r="C121" s="12"/>
      <c r="D121" s="175" t="s">
        <v>72</v>
      </c>
      <c r="E121" s="185" t="s">
        <v>201</v>
      </c>
      <c r="F121" s="185" t="s">
        <v>405</v>
      </c>
      <c r="G121" s="12"/>
      <c r="H121" s="12"/>
      <c r="I121" s="177"/>
      <c r="J121" s="186">
        <f>BK121</f>
        <v>0</v>
      </c>
      <c r="K121" s="12"/>
      <c r="L121" s="174"/>
      <c r="M121" s="179"/>
      <c r="N121" s="180"/>
      <c r="O121" s="180"/>
      <c r="P121" s="181">
        <f>SUM(P122:P200)</f>
        <v>0</v>
      </c>
      <c r="Q121" s="180"/>
      <c r="R121" s="181">
        <f>SUM(R122:R200)</f>
        <v>2.3135126000000001</v>
      </c>
      <c r="S121" s="180"/>
      <c r="T121" s="182">
        <f>SUM(T122:T200)</f>
        <v>0.34800000000000003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5" t="s">
        <v>81</v>
      </c>
      <c r="AT121" s="183" t="s">
        <v>72</v>
      </c>
      <c r="AU121" s="183" t="s">
        <v>81</v>
      </c>
      <c r="AY121" s="175" t="s">
        <v>153</v>
      </c>
      <c r="BK121" s="184">
        <f>SUM(BK122:BK200)</f>
        <v>0</v>
      </c>
    </row>
    <row r="122" s="2" customFormat="1" ht="16.5" customHeight="1">
      <c r="A122" s="37"/>
      <c r="B122" s="187"/>
      <c r="C122" s="188" t="s">
        <v>81</v>
      </c>
      <c r="D122" s="188" t="s">
        <v>156</v>
      </c>
      <c r="E122" s="189" t="s">
        <v>773</v>
      </c>
      <c r="F122" s="190" t="s">
        <v>774</v>
      </c>
      <c r="G122" s="191" t="s">
        <v>494</v>
      </c>
      <c r="H122" s="192">
        <v>2</v>
      </c>
      <c r="I122" s="193"/>
      <c r="J122" s="194">
        <f>ROUND(I122*H122,2)</f>
        <v>0</v>
      </c>
      <c r="K122" s="190" t="s">
        <v>261</v>
      </c>
      <c r="L122" s="38"/>
      <c r="M122" s="195" t="s">
        <v>1</v>
      </c>
      <c r="N122" s="196" t="s">
        <v>38</v>
      </c>
      <c r="O122" s="76"/>
      <c r="P122" s="197">
        <f>O122*H122</f>
        <v>0</v>
      </c>
      <c r="Q122" s="197">
        <v>0</v>
      </c>
      <c r="R122" s="197">
        <f>Q122*H122</f>
        <v>0</v>
      </c>
      <c r="S122" s="197">
        <v>0</v>
      </c>
      <c r="T122" s="198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9" t="s">
        <v>173</v>
      </c>
      <c r="AT122" s="199" t="s">
        <v>156</v>
      </c>
      <c r="AU122" s="199" t="s">
        <v>83</v>
      </c>
      <c r="AY122" s="18" t="s">
        <v>153</v>
      </c>
      <c r="BE122" s="200">
        <f>IF(N122="základní",J122,0)</f>
        <v>0</v>
      </c>
      <c r="BF122" s="200">
        <f>IF(N122="snížená",J122,0)</f>
        <v>0</v>
      </c>
      <c r="BG122" s="200">
        <f>IF(N122="zákl. přenesená",J122,0)</f>
        <v>0</v>
      </c>
      <c r="BH122" s="200">
        <f>IF(N122="sníž. přenesená",J122,0)</f>
        <v>0</v>
      </c>
      <c r="BI122" s="200">
        <f>IF(N122="nulová",J122,0)</f>
        <v>0</v>
      </c>
      <c r="BJ122" s="18" t="s">
        <v>81</v>
      </c>
      <c r="BK122" s="200">
        <f>ROUND(I122*H122,2)</f>
        <v>0</v>
      </c>
      <c r="BL122" s="18" t="s">
        <v>173</v>
      </c>
      <c r="BM122" s="199" t="s">
        <v>775</v>
      </c>
    </row>
    <row r="123" s="2" customFormat="1">
      <c r="A123" s="37"/>
      <c r="B123" s="38"/>
      <c r="C123" s="37"/>
      <c r="D123" s="201" t="s">
        <v>162</v>
      </c>
      <c r="E123" s="37"/>
      <c r="F123" s="202" t="s">
        <v>776</v>
      </c>
      <c r="G123" s="37"/>
      <c r="H123" s="37"/>
      <c r="I123" s="123"/>
      <c r="J123" s="37"/>
      <c r="K123" s="37"/>
      <c r="L123" s="38"/>
      <c r="M123" s="203"/>
      <c r="N123" s="204"/>
      <c r="O123" s="76"/>
      <c r="P123" s="76"/>
      <c r="Q123" s="76"/>
      <c r="R123" s="76"/>
      <c r="S123" s="76"/>
      <c r="T123" s="7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162</v>
      </c>
      <c r="AU123" s="18" t="s">
        <v>83</v>
      </c>
    </row>
    <row r="124" s="14" customFormat="1">
      <c r="A124" s="14"/>
      <c r="B124" s="217"/>
      <c r="C124" s="14"/>
      <c r="D124" s="201" t="s">
        <v>264</v>
      </c>
      <c r="E124" s="218" t="s">
        <v>1</v>
      </c>
      <c r="F124" s="219" t="s">
        <v>83</v>
      </c>
      <c r="G124" s="14"/>
      <c r="H124" s="220">
        <v>2</v>
      </c>
      <c r="I124" s="221"/>
      <c r="J124" s="14"/>
      <c r="K124" s="14"/>
      <c r="L124" s="217"/>
      <c r="M124" s="222"/>
      <c r="N124" s="223"/>
      <c r="O124" s="223"/>
      <c r="P124" s="223"/>
      <c r="Q124" s="223"/>
      <c r="R124" s="223"/>
      <c r="S124" s="223"/>
      <c r="T124" s="22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18" t="s">
        <v>264</v>
      </c>
      <c r="AU124" s="218" t="s">
        <v>83</v>
      </c>
      <c r="AV124" s="14" t="s">
        <v>83</v>
      </c>
      <c r="AW124" s="14" t="s">
        <v>30</v>
      </c>
      <c r="AX124" s="14" t="s">
        <v>81</v>
      </c>
      <c r="AY124" s="218" t="s">
        <v>153</v>
      </c>
    </row>
    <row r="125" s="2" customFormat="1" ht="16.5" customHeight="1">
      <c r="A125" s="37"/>
      <c r="B125" s="187"/>
      <c r="C125" s="236" t="s">
        <v>83</v>
      </c>
      <c r="D125" s="236" t="s">
        <v>491</v>
      </c>
      <c r="E125" s="237" t="s">
        <v>777</v>
      </c>
      <c r="F125" s="238" t="s">
        <v>778</v>
      </c>
      <c r="G125" s="239" t="s">
        <v>494</v>
      </c>
      <c r="H125" s="240">
        <v>4</v>
      </c>
      <c r="I125" s="241"/>
      <c r="J125" s="242">
        <f>ROUND(I125*H125,2)</f>
        <v>0</v>
      </c>
      <c r="K125" s="238" t="s">
        <v>261</v>
      </c>
      <c r="L125" s="243"/>
      <c r="M125" s="244" t="s">
        <v>1</v>
      </c>
      <c r="N125" s="245" t="s">
        <v>38</v>
      </c>
      <c r="O125" s="76"/>
      <c r="P125" s="197">
        <f>O125*H125</f>
        <v>0</v>
      </c>
      <c r="Q125" s="197">
        <v>0.0020999999999999999</v>
      </c>
      <c r="R125" s="197">
        <f>Q125*H125</f>
        <v>0.0083999999999999995</v>
      </c>
      <c r="S125" s="197">
        <v>0</v>
      </c>
      <c r="T125" s="198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9" t="s">
        <v>193</v>
      </c>
      <c r="AT125" s="199" t="s">
        <v>491</v>
      </c>
      <c r="AU125" s="199" t="s">
        <v>83</v>
      </c>
      <c r="AY125" s="18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8" t="s">
        <v>81</v>
      </c>
      <c r="BK125" s="200">
        <f>ROUND(I125*H125,2)</f>
        <v>0</v>
      </c>
      <c r="BL125" s="18" t="s">
        <v>173</v>
      </c>
      <c r="BM125" s="199" t="s">
        <v>779</v>
      </c>
    </row>
    <row r="126" s="2" customFormat="1">
      <c r="A126" s="37"/>
      <c r="B126" s="38"/>
      <c r="C126" s="37"/>
      <c r="D126" s="201" t="s">
        <v>162</v>
      </c>
      <c r="E126" s="37"/>
      <c r="F126" s="202" t="s">
        <v>778</v>
      </c>
      <c r="G126" s="37"/>
      <c r="H126" s="37"/>
      <c r="I126" s="123"/>
      <c r="J126" s="37"/>
      <c r="K126" s="37"/>
      <c r="L126" s="38"/>
      <c r="M126" s="203"/>
      <c r="N126" s="204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162</v>
      </c>
      <c r="AU126" s="18" t="s">
        <v>83</v>
      </c>
    </row>
    <row r="127" s="2" customFormat="1">
      <c r="A127" s="37"/>
      <c r="B127" s="38"/>
      <c r="C127" s="37"/>
      <c r="D127" s="201" t="s">
        <v>197</v>
      </c>
      <c r="E127" s="37"/>
      <c r="F127" s="205" t="s">
        <v>780</v>
      </c>
      <c r="G127" s="37"/>
      <c r="H127" s="37"/>
      <c r="I127" s="123"/>
      <c r="J127" s="37"/>
      <c r="K127" s="37"/>
      <c r="L127" s="38"/>
      <c r="M127" s="203"/>
      <c r="N127" s="204"/>
      <c r="O127" s="76"/>
      <c r="P127" s="76"/>
      <c r="Q127" s="76"/>
      <c r="R127" s="76"/>
      <c r="S127" s="76"/>
      <c r="T127" s="7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197</v>
      </c>
      <c r="AU127" s="18" t="s">
        <v>83</v>
      </c>
    </row>
    <row r="128" s="14" customFormat="1">
      <c r="A128" s="14"/>
      <c r="B128" s="217"/>
      <c r="C128" s="14"/>
      <c r="D128" s="201" t="s">
        <v>264</v>
      </c>
      <c r="E128" s="218" t="s">
        <v>1</v>
      </c>
      <c r="F128" s="219" t="s">
        <v>173</v>
      </c>
      <c r="G128" s="14"/>
      <c r="H128" s="220">
        <v>4</v>
      </c>
      <c r="I128" s="221"/>
      <c r="J128" s="14"/>
      <c r="K128" s="14"/>
      <c r="L128" s="217"/>
      <c r="M128" s="222"/>
      <c r="N128" s="223"/>
      <c r="O128" s="223"/>
      <c r="P128" s="223"/>
      <c r="Q128" s="223"/>
      <c r="R128" s="223"/>
      <c r="S128" s="223"/>
      <c r="T128" s="22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18" t="s">
        <v>264</v>
      </c>
      <c r="AU128" s="218" t="s">
        <v>83</v>
      </c>
      <c r="AV128" s="14" t="s">
        <v>83</v>
      </c>
      <c r="AW128" s="14" t="s">
        <v>30</v>
      </c>
      <c r="AX128" s="14" t="s">
        <v>81</v>
      </c>
      <c r="AY128" s="218" t="s">
        <v>153</v>
      </c>
    </row>
    <row r="129" s="2" customFormat="1" ht="16.5" customHeight="1">
      <c r="A129" s="37"/>
      <c r="B129" s="187"/>
      <c r="C129" s="188" t="s">
        <v>168</v>
      </c>
      <c r="D129" s="188" t="s">
        <v>156</v>
      </c>
      <c r="E129" s="189" t="s">
        <v>781</v>
      </c>
      <c r="F129" s="190" t="s">
        <v>782</v>
      </c>
      <c r="G129" s="191" t="s">
        <v>494</v>
      </c>
      <c r="H129" s="192">
        <v>30</v>
      </c>
      <c r="I129" s="193"/>
      <c r="J129" s="194">
        <f>ROUND(I129*H129,2)</f>
        <v>0</v>
      </c>
      <c r="K129" s="190" t="s">
        <v>261</v>
      </c>
      <c r="L129" s="38"/>
      <c r="M129" s="195" t="s">
        <v>1</v>
      </c>
      <c r="N129" s="196" t="s">
        <v>38</v>
      </c>
      <c r="O129" s="76"/>
      <c r="P129" s="197">
        <f>O129*H129</f>
        <v>0</v>
      </c>
      <c r="Q129" s="197">
        <v>0.00069999999999999999</v>
      </c>
      <c r="R129" s="197">
        <f>Q129*H129</f>
        <v>0.021000000000000001</v>
      </c>
      <c r="S129" s="197">
        <v>0</v>
      </c>
      <c r="T129" s="198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9" t="s">
        <v>173</v>
      </c>
      <c r="AT129" s="199" t="s">
        <v>156</v>
      </c>
      <c r="AU129" s="199" t="s">
        <v>83</v>
      </c>
      <c r="AY129" s="18" t="s">
        <v>153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8" t="s">
        <v>81</v>
      </c>
      <c r="BK129" s="200">
        <f>ROUND(I129*H129,2)</f>
        <v>0</v>
      </c>
      <c r="BL129" s="18" t="s">
        <v>173</v>
      </c>
      <c r="BM129" s="199" t="s">
        <v>783</v>
      </c>
    </row>
    <row r="130" s="2" customFormat="1">
      <c r="A130" s="37"/>
      <c r="B130" s="38"/>
      <c r="C130" s="37"/>
      <c r="D130" s="201" t="s">
        <v>162</v>
      </c>
      <c r="E130" s="37"/>
      <c r="F130" s="202" t="s">
        <v>784</v>
      </c>
      <c r="G130" s="37"/>
      <c r="H130" s="37"/>
      <c r="I130" s="123"/>
      <c r="J130" s="37"/>
      <c r="K130" s="37"/>
      <c r="L130" s="38"/>
      <c r="M130" s="203"/>
      <c r="N130" s="204"/>
      <c r="O130" s="76"/>
      <c r="P130" s="76"/>
      <c r="Q130" s="76"/>
      <c r="R130" s="76"/>
      <c r="S130" s="76"/>
      <c r="T130" s="7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162</v>
      </c>
      <c r="AU130" s="18" t="s">
        <v>83</v>
      </c>
    </row>
    <row r="131" s="14" customFormat="1">
      <c r="A131" s="14"/>
      <c r="B131" s="217"/>
      <c r="C131" s="14"/>
      <c r="D131" s="201" t="s">
        <v>264</v>
      </c>
      <c r="E131" s="218" t="s">
        <v>1</v>
      </c>
      <c r="F131" s="219" t="s">
        <v>439</v>
      </c>
      <c r="G131" s="14"/>
      <c r="H131" s="220">
        <v>30</v>
      </c>
      <c r="I131" s="221"/>
      <c r="J131" s="14"/>
      <c r="K131" s="14"/>
      <c r="L131" s="217"/>
      <c r="M131" s="222"/>
      <c r="N131" s="223"/>
      <c r="O131" s="223"/>
      <c r="P131" s="223"/>
      <c r="Q131" s="223"/>
      <c r="R131" s="223"/>
      <c r="S131" s="223"/>
      <c r="T131" s="22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18" t="s">
        <v>264</v>
      </c>
      <c r="AU131" s="218" t="s">
        <v>83</v>
      </c>
      <c r="AV131" s="14" t="s">
        <v>83</v>
      </c>
      <c r="AW131" s="14" t="s">
        <v>30</v>
      </c>
      <c r="AX131" s="14" t="s">
        <v>81</v>
      </c>
      <c r="AY131" s="218" t="s">
        <v>153</v>
      </c>
    </row>
    <row r="132" s="2" customFormat="1" ht="16.5" customHeight="1">
      <c r="A132" s="37"/>
      <c r="B132" s="187"/>
      <c r="C132" s="236" t="s">
        <v>173</v>
      </c>
      <c r="D132" s="236" t="s">
        <v>491</v>
      </c>
      <c r="E132" s="237" t="s">
        <v>785</v>
      </c>
      <c r="F132" s="238" t="s">
        <v>786</v>
      </c>
      <c r="G132" s="239" t="s">
        <v>494</v>
      </c>
      <c r="H132" s="240">
        <v>4</v>
      </c>
      <c r="I132" s="241"/>
      <c r="J132" s="242">
        <f>ROUND(I132*H132,2)</f>
        <v>0</v>
      </c>
      <c r="K132" s="238" t="s">
        <v>261</v>
      </c>
      <c r="L132" s="243"/>
      <c r="M132" s="244" t="s">
        <v>1</v>
      </c>
      <c r="N132" s="245" t="s">
        <v>38</v>
      </c>
      <c r="O132" s="76"/>
      <c r="P132" s="197">
        <f>O132*H132</f>
        <v>0</v>
      </c>
      <c r="Q132" s="197">
        <v>0.0040000000000000001</v>
      </c>
      <c r="R132" s="197">
        <f>Q132*H132</f>
        <v>0.016</v>
      </c>
      <c r="S132" s="197">
        <v>0</v>
      </c>
      <c r="T132" s="198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9" t="s">
        <v>193</v>
      </c>
      <c r="AT132" s="199" t="s">
        <v>491</v>
      </c>
      <c r="AU132" s="199" t="s">
        <v>83</v>
      </c>
      <c r="AY132" s="18" t="s">
        <v>153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8" t="s">
        <v>81</v>
      </c>
      <c r="BK132" s="200">
        <f>ROUND(I132*H132,2)</f>
        <v>0</v>
      </c>
      <c r="BL132" s="18" t="s">
        <v>173</v>
      </c>
      <c r="BM132" s="199" t="s">
        <v>787</v>
      </c>
    </row>
    <row r="133" s="2" customFormat="1">
      <c r="A133" s="37"/>
      <c r="B133" s="38"/>
      <c r="C133" s="37"/>
      <c r="D133" s="201" t="s">
        <v>162</v>
      </c>
      <c r="E133" s="37"/>
      <c r="F133" s="202" t="s">
        <v>786</v>
      </c>
      <c r="G133" s="37"/>
      <c r="H133" s="37"/>
      <c r="I133" s="123"/>
      <c r="J133" s="37"/>
      <c r="K133" s="37"/>
      <c r="L133" s="38"/>
      <c r="M133" s="203"/>
      <c r="N133" s="204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162</v>
      </c>
      <c r="AU133" s="18" t="s">
        <v>83</v>
      </c>
    </row>
    <row r="134" s="2" customFormat="1">
      <c r="A134" s="37"/>
      <c r="B134" s="38"/>
      <c r="C134" s="37"/>
      <c r="D134" s="201" t="s">
        <v>197</v>
      </c>
      <c r="E134" s="37"/>
      <c r="F134" s="205" t="s">
        <v>788</v>
      </c>
      <c r="G134" s="37"/>
      <c r="H134" s="37"/>
      <c r="I134" s="123"/>
      <c r="J134" s="37"/>
      <c r="K134" s="37"/>
      <c r="L134" s="38"/>
      <c r="M134" s="203"/>
      <c r="N134" s="204"/>
      <c r="O134" s="76"/>
      <c r="P134" s="76"/>
      <c r="Q134" s="76"/>
      <c r="R134" s="76"/>
      <c r="S134" s="76"/>
      <c r="T134" s="7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197</v>
      </c>
      <c r="AU134" s="18" t="s">
        <v>83</v>
      </c>
    </row>
    <row r="135" s="14" customFormat="1">
      <c r="A135" s="14"/>
      <c r="B135" s="217"/>
      <c r="C135" s="14"/>
      <c r="D135" s="201" t="s">
        <v>264</v>
      </c>
      <c r="E135" s="218" t="s">
        <v>1</v>
      </c>
      <c r="F135" s="219" t="s">
        <v>173</v>
      </c>
      <c r="G135" s="14"/>
      <c r="H135" s="220">
        <v>4</v>
      </c>
      <c r="I135" s="221"/>
      <c r="J135" s="14"/>
      <c r="K135" s="14"/>
      <c r="L135" s="217"/>
      <c r="M135" s="222"/>
      <c r="N135" s="223"/>
      <c r="O135" s="223"/>
      <c r="P135" s="223"/>
      <c r="Q135" s="223"/>
      <c r="R135" s="223"/>
      <c r="S135" s="223"/>
      <c r="T135" s="22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8" t="s">
        <v>264</v>
      </c>
      <c r="AU135" s="218" t="s">
        <v>83</v>
      </c>
      <c r="AV135" s="14" t="s">
        <v>83</v>
      </c>
      <c r="AW135" s="14" t="s">
        <v>30</v>
      </c>
      <c r="AX135" s="14" t="s">
        <v>81</v>
      </c>
      <c r="AY135" s="218" t="s">
        <v>153</v>
      </c>
    </row>
    <row r="136" s="2" customFormat="1" ht="16.5" customHeight="1">
      <c r="A136" s="37"/>
      <c r="B136" s="187"/>
      <c r="C136" s="236" t="s">
        <v>152</v>
      </c>
      <c r="D136" s="236" t="s">
        <v>491</v>
      </c>
      <c r="E136" s="237" t="s">
        <v>789</v>
      </c>
      <c r="F136" s="238" t="s">
        <v>790</v>
      </c>
      <c r="G136" s="239" t="s">
        <v>494</v>
      </c>
      <c r="H136" s="240">
        <v>1</v>
      </c>
      <c r="I136" s="241"/>
      <c r="J136" s="242">
        <f>ROUND(I136*H136,2)</f>
        <v>0</v>
      </c>
      <c r="K136" s="238" t="s">
        <v>261</v>
      </c>
      <c r="L136" s="243"/>
      <c r="M136" s="244" t="s">
        <v>1</v>
      </c>
      <c r="N136" s="245" t="s">
        <v>38</v>
      </c>
      <c r="O136" s="76"/>
      <c r="P136" s="197">
        <f>O136*H136</f>
        <v>0</v>
      </c>
      <c r="Q136" s="197">
        <v>0.0040000000000000001</v>
      </c>
      <c r="R136" s="197">
        <f>Q136*H136</f>
        <v>0.0040000000000000001</v>
      </c>
      <c r="S136" s="197">
        <v>0</v>
      </c>
      <c r="T136" s="198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9" t="s">
        <v>193</v>
      </c>
      <c r="AT136" s="199" t="s">
        <v>491</v>
      </c>
      <c r="AU136" s="199" t="s">
        <v>83</v>
      </c>
      <c r="AY136" s="18" t="s">
        <v>153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8" t="s">
        <v>81</v>
      </c>
      <c r="BK136" s="200">
        <f>ROUND(I136*H136,2)</f>
        <v>0</v>
      </c>
      <c r="BL136" s="18" t="s">
        <v>173</v>
      </c>
      <c r="BM136" s="199" t="s">
        <v>791</v>
      </c>
    </row>
    <row r="137" s="2" customFormat="1">
      <c r="A137" s="37"/>
      <c r="B137" s="38"/>
      <c r="C137" s="37"/>
      <c r="D137" s="201" t="s">
        <v>162</v>
      </c>
      <c r="E137" s="37"/>
      <c r="F137" s="202" t="s">
        <v>790</v>
      </c>
      <c r="G137" s="37"/>
      <c r="H137" s="37"/>
      <c r="I137" s="123"/>
      <c r="J137" s="37"/>
      <c r="K137" s="37"/>
      <c r="L137" s="38"/>
      <c r="M137" s="203"/>
      <c r="N137" s="204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162</v>
      </c>
      <c r="AU137" s="18" t="s">
        <v>83</v>
      </c>
    </row>
    <row r="138" s="2" customFormat="1">
      <c r="A138" s="37"/>
      <c r="B138" s="38"/>
      <c r="C138" s="37"/>
      <c r="D138" s="201" t="s">
        <v>197</v>
      </c>
      <c r="E138" s="37"/>
      <c r="F138" s="205" t="s">
        <v>792</v>
      </c>
      <c r="G138" s="37"/>
      <c r="H138" s="37"/>
      <c r="I138" s="123"/>
      <c r="J138" s="37"/>
      <c r="K138" s="37"/>
      <c r="L138" s="38"/>
      <c r="M138" s="203"/>
      <c r="N138" s="204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197</v>
      </c>
      <c r="AU138" s="18" t="s">
        <v>83</v>
      </c>
    </row>
    <row r="139" s="14" customFormat="1">
      <c r="A139" s="14"/>
      <c r="B139" s="217"/>
      <c r="C139" s="14"/>
      <c r="D139" s="201" t="s">
        <v>264</v>
      </c>
      <c r="E139" s="218" t="s">
        <v>1</v>
      </c>
      <c r="F139" s="219" t="s">
        <v>81</v>
      </c>
      <c r="G139" s="14"/>
      <c r="H139" s="220">
        <v>1</v>
      </c>
      <c r="I139" s="221"/>
      <c r="J139" s="14"/>
      <c r="K139" s="14"/>
      <c r="L139" s="217"/>
      <c r="M139" s="222"/>
      <c r="N139" s="223"/>
      <c r="O139" s="223"/>
      <c r="P139" s="223"/>
      <c r="Q139" s="223"/>
      <c r="R139" s="223"/>
      <c r="S139" s="223"/>
      <c r="T139" s="22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8" t="s">
        <v>264</v>
      </c>
      <c r="AU139" s="218" t="s">
        <v>83</v>
      </c>
      <c r="AV139" s="14" t="s">
        <v>83</v>
      </c>
      <c r="AW139" s="14" t="s">
        <v>30</v>
      </c>
      <c r="AX139" s="14" t="s">
        <v>81</v>
      </c>
      <c r="AY139" s="218" t="s">
        <v>153</v>
      </c>
    </row>
    <row r="140" s="2" customFormat="1" ht="16.5" customHeight="1">
      <c r="A140" s="37"/>
      <c r="B140" s="187"/>
      <c r="C140" s="236" t="s">
        <v>183</v>
      </c>
      <c r="D140" s="236" t="s">
        <v>491</v>
      </c>
      <c r="E140" s="237" t="s">
        <v>793</v>
      </c>
      <c r="F140" s="238" t="s">
        <v>794</v>
      </c>
      <c r="G140" s="239" t="s">
        <v>494</v>
      </c>
      <c r="H140" s="240">
        <v>2</v>
      </c>
      <c r="I140" s="241"/>
      <c r="J140" s="242">
        <f>ROUND(I140*H140,2)</f>
        <v>0</v>
      </c>
      <c r="K140" s="238" t="s">
        <v>261</v>
      </c>
      <c r="L140" s="243"/>
      <c r="M140" s="244" t="s">
        <v>1</v>
      </c>
      <c r="N140" s="245" t="s">
        <v>38</v>
      </c>
      <c r="O140" s="76"/>
      <c r="P140" s="197">
        <f>O140*H140</f>
        <v>0</v>
      </c>
      <c r="Q140" s="197">
        <v>0.0040000000000000001</v>
      </c>
      <c r="R140" s="197">
        <f>Q140*H140</f>
        <v>0.0080000000000000002</v>
      </c>
      <c r="S140" s="197">
        <v>0</v>
      </c>
      <c r="T140" s="19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9" t="s">
        <v>193</v>
      </c>
      <c r="AT140" s="199" t="s">
        <v>491</v>
      </c>
      <c r="AU140" s="199" t="s">
        <v>83</v>
      </c>
      <c r="AY140" s="18" t="s">
        <v>153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8" t="s">
        <v>81</v>
      </c>
      <c r="BK140" s="200">
        <f>ROUND(I140*H140,2)</f>
        <v>0</v>
      </c>
      <c r="BL140" s="18" t="s">
        <v>173</v>
      </c>
      <c r="BM140" s="199" t="s">
        <v>795</v>
      </c>
    </row>
    <row r="141" s="2" customFormat="1">
      <c r="A141" s="37"/>
      <c r="B141" s="38"/>
      <c r="C141" s="37"/>
      <c r="D141" s="201" t="s">
        <v>162</v>
      </c>
      <c r="E141" s="37"/>
      <c r="F141" s="202" t="s">
        <v>794</v>
      </c>
      <c r="G141" s="37"/>
      <c r="H141" s="37"/>
      <c r="I141" s="123"/>
      <c r="J141" s="37"/>
      <c r="K141" s="37"/>
      <c r="L141" s="38"/>
      <c r="M141" s="203"/>
      <c r="N141" s="204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162</v>
      </c>
      <c r="AU141" s="18" t="s">
        <v>83</v>
      </c>
    </row>
    <row r="142" s="2" customFormat="1">
      <c r="A142" s="37"/>
      <c r="B142" s="38"/>
      <c r="C142" s="37"/>
      <c r="D142" s="201" t="s">
        <v>197</v>
      </c>
      <c r="E142" s="37"/>
      <c r="F142" s="205" t="s">
        <v>796</v>
      </c>
      <c r="G142" s="37"/>
      <c r="H142" s="37"/>
      <c r="I142" s="123"/>
      <c r="J142" s="37"/>
      <c r="K142" s="37"/>
      <c r="L142" s="38"/>
      <c r="M142" s="203"/>
      <c r="N142" s="204"/>
      <c r="O142" s="76"/>
      <c r="P142" s="76"/>
      <c r="Q142" s="76"/>
      <c r="R142" s="76"/>
      <c r="S142" s="76"/>
      <c r="T142" s="7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197</v>
      </c>
      <c r="AU142" s="18" t="s">
        <v>83</v>
      </c>
    </row>
    <row r="143" s="14" customFormat="1">
      <c r="A143" s="14"/>
      <c r="B143" s="217"/>
      <c r="C143" s="14"/>
      <c r="D143" s="201" t="s">
        <v>264</v>
      </c>
      <c r="E143" s="218" t="s">
        <v>1</v>
      </c>
      <c r="F143" s="219" t="s">
        <v>83</v>
      </c>
      <c r="G143" s="14"/>
      <c r="H143" s="220">
        <v>2</v>
      </c>
      <c r="I143" s="221"/>
      <c r="J143" s="14"/>
      <c r="K143" s="14"/>
      <c r="L143" s="217"/>
      <c r="M143" s="222"/>
      <c r="N143" s="223"/>
      <c r="O143" s="223"/>
      <c r="P143" s="223"/>
      <c r="Q143" s="223"/>
      <c r="R143" s="223"/>
      <c r="S143" s="223"/>
      <c r="T143" s="22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18" t="s">
        <v>264</v>
      </c>
      <c r="AU143" s="218" t="s">
        <v>83</v>
      </c>
      <c r="AV143" s="14" t="s">
        <v>83</v>
      </c>
      <c r="AW143" s="14" t="s">
        <v>30</v>
      </c>
      <c r="AX143" s="14" t="s">
        <v>81</v>
      </c>
      <c r="AY143" s="218" t="s">
        <v>153</v>
      </c>
    </row>
    <row r="144" s="2" customFormat="1" ht="16.5" customHeight="1">
      <c r="A144" s="37"/>
      <c r="B144" s="187"/>
      <c r="C144" s="236" t="s">
        <v>188</v>
      </c>
      <c r="D144" s="236" t="s">
        <v>491</v>
      </c>
      <c r="E144" s="237" t="s">
        <v>797</v>
      </c>
      <c r="F144" s="238" t="s">
        <v>798</v>
      </c>
      <c r="G144" s="239" t="s">
        <v>494</v>
      </c>
      <c r="H144" s="240">
        <v>2</v>
      </c>
      <c r="I144" s="241"/>
      <c r="J144" s="242">
        <f>ROUND(I144*H144,2)</f>
        <v>0</v>
      </c>
      <c r="K144" s="238" t="s">
        <v>261</v>
      </c>
      <c r="L144" s="243"/>
      <c r="M144" s="244" t="s">
        <v>1</v>
      </c>
      <c r="N144" s="245" t="s">
        <v>38</v>
      </c>
      <c r="O144" s="76"/>
      <c r="P144" s="197">
        <f>O144*H144</f>
        <v>0</v>
      </c>
      <c r="Q144" s="197">
        <v>0.0050000000000000001</v>
      </c>
      <c r="R144" s="197">
        <f>Q144*H144</f>
        <v>0.01</v>
      </c>
      <c r="S144" s="197">
        <v>0</v>
      </c>
      <c r="T144" s="198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9" t="s">
        <v>193</v>
      </c>
      <c r="AT144" s="199" t="s">
        <v>491</v>
      </c>
      <c r="AU144" s="199" t="s">
        <v>83</v>
      </c>
      <c r="AY144" s="18" t="s">
        <v>153</v>
      </c>
      <c r="BE144" s="200">
        <f>IF(N144="základní",J144,0)</f>
        <v>0</v>
      </c>
      <c r="BF144" s="200">
        <f>IF(N144="snížená",J144,0)</f>
        <v>0</v>
      </c>
      <c r="BG144" s="200">
        <f>IF(N144="zákl. přenesená",J144,0)</f>
        <v>0</v>
      </c>
      <c r="BH144" s="200">
        <f>IF(N144="sníž. přenesená",J144,0)</f>
        <v>0</v>
      </c>
      <c r="BI144" s="200">
        <f>IF(N144="nulová",J144,0)</f>
        <v>0</v>
      </c>
      <c r="BJ144" s="18" t="s">
        <v>81</v>
      </c>
      <c r="BK144" s="200">
        <f>ROUND(I144*H144,2)</f>
        <v>0</v>
      </c>
      <c r="BL144" s="18" t="s">
        <v>173</v>
      </c>
      <c r="BM144" s="199" t="s">
        <v>799</v>
      </c>
    </row>
    <row r="145" s="2" customFormat="1">
      <c r="A145" s="37"/>
      <c r="B145" s="38"/>
      <c r="C145" s="37"/>
      <c r="D145" s="201" t="s">
        <v>162</v>
      </c>
      <c r="E145" s="37"/>
      <c r="F145" s="202" t="s">
        <v>798</v>
      </c>
      <c r="G145" s="37"/>
      <c r="H145" s="37"/>
      <c r="I145" s="123"/>
      <c r="J145" s="37"/>
      <c r="K145" s="37"/>
      <c r="L145" s="38"/>
      <c r="M145" s="203"/>
      <c r="N145" s="204"/>
      <c r="O145" s="76"/>
      <c r="P145" s="76"/>
      <c r="Q145" s="76"/>
      <c r="R145" s="76"/>
      <c r="S145" s="76"/>
      <c r="T145" s="7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8" t="s">
        <v>162</v>
      </c>
      <c r="AU145" s="18" t="s">
        <v>83</v>
      </c>
    </row>
    <row r="146" s="14" customFormat="1">
      <c r="A146" s="14"/>
      <c r="B146" s="217"/>
      <c r="C146" s="14"/>
      <c r="D146" s="201" t="s">
        <v>264</v>
      </c>
      <c r="E146" s="218" t="s">
        <v>1</v>
      </c>
      <c r="F146" s="219" t="s">
        <v>83</v>
      </c>
      <c r="G146" s="14"/>
      <c r="H146" s="220">
        <v>2</v>
      </c>
      <c r="I146" s="221"/>
      <c r="J146" s="14"/>
      <c r="K146" s="14"/>
      <c r="L146" s="217"/>
      <c r="M146" s="222"/>
      <c r="N146" s="223"/>
      <c r="O146" s="223"/>
      <c r="P146" s="223"/>
      <c r="Q146" s="223"/>
      <c r="R146" s="223"/>
      <c r="S146" s="223"/>
      <c r="T146" s="22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18" t="s">
        <v>264</v>
      </c>
      <c r="AU146" s="218" t="s">
        <v>83</v>
      </c>
      <c r="AV146" s="14" t="s">
        <v>83</v>
      </c>
      <c r="AW146" s="14" t="s">
        <v>30</v>
      </c>
      <c r="AX146" s="14" t="s">
        <v>81</v>
      </c>
      <c r="AY146" s="218" t="s">
        <v>153</v>
      </c>
    </row>
    <row r="147" s="2" customFormat="1" ht="16.5" customHeight="1">
      <c r="A147" s="37"/>
      <c r="B147" s="187"/>
      <c r="C147" s="236" t="s">
        <v>193</v>
      </c>
      <c r="D147" s="236" t="s">
        <v>491</v>
      </c>
      <c r="E147" s="237" t="s">
        <v>800</v>
      </c>
      <c r="F147" s="238" t="s">
        <v>801</v>
      </c>
      <c r="G147" s="239" t="s">
        <v>494</v>
      </c>
      <c r="H147" s="240">
        <v>7</v>
      </c>
      <c r="I147" s="241"/>
      <c r="J147" s="242">
        <f>ROUND(I147*H147,2)</f>
        <v>0</v>
      </c>
      <c r="K147" s="238" t="s">
        <v>261</v>
      </c>
      <c r="L147" s="243"/>
      <c r="M147" s="244" t="s">
        <v>1</v>
      </c>
      <c r="N147" s="245" t="s">
        <v>38</v>
      </c>
      <c r="O147" s="76"/>
      <c r="P147" s="197">
        <f>O147*H147</f>
        <v>0</v>
      </c>
      <c r="Q147" s="197">
        <v>0.0025000000000000001</v>
      </c>
      <c r="R147" s="197">
        <f>Q147*H147</f>
        <v>0.017500000000000002</v>
      </c>
      <c r="S147" s="197">
        <v>0</v>
      </c>
      <c r="T147" s="198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9" t="s">
        <v>193</v>
      </c>
      <c r="AT147" s="199" t="s">
        <v>491</v>
      </c>
      <c r="AU147" s="199" t="s">
        <v>83</v>
      </c>
      <c r="AY147" s="18" t="s">
        <v>153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8" t="s">
        <v>81</v>
      </c>
      <c r="BK147" s="200">
        <f>ROUND(I147*H147,2)</f>
        <v>0</v>
      </c>
      <c r="BL147" s="18" t="s">
        <v>173</v>
      </c>
      <c r="BM147" s="199" t="s">
        <v>802</v>
      </c>
    </row>
    <row r="148" s="2" customFormat="1">
      <c r="A148" s="37"/>
      <c r="B148" s="38"/>
      <c r="C148" s="37"/>
      <c r="D148" s="201" t="s">
        <v>162</v>
      </c>
      <c r="E148" s="37"/>
      <c r="F148" s="202" t="s">
        <v>801</v>
      </c>
      <c r="G148" s="37"/>
      <c r="H148" s="37"/>
      <c r="I148" s="123"/>
      <c r="J148" s="37"/>
      <c r="K148" s="37"/>
      <c r="L148" s="38"/>
      <c r="M148" s="203"/>
      <c r="N148" s="204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162</v>
      </c>
      <c r="AU148" s="18" t="s">
        <v>83</v>
      </c>
    </row>
    <row r="149" s="2" customFormat="1">
      <c r="A149" s="37"/>
      <c r="B149" s="38"/>
      <c r="C149" s="37"/>
      <c r="D149" s="201" t="s">
        <v>197</v>
      </c>
      <c r="E149" s="37"/>
      <c r="F149" s="205" t="s">
        <v>803</v>
      </c>
      <c r="G149" s="37"/>
      <c r="H149" s="37"/>
      <c r="I149" s="123"/>
      <c r="J149" s="37"/>
      <c r="K149" s="37"/>
      <c r="L149" s="38"/>
      <c r="M149" s="203"/>
      <c r="N149" s="204"/>
      <c r="O149" s="76"/>
      <c r="P149" s="76"/>
      <c r="Q149" s="76"/>
      <c r="R149" s="76"/>
      <c r="S149" s="76"/>
      <c r="T149" s="7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8" t="s">
        <v>197</v>
      </c>
      <c r="AU149" s="18" t="s">
        <v>83</v>
      </c>
    </row>
    <row r="150" s="14" customFormat="1">
      <c r="A150" s="14"/>
      <c r="B150" s="217"/>
      <c r="C150" s="14"/>
      <c r="D150" s="201" t="s">
        <v>264</v>
      </c>
      <c r="E150" s="218" t="s">
        <v>1</v>
      </c>
      <c r="F150" s="219" t="s">
        <v>188</v>
      </c>
      <c r="G150" s="14"/>
      <c r="H150" s="220">
        <v>7</v>
      </c>
      <c r="I150" s="221"/>
      <c r="J150" s="14"/>
      <c r="K150" s="14"/>
      <c r="L150" s="217"/>
      <c r="M150" s="222"/>
      <c r="N150" s="223"/>
      <c r="O150" s="223"/>
      <c r="P150" s="223"/>
      <c r="Q150" s="223"/>
      <c r="R150" s="223"/>
      <c r="S150" s="223"/>
      <c r="T150" s="22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8" t="s">
        <v>264</v>
      </c>
      <c r="AU150" s="218" t="s">
        <v>83</v>
      </c>
      <c r="AV150" s="14" t="s">
        <v>83</v>
      </c>
      <c r="AW150" s="14" t="s">
        <v>30</v>
      </c>
      <c r="AX150" s="14" t="s">
        <v>81</v>
      </c>
      <c r="AY150" s="218" t="s">
        <v>153</v>
      </c>
    </row>
    <row r="151" s="2" customFormat="1" ht="16.5" customHeight="1">
      <c r="A151" s="37"/>
      <c r="B151" s="187"/>
      <c r="C151" s="236" t="s">
        <v>201</v>
      </c>
      <c r="D151" s="236" t="s">
        <v>491</v>
      </c>
      <c r="E151" s="237" t="s">
        <v>804</v>
      </c>
      <c r="F151" s="238" t="s">
        <v>805</v>
      </c>
      <c r="G151" s="239" t="s">
        <v>494</v>
      </c>
      <c r="H151" s="240">
        <v>5</v>
      </c>
      <c r="I151" s="241"/>
      <c r="J151" s="242">
        <f>ROUND(I151*H151,2)</f>
        <v>0</v>
      </c>
      <c r="K151" s="238" t="s">
        <v>261</v>
      </c>
      <c r="L151" s="243"/>
      <c r="M151" s="244" t="s">
        <v>1</v>
      </c>
      <c r="N151" s="245" t="s">
        <v>38</v>
      </c>
      <c r="O151" s="76"/>
      <c r="P151" s="197">
        <f>O151*H151</f>
        <v>0</v>
      </c>
      <c r="Q151" s="197">
        <v>0.0040000000000000001</v>
      </c>
      <c r="R151" s="197">
        <f>Q151*H151</f>
        <v>0.02</v>
      </c>
      <c r="S151" s="197">
        <v>0</v>
      </c>
      <c r="T151" s="198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9" t="s">
        <v>193</v>
      </c>
      <c r="AT151" s="199" t="s">
        <v>491</v>
      </c>
      <c r="AU151" s="199" t="s">
        <v>83</v>
      </c>
      <c r="AY151" s="18" t="s">
        <v>153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8" t="s">
        <v>81</v>
      </c>
      <c r="BK151" s="200">
        <f>ROUND(I151*H151,2)</f>
        <v>0</v>
      </c>
      <c r="BL151" s="18" t="s">
        <v>173</v>
      </c>
      <c r="BM151" s="199" t="s">
        <v>806</v>
      </c>
    </row>
    <row r="152" s="2" customFormat="1">
      <c r="A152" s="37"/>
      <c r="B152" s="38"/>
      <c r="C152" s="37"/>
      <c r="D152" s="201" t="s">
        <v>162</v>
      </c>
      <c r="E152" s="37"/>
      <c r="F152" s="202" t="s">
        <v>805</v>
      </c>
      <c r="G152" s="37"/>
      <c r="H152" s="37"/>
      <c r="I152" s="123"/>
      <c r="J152" s="37"/>
      <c r="K152" s="37"/>
      <c r="L152" s="38"/>
      <c r="M152" s="203"/>
      <c r="N152" s="204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162</v>
      </c>
      <c r="AU152" s="18" t="s">
        <v>83</v>
      </c>
    </row>
    <row r="153" s="2" customFormat="1">
      <c r="A153" s="37"/>
      <c r="B153" s="38"/>
      <c r="C153" s="37"/>
      <c r="D153" s="201" t="s">
        <v>197</v>
      </c>
      <c r="E153" s="37"/>
      <c r="F153" s="205" t="s">
        <v>807</v>
      </c>
      <c r="G153" s="37"/>
      <c r="H153" s="37"/>
      <c r="I153" s="123"/>
      <c r="J153" s="37"/>
      <c r="K153" s="37"/>
      <c r="L153" s="38"/>
      <c r="M153" s="203"/>
      <c r="N153" s="204"/>
      <c r="O153" s="76"/>
      <c r="P153" s="76"/>
      <c r="Q153" s="76"/>
      <c r="R153" s="76"/>
      <c r="S153" s="76"/>
      <c r="T153" s="7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8" t="s">
        <v>197</v>
      </c>
      <c r="AU153" s="18" t="s">
        <v>83</v>
      </c>
    </row>
    <row r="154" s="14" customFormat="1">
      <c r="A154" s="14"/>
      <c r="B154" s="217"/>
      <c r="C154" s="14"/>
      <c r="D154" s="201" t="s">
        <v>264</v>
      </c>
      <c r="E154" s="218" t="s">
        <v>1</v>
      </c>
      <c r="F154" s="219" t="s">
        <v>152</v>
      </c>
      <c r="G154" s="14"/>
      <c r="H154" s="220">
        <v>5</v>
      </c>
      <c r="I154" s="221"/>
      <c r="J154" s="14"/>
      <c r="K154" s="14"/>
      <c r="L154" s="217"/>
      <c r="M154" s="222"/>
      <c r="N154" s="223"/>
      <c r="O154" s="223"/>
      <c r="P154" s="223"/>
      <c r="Q154" s="223"/>
      <c r="R154" s="223"/>
      <c r="S154" s="223"/>
      <c r="T154" s="22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8" t="s">
        <v>264</v>
      </c>
      <c r="AU154" s="218" t="s">
        <v>83</v>
      </c>
      <c r="AV154" s="14" t="s">
        <v>83</v>
      </c>
      <c r="AW154" s="14" t="s">
        <v>30</v>
      </c>
      <c r="AX154" s="14" t="s">
        <v>81</v>
      </c>
      <c r="AY154" s="218" t="s">
        <v>153</v>
      </c>
    </row>
    <row r="155" s="2" customFormat="1" ht="16.5" customHeight="1">
      <c r="A155" s="37"/>
      <c r="B155" s="187"/>
      <c r="C155" s="236" t="s">
        <v>206</v>
      </c>
      <c r="D155" s="236" t="s">
        <v>491</v>
      </c>
      <c r="E155" s="237" t="s">
        <v>808</v>
      </c>
      <c r="F155" s="238" t="s">
        <v>809</v>
      </c>
      <c r="G155" s="239" t="s">
        <v>494</v>
      </c>
      <c r="H155" s="240">
        <v>3</v>
      </c>
      <c r="I155" s="241"/>
      <c r="J155" s="242">
        <f>ROUND(I155*H155,2)</f>
        <v>0</v>
      </c>
      <c r="K155" s="238" t="s">
        <v>261</v>
      </c>
      <c r="L155" s="243"/>
      <c r="M155" s="244" t="s">
        <v>1</v>
      </c>
      <c r="N155" s="245" t="s">
        <v>38</v>
      </c>
      <c r="O155" s="76"/>
      <c r="P155" s="197">
        <f>O155*H155</f>
        <v>0</v>
      </c>
      <c r="Q155" s="197">
        <v>0.0016999999999999999</v>
      </c>
      <c r="R155" s="197">
        <f>Q155*H155</f>
        <v>0.0050999999999999995</v>
      </c>
      <c r="S155" s="197">
        <v>0</v>
      </c>
      <c r="T155" s="19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9" t="s">
        <v>193</v>
      </c>
      <c r="AT155" s="199" t="s">
        <v>491</v>
      </c>
      <c r="AU155" s="199" t="s">
        <v>83</v>
      </c>
      <c r="AY155" s="18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8" t="s">
        <v>81</v>
      </c>
      <c r="BK155" s="200">
        <f>ROUND(I155*H155,2)</f>
        <v>0</v>
      </c>
      <c r="BL155" s="18" t="s">
        <v>173</v>
      </c>
      <c r="BM155" s="199" t="s">
        <v>810</v>
      </c>
    </row>
    <row r="156" s="2" customFormat="1">
      <c r="A156" s="37"/>
      <c r="B156" s="38"/>
      <c r="C156" s="37"/>
      <c r="D156" s="201" t="s">
        <v>162</v>
      </c>
      <c r="E156" s="37"/>
      <c r="F156" s="202" t="s">
        <v>809</v>
      </c>
      <c r="G156" s="37"/>
      <c r="H156" s="37"/>
      <c r="I156" s="123"/>
      <c r="J156" s="37"/>
      <c r="K156" s="37"/>
      <c r="L156" s="38"/>
      <c r="M156" s="203"/>
      <c r="N156" s="204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162</v>
      </c>
      <c r="AU156" s="18" t="s">
        <v>83</v>
      </c>
    </row>
    <row r="157" s="2" customFormat="1">
      <c r="A157" s="37"/>
      <c r="B157" s="38"/>
      <c r="C157" s="37"/>
      <c r="D157" s="201" t="s">
        <v>197</v>
      </c>
      <c r="E157" s="37"/>
      <c r="F157" s="205" t="s">
        <v>811</v>
      </c>
      <c r="G157" s="37"/>
      <c r="H157" s="37"/>
      <c r="I157" s="123"/>
      <c r="J157" s="37"/>
      <c r="K157" s="37"/>
      <c r="L157" s="38"/>
      <c r="M157" s="203"/>
      <c r="N157" s="204"/>
      <c r="O157" s="76"/>
      <c r="P157" s="76"/>
      <c r="Q157" s="76"/>
      <c r="R157" s="76"/>
      <c r="S157" s="76"/>
      <c r="T157" s="7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8" t="s">
        <v>197</v>
      </c>
      <c r="AU157" s="18" t="s">
        <v>83</v>
      </c>
    </row>
    <row r="158" s="14" customFormat="1">
      <c r="A158" s="14"/>
      <c r="B158" s="217"/>
      <c r="C158" s="14"/>
      <c r="D158" s="201" t="s">
        <v>264</v>
      </c>
      <c r="E158" s="218" t="s">
        <v>1</v>
      </c>
      <c r="F158" s="219" t="s">
        <v>168</v>
      </c>
      <c r="G158" s="14"/>
      <c r="H158" s="220">
        <v>3</v>
      </c>
      <c r="I158" s="221"/>
      <c r="J158" s="14"/>
      <c r="K158" s="14"/>
      <c r="L158" s="217"/>
      <c r="M158" s="222"/>
      <c r="N158" s="223"/>
      <c r="O158" s="223"/>
      <c r="P158" s="223"/>
      <c r="Q158" s="223"/>
      <c r="R158" s="223"/>
      <c r="S158" s="223"/>
      <c r="T158" s="22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18" t="s">
        <v>264</v>
      </c>
      <c r="AU158" s="218" t="s">
        <v>83</v>
      </c>
      <c r="AV158" s="14" t="s">
        <v>83</v>
      </c>
      <c r="AW158" s="14" t="s">
        <v>30</v>
      </c>
      <c r="AX158" s="14" t="s">
        <v>81</v>
      </c>
      <c r="AY158" s="218" t="s">
        <v>153</v>
      </c>
    </row>
    <row r="159" s="2" customFormat="1" ht="16.5" customHeight="1">
      <c r="A159" s="37"/>
      <c r="B159" s="187"/>
      <c r="C159" s="236" t="s">
        <v>211</v>
      </c>
      <c r="D159" s="236" t="s">
        <v>491</v>
      </c>
      <c r="E159" s="237" t="s">
        <v>812</v>
      </c>
      <c r="F159" s="238" t="s">
        <v>813</v>
      </c>
      <c r="G159" s="239" t="s">
        <v>494</v>
      </c>
      <c r="H159" s="240">
        <v>4</v>
      </c>
      <c r="I159" s="241"/>
      <c r="J159" s="242">
        <f>ROUND(I159*H159,2)</f>
        <v>0</v>
      </c>
      <c r="K159" s="238" t="s">
        <v>261</v>
      </c>
      <c r="L159" s="243"/>
      <c r="M159" s="244" t="s">
        <v>1</v>
      </c>
      <c r="N159" s="245" t="s">
        <v>38</v>
      </c>
      <c r="O159" s="76"/>
      <c r="P159" s="197">
        <f>O159*H159</f>
        <v>0</v>
      </c>
      <c r="Q159" s="197">
        <v>0.0025000000000000001</v>
      </c>
      <c r="R159" s="197">
        <f>Q159*H159</f>
        <v>0.01</v>
      </c>
      <c r="S159" s="197">
        <v>0</v>
      </c>
      <c r="T159" s="198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9" t="s">
        <v>193</v>
      </c>
      <c r="AT159" s="199" t="s">
        <v>491</v>
      </c>
      <c r="AU159" s="199" t="s">
        <v>83</v>
      </c>
      <c r="AY159" s="18" t="s">
        <v>153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8" t="s">
        <v>81</v>
      </c>
      <c r="BK159" s="200">
        <f>ROUND(I159*H159,2)</f>
        <v>0</v>
      </c>
      <c r="BL159" s="18" t="s">
        <v>173</v>
      </c>
      <c r="BM159" s="199" t="s">
        <v>814</v>
      </c>
    </row>
    <row r="160" s="2" customFormat="1">
      <c r="A160" s="37"/>
      <c r="B160" s="38"/>
      <c r="C160" s="37"/>
      <c r="D160" s="201" t="s">
        <v>162</v>
      </c>
      <c r="E160" s="37"/>
      <c r="F160" s="202" t="s">
        <v>813</v>
      </c>
      <c r="G160" s="37"/>
      <c r="H160" s="37"/>
      <c r="I160" s="123"/>
      <c r="J160" s="37"/>
      <c r="K160" s="37"/>
      <c r="L160" s="38"/>
      <c r="M160" s="203"/>
      <c r="N160" s="204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162</v>
      </c>
      <c r="AU160" s="18" t="s">
        <v>83</v>
      </c>
    </row>
    <row r="161" s="2" customFormat="1">
      <c r="A161" s="37"/>
      <c r="B161" s="38"/>
      <c r="C161" s="37"/>
      <c r="D161" s="201" t="s">
        <v>197</v>
      </c>
      <c r="E161" s="37"/>
      <c r="F161" s="205" t="s">
        <v>815</v>
      </c>
      <c r="G161" s="37"/>
      <c r="H161" s="37"/>
      <c r="I161" s="123"/>
      <c r="J161" s="37"/>
      <c r="K161" s="37"/>
      <c r="L161" s="38"/>
      <c r="M161" s="203"/>
      <c r="N161" s="204"/>
      <c r="O161" s="76"/>
      <c r="P161" s="76"/>
      <c r="Q161" s="76"/>
      <c r="R161" s="76"/>
      <c r="S161" s="76"/>
      <c r="T161" s="7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8" t="s">
        <v>197</v>
      </c>
      <c r="AU161" s="18" t="s">
        <v>83</v>
      </c>
    </row>
    <row r="162" s="14" customFormat="1">
      <c r="A162" s="14"/>
      <c r="B162" s="217"/>
      <c r="C162" s="14"/>
      <c r="D162" s="201" t="s">
        <v>264</v>
      </c>
      <c r="E162" s="218" t="s">
        <v>1</v>
      </c>
      <c r="F162" s="219" t="s">
        <v>173</v>
      </c>
      <c r="G162" s="14"/>
      <c r="H162" s="220">
        <v>4</v>
      </c>
      <c r="I162" s="221"/>
      <c r="J162" s="14"/>
      <c r="K162" s="14"/>
      <c r="L162" s="217"/>
      <c r="M162" s="222"/>
      <c r="N162" s="223"/>
      <c r="O162" s="223"/>
      <c r="P162" s="223"/>
      <c r="Q162" s="223"/>
      <c r="R162" s="223"/>
      <c r="S162" s="223"/>
      <c r="T162" s="22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8" t="s">
        <v>264</v>
      </c>
      <c r="AU162" s="218" t="s">
        <v>83</v>
      </c>
      <c r="AV162" s="14" t="s">
        <v>83</v>
      </c>
      <c r="AW162" s="14" t="s">
        <v>30</v>
      </c>
      <c r="AX162" s="14" t="s">
        <v>81</v>
      </c>
      <c r="AY162" s="218" t="s">
        <v>153</v>
      </c>
    </row>
    <row r="163" s="2" customFormat="1" ht="16.5" customHeight="1">
      <c r="A163" s="37"/>
      <c r="B163" s="187"/>
      <c r="C163" s="188" t="s">
        <v>218</v>
      </c>
      <c r="D163" s="188" t="s">
        <v>156</v>
      </c>
      <c r="E163" s="189" t="s">
        <v>816</v>
      </c>
      <c r="F163" s="190" t="s">
        <v>817</v>
      </c>
      <c r="G163" s="191" t="s">
        <v>494</v>
      </c>
      <c r="H163" s="192">
        <v>18</v>
      </c>
      <c r="I163" s="193"/>
      <c r="J163" s="194">
        <f>ROUND(I163*H163,2)</f>
        <v>0</v>
      </c>
      <c r="K163" s="190" t="s">
        <v>261</v>
      </c>
      <c r="L163" s="38"/>
      <c r="M163" s="195" t="s">
        <v>1</v>
      </c>
      <c r="N163" s="196" t="s">
        <v>38</v>
      </c>
      <c r="O163" s="76"/>
      <c r="P163" s="197">
        <f>O163*H163</f>
        <v>0</v>
      </c>
      <c r="Q163" s="197">
        <v>0.11241</v>
      </c>
      <c r="R163" s="197">
        <f>Q163*H163</f>
        <v>2.02338</v>
      </c>
      <c r="S163" s="197">
        <v>0</v>
      </c>
      <c r="T163" s="198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9" t="s">
        <v>173</v>
      </c>
      <c r="AT163" s="199" t="s">
        <v>156</v>
      </c>
      <c r="AU163" s="199" t="s">
        <v>83</v>
      </c>
      <c r="AY163" s="18" t="s">
        <v>153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8" t="s">
        <v>81</v>
      </c>
      <c r="BK163" s="200">
        <f>ROUND(I163*H163,2)</f>
        <v>0</v>
      </c>
      <c r="BL163" s="18" t="s">
        <v>173</v>
      </c>
      <c r="BM163" s="199" t="s">
        <v>818</v>
      </c>
    </row>
    <row r="164" s="2" customFormat="1">
      <c r="A164" s="37"/>
      <c r="B164" s="38"/>
      <c r="C164" s="37"/>
      <c r="D164" s="201" t="s">
        <v>162</v>
      </c>
      <c r="E164" s="37"/>
      <c r="F164" s="202" t="s">
        <v>819</v>
      </c>
      <c r="G164" s="37"/>
      <c r="H164" s="37"/>
      <c r="I164" s="123"/>
      <c r="J164" s="37"/>
      <c r="K164" s="37"/>
      <c r="L164" s="38"/>
      <c r="M164" s="203"/>
      <c r="N164" s="204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162</v>
      </c>
      <c r="AU164" s="18" t="s">
        <v>83</v>
      </c>
    </row>
    <row r="165" s="14" customFormat="1">
      <c r="A165" s="14"/>
      <c r="B165" s="217"/>
      <c r="C165" s="14"/>
      <c r="D165" s="201" t="s">
        <v>264</v>
      </c>
      <c r="E165" s="218" t="s">
        <v>1</v>
      </c>
      <c r="F165" s="219" t="s">
        <v>356</v>
      </c>
      <c r="G165" s="14"/>
      <c r="H165" s="220">
        <v>18</v>
      </c>
      <c r="I165" s="221"/>
      <c r="J165" s="14"/>
      <c r="K165" s="14"/>
      <c r="L165" s="217"/>
      <c r="M165" s="222"/>
      <c r="N165" s="223"/>
      <c r="O165" s="223"/>
      <c r="P165" s="223"/>
      <c r="Q165" s="223"/>
      <c r="R165" s="223"/>
      <c r="S165" s="223"/>
      <c r="T165" s="22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8" t="s">
        <v>264</v>
      </c>
      <c r="AU165" s="218" t="s">
        <v>83</v>
      </c>
      <c r="AV165" s="14" t="s">
        <v>83</v>
      </c>
      <c r="AW165" s="14" t="s">
        <v>30</v>
      </c>
      <c r="AX165" s="14" t="s">
        <v>81</v>
      </c>
      <c r="AY165" s="218" t="s">
        <v>153</v>
      </c>
    </row>
    <row r="166" s="2" customFormat="1" ht="16.5" customHeight="1">
      <c r="A166" s="37"/>
      <c r="B166" s="187"/>
      <c r="C166" s="236" t="s">
        <v>223</v>
      </c>
      <c r="D166" s="236" t="s">
        <v>491</v>
      </c>
      <c r="E166" s="237" t="s">
        <v>820</v>
      </c>
      <c r="F166" s="238" t="s">
        <v>821</v>
      </c>
      <c r="G166" s="239" t="s">
        <v>494</v>
      </c>
      <c r="H166" s="240">
        <v>18</v>
      </c>
      <c r="I166" s="241"/>
      <c r="J166" s="242">
        <f>ROUND(I166*H166,2)</f>
        <v>0</v>
      </c>
      <c r="K166" s="238" t="s">
        <v>261</v>
      </c>
      <c r="L166" s="243"/>
      <c r="M166" s="244" t="s">
        <v>1</v>
      </c>
      <c r="N166" s="245" t="s">
        <v>38</v>
      </c>
      <c r="O166" s="76"/>
      <c r="P166" s="197">
        <f>O166*H166</f>
        <v>0</v>
      </c>
      <c r="Q166" s="197">
        <v>0.0061000000000000004</v>
      </c>
      <c r="R166" s="197">
        <f>Q166*H166</f>
        <v>0.10980000000000001</v>
      </c>
      <c r="S166" s="197">
        <v>0</v>
      </c>
      <c r="T166" s="198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9" t="s">
        <v>193</v>
      </c>
      <c r="AT166" s="199" t="s">
        <v>491</v>
      </c>
      <c r="AU166" s="199" t="s">
        <v>83</v>
      </c>
      <c r="AY166" s="18" t="s">
        <v>153</v>
      </c>
      <c r="BE166" s="200">
        <f>IF(N166="základní",J166,0)</f>
        <v>0</v>
      </c>
      <c r="BF166" s="200">
        <f>IF(N166="snížená",J166,0)</f>
        <v>0</v>
      </c>
      <c r="BG166" s="200">
        <f>IF(N166="zákl. přenesená",J166,0)</f>
        <v>0</v>
      </c>
      <c r="BH166" s="200">
        <f>IF(N166="sníž. přenesená",J166,0)</f>
        <v>0</v>
      </c>
      <c r="BI166" s="200">
        <f>IF(N166="nulová",J166,0)</f>
        <v>0</v>
      </c>
      <c r="BJ166" s="18" t="s">
        <v>81</v>
      </c>
      <c r="BK166" s="200">
        <f>ROUND(I166*H166,2)</f>
        <v>0</v>
      </c>
      <c r="BL166" s="18" t="s">
        <v>173</v>
      </c>
      <c r="BM166" s="199" t="s">
        <v>822</v>
      </c>
    </row>
    <row r="167" s="2" customFormat="1">
      <c r="A167" s="37"/>
      <c r="B167" s="38"/>
      <c r="C167" s="37"/>
      <c r="D167" s="201" t="s">
        <v>162</v>
      </c>
      <c r="E167" s="37"/>
      <c r="F167" s="202" t="s">
        <v>821</v>
      </c>
      <c r="G167" s="37"/>
      <c r="H167" s="37"/>
      <c r="I167" s="123"/>
      <c r="J167" s="37"/>
      <c r="K167" s="37"/>
      <c r="L167" s="38"/>
      <c r="M167" s="203"/>
      <c r="N167" s="204"/>
      <c r="O167" s="76"/>
      <c r="P167" s="76"/>
      <c r="Q167" s="76"/>
      <c r="R167" s="76"/>
      <c r="S167" s="76"/>
      <c r="T167" s="7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162</v>
      </c>
      <c r="AU167" s="18" t="s">
        <v>83</v>
      </c>
    </row>
    <row r="168" s="14" customFormat="1">
      <c r="A168" s="14"/>
      <c r="B168" s="217"/>
      <c r="C168" s="14"/>
      <c r="D168" s="201" t="s">
        <v>264</v>
      </c>
      <c r="E168" s="218" t="s">
        <v>1</v>
      </c>
      <c r="F168" s="219" t="s">
        <v>356</v>
      </c>
      <c r="G168" s="14"/>
      <c r="H168" s="220">
        <v>18</v>
      </c>
      <c r="I168" s="221"/>
      <c r="J168" s="14"/>
      <c r="K168" s="14"/>
      <c r="L168" s="217"/>
      <c r="M168" s="222"/>
      <c r="N168" s="223"/>
      <c r="O168" s="223"/>
      <c r="P168" s="223"/>
      <c r="Q168" s="223"/>
      <c r="R168" s="223"/>
      <c r="S168" s="223"/>
      <c r="T168" s="22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8" t="s">
        <v>264</v>
      </c>
      <c r="AU168" s="218" t="s">
        <v>83</v>
      </c>
      <c r="AV168" s="14" t="s">
        <v>83</v>
      </c>
      <c r="AW168" s="14" t="s">
        <v>30</v>
      </c>
      <c r="AX168" s="14" t="s">
        <v>81</v>
      </c>
      <c r="AY168" s="218" t="s">
        <v>153</v>
      </c>
    </row>
    <row r="169" s="2" customFormat="1" ht="16.5" customHeight="1">
      <c r="A169" s="37"/>
      <c r="B169" s="187"/>
      <c r="C169" s="188" t="s">
        <v>228</v>
      </c>
      <c r="D169" s="188" t="s">
        <v>156</v>
      </c>
      <c r="E169" s="189" t="s">
        <v>823</v>
      </c>
      <c r="F169" s="190" t="s">
        <v>824</v>
      </c>
      <c r="G169" s="191" t="s">
        <v>373</v>
      </c>
      <c r="H169" s="192">
        <v>93</v>
      </c>
      <c r="I169" s="193"/>
      <c r="J169" s="194">
        <f>ROUND(I169*H169,2)</f>
        <v>0</v>
      </c>
      <c r="K169" s="190" t="s">
        <v>261</v>
      </c>
      <c r="L169" s="38"/>
      <c r="M169" s="195" t="s">
        <v>1</v>
      </c>
      <c r="N169" s="196" t="s">
        <v>38</v>
      </c>
      <c r="O169" s="76"/>
      <c r="P169" s="197">
        <f>O169*H169</f>
        <v>0</v>
      </c>
      <c r="Q169" s="197">
        <v>8.0000000000000007E-05</v>
      </c>
      <c r="R169" s="197">
        <f>Q169*H169</f>
        <v>0.0074400000000000004</v>
      </c>
      <c r="S169" s="197">
        <v>0</v>
      </c>
      <c r="T169" s="198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9" t="s">
        <v>173</v>
      </c>
      <c r="AT169" s="199" t="s">
        <v>156</v>
      </c>
      <c r="AU169" s="199" t="s">
        <v>83</v>
      </c>
      <c r="AY169" s="18" t="s">
        <v>153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8" t="s">
        <v>81</v>
      </c>
      <c r="BK169" s="200">
        <f>ROUND(I169*H169,2)</f>
        <v>0</v>
      </c>
      <c r="BL169" s="18" t="s">
        <v>173</v>
      </c>
      <c r="BM169" s="199" t="s">
        <v>825</v>
      </c>
    </row>
    <row r="170" s="2" customFormat="1">
      <c r="A170" s="37"/>
      <c r="B170" s="38"/>
      <c r="C170" s="37"/>
      <c r="D170" s="201" t="s">
        <v>162</v>
      </c>
      <c r="E170" s="37"/>
      <c r="F170" s="202" t="s">
        <v>826</v>
      </c>
      <c r="G170" s="37"/>
      <c r="H170" s="37"/>
      <c r="I170" s="123"/>
      <c r="J170" s="37"/>
      <c r="K170" s="37"/>
      <c r="L170" s="38"/>
      <c r="M170" s="203"/>
      <c r="N170" s="204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162</v>
      </c>
      <c r="AU170" s="18" t="s">
        <v>83</v>
      </c>
    </row>
    <row r="171" s="14" customFormat="1">
      <c r="A171" s="14"/>
      <c r="B171" s="217"/>
      <c r="C171" s="14"/>
      <c r="D171" s="201" t="s">
        <v>264</v>
      </c>
      <c r="E171" s="218" t="s">
        <v>1</v>
      </c>
      <c r="F171" s="219" t="s">
        <v>827</v>
      </c>
      <c r="G171" s="14"/>
      <c r="H171" s="220">
        <v>93</v>
      </c>
      <c r="I171" s="221"/>
      <c r="J171" s="14"/>
      <c r="K171" s="14"/>
      <c r="L171" s="217"/>
      <c r="M171" s="222"/>
      <c r="N171" s="223"/>
      <c r="O171" s="223"/>
      <c r="P171" s="223"/>
      <c r="Q171" s="223"/>
      <c r="R171" s="223"/>
      <c r="S171" s="223"/>
      <c r="T171" s="22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8" t="s">
        <v>264</v>
      </c>
      <c r="AU171" s="218" t="s">
        <v>83</v>
      </c>
      <c r="AV171" s="14" t="s">
        <v>83</v>
      </c>
      <c r="AW171" s="14" t="s">
        <v>30</v>
      </c>
      <c r="AX171" s="14" t="s">
        <v>81</v>
      </c>
      <c r="AY171" s="218" t="s">
        <v>153</v>
      </c>
    </row>
    <row r="172" s="13" customFormat="1">
      <c r="A172" s="13"/>
      <c r="B172" s="210"/>
      <c r="C172" s="13"/>
      <c r="D172" s="201" t="s">
        <v>264</v>
      </c>
      <c r="E172" s="211" t="s">
        <v>1</v>
      </c>
      <c r="F172" s="212" t="s">
        <v>828</v>
      </c>
      <c r="G172" s="13"/>
      <c r="H172" s="211" t="s">
        <v>1</v>
      </c>
      <c r="I172" s="213"/>
      <c r="J172" s="13"/>
      <c r="K172" s="13"/>
      <c r="L172" s="210"/>
      <c r="M172" s="214"/>
      <c r="N172" s="215"/>
      <c r="O172" s="215"/>
      <c r="P172" s="215"/>
      <c r="Q172" s="215"/>
      <c r="R172" s="215"/>
      <c r="S172" s="215"/>
      <c r="T172" s="21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11" t="s">
        <v>264</v>
      </c>
      <c r="AU172" s="211" t="s">
        <v>83</v>
      </c>
      <c r="AV172" s="13" t="s">
        <v>81</v>
      </c>
      <c r="AW172" s="13" t="s">
        <v>30</v>
      </c>
      <c r="AX172" s="13" t="s">
        <v>73</v>
      </c>
      <c r="AY172" s="211" t="s">
        <v>153</v>
      </c>
    </row>
    <row r="173" s="2" customFormat="1" ht="16.5" customHeight="1">
      <c r="A173" s="37"/>
      <c r="B173" s="187"/>
      <c r="C173" s="188" t="s">
        <v>8</v>
      </c>
      <c r="D173" s="188" t="s">
        <v>156</v>
      </c>
      <c r="E173" s="189" t="s">
        <v>829</v>
      </c>
      <c r="F173" s="190" t="s">
        <v>830</v>
      </c>
      <c r="G173" s="191" t="s">
        <v>373</v>
      </c>
      <c r="H173" s="192">
        <v>414</v>
      </c>
      <c r="I173" s="193"/>
      <c r="J173" s="194">
        <f>ROUND(I173*H173,2)</f>
        <v>0</v>
      </c>
      <c r="K173" s="190" t="s">
        <v>261</v>
      </c>
      <c r="L173" s="38"/>
      <c r="M173" s="195" t="s">
        <v>1</v>
      </c>
      <c r="N173" s="196" t="s">
        <v>38</v>
      </c>
      <c r="O173" s="76"/>
      <c r="P173" s="197">
        <f>O173*H173</f>
        <v>0</v>
      </c>
      <c r="Q173" s="197">
        <v>3.0000000000000001E-05</v>
      </c>
      <c r="R173" s="197">
        <f>Q173*H173</f>
        <v>0.012420000000000001</v>
      </c>
      <c r="S173" s="197">
        <v>0</v>
      </c>
      <c r="T173" s="198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9" t="s">
        <v>173</v>
      </c>
      <c r="AT173" s="199" t="s">
        <v>156</v>
      </c>
      <c r="AU173" s="199" t="s">
        <v>83</v>
      </c>
      <c r="AY173" s="18" t="s">
        <v>153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8" t="s">
        <v>81</v>
      </c>
      <c r="BK173" s="200">
        <f>ROUND(I173*H173,2)</f>
        <v>0</v>
      </c>
      <c r="BL173" s="18" t="s">
        <v>173</v>
      </c>
      <c r="BM173" s="199" t="s">
        <v>831</v>
      </c>
    </row>
    <row r="174" s="2" customFormat="1">
      <c r="A174" s="37"/>
      <c r="B174" s="38"/>
      <c r="C174" s="37"/>
      <c r="D174" s="201" t="s">
        <v>162</v>
      </c>
      <c r="E174" s="37"/>
      <c r="F174" s="202" t="s">
        <v>832</v>
      </c>
      <c r="G174" s="37"/>
      <c r="H174" s="37"/>
      <c r="I174" s="123"/>
      <c r="J174" s="37"/>
      <c r="K174" s="37"/>
      <c r="L174" s="38"/>
      <c r="M174" s="203"/>
      <c r="N174" s="204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162</v>
      </c>
      <c r="AU174" s="18" t="s">
        <v>83</v>
      </c>
    </row>
    <row r="175" s="14" customFormat="1">
      <c r="A175" s="14"/>
      <c r="B175" s="217"/>
      <c r="C175" s="14"/>
      <c r="D175" s="201" t="s">
        <v>264</v>
      </c>
      <c r="E175" s="218" t="s">
        <v>1</v>
      </c>
      <c r="F175" s="219" t="s">
        <v>833</v>
      </c>
      <c r="G175" s="14"/>
      <c r="H175" s="220">
        <v>414</v>
      </c>
      <c r="I175" s="221"/>
      <c r="J175" s="14"/>
      <c r="K175" s="14"/>
      <c r="L175" s="217"/>
      <c r="M175" s="222"/>
      <c r="N175" s="223"/>
      <c r="O175" s="223"/>
      <c r="P175" s="223"/>
      <c r="Q175" s="223"/>
      <c r="R175" s="223"/>
      <c r="S175" s="223"/>
      <c r="T175" s="22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8" t="s">
        <v>264</v>
      </c>
      <c r="AU175" s="218" t="s">
        <v>83</v>
      </c>
      <c r="AV175" s="14" t="s">
        <v>83</v>
      </c>
      <c r="AW175" s="14" t="s">
        <v>30</v>
      </c>
      <c r="AX175" s="14" t="s">
        <v>81</v>
      </c>
      <c r="AY175" s="218" t="s">
        <v>153</v>
      </c>
    </row>
    <row r="176" s="13" customFormat="1">
      <c r="A176" s="13"/>
      <c r="B176" s="210"/>
      <c r="C176" s="13"/>
      <c r="D176" s="201" t="s">
        <v>264</v>
      </c>
      <c r="E176" s="211" t="s">
        <v>1</v>
      </c>
      <c r="F176" s="212" t="s">
        <v>834</v>
      </c>
      <c r="G176" s="13"/>
      <c r="H176" s="211" t="s">
        <v>1</v>
      </c>
      <c r="I176" s="213"/>
      <c r="J176" s="13"/>
      <c r="K176" s="13"/>
      <c r="L176" s="210"/>
      <c r="M176" s="214"/>
      <c r="N176" s="215"/>
      <c r="O176" s="215"/>
      <c r="P176" s="215"/>
      <c r="Q176" s="215"/>
      <c r="R176" s="215"/>
      <c r="S176" s="215"/>
      <c r="T176" s="21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11" t="s">
        <v>264</v>
      </c>
      <c r="AU176" s="211" t="s">
        <v>83</v>
      </c>
      <c r="AV176" s="13" t="s">
        <v>81</v>
      </c>
      <c r="AW176" s="13" t="s">
        <v>30</v>
      </c>
      <c r="AX176" s="13" t="s">
        <v>73</v>
      </c>
      <c r="AY176" s="211" t="s">
        <v>153</v>
      </c>
    </row>
    <row r="177" s="2" customFormat="1" ht="16.5" customHeight="1">
      <c r="A177" s="37"/>
      <c r="B177" s="187"/>
      <c r="C177" s="188" t="s">
        <v>237</v>
      </c>
      <c r="D177" s="188" t="s">
        <v>156</v>
      </c>
      <c r="E177" s="189" t="s">
        <v>835</v>
      </c>
      <c r="F177" s="190" t="s">
        <v>836</v>
      </c>
      <c r="G177" s="191" t="s">
        <v>260</v>
      </c>
      <c r="H177" s="192">
        <v>29.695</v>
      </c>
      <c r="I177" s="193"/>
      <c r="J177" s="194">
        <f>ROUND(I177*H177,2)</f>
        <v>0</v>
      </c>
      <c r="K177" s="190" t="s">
        <v>261</v>
      </c>
      <c r="L177" s="38"/>
      <c r="M177" s="195" t="s">
        <v>1</v>
      </c>
      <c r="N177" s="196" t="s">
        <v>38</v>
      </c>
      <c r="O177" s="76"/>
      <c r="P177" s="197">
        <f>O177*H177</f>
        <v>0</v>
      </c>
      <c r="Q177" s="197">
        <v>0.00059999999999999995</v>
      </c>
      <c r="R177" s="197">
        <f>Q177*H177</f>
        <v>0.017817</v>
      </c>
      <c r="S177" s="197">
        <v>0</v>
      </c>
      <c r="T177" s="198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9" t="s">
        <v>173</v>
      </c>
      <c r="AT177" s="199" t="s">
        <v>156</v>
      </c>
      <c r="AU177" s="199" t="s">
        <v>83</v>
      </c>
      <c r="AY177" s="18" t="s">
        <v>153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8" t="s">
        <v>81</v>
      </c>
      <c r="BK177" s="200">
        <f>ROUND(I177*H177,2)</f>
        <v>0</v>
      </c>
      <c r="BL177" s="18" t="s">
        <v>173</v>
      </c>
      <c r="BM177" s="199" t="s">
        <v>837</v>
      </c>
    </row>
    <row r="178" s="2" customFormat="1">
      <c r="A178" s="37"/>
      <c r="B178" s="38"/>
      <c r="C178" s="37"/>
      <c r="D178" s="201" t="s">
        <v>162</v>
      </c>
      <c r="E178" s="37"/>
      <c r="F178" s="202" t="s">
        <v>838</v>
      </c>
      <c r="G178" s="37"/>
      <c r="H178" s="37"/>
      <c r="I178" s="123"/>
      <c r="J178" s="37"/>
      <c r="K178" s="37"/>
      <c r="L178" s="38"/>
      <c r="M178" s="203"/>
      <c r="N178" s="204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162</v>
      </c>
      <c r="AU178" s="18" t="s">
        <v>83</v>
      </c>
    </row>
    <row r="179" s="14" customFormat="1">
      <c r="A179" s="14"/>
      <c r="B179" s="217"/>
      <c r="C179" s="14"/>
      <c r="D179" s="201" t="s">
        <v>264</v>
      </c>
      <c r="E179" s="218" t="s">
        <v>1</v>
      </c>
      <c r="F179" s="219" t="s">
        <v>839</v>
      </c>
      <c r="G179" s="14"/>
      <c r="H179" s="220">
        <v>29.695</v>
      </c>
      <c r="I179" s="221"/>
      <c r="J179" s="14"/>
      <c r="K179" s="14"/>
      <c r="L179" s="217"/>
      <c r="M179" s="222"/>
      <c r="N179" s="223"/>
      <c r="O179" s="223"/>
      <c r="P179" s="223"/>
      <c r="Q179" s="223"/>
      <c r="R179" s="223"/>
      <c r="S179" s="223"/>
      <c r="T179" s="22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8" t="s">
        <v>264</v>
      </c>
      <c r="AU179" s="218" t="s">
        <v>83</v>
      </c>
      <c r="AV179" s="14" t="s">
        <v>83</v>
      </c>
      <c r="AW179" s="14" t="s">
        <v>30</v>
      </c>
      <c r="AX179" s="14" t="s">
        <v>81</v>
      </c>
      <c r="AY179" s="218" t="s">
        <v>153</v>
      </c>
    </row>
    <row r="180" s="2" customFormat="1" ht="16.5" customHeight="1">
      <c r="A180" s="37"/>
      <c r="B180" s="187"/>
      <c r="C180" s="188" t="s">
        <v>244</v>
      </c>
      <c r="D180" s="188" t="s">
        <v>156</v>
      </c>
      <c r="E180" s="189" t="s">
        <v>840</v>
      </c>
      <c r="F180" s="190" t="s">
        <v>841</v>
      </c>
      <c r="G180" s="191" t="s">
        <v>260</v>
      </c>
      <c r="H180" s="192">
        <v>29.695</v>
      </c>
      <c r="I180" s="193"/>
      <c r="J180" s="194">
        <f>ROUND(I180*H180,2)</f>
        <v>0</v>
      </c>
      <c r="K180" s="190" t="s">
        <v>261</v>
      </c>
      <c r="L180" s="38"/>
      <c r="M180" s="195" t="s">
        <v>1</v>
      </c>
      <c r="N180" s="196" t="s">
        <v>38</v>
      </c>
      <c r="O180" s="76"/>
      <c r="P180" s="197">
        <f>O180*H180</f>
        <v>0</v>
      </c>
      <c r="Q180" s="197">
        <v>6.9999999999999994E-05</v>
      </c>
      <c r="R180" s="197">
        <f>Q180*H180</f>
        <v>0.00207865</v>
      </c>
      <c r="S180" s="197">
        <v>0</v>
      </c>
      <c r="T180" s="198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9" t="s">
        <v>173</v>
      </c>
      <c r="AT180" s="199" t="s">
        <v>156</v>
      </c>
      <c r="AU180" s="199" t="s">
        <v>83</v>
      </c>
      <c r="AY180" s="18" t="s">
        <v>153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8" t="s">
        <v>81</v>
      </c>
      <c r="BK180" s="200">
        <f>ROUND(I180*H180,2)</f>
        <v>0</v>
      </c>
      <c r="BL180" s="18" t="s">
        <v>173</v>
      </c>
      <c r="BM180" s="199" t="s">
        <v>842</v>
      </c>
    </row>
    <row r="181" s="2" customFormat="1">
      <c r="A181" s="37"/>
      <c r="B181" s="38"/>
      <c r="C181" s="37"/>
      <c r="D181" s="201" t="s">
        <v>162</v>
      </c>
      <c r="E181" s="37"/>
      <c r="F181" s="202" t="s">
        <v>843</v>
      </c>
      <c r="G181" s="37"/>
      <c r="H181" s="37"/>
      <c r="I181" s="123"/>
      <c r="J181" s="37"/>
      <c r="K181" s="37"/>
      <c r="L181" s="38"/>
      <c r="M181" s="203"/>
      <c r="N181" s="204"/>
      <c r="O181" s="76"/>
      <c r="P181" s="76"/>
      <c r="Q181" s="76"/>
      <c r="R181" s="76"/>
      <c r="S181" s="76"/>
      <c r="T181" s="7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8" t="s">
        <v>162</v>
      </c>
      <c r="AU181" s="18" t="s">
        <v>83</v>
      </c>
    </row>
    <row r="182" s="14" customFormat="1">
      <c r="A182" s="14"/>
      <c r="B182" s="217"/>
      <c r="C182" s="14"/>
      <c r="D182" s="201" t="s">
        <v>264</v>
      </c>
      <c r="E182" s="218" t="s">
        <v>1</v>
      </c>
      <c r="F182" s="219" t="s">
        <v>839</v>
      </c>
      <c r="G182" s="14"/>
      <c r="H182" s="220">
        <v>29.695</v>
      </c>
      <c r="I182" s="221"/>
      <c r="J182" s="14"/>
      <c r="K182" s="14"/>
      <c r="L182" s="217"/>
      <c r="M182" s="222"/>
      <c r="N182" s="223"/>
      <c r="O182" s="223"/>
      <c r="P182" s="223"/>
      <c r="Q182" s="223"/>
      <c r="R182" s="223"/>
      <c r="S182" s="223"/>
      <c r="T182" s="22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8" t="s">
        <v>264</v>
      </c>
      <c r="AU182" s="218" t="s">
        <v>83</v>
      </c>
      <c r="AV182" s="14" t="s">
        <v>83</v>
      </c>
      <c r="AW182" s="14" t="s">
        <v>30</v>
      </c>
      <c r="AX182" s="14" t="s">
        <v>81</v>
      </c>
      <c r="AY182" s="218" t="s">
        <v>153</v>
      </c>
    </row>
    <row r="183" s="2" customFormat="1" ht="16.5" customHeight="1">
      <c r="A183" s="37"/>
      <c r="B183" s="187"/>
      <c r="C183" s="188" t="s">
        <v>356</v>
      </c>
      <c r="D183" s="188" t="s">
        <v>156</v>
      </c>
      <c r="E183" s="189" t="s">
        <v>844</v>
      </c>
      <c r="F183" s="190" t="s">
        <v>845</v>
      </c>
      <c r="G183" s="191" t="s">
        <v>373</v>
      </c>
      <c r="H183" s="192">
        <v>507</v>
      </c>
      <c r="I183" s="193"/>
      <c r="J183" s="194">
        <f>ROUND(I183*H183,2)</f>
        <v>0</v>
      </c>
      <c r="K183" s="190" t="s">
        <v>261</v>
      </c>
      <c r="L183" s="38"/>
      <c r="M183" s="195" t="s">
        <v>1</v>
      </c>
      <c r="N183" s="196" t="s">
        <v>38</v>
      </c>
      <c r="O183" s="76"/>
      <c r="P183" s="197">
        <f>O183*H183</f>
        <v>0</v>
      </c>
      <c r="Q183" s="197">
        <v>4.0000000000000003E-05</v>
      </c>
      <c r="R183" s="197">
        <f>Q183*H183</f>
        <v>0.020280000000000003</v>
      </c>
      <c r="S183" s="197">
        <v>0</v>
      </c>
      <c r="T183" s="198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9" t="s">
        <v>173</v>
      </c>
      <c r="AT183" s="199" t="s">
        <v>156</v>
      </c>
      <c r="AU183" s="199" t="s">
        <v>83</v>
      </c>
      <c r="AY183" s="18" t="s">
        <v>153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8" t="s">
        <v>81</v>
      </c>
      <c r="BK183" s="200">
        <f>ROUND(I183*H183,2)</f>
        <v>0</v>
      </c>
      <c r="BL183" s="18" t="s">
        <v>173</v>
      </c>
      <c r="BM183" s="199" t="s">
        <v>846</v>
      </c>
    </row>
    <row r="184" s="2" customFormat="1">
      <c r="A184" s="37"/>
      <c r="B184" s="38"/>
      <c r="C184" s="37"/>
      <c r="D184" s="201" t="s">
        <v>162</v>
      </c>
      <c r="E184" s="37"/>
      <c r="F184" s="202" t="s">
        <v>847</v>
      </c>
      <c r="G184" s="37"/>
      <c r="H184" s="37"/>
      <c r="I184" s="123"/>
      <c r="J184" s="37"/>
      <c r="K184" s="37"/>
      <c r="L184" s="38"/>
      <c r="M184" s="203"/>
      <c r="N184" s="204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162</v>
      </c>
      <c r="AU184" s="18" t="s">
        <v>83</v>
      </c>
    </row>
    <row r="185" s="14" customFormat="1">
      <c r="A185" s="14"/>
      <c r="B185" s="217"/>
      <c r="C185" s="14"/>
      <c r="D185" s="201" t="s">
        <v>264</v>
      </c>
      <c r="E185" s="218" t="s">
        <v>1</v>
      </c>
      <c r="F185" s="219" t="s">
        <v>848</v>
      </c>
      <c r="G185" s="14"/>
      <c r="H185" s="220">
        <v>507</v>
      </c>
      <c r="I185" s="221"/>
      <c r="J185" s="14"/>
      <c r="K185" s="14"/>
      <c r="L185" s="217"/>
      <c r="M185" s="222"/>
      <c r="N185" s="223"/>
      <c r="O185" s="223"/>
      <c r="P185" s="223"/>
      <c r="Q185" s="223"/>
      <c r="R185" s="223"/>
      <c r="S185" s="223"/>
      <c r="T185" s="22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18" t="s">
        <v>264</v>
      </c>
      <c r="AU185" s="218" t="s">
        <v>83</v>
      </c>
      <c r="AV185" s="14" t="s">
        <v>83</v>
      </c>
      <c r="AW185" s="14" t="s">
        <v>30</v>
      </c>
      <c r="AX185" s="14" t="s">
        <v>81</v>
      </c>
      <c r="AY185" s="218" t="s">
        <v>153</v>
      </c>
    </row>
    <row r="186" s="13" customFormat="1">
      <c r="A186" s="13"/>
      <c r="B186" s="210"/>
      <c r="C186" s="13"/>
      <c r="D186" s="201" t="s">
        <v>264</v>
      </c>
      <c r="E186" s="211" t="s">
        <v>1</v>
      </c>
      <c r="F186" s="212" t="s">
        <v>849</v>
      </c>
      <c r="G186" s="13"/>
      <c r="H186" s="211" t="s">
        <v>1</v>
      </c>
      <c r="I186" s="213"/>
      <c r="J186" s="13"/>
      <c r="K186" s="13"/>
      <c r="L186" s="210"/>
      <c r="M186" s="214"/>
      <c r="N186" s="215"/>
      <c r="O186" s="215"/>
      <c r="P186" s="215"/>
      <c r="Q186" s="215"/>
      <c r="R186" s="215"/>
      <c r="S186" s="215"/>
      <c r="T186" s="21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11" t="s">
        <v>264</v>
      </c>
      <c r="AU186" s="211" t="s">
        <v>83</v>
      </c>
      <c r="AV186" s="13" t="s">
        <v>81</v>
      </c>
      <c r="AW186" s="13" t="s">
        <v>30</v>
      </c>
      <c r="AX186" s="13" t="s">
        <v>73</v>
      </c>
      <c r="AY186" s="211" t="s">
        <v>153</v>
      </c>
    </row>
    <row r="187" s="2" customFormat="1" ht="16.5" customHeight="1">
      <c r="A187" s="37"/>
      <c r="B187" s="187"/>
      <c r="C187" s="188" t="s">
        <v>363</v>
      </c>
      <c r="D187" s="188" t="s">
        <v>156</v>
      </c>
      <c r="E187" s="189" t="s">
        <v>850</v>
      </c>
      <c r="F187" s="190" t="s">
        <v>851</v>
      </c>
      <c r="G187" s="191" t="s">
        <v>373</v>
      </c>
      <c r="H187" s="192">
        <v>507</v>
      </c>
      <c r="I187" s="193"/>
      <c r="J187" s="194">
        <f>ROUND(I187*H187,2)</f>
        <v>0</v>
      </c>
      <c r="K187" s="190" t="s">
        <v>261</v>
      </c>
      <c r="L187" s="38"/>
      <c r="M187" s="195" t="s">
        <v>1</v>
      </c>
      <c r="N187" s="196" t="s">
        <v>38</v>
      </c>
      <c r="O187" s="76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9" t="s">
        <v>173</v>
      </c>
      <c r="AT187" s="199" t="s">
        <v>156</v>
      </c>
      <c r="AU187" s="199" t="s">
        <v>83</v>
      </c>
      <c r="AY187" s="18" t="s">
        <v>153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8" t="s">
        <v>81</v>
      </c>
      <c r="BK187" s="200">
        <f>ROUND(I187*H187,2)</f>
        <v>0</v>
      </c>
      <c r="BL187" s="18" t="s">
        <v>173</v>
      </c>
      <c r="BM187" s="199" t="s">
        <v>852</v>
      </c>
    </row>
    <row r="188" s="2" customFormat="1">
      <c r="A188" s="37"/>
      <c r="B188" s="38"/>
      <c r="C188" s="37"/>
      <c r="D188" s="201" t="s">
        <v>162</v>
      </c>
      <c r="E188" s="37"/>
      <c r="F188" s="202" t="s">
        <v>853</v>
      </c>
      <c r="G188" s="37"/>
      <c r="H188" s="37"/>
      <c r="I188" s="123"/>
      <c r="J188" s="37"/>
      <c r="K188" s="37"/>
      <c r="L188" s="38"/>
      <c r="M188" s="203"/>
      <c r="N188" s="204"/>
      <c r="O188" s="76"/>
      <c r="P188" s="76"/>
      <c r="Q188" s="76"/>
      <c r="R188" s="76"/>
      <c r="S188" s="76"/>
      <c r="T188" s="7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8" t="s">
        <v>162</v>
      </c>
      <c r="AU188" s="18" t="s">
        <v>83</v>
      </c>
    </row>
    <row r="189" s="14" customFormat="1">
      <c r="A189" s="14"/>
      <c r="B189" s="217"/>
      <c r="C189" s="14"/>
      <c r="D189" s="201" t="s">
        <v>264</v>
      </c>
      <c r="E189" s="218" t="s">
        <v>1</v>
      </c>
      <c r="F189" s="219" t="s">
        <v>848</v>
      </c>
      <c r="G189" s="14"/>
      <c r="H189" s="220">
        <v>507</v>
      </c>
      <c r="I189" s="221"/>
      <c r="J189" s="14"/>
      <c r="K189" s="14"/>
      <c r="L189" s="217"/>
      <c r="M189" s="222"/>
      <c r="N189" s="223"/>
      <c r="O189" s="223"/>
      <c r="P189" s="223"/>
      <c r="Q189" s="223"/>
      <c r="R189" s="223"/>
      <c r="S189" s="223"/>
      <c r="T189" s="22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8" t="s">
        <v>264</v>
      </c>
      <c r="AU189" s="218" t="s">
        <v>83</v>
      </c>
      <c r="AV189" s="14" t="s">
        <v>83</v>
      </c>
      <c r="AW189" s="14" t="s">
        <v>30</v>
      </c>
      <c r="AX189" s="14" t="s">
        <v>81</v>
      </c>
      <c r="AY189" s="218" t="s">
        <v>153</v>
      </c>
    </row>
    <row r="190" s="13" customFormat="1">
      <c r="A190" s="13"/>
      <c r="B190" s="210"/>
      <c r="C190" s="13"/>
      <c r="D190" s="201" t="s">
        <v>264</v>
      </c>
      <c r="E190" s="211" t="s">
        <v>1</v>
      </c>
      <c r="F190" s="212" t="s">
        <v>849</v>
      </c>
      <c r="G190" s="13"/>
      <c r="H190" s="211" t="s">
        <v>1</v>
      </c>
      <c r="I190" s="213"/>
      <c r="J190" s="13"/>
      <c r="K190" s="13"/>
      <c r="L190" s="210"/>
      <c r="M190" s="214"/>
      <c r="N190" s="215"/>
      <c r="O190" s="215"/>
      <c r="P190" s="215"/>
      <c r="Q190" s="215"/>
      <c r="R190" s="215"/>
      <c r="S190" s="215"/>
      <c r="T190" s="21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11" t="s">
        <v>264</v>
      </c>
      <c r="AU190" s="211" t="s">
        <v>83</v>
      </c>
      <c r="AV190" s="13" t="s">
        <v>81</v>
      </c>
      <c r="AW190" s="13" t="s">
        <v>30</v>
      </c>
      <c r="AX190" s="13" t="s">
        <v>73</v>
      </c>
      <c r="AY190" s="211" t="s">
        <v>153</v>
      </c>
    </row>
    <row r="191" s="2" customFormat="1" ht="16.5" customHeight="1">
      <c r="A191" s="37"/>
      <c r="B191" s="187"/>
      <c r="C191" s="188" t="s">
        <v>370</v>
      </c>
      <c r="D191" s="188" t="s">
        <v>156</v>
      </c>
      <c r="E191" s="189" t="s">
        <v>854</v>
      </c>
      <c r="F191" s="190" t="s">
        <v>855</v>
      </c>
      <c r="G191" s="191" t="s">
        <v>260</v>
      </c>
      <c r="H191" s="192">
        <v>29.695</v>
      </c>
      <c r="I191" s="193"/>
      <c r="J191" s="194">
        <f>ROUND(I191*H191,2)</f>
        <v>0</v>
      </c>
      <c r="K191" s="190" t="s">
        <v>261</v>
      </c>
      <c r="L191" s="38"/>
      <c r="M191" s="195" t="s">
        <v>1</v>
      </c>
      <c r="N191" s="196" t="s">
        <v>38</v>
      </c>
      <c r="O191" s="76"/>
      <c r="P191" s="197">
        <f>O191*H191</f>
        <v>0</v>
      </c>
      <c r="Q191" s="197">
        <v>1.0000000000000001E-05</v>
      </c>
      <c r="R191" s="197">
        <f>Q191*H191</f>
        <v>0.00029695000000000004</v>
      </c>
      <c r="S191" s="197">
        <v>0</v>
      </c>
      <c r="T191" s="198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9" t="s">
        <v>173</v>
      </c>
      <c r="AT191" s="199" t="s">
        <v>156</v>
      </c>
      <c r="AU191" s="199" t="s">
        <v>83</v>
      </c>
      <c r="AY191" s="18" t="s">
        <v>153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8" t="s">
        <v>81</v>
      </c>
      <c r="BK191" s="200">
        <f>ROUND(I191*H191,2)</f>
        <v>0</v>
      </c>
      <c r="BL191" s="18" t="s">
        <v>173</v>
      </c>
      <c r="BM191" s="199" t="s">
        <v>856</v>
      </c>
    </row>
    <row r="192" s="2" customFormat="1">
      <c r="A192" s="37"/>
      <c r="B192" s="38"/>
      <c r="C192" s="37"/>
      <c r="D192" s="201" t="s">
        <v>162</v>
      </c>
      <c r="E192" s="37"/>
      <c r="F192" s="202" t="s">
        <v>857</v>
      </c>
      <c r="G192" s="37"/>
      <c r="H192" s="37"/>
      <c r="I192" s="123"/>
      <c r="J192" s="37"/>
      <c r="K192" s="37"/>
      <c r="L192" s="38"/>
      <c r="M192" s="203"/>
      <c r="N192" s="204"/>
      <c r="O192" s="76"/>
      <c r="P192" s="76"/>
      <c r="Q192" s="76"/>
      <c r="R192" s="76"/>
      <c r="S192" s="76"/>
      <c r="T192" s="7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8" t="s">
        <v>162</v>
      </c>
      <c r="AU192" s="18" t="s">
        <v>83</v>
      </c>
    </row>
    <row r="193" s="14" customFormat="1">
      <c r="A193" s="14"/>
      <c r="B193" s="217"/>
      <c r="C193" s="14"/>
      <c r="D193" s="201" t="s">
        <v>264</v>
      </c>
      <c r="E193" s="218" t="s">
        <v>1</v>
      </c>
      <c r="F193" s="219" t="s">
        <v>839</v>
      </c>
      <c r="G193" s="14"/>
      <c r="H193" s="220">
        <v>29.695</v>
      </c>
      <c r="I193" s="221"/>
      <c r="J193" s="14"/>
      <c r="K193" s="14"/>
      <c r="L193" s="217"/>
      <c r="M193" s="222"/>
      <c r="N193" s="223"/>
      <c r="O193" s="223"/>
      <c r="P193" s="223"/>
      <c r="Q193" s="223"/>
      <c r="R193" s="223"/>
      <c r="S193" s="223"/>
      <c r="T193" s="22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8" t="s">
        <v>264</v>
      </c>
      <c r="AU193" s="218" t="s">
        <v>83</v>
      </c>
      <c r="AV193" s="14" t="s">
        <v>83</v>
      </c>
      <c r="AW193" s="14" t="s">
        <v>30</v>
      </c>
      <c r="AX193" s="14" t="s">
        <v>81</v>
      </c>
      <c r="AY193" s="218" t="s">
        <v>153</v>
      </c>
    </row>
    <row r="194" s="13" customFormat="1">
      <c r="A194" s="13"/>
      <c r="B194" s="210"/>
      <c r="C194" s="13"/>
      <c r="D194" s="201" t="s">
        <v>264</v>
      </c>
      <c r="E194" s="211" t="s">
        <v>1</v>
      </c>
      <c r="F194" s="212" t="s">
        <v>858</v>
      </c>
      <c r="G194" s="13"/>
      <c r="H194" s="211" t="s">
        <v>1</v>
      </c>
      <c r="I194" s="213"/>
      <c r="J194" s="13"/>
      <c r="K194" s="13"/>
      <c r="L194" s="210"/>
      <c r="M194" s="214"/>
      <c r="N194" s="215"/>
      <c r="O194" s="215"/>
      <c r="P194" s="215"/>
      <c r="Q194" s="215"/>
      <c r="R194" s="215"/>
      <c r="S194" s="215"/>
      <c r="T194" s="21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11" t="s">
        <v>264</v>
      </c>
      <c r="AU194" s="211" t="s">
        <v>83</v>
      </c>
      <c r="AV194" s="13" t="s">
        <v>81</v>
      </c>
      <c r="AW194" s="13" t="s">
        <v>30</v>
      </c>
      <c r="AX194" s="13" t="s">
        <v>73</v>
      </c>
      <c r="AY194" s="211" t="s">
        <v>153</v>
      </c>
    </row>
    <row r="195" s="2" customFormat="1" ht="16.5" customHeight="1">
      <c r="A195" s="37"/>
      <c r="B195" s="187"/>
      <c r="C195" s="188" t="s">
        <v>7</v>
      </c>
      <c r="D195" s="188" t="s">
        <v>156</v>
      </c>
      <c r="E195" s="189" t="s">
        <v>859</v>
      </c>
      <c r="F195" s="190" t="s">
        <v>860</v>
      </c>
      <c r="G195" s="191" t="s">
        <v>494</v>
      </c>
      <c r="H195" s="192">
        <v>4</v>
      </c>
      <c r="I195" s="193"/>
      <c r="J195" s="194">
        <f>ROUND(I195*H195,2)</f>
        <v>0</v>
      </c>
      <c r="K195" s="190" t="s">
        <v>261</v>
      </c>
      <c r="L195" s="38"/>
      <c r="M195" s="195" t="s">
        <v>1</v>
      </c>
      <c r="N195" s="196" t="s">
        <v>38</v>
      </c>
      <c r="O195" s="76"/>
      <c r="P195" s="197">
        <f>O195*H195</f>
        <v>0</v>
      </c>
      <c r="Q195" s="197">
        <v>0</v>
      </c>
      <c r="R195" s="197">
        <f>Q195*H195</f>
        <v>0</v>
      </c>
      <c r="S195" s="197">
        <v>0.082000000000000003</v>
      </c>
      <c r="T195" s="198">
        <f>S195*H195</f>
        <v>0.32800000000000001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9" t="s">
        <v>173</v>
      </c>
      <c r="AT195" s="199" t="s">
        <v>156</v>
      </c>
      <c r="AU195" s="199" t="s">
        <v>83</v>
      </c>
      <c r="AY195" s="18" t="s">
        <v>153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8" t="s">
        <v>81</v>
      </c>
      <c r="BK195" s="200">
        <f>ROUND(I195*H195,2)</f>
        <v>0</v>
      </c>
      <c r="BL195" s="18" t="s">
        <v>173</v>
      </c>
      <c r="BM195" s="199" t="s">
        <v>861</v>
      </c>
    </row>
    <row r="196" s="2" customFormat="1">
      <c r="A196" s="37"/>
      <c r="B196" s="38"/>
      <c r="C196" s="37"/>
      <c r="D196" s="201" t="s">
        <v>162</v>
      </c>
      <c r="E196" s="37"/>
      <c r="F196" s="202" t="s">
        <v>862</v>
      </c>
      <c r="G196" s="37"/>
      <c r="H196" s="37"/>
      <c r="I196" s="123"/>
      <c r="J196" s="37"/>
      <c r="K196" s="37"/>
      <c r="L196" s="38"/>
      <c r="M196" s="203"/>
      <c r="N196" s="204"/>
      <c r="O196" s="76"/>
      <c r="P196" s="76"/>
      <c r="Q196" s="76"/>
      <c r="R196" s="76"/>
      <c r="S196" s="76"/>
      <c r="T196" s="7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8" t="s">
        <v>162</v>
      </c>
      <c r="AU196" s="18" t="s">
        <v>83</v>
      </c>
    </row>
    <row r="197" s="14" customFormat="1">
      <c r="A197" s="14"/>
      <c r="B197" s="217"/>
      <c r="C197" s="14"/>
      <c r="D197" s="201" t="s">
        <v>264</v>
      </c>
      <c r="E197" s="218" t="s">
        <v>1</v>
      </c>
      <c r="F197" s="219" t="s">
        <v>173</v>
      </c>
      <c r="G197" s="14"/>
      <c r="H197" s="220">
        <v>4</v>
      </c>
      <c r="I197" s="221"/>
      <c r="J197" s="14"/>
      <c r="K197" s="14"/>
      <c r="L197" s="217"/>
      <c r="M197" s="222"/>
      <c r="N197" s="223"/>
      <c r="O197" s="223"/>
      <c r="P197" s="223"/>
      <c r="Q197" s="223"/>
      <c r="R197" s="223"/>
      <c r="S197" s="223"/>
      <c r="T197" s="22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18" t="s">
        <v>264</v>
      </c>
      <c r="AU197" s="218" t="s">
        <v>83</v>
      </c>
      <c r="AV197" s="14" t="s">
        <v>83</v>
      </c>
      <c r="AW197" s="14" t="s">
        <v>30</v>
      </c>
      <c r="AX197" s="14" t="s">
        <v>81</v>
      </c>
      <c r="AY197" s="218" t="s">
        <v>153</v>
      </c>
    </row>
    <row r="198" s="2" customFormat="1" ht="16.5" customHeight="1">
      <c r="A198" s="37"/>
      <c r="B198" s="187"/>
      <c r="C198" s="188" t="s">
        <v>385</v>
      </c>
      <c r="D198" s="188" t="s">
        <v>156</v>
      </c>
      <c r="E198" s="189" t="s">
        <v>863</v>
      </c>
      <c r="F198" s="190" t="s">
        <v>864</v>
      </c>
      <c r="G198" s="191" t="s">
        <v>494</v>
      </c>
      <c r="H198" s="192">
        <v>5</v>
      </c>
      <c r="I198" s="193"/>
      <c r="J198" s="194">
        <f>ROUND(I198*H198,2)</f>
        <v>0</v>
      </c>
      <c r="K198" s="190" t="s">
        <v>261</v>
      </c>
      <c r="L198" s="38"/>
      <c r="M198" s="195" t="s">
        <v>1</v>
      </c>
      <c r="N198" s="196" t="s">
        <v>38</v>
      </c>
      <c r="O198" s="76"/>
      <c r="P198" s="197">
        <f>O198*H198</f>
        <v>0</v>
      </c>
      <c r="Q198" s="197">
        <v>0</v>
      </c>
      <c r="R198" s="197">
        <f>Q198*H198</f>
        <v>0</v>
      </c>
      <c r="S198" s="197">
        <v>0.0040000000000000001</v>
      </c>
      <c r="T198" s="198">
        <f>S198*H198</f>
        <v>0.02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9" t="s">
        <v>173</v>
      </c>
      <c r="AT198" s="199" t="s">
        <v>156</v>
      </c>
      <c r="AU198" s="199" t="s">
        <v>83</v>
      </c>
      <c r="AY198" s="18" t="s">
        <v>153</v>
      </c>
      <c r="BE198" s="200">
        <f>IF(N198="základní",J198,0)</f>
        <v>0</v>
      </c>
      <c r="BF198" s="200">
        <f>IF(N198="snížená",J198,0)</f>
        <v>0</v>
      </c>
      <c r="BG198" s="200">
        <f>IF(N198="zákl. přenesená",J198,0)</f>
        <v>0</v>
      </c>
      <c r="BH198" s="200">
        <f>IF(N198="sníž. přenesená",J198,0)</f>
        <v>0</v>
      </c>
      <c r="BI198" s="200">
        <f>IF(N198="nulová",J198,0)</f>
        <v>0</v>
      </c>
      <c r="BJ198" s="18" t="s">
        <v>81</v>
      </c>
      <c r="BK198" s="200">
        <f>ROUND(I198*H198,2)</f>
        <v>0</v>
      </c>
      <c r="BL198" s="18" t="s">
        <v>173</v>
      </c>
      <c r="BM198" s="199" t="s">
        <v>865</v>
      </c>
    </row>
    <row r="199" s="2" customFormat="1">
      <c r="A199" s="37"/>
      <c r="B199" s="38"/>
      <c r="C199" s="37"/>
      <c r="D199" s="201" t="s">
        <v>162</v>
      </c>
      <c r="E199" s="37"/>
      <c r="F199" s="202" t="s">
        <v>866</v>
      </c>
      <c r="G199" s="37"/>
      <c r="H199" s="37"/>
      <c r="I199" s="123"/>
      <c r="J199" s="37"/>
      <c r="K199" s="37"/>
      <c r="L199" s="38"/>
      <c r="M199" s="203"/>
      <c r="N199" s="204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162</v>
      </c>
      <c r="AU199" s="18" t="s">
        <v>83</v>
      </c>
    </row>
    <row r="200" s="14" customFormat="1">
      <c r="A200" s="14"/>
      <c r="B200" s="217"/>
      <c r="C200" s="14"/>
      <c r="D200" s="201" t="s">
        <v>264</v>
      </c>
      <c r="E200" s="218" t="s">
        <v>1</v>
      </c>
      <c r="F200" s="219" t="s">
        <v>152</v>
      </c>
      <c r="G200" s="14"/>
      <c r="H200" s="220">
        <v>5</v>
      </c>
      <c r="I200" s="221"/>
      <c r="J200" s="14"/>
      <c r="K200" s="14"/>
      <c r="L200" s="217"/>
      <c r="M200" s="222"/>
      <c r="N200" s="223"/>
      <c r="O200" s="223"/>
      <c r="P200" s="223"/>
      <c r="Q200" s="223"/>
      <c r="R200" s="223"/>
      <c r="S200" s="223"/>
      <c r="T200" s="22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8" t="s">
        <v>264</v>
      </c>
      <c r="AU200" s="218" t="s">
        <v>83</v>
      </c>
      <c r="AV200" s="14" t="s">
        <v>83</v>
      </c>
      <c r="AW200" s="14" t="s">
        <v>30</v>
      </c>
      <c r="AX200" s="14" t="s">
        <v>81</v>
      </c>
      <c r="AY200" s="218" t="s">
        <v>153</v>
      </c>
    </row>
    <row r="201" s="12" customFormat="1" ht="22.8" customHeight="1">
      <c r="A201" s="12"/>
      <c r="B201" s="174"/>
      <c r="C201" s="12"/>
      <c r="D201" s="175" t="s">
        <v>72</v>
      </c>
      <c r="E201" s="185" t="s">
        <v>425</v>
      </c>
      <c r="F201" s="185" t="s">
        <v>426</v>
      </c>
      <c r="G201" s="12"/>
      <c r="H201" s="12"/>
      <c r="I201" s="177"/>
      <c r="J201" s="186">
        <f>BK201</f>
        <v>0</v>
      </c>
      <c r="K201" s="12"/>
      <c r="L201" s="174"/>
      <c r="M201" s="179"/>
      <c r="N201" s="180"/>
      <c r="O201" s="180"/>
      <c r="P201" s="181">
        <f>SUM(P202:P205)</f>
        <v>0</v>
      </c>
      <c r="Q201" s="180"/>
      <c r="R201" s="181">
        <f>SUM(R202:R205)</f>
        <v>0</v>
      </c>
      <c r="S201" s="180"/>
      <c r="T201" s="182">
        <f>SUM(T202:T205)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75" t="s">
        <v>81</v>
      </c>
      <c r="AT201" s="183" t="s">
        <v>72</v>
      </c>
      <c r="AU201" s="183" t="s">
        <v>81</v>
      </c>
      <c r="AY201" s="175" t="s">
        <v>153</v>
      </c>
      <c r="BK201" s="184">
        <f>SUM(BK202:BK205)</f>
        <v>0</v>
      </c>
    </row>
    <row r="202" s="2" customFormat="1" ht="16.5" customHeight="1">
      <c r="A202" s="37"/>
      <c r="B202" s="187"/>
      <c r="C202" s="188" t="s">
        <v>392</v>
      </c>
      <c r="D202" s="188" t="s">
        <v>156</v>
      </c>
      <c r="E202" s="189" t="s">
        <v>867</v>
      </c>
      <c r="F202" s="190" t="s">
        <v>868</v>
      </c>
      <c r="G202" s="191" t="s">
        <v>359</v>
      </c>
      <c r="H202" s="192">
        <v>0.34799999999999998</v>
      </c>
      <c r="I202" s="193"/>
      <c r="J202" s="194">
        <f>ROUND(I202*H202,2)</f>
        <v>0</v>
      </c>
      <c r="K202" s="190" t="s">
        <v>1</v>
      </c>
      <c r="L202" s="38"/>
      <c r="M202" s="195" t="s">
        <v>1</v>
      </c>
      <c r="N202" s="196" t="s">
        <v>38</v>
      </c>
      <c r="O202" s="76"/>
      <c r="P202" s="197">
        <f>O202*H202</f>
        <v>0</v>
      </c>
      <c r="Q202" s="197">
        <v>0</v>
      </c>
      <c r="R202" s="197">
        <f>Q202*H202</f>
        <v>0</v>
      </c>
      <c r="S202" s="197">
        <v>0</v>
      </c>
      <c r="T202" s="198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9" t="s">
        <v>173</v>
      </c>
      <c r="AT202" s="199" t="s">
        <v>156</v>
      </c>
      <c r="AU202" s="199" t="s">
        <v>83</v>
      </c>
      <c r="AY202" s="18" t="s">
        <v>153</v>
      </c>
      <c r="BE202" s="200">
        <f>IF(N202="základní",J202,0)</f>
        <v>0</v>
      </c>
      <c r="BF202" s="200">
        <f>IF(N202="snížená",J202,0)</f>
        <v>0</v>
      </c>
      <c r="BG202" s="200">
        <f>IF(N202="zákl. přenesená",J202,0)</f>
        <v>0</v>
      </c>
      <c r="BH202" s="200">
        <f>IF(N202="sníž. přenesená",J202,0)</f>
        <v>0</v>
      </c>
      <c r="BI202" s="200">
        <f>IF(N202="nulová",J202,0)</f>
        <v>0</v>
      </c>
      <c r="BJ202" s="18" t="s">
        <v>81</v>
      </c>
      <c r="BK202" s="200">
        <f>ROUND(I202*H202,2)</f>
        <v>0</v>
      </c>
      <c r="BL202" s="18" t="s">
        <v>173</v>
      </c>
      <c r="BM202" s="199" t="s">
        <v>869</v>
      </c>
    </row>
    <row r="203" s="2" customFormat="1">
      <c r="A203" s="37"/>
      <c r="B203" s="38"/>
      <c r="C203" s="37"/>
      <c r="D203" s="201" t="s">
        <v>162</v>
      </c>
      <c r="E203" s="37"/>
      <c r="F203" s="202" t="s">
        <v>870</v>
      </c>
      <c r="G203" s="37"/>
      <c r="H203" s="37"/>
      <c r="I203" s="123"/>
      <c r="J203" s="37"/>
      <c r="K203" s="37"/>
      <c r="L203" s="38"/>
      <c r="M203" s="203"/>
      <c r="N203" s="204"/>
      <c r="O203" s="76"/>
      <c r="P203" s="76"/>
      <c r="Q203" s="76"/>
      <c r="R203" s="76"/>
      <c r="S203" s="76"/>
      <c r="T203" s="7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8" t="s">
        <v>162</v>
      </c>
      <c r="AU203" s="18" t="s">
        <v>83</v>
      </c>
    </row>
    <row r="204" s="2" customFormat="1">
      <c r="A204" s="37"/>
      <c r="B204" s="38"/>
      <c r="C204" s="37"/>
      <c r="D204" s="201" t="s">
        <v>197</v>
      </c>
      <c r="E204" s="37"/>
      <c r="F204" s="205" t="s">
        <v>871</v>
      </c>
      <c r="G204" s="37"/>
      <c r="H204" s="37"/>
      <c r="I204" s="123"/>
      <c r="J204" s="37"/>
      <c r="K204" s="37"/>
      <c r="L204" s="38"/>
      <c r="M204" s="203"/>
      <c r="N204" s="204"/>
      <c r="O204" s="76"/>
      <c r="P204" s="76"/>
      <c r="Q204" s="76"/>
      <c r="R204" s="76"/>
      <c r="S204" s="76"/>
      <c r="T204" s="7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197</v>
      </c>
      <c r="AU204" s="18" t="s">
        <v>83</v>
      </c>
    </row>
    <row r="205" s="14" customFormat="1">
      <c r="A205" s="14"/>
      <c r="B205" s="217"/>
      <c r="C205" s="14"/>
      <c r="D205" s="201" t="s">
        <v>264</v>
      </c>
      <c r="E205" s="218" t="s">
        <v>1</v>
      </c>
      <c r="F205" s="219" t="s">
        <v>872</v>
      </c>
      <c r="G205" s="14"/>
      <c r="H205" s="220">
        <v>0.34799999999999998</v>
      </c>
      <c r="I205" s="221"/>
      <c r="J205" s="14"/>
      <c r="K205" s="14"/>
      <c r="L205" s="217"/>
      <c r="M205" s="233"/>
      <c r="N205" s="234"/>
      <c r="O205" s="234"/>
      <c r="P205" s="234"/>
      <c r="Q205" s="234"/>
      <c r="R205" s="234"/>
      <c r="S205" s="234"/>
      <c r="T205" s="23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8" t="s">
        <v>264</v>
      </c>
      <c r="AU205" s="218" t="s">
        <v>83</v>
      </c>
      <c r="AV205" s="14" t="s">
        <v>83</v>
      </c>
      <c r="AW205" s="14" t="s">
        <v>30</v>
      </c>
      <c r="AX205" s="14" t="s">
        <v>81</v>
      </c>
      <c r="AY205" s="218" t="s">
        <v>153</v>
      </c>
    </row>
    <row r="206" s="2" customFormat="1" ht="6.96" customHeight="1">
      <c r="A206" s="37"/>
      <c r="B206" s="59"/>
      <c r="C206" s="60"/>
      <c r="D206" s="60"/>
      <c r="E206" s="60"/>
      <c r="F206" s="60"/>
      <c r="G206" s="60"/>
      <c r="H206" s="60"/>
      <c r="I206" s="147"/>
      <c r="J206" s="60"/>
      <c r="K206" s="60"/>
      <c r="L206" s="38"/>
      <c r="M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</row>
  </sheetData>
  <autoFilter ref="C118:K205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  <c r="AZ2" s="246" t="s">
        <v>873</v>
      </c>
      <c r="BA2" s="246" t="s">
        <v>1</v>
      </c>
      <c r="BB2" s="246" t="s">
        <v>1</v>
      </c>
      <c r="BC2" s="246" t="s">
        <v>623</v>
      </c>
      <c r="BD2" s="246" t="s">
        <v>83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  <c r="AZ3" s="246" t="s">
        <v>874</v>
      </c>
      <c r="BA3" s="246" t="s">
        <v>1</v>
      </c>
      <c r="BB3" s="246" t="s">
        <v>1</v>
      </c>
      <c r="BC3" s="246" t="s">
        <v>623</v>
      </c>
      <c r="BD3" s="246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  <c r="AZ4" s="246" t="s">
        <v>875</v>
      </c>
      <c r="BA4" s="246" t="s">
        <v>1</v>
      </c>
      <c r="BB4" s="246" t="s">
        <v>1</v>
      </c>
      <c r="BC4" s="246" t="s">
        <v>876</v>
      </c>
      <c r="BD4" s="246" t="s">
        <v>83</v>
      </c>
    </row>
    <row r="5" s="1" customFormat="1" ht="6.96" customHeight="1">
      <c r="B5" s="21"/>
      <c r="I5" s="119"/>
      <c r="L5" s="21"/>
      <c r="AZ5" s="246" t="s">
        <v>877</v>
      </c>
      <c r="BA5" s="246" t="s">
        <v>1</v>
      </c>
      <c r="BB5" s="246" t="s">
        <v>1</v>
      </c>
      <c r="BC5" s="246" t="s">
        <v>878</v>
      </c>
      <c r="BD5" s="246" t="s">
        <v>83</v>
      </c>
    </row>
    <row r="6" s="1" customFormat="1" ht="12" customHeight="1">
      <c r="B6" s="21"/>
      <c r="D6" s="31" t="s">
        <v>16</v>
      </c>
      <c r="I6" s="119"/>
      <c r="L6" s="21"/>
      <c r="AZ6" s="246" t="s">
        <v>879</v>
      </c>
      <c r="BA6" s="246" t="s">
        <v>1</v>
      </c>
      <c r="BB6" s="246" t="s">
        <v>1</v>
      </c>
      <c r="BC6" s="246" t="s">
        <v>880</v>
      </c>
      <c r="BD6" s="246" t="s">
        <v>83</v>
      </c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881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ROUND(J119,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ROUND((SUM(BE119:BE197)),  2)</f>
        <v>0</v>
      </c>
      <c r="G33" s="37"/>
      <c r="H33" s="37"/>
      <c r="I33" s="134">
        <v>0.20999999999999999</v>
      </c>
      <c r="J33" s="133">
        <f>ROUND(((SUM(BE119:BE197))*I33),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ROUND((SUM(BF119:BF197)),  2)</f>
        <v>0</v>
      </c>
      <c r="G34" s="37"/>
      <c r="H34" s="37"/>
      <c r="I34" s="134">
        <v>0.14999999999999999</v>
      </c>
      <c r="J34" s="133">
        <f>ROUND(((SUM(BF119:BF197))*I34),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ROUND((SUM(BG119:BG197)),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ROUND((SUM(BH119:BH197)),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ROUND((SUM(BI119:BI197)),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458/20-4-04-1 - SO 30 Terénní a sadové úpravy ploch veřejných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J119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J120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250</v>
      </c>
      <c r="E98" s="160"/>
      <c r="F98" s="160"/>
      <c r="G98" s="160"/>
      <c r="H98" s="160"/>
      <c r="I98" s="161"/>
      <c r="J98" s="162">
        <f>J121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466</v>
      </c>
      <c r="E99" s="160"/>
      <c r="F99" s="160"/>
      <c r="G99" s="160"/>
      <c r="H99" s="160"/>
      <c r="I99" s="161"/>
      <c r="J99" s="162">
        <f>J195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123"/>
      <c r="J100" s="37"/>
      <c r="K100" s="37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59"/>
      <c r="C101" s="60"/>
      <c r="D101" s="60"/>
      <c r="E101" s="60"/>
      <c r="F101" s="60"/>
      <c r="G101" s="60"/>
      <c r="H101" s="60"/>
      <c r="I101" s="147"/>
      <c r="J101" s="60"/>
      <c r="K101" s="60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1"/>
      <c r="C105" s="62"/>
      <c r="D105" s="62"/>
      <c r="E105" s="62"/>
      <c r="F105" s="62"/>
      <c r="G105" s="62"/>
      <c r="H105" s="62"/>
      <c r="I105" s="148"/>
      <c r="J105" s="62"/>
      <c r="K105" s="62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137</v>
      </c>
      <c r="D106" s="37"/>
      <c r="E106" s="37"/>
      <c r="F106" s="37"/>
      <c r="G106" s="37"/>
      <c r="H106" s="37"/>
      <c r="I106" s="123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123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7"/>
      <c r="E108" s="37"/>
      <c r="F108" s="37"/>
      <c r="G108" s="37"/>
      <c r="H108" s="37"/>
      <c r="I108" s="123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7"/>
      <c r="D109" s="37"/>
      <c r="E109" s="122" t="str">
        <f>E7</f>
        <v>Obchodní centrum Lysá nad Labem - veřejná dopravní a technická infrastruktura</v>
      </c>
      <c r="F109" s="31"/>
      <c r="G109" s="31"/>
      <c r="H109" s="31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124</v>
      </c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66" t="str">
        <f>E9</f>
        <v>458/20-4-04-1 - SO 30 Terénní a sadové úpravy ploch veřejných</v>
      </c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7"/>
      <c r="E113" s="37"/>
      <c r="F113" s="26" t="str">
        <f>F12</f>
        <v xml:space="preserve"> </v>
      </c>
      <c r="G113" s="37"/>
      <c r="H113" s="37"/>
      <c r="I113" s="124" t="s">
        <v>22</v>
      </c>
      <c r="J113" s="68" t="str">
        <f>IF(J12="","",J12)</f>
        <v>20. 3. 2020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24</v>
      </c>
      <c r="D115" s="37"/>
      <c r="E115" s="37"/>
      <c r="F115" s="26" t="str">
        <f>E15</f>
        <v xml:space="preserve"> </v>
      </c>
      <c r="G115" s="37"/>
      <c r="H115" s="37"/>
      <c r="I115" s="124" t="s">
        <v>29</v>
      </c>
      <c r="J115" s="35" t="str">
        <f>E21</f>
        <v xml:space="preserve"> 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27</v>
      </c>
      <c r="D116" s="37"/>
      <c r="E116" s="37"/>
      <c r="F116" s="26" t="str">
        <f>IF(E18="","",E18)</f>
        <v>Vyplň údaj</v>
      </c>
      <c r="G116" s="37"/>
      <c r="H116" s="37"/>
      <c r="I116" s="124" t="s">
        <v>31</v>
      </c>
      <c r="J116" s="35" t="str">
        <f>E24</f>
        <v xml:space="preserve"> 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63"/>
      <c r="B118" s="164"/>
      <c r="C118" s="165" t="s">
        <v>138</v>
      </c>
      <c r="D118" s="166" t="s">
        <v>58</v>
      </c>
      <c r="E118" s="166" t="s">
        <v>54</v>
      </c>
      <c r="F118" s="166" t="s">
        <v>55</v>
      </c>
      <c r="G118" s="166" t="s">
        <v>139</v>
      </c>
      <c r="H118" s="166" t="s">
        <v>140</v>
      </c>
      <c r="I118" s="167" t="s">
        <v>141</v>
      </c>
      <c r="J118" s="166" t="s">
        <v>128</v>
      </c>
      <c r="K118" s="168" t="s">
        <v>142</v>
      </c>
      <c r="L118" s="169"/>
      <c r="M118" s="85" t="s">
        <v>1</v>
      </c>
      <c r="N118" s="86" t="s">
        <v>37</v>
      </c>
      <c r="O118" s="86" t="s">
        <v>143</v>
      </c>
      <c r="P118" s="86" t="s">
        <v>144</v>
      </c>
      <c r="Q118" s="86" t="s">
        <v>145</v>
      </c>
      <c r="R118" s="86" t="s">
        <v>146</v>
      </c>
      <c r="S118" s="86" t="s">
        <v>147</v>
      </c>
      <c r="T118" s="87" t="s">
        <v>148</v>
      </c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</row>
    <row r="119" s="2" customFormat="1" ht="22.8" customHeight="1">
      <c r="A119" s="37"/>
      <c r="B119" s="38"/>
      <c r="C119" s="92" t="s">
        <v>149</v>
      </c>
      <c r="D119" s="37"/>
      <c r="E119" s="37"/>
      <c r="F119" s="37"/>
      <c r="G119" s="37"/>
      <c r="H119" s="37"/>
      <c r="I119" s="123"/>
      <c r="J119" s="170">
        <f>BK119</f>
        <v>0</v>
      </c>
      <c r="K119" s="37"/>
      <c r="L119" s="38"/>
      <c r="M119" s="88"/>
      <c r="N119" s="72"/>
      <c r="O119" s="89"/>
      <c r="P119" s="171">
        <f>P120</f>
        <v>0</v>
      </c>
      <c r="Q119" s="89"/>
      <c r="R119" s="171">
        <f>R120</f>
        <v>8.4510699999999996</v>
      </c>
      <c r="S119" s="89"/>
      <c r="T119" s="172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72</v>
      </c>
      <c r="AU119" s="18" t="s">
        <v>130</v>
      </c>
      <c r="BK119" s="173">
        <f>BK120</f>
        <v>0</v>
      </c>
    </row>
    <row r="120" s="12" customFormat="1" ht="25.92" customHeight="1">
      <c r="A120" s="12"/>
      <c r="B120" s="174"/>
      <c r="C120" s="12"/>
      <c r="D120" s="175" t="s">
        <v>72</v>
      </c>
      <c r="E120" s="176" t="s">
        <v>255</v>
      </c>
      <c r="F120" s="176" t="s">
        <v>256</v>
      </c>
      <c r="G120" s="12"/>
      <c r="H120" s="12"/>
      <c r="I120" s="177"/>
      <c r="J120" s="178">
        <f>BK120</f>
        <v>0</v>
      </c>
      <c r="K120" s="12"/>
      <c r="L120" s="174"/>
      <c r="M120" s="179"/>
      <c r="N120" s="180"/>
      <c r="O120" s="180"/>
      <c r="P120" s="181">
        <f>P121+P195</f>
        <v>0</v>
      </c>
      <c r="Q120" s="180"/>
      <c r="R120" s="181">
        <f>R121+R195</f>
        <v>8.4510699999999996</v>
      </c>
      <c r="S120" s="180"/>
      <c r="T120" s="182">
        <f>T121+T195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5" t="s">
        <v>81</v>
      </c>
      <c r="AT120" s="183" t="s">
        <v>72</v>
      </c>
      <c r="AU120" s="183" t="s">
        <v>73</v>
      </c>
      <c r="AY120" s="175" t="s">
        <v>153</v>
      </c>
      <c r="BK120" s="184">
        <f>BK121+BK195</f>
        <v>0</v>
      </c>
    </row>
    <row r="121" s="12" customFormat="1" ht="22.8" customHeight="1">
      <c r="A121" s="12"/>
      <c r="B121" s="174"/>
      <c r="C121" s="12"/>
      <c r="D121" s="175" t="s">
        <v>72</v>
      </c>
      <c r="E121" s="185" t="s">
        <v>81</v>
      </c>
      <c r="F121" s="185" t="s">
        <v>257</v>
      </c>
      <c r="G121" s="12"/>
      <c r="H121" s="12"/>
      <c r="I121" s="177"/>
      <c r="J121" s="186">
        <f>BK121</f>
        <v>0</v>
      </c>
      <c r="K121" s="12"/>
      <c r="L121" s="174"/>
      <c r="M121" s="179"/>
      <c r="N121" s="180"/>
      <c r="O121" s="180"/>
      <c r="P121" s="181">
        <f>SUM(P122:P194)</f>
        <v>0</v>
      </c>
      <c r="Q121" s="180"/>
      <c r="R121" s="181">
        <f>SUM(R122:R194)</f>
        <v>8.4510699999999996</v>
      </c>
      <c r="S121" s="180"/>
      <c r="T121" s="182">
        <f>SUM(T122:T194)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5" t="s">
        <v>81</v>
      </c>
      <c r="AT121" s="183" t="s">
        <v>72</v>
      </c>
      <c r="AU121" s="183" t="s">
        <v>81</v>
      </c>
      <c r="AY121" s="175" t="s">
        <v>153</v>
      </c>
      <c r="BK121" s="184">
        <f>SUM(BK122:BK194)</f>
        <v>0</v>
      </c>
    </row>
    <row r="122" s="2" customFormat="1" ht="16.5" customHeight="1">
      <c r="A122" s="37"/>
      <c r="B122" s="187"/>
      <c r="C122" s="188" t="s">
        <v>81</v>
      </c>
      <c r="D122" s="188" t="s">
        <v>156</v>
      </c>
      <c r="E122" s="189" t="s">
        <v>882</v>
      </c>
      <c r="F122" s="190" t="s">
        <v>883</v>
      </c>
      <c r="G122" s="191" t="s">
        <v>260</v>
      </c>
      <c r="H122" s="192">
        <v>865.5</v>
      </c>
      <c r="I122" s="193"/>
      <c r="J122" s="194">
        <f>ROUND(I122*H122,2)</f>
        <v>0</v>
      </c>
      <c r="K122" s="190" t="s">
        <v>261</v>
      </c>
      <c r="L122" s="38"/>
      <c r="M122" s="195" t="s">
        <v>1</v>
      </c>
      <c r="N122" s="196" t="s">
        <v>38</v>
      </c>
      <c r="O122" s="76"/>
      <c r="P122" s="197">
        <f>O122*H122</f>
        <v>0</v>
      </c>
      <c r="Q122" s="197">
        <v>0</v>
      </c>
      <c r="R122" s="197">
        <f>Q122*H122</f>
        <v>0</v>
      </c>
      <c r="S122" s="197">
        <v>0</v>
      </c>
      <c r="T122" s="198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9" t="s">
        <v>173</v>
      </c>
      <c r="AT122" s="199" t="s">
        <v>156</v>
      </c>
      <c r="AU122" s="199" t="s">
        <v>83</v>
      </c>
      <c r="AY122" s="18" t="s">
        <v>153</v>
      </c>
      <c r="BE122" s="200">
        <f>IF(N122="základní",J122,0)</f>
        <v>0</v>
      </c>
      <c r="BF122" s="200">
        <f>IF(N122="snížená",J122,0)</f>
        <v>0</v>
      </c>
      <c r="BG122" s="200">
        <f>IF(N122="zákl. přenesená",J122,0)</f>
        <v>0</v>
      </c>
      <c r="BH122" s="200">
        <f>IF(N122="sníž. přenesená",J122,0)</f>
        <v>0</v>
      </c>
      <c r="BI122" s="200">
        <f>IF(N122="nulová",J122,0)</f>
        <v>0</v>
      </c>
      <c r="BJ122" s="18" t="s">
        <v>81</v>
      </c>
      <c r="BK122" s="200">
        <f>ROUND(I122*H122,2)</f>
        <v>0</v>
      </c>
      <c r="BL122" s="18" t="s">
        <v>173</v>
      </c>
      <c r="BM122" s="199" t="s">
        <v>884</v>
      </c>
    </row>
    <row r="123" s="2" customFormat="1">
      <c r="A123" s="37"/>
      <c r="B123" s="38"/>
      <c r="C123" s="37"/>
      <c r="D123" s="201" t="s">
        <v>162</v>
      </c>
      <c r="E123" s="37"/>
      <c r="F123" s="202" t="s">
        <v>885</v>
      </c>
      <c r="G123" s="37"/>
      <c r="H123" s="37"/>
      <c r="I123" s="123"/>
      <c r="J123" s="37"/>
      <c r="K123" s="37"/>
      <c r="L123" s="38"/>
      <c r="M123" s="203"/>
      <c r="N123" s="204"/>
      <c r="O123" s="76"/>
      <c r="P123" s="76"/>
      <c r="Q123" s="76"/>
      <c r="R123" s="76"/>
      <c r="S123" s="76"/>
      <c r="T123" s="7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162</v>
      </c>
      <c r="AU123" s="18" t="s">
        <v>83</v>
      </c>
    </row>
    <row r="124" s="2" customFormat="1">
      <c r="A124" s="37"/>
      <c r="B124" s="38"/>
      <c r="C124" s="37"/>
      <c r="D124" s="201" t="s">
        <v>197</v>
      </c>
      <c r="E124" s="37"/>
      <c r="F124" s="205" t="s">
        <v>886</v>
      </c>
      <c r="G124" s="37"/>
      <c r="H124" s="37"/>
      <c r="I124" s="123"/>
      <c r="J124" s="37"/>
      <c r="K124" s="37"/>
      <c r="L124" s="38"/>
      <c r="M124" s="203"/>
      <c r="N124" s="204"/>
      <c r="O124" s="76"/>
      <c r="P124" s="76"/>
      <c r="Q124" s="76"/>
      <c r="R124" s="76"/>
      <c r="S124" s="76"/>
      <c r="T124" s="7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197</v>
      </c>
      <c r="AU124" s="18" t="s">
        <v>83</v>
      </c>
    </row>
    <row r="125" s="14" customFormat="1">
      <c r="A125" s="14"/>
      <c r="B125" s="217"/>
      <c r="C125" s="14"/>
      <c r="D125" s="201" t="s">
        <v>264</v>
      </c>
      <c r="E125" s="218" t="s">
        <v>1</v>
      </c>
      <c r="F125" s="219" t="s">
        <v>877</v>
      </c>
      <c r="G125" s="14"/>
      <c r="H125" s="220">
        <v>865.5</v>
      </c>
      <c r="I125" s="221"/>
      <c r="J125" s="14"/>
      <c r="K125" s="14"/>
      <c r="L125" s="217"/>
      <c r="M125" s="222"/>
      <c r="N125" s="223"/>
      <c r="O125" s="223"/>
      <c r="P125" s="223"/>
      <c r="Q125" s="223"/>
      <c r="R125" s="223"/>
      <c r="S125" s="223"/>
      <c r="T125" s="22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18" t="s">
        <v>264</v>
      </c>
      <c r="AU125" s="218" t="s">
        <v>83</v>
      </c>
      <c r="AV125" s="14" t="s">
        <v>83</v>
      </c>
      <c r="AW125" s="14" t="s">
        <v>30</v>
      </c>
      <c r="AX125" s="14" t="s">
        <v>81</v>
      </c>
      <c r="AY125" s="218" t="s">
        <v>153</v>
      </c>
    </row>
    <row r="126" s="2" customFormat="1" ht="16.5" customHeight="1">
      <c r="A126" s="37"/>
      <c r="B126" s="187"/>
      <c r="C126" s="188" t="s">
        <v>83</v>
      </c>
      <c r="D126" s="188" t="s">
        <v>156</v>
      </c>
      <c r="E126" s="189" t="s">
        <v>315</v>
      </c>
      <c r="F126" s="190" t="s">
        <v>316</v>
      </c>
      <c r="G126" s="191" t="s">
        <v>301</v>
      </c>
      <c r="H126" s="192">
        <v>86.549999999999997</v>
      </c>
      <c r="I126" s="193"/>
      <c r="J126" s="194">
        <f>ROUND(I126*H126,2)</f>
        <v>0</v>
      </c>
      <c r="K126" s="190" t="s">
        <v>261</v>
      </c>
      <c r="L126" s="38"/>
      <c r="M126" s="195" t="s">
        <v>1</v>
      </c>
      <c r="N126" s="196" t="s">
        <v>38</v>
      </c>
      <c r="O126" s="76"/>
      <c r="P126" s="197">
        <f>O126*H126</f>
        <v>0</v>
      </c>
      <c r="Q126" s="197">
        <v>0</v>
      </c>
      <c r="R126" s="197">
        <f>Q126*H126</f>
        <v>0</v>
      </c>
      <c r="S126" s="197">
        <v>0</v>
      </c>
      <c r="T126" s="198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9" t="s">
        <v>173</v>
      </c>
      <c r="AT126" s="199" t="s">
        <v>156</v>
      </c>
      <c r="AU126" s="199" t="s">
        <v>83</v>
      </c>
      <c r="AY126" s="18" t="s">
        <v>153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8" t="s">
        <v>81</v>
      </c>
      <c r="BK126" s="200">
        <f>ROUND(I126*H126,2)</f>
        <v>0</v>
      </c>
      <c r="BL126" s="18" t="s">
        <v>173</v>
      </c>
      <c r="BM126" s="199" t="s">
        <v>887</v>
      </c>
    </row>
    <row r="127" s="2" customFormat="1">
      <c r="A127" s="37"/>
      <c r="B127" s="38"/>
      <c r="C127" s="37"/>
      <c r="D127" s="201" t="s">
        <v>162</v>
      </c>
      <c r="E127" s="37"/>
      <c r="F127" s="202" t="s">
        <v>318</v>
      </c>
      <c r="G127" s="37"/>
      <c r="H127" s="37"/>
      <c r="I127" s="123"/>
      <c r="J127" s="37"/>
      <c r="K127" s="37"/>
      <c r="L127" s="38"/>
      <c r="M127" s="203"/>
      <c r="N127" s="204"/>
      <c r="O127" s="76"/>
      <c r="P127" s="76"/>
      <c r="Q127" s="76"/>
      <c r="R127" s="76"/>
      <c r="S127" s="76"/>
      <c r="T127" s="7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162</v>
      </c>
      <c r="AU127" s="18" t="s">
        <v>83</v>
      </c>
    </row>
    <row r="128" s="2" customFormat="1">
      <c r="A128" s="37"/>
      <c r="B128" s="38"/>
      <c r="C128" s="37"/>
      <c r="D128" s="201" t="s">
        <v>197</v>
      </c>
      <c r="E128" s="37"/>
      <c r="F128" s="205" t="s">
        <v>888</v>
      </c>
      <c r="G128" s="37"/>
      <c r="H128" s="37"/>
      <c r="I128" s="123"/>
      <c r="J128" s="37"/>
      <c r="K128" s="37"/>
      <c r="L128" s="38"/>
      <c r="M128" s="203"/>
      <c r="N128" s="204"/>
      <c r="O128" s="76"/>
      <c r="P128" s="76"/>
      <c r="Q128" s="76"/>
      <c r="R128" s="76"/>
      <c r="S128" s="76"/>
      <c r="T128" s="7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197</v>
      </c>
      <c r="AU128" s="18" t="s">
        <v>83</v>
      </c>
    </row>
    <row r="129" s="14" customFormat="1">
      <c r="A129" s="14"/>
      <c r="B129" s="217"/>
      <c r="C129" s="14"/>
      <c r="D129" s="201" t="s">
        <v>264</v>
      </c>
      <c r="E129" s="218" t="s">
        <v>1</v>
      </c>
      <c r="F129" s="219" t="s">
        <v>889</v>
      </c>
      <c r="G129" s="14"/>
      <c r="H129" s="220">
        <v>86.549999999999997</v>
      </c>
      <c r="I129" s="221"/>
      <c r="J129" s="14"/>
      <c r="K129" s="14"/>
      <c r="L129" s="217"/>
      <c r="M129" s="222"/>
      <c r="N129" s="223"/>
      <c r="O129" s="223"/>
      <c r="P129" s="223"/>
      <c r="Q129" s="223"/>
      <c r="R129" s="223"/>
      <c r="S129" s="223"/>
      <c r="T129" s="22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18" t="s">
        <v>264</v>
      </c>
      <c r="AU129" s="218" t="s">
        <v>83</v>
      </c>
      <c r="AV129" s="14" t="s">
        <v>83</v>
      </c>
      <c r="AW129" s="14" t="s">
        <v>30</v>
      </c>
      <c r="AX129" s="14" t="s">
        <v>81</v>
      </c>
      <c r="AY129" s="218" t="s">
        <v>153</v>
      </c>
    </row>
    <row r="130" s="2" customFormat="1" ht="16.5" customHeight="1">
      <c r="A130" s="37"/>
      <c r="B130" s="187"/>
      <c r="C130" s="188" t="s">
        <v>168</v>
      </c>
      <c r="D130" s="188" t="s">
        <v>156</v>
      </c>
      <c r="E130" s="189" t="s">
        <v>890</v>
      </c>
      <c r="F130" s="190" t="s">
        <v>891</v>
      </c>
      <c r="G130" s="191" t="s">
        <v>260</v>
      </c>
      <c r="H130" s="192">
        <v>865.5</v>
      </c>
      <c r="I130" s="193"/>
      <c r="J130" s="194">
        <f>ROUND(I130*H130,2)</f>
        <v>0</v>
      </c>
      <c r="K130" s="190" t="s">
        <v>261</v>
      </c>
      <c r="L130" s="38"/>
      <c r="M130" s="195" t="s">
        <v>1</v>
      </c>
      <c r="N130" s="196" t="s">
        <v>38</v>
      </c>
      <c r="O130" s="76"/>
      <c r="P130" s="197">
        <f>O130*H130</f>
        <v>0</v>
      </c>
      <c r="Q130" s="197">
        <v>0</v>
      </c>
      <c r="R130" s="197">
        <f>Q130*H130</f>
        <v>0</v>
      </c>
      <c r="S130" s="197">
        <v>0</v>
      </c>
      <c r="T130" s="198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9" t="s">
        <v>173</v>
      </c>
      <c r="AT130" s="199" t="s">
        <v>156</v>
      </c>
      <c r="AU130" s="199" t="s">
        <v>83</v>
      </c>
      <c r="AY130" s="18" t="s">
        <v>153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8" t="s">
        <v>81</v>
      </c>
      <c r="BK130" s="200">
        <f>ROUND(I130*H130,2)</f>
        <v>0</v>
      </c>
      <c r="BL130" s="18" t="s">
        <v>173</v>
      </c>
      <c r="BM130" s="199" t="s">
        <v>892</v>
      </c>
    </row>
    <row r="131" s="2" customFormat="1">
      <c r="A131" s="37"/>
      <c r="B131" s="38"/>
      <c r="C131" s="37"/>
      <c r="D131" s="201" t="s">
        <v>162</v>
      </c>
      <c r="E131" s="37"/>
      <c r="F131" s="202" t="s">
        <v>893</v>
      </c>
      <c r="G131" s="37"/>
      <c r="H131" s="37"/>
      <c r="I131" s="123"/>
      <c r="J131" s="37"/>
      <c r="K131" s="37"/>
      <c r="L131" s="38"/>
      <c r="M131" s="203"/>
      <c r="N131" s="204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162</v>
      </c>
      <c r="AU131" s="18" t="s">
        <v>83</v>
      </c>
    </row>
    <row r="132" s="14" customFormat="1">
      <c r="A132" s="14"/>
      <c r="B132" s="217"/>
      <c r="C132" s="14"/>
      <c r="D132" s="201" t="s">
        <v>264</v>
      </c>
      <c r="E132" s="218" t="s">
        <v>1</v>
      </c>
      <c r="F132" s="219" t="s">
        <v>877</v>
      </c>
      <c r="G132" s="14"/>
      <c r="H132" s="220">
        <v>865.5</v>
      </c>
      <c r="I132" s="221"/>
      <c r="J132" s="14"/>
      <c r="K132" s="14"/>
      <c r="L132" s="217"/>
      <c r="M132" s="222"/>
      <c r="N132" s="223"/>
      <c r="O132" s="223"/>
      <c r="P132" s="223"/>
      <c r="Q132" s="223"/>
      <c r="R132" s="223"/>
      <c r="S132" s="223"/>
      <c r="T132" s="22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8" t="s">
        <v>264</v>
      </c>
      <c r="AU132" s="218" t="s">
        <v>83</v>
      </c>
      <c r="AV132" s="14" t="s">
        <v>83</v>
      </c>
      <c r="AW132" s="14" t="s">
        <v>30</v>
      </c>
      <c r="AX132" s="14" t="s">
        <v>81</v>
      </c>
      <c r="AY132" s="218" t="s">
        <v>153</v>
      </c>
    </row>
    <row r="133" s="2" customFormat="1" ht="16.5" customHeight="1">
      <c r="A133" s="37"/>
      <c r="B133" s="187"/>
      <c r="C133" s="188" t="s">
        <v>173</v>
      </c>
      <c r="D133" s="188" t="s">
        <v>156</v>
      </c>
      <c r="E133" s="189" t="s">
        <v>894</v>
      </c>
      <c r="F133" s="190" t="s">
        <v>895</v>
      </c>
      <c r="G133" s="191" t="s">
        <v>260</v>
      </c>
      <c r="H133" s="192">
        <v>865.5</v>
      </c>
      <c r="I133" s="193"/>
      <c r="J133" s="194">
        <f>ROUND(I133*H133,2)</f>
        <v>0</v>
      </c>
      <c r="K133" s="190" t="s">
        <v>261</v>
      </c>
      <c r="L133" s="38"/>
      <c r="M133" s="195" t="s">
        <v>1</v>
      </c>
      <c r="N133" s="196" t="s">
        <v>38</v>
      </c>
      <c r="O133" s="76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9" t="s">
        <v>173</v>
      </c>
      <c r="AT133" s="199" t="s">
        <v>156</v>
      </c>
      <c r="AU133" s="199" t="s">
        <v>83</v>
      </c>
      <c r="AY133" s="18" t="s">
        <v>153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8" t="s">
        <v>81</v>
      </c>
      <c r="BK133" s="200">
        <f>ROUND(I133*H133,2)</f>
        <v>0</v>
      </c>
      <c r="BL133" s="18" t="s">
        <v>173</v>
      </c>
      <c r="BM133" s="199" t="s">
        <v>896</v>
      </c>
    </row>
    <row r="134" s="2" customFormat="1">
      <c r="A134" s="37"/>
      <c r="B134" s="38"/>
      <c r="C134" s="37"/>
      <c r="D134" s="201" t="s">
        <v>162</v>
      </c>
      <c r="E134" s="37"/>
      <c r="F134" s="202" t="s">
        <v>897</v>
      </c>
      <c r="G134" s="37"/>
      <c r="H134" s="37"/>
      <c r="I134" s="123"/>
      <c r="J134" s="37"/>
      <c r="K134" s="37"/>
      <c r="L134" s="38"/>
      <c r="M134" s="203"/>
      <c r="N134" s="204"/>
      <c r="O134" s="76"/>
      <c r="P134" s="76"/>
      <c r="Q134" s="76"/>
      <c r="R134" s="76"/>
      <c r="S134" s="76"/>
      <c r="T134" s="7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162</v>
      </c>
      <c r="AU134" s="18" t="s">
        <v>83</v>
      </c>
    </row>
    <row r="135" s="14" customFormat="1">
      <c r="A135" s="14"/>
      <c r="B135" s="217"/>
      <c r="C135" s="14"/>
      <c r="D135" s="201" t="s">
        <v>264</v>
      </c>
      <c r="E135" s="218" t="s">
        <v>877</v>
      </c>
      <c r="F135" s="219" t="s">
        <v>878</v>
      </c>
      <c r="G135" s="14"/>
      <c r="H135" s="220">
        <v>865.5</v>
      </c>
      <c r="I135" s="221"/>
      <c r="J135" s="14"/>
      <c r="K135" s="14"/>
      <c r="L135" s="217"/>
      <c r="M135" s="222"/>
      <c r="N135" s="223"/>
      <c r="O135" s="223"/>
      <c r="P135" s="223"/>
      <c r="Q135" s="223"/>
      <c r="R135" s="223"/>
      <c r="S135" s="223"/>
      <c r="T135" s="22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8" t="s">
        <v>264</v>
      </c>
      <c r="AU135" s="218" t="s">
        <v>83</v>
      </c>
      <c r="AV135" s="14" t="s">
        <v>83</v>
      </c>
      <c r="AW135" s="14" t="s">
        <v>30</v>
      </c>
      <c r="AX135" s="14" t="s">
        <v>81</v>
      </c>
      <c r="AY135" s="218" t="s">
        <v>153</v>
      </c>
    </row>
    <row r="136" s="2" customFormat="1" ht="16.5" customHeight="1">
      <c r="A136" s="37"/>
      <c r="B136" s="187"/>
      <c r="C136" s="236" t="s">
        <v>152</v>
      </c>
      <c r="D136" s="236" t="s">
        <v>491</v>
      </c>
      <c r="E136" s="237" t="s">
        <v>898</v>
      </c>
      <c r="F136" s="238" t="s">
        <v>899</v>
      </c>
      <c r="G136" s="239" t="s">
        <v>900</v>
      </c>
      <c r="H136" s="240">
        <v>0.64900000000000002</v>
      </c>
      <c r="I136" s="241"/>
      <c r="J136" s="242">
        <f>ROUND(I136*H136,2)</f>
        <v>0</v>
      </c>
      <c r="K136" s="238" t="s">
        <v>261</v>
      </c>
      <c r="L136" s="243"/>
      <c r="M136" s="244" t="s">
        <v>1</v>
      </c>
      <c r="N136" s="245" t="s">
        <v>38</v>
      </c>
      <c r="O136" s="76"/>
      <c r="P136" s="197">
        <f>O136*H136</f>
        <v>0</v>
      </c>
      <c r="Q136" s="197">
        <v>0.001</v>
      </c>
      <c r="R136" s="197">
        <f>Q136*H136</f>
        <v>0.00064900000000000005</v>
      </c>
      <c r="S136" s="197">
        <v>0</v>
      </c>
      <c r="T136" s="198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9" t="s">
        <v>193</v>
      </c>
      <c r="AT136" s="199" t="s">
        <v>491</v>
      </c>
      <c r="AU136" s="199" t="s">
        <v>83</v>
      </c>
      <c r="AY136" s="18" t="s">
        <v>153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8" t="s">
        <v>81</v>
      </c>
      <c r="BK136" s="200">
        <f>ROUND(I136*H136,2)</f>
        <v>0</v>
      </c>
      <c r="BL136" s="18" t="s">
        <v>173</v>
      </c>
      <c r="BM136" s="199" t="s">
        <v>901</v>
      </c>
    </row>
    <row r="137" s="2" customFormat="1">
      <c r="A137" s="37"/>
      <c r="B137" s="38"/>
      <c r="C137" s="37"/>
      <c r="D137" s="201" t="s">
        <v>162</v>
      </c>
      <c r="E137" s="37"/>
      <c r="F137" s="202" t="s">
        <v>899</v>
      </c>
      <c r="G137" s="37"/>
      <c r="H137" s="37"/>
      <c r="I137" s="123"/>
      <c r="J137" s="37"/>
      <c r="K137" s="37"/>
      <c r="L137" s="38"/>
      <c r="M137" s="203"/>
      <c r="N137" s="204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162</v>
      </c>
      <c r="AU137" s="18" t="s">
        <v>83</v>
      </c>
    </row>
    <row r="138" s="14" customFormat="1">
      <c r="A138" s="14"/>
      <c r="B138" s="217"/>
      <c r="C138" s="14"/>
      <c r="D138" s="201" t="s">
        <v>264</v>
      </c>
      <c r="E138" s="218" t="s">
        <v>1</v>
      </c>
      <c r="F138" s="219" t="s">
        <v>902</v>
      </c>
      <c r="G138" s="14"/>
      <c r="H138" s="220">
        <v>43.274999999999999</v>
      </c>
      <c r="I138" s="221"/>
      <c r="J138" s="14"/>
      <c r="K138" s="14"/>
      <c r="L138" s="217"/>
      <c r="M138" s="222"/>
      <c r="N138" s="223"/>
      <c r="O138" s="223"/>
      <c r="P138" s="223"/>
      <c r="Q138" s="223"/>
      <c r="R138" s="223"/>
      <c r="S138" s="223"/>
      <c r="T138" s="22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8" t="s">
        <v>264</v>
      </c>
      <c r="AU138" s="218" t="s">
        <v>83</v>
      </c>
      <c r="AV138" s="14" t="s">
        <v>83</v>
      </c>
      <c r="AW138" s="14" t="s">
        <v>30</v>
      </c>
      <c r="AX138" s="14" t="s">
        <v>81</v>
      </c>
      <c r="AY138" s="218" t="s">
        <v>153</v>
      </c>
    </row>
    <row r="139" s="14" customFormat="1">
      <c r="A139" s="14"/>
      <c r="B139" s="217"/>
      <c r="C139" s="14"/>
      <c r="D139" s="201" t="s">
        <v>264</v>
      </c>
      <c r="E139" s="14"/>
      <c r="F139" s="219" t="s">
        <v>903</v>
      </c>
      <c r="G139" s="14"/>
      <c r="H139" s="220">
        <v>0.64900000000000002</v>
      </c>
      <c r="I139" s="221"/>
      <c r="J139" s="14"/>
      <c r="K139" s="14"/>
      <c r="L139" s="217"/>
      <c r="M139" s="222"/>
      <c r="N139" s="223"/>
      <c r="O139" s="223"/>
      <c r="P139" s="223"/>
      <c r="Q139" s="223"/>
      <c r="R139" s="223"/>
      <c r="S139" s="223"/>
      <c r="T139" s="22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8" t="s">
        <v>264</v>
      </c>
      <c r="AU139" s="218" t="s">
        <v>83</v>
      </c>
      <c r="AV139" s="14" t="s">
        <v>83</v>
      </c>
      <c r="AW139" s="14" t="s">
        <v>3</v>
      </c>
      <c r="AX139" s="14" t="s">
        <v>81</v>
      </c>
      <c r="AY139" s="218" t="s">
        <v>153</v>
      </c>
    </row>
    <row r="140" s="2" customFormat="1" ht="16.5" customHeight="1">
      <c r="A140" s="37"/>
      <c r="B140" s="187"/>
      <c r="C140" s="188" t="s">
        <v>183</v>
      </c>
      <c r="D140" s="188" t="s">
        <v>156</v>
      </c>
      <c r="E140" s="189" t="s">
        <v>904</v>
      </c>
      <c r="F140" s="190" t="s">
        <v>905</v>
      </c>
      <c r="G140" s="191" t="s">
        <v>494</v>
      </c>
      <c r="H140" s="192">
        <v>35</v>
      </c>
      <c r="I140" s="193"/>
      <c r="J140" s="194">
        <f>ROUND(I140*H140,2)</f>
        <v>0</v>
      </c>
      <c r="K140" s="190" t="s">
        <v>261</v>
      </c>
      <c r="L140" s="38"/>
      <c r="M140" s="195" t="s">
        <v>1</v>
      </c>
      <c r="N140" s="196" t="s">
        <v>38</v>
      </c>
      <c r="O140" s="76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9" t="s">
        <v>173</v>
      </c>
      <c r="AT140" s="199" t="s">
        <v>156</v>
      </c>
      <c r="AU140" s="199" t="s">
        <v>83</v>
      </c>
      <c r="AY140" s="18" t="s">
        <v>153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8" t="s">
        <v>81</v>
      </c>
      <c r="BK140" s="200">
        <f>ROUND(I140*H140,2)</f>
        <v>0</v>
      </c>
      <c r="BL140" s="18" t="s">
        <v>173</v>
      </c>
      <c r="BM140" s="199" t="s">
        <v>906</v>
      </c>
    </row>
    <row r="141" s="2" customFormat="1">
      <c r="A141" s="37"/>
      <c r="B141" s="38"/>
      <c r="C141" s="37"/>
      <c r="D141" s="201" t="s">
        <v>162</v>
      </c>
      <c r="E141" s="37"/>
      <c r="F141" s="202" t="s">
        <v>907</v>
      </c>
      <c r="G141" s="37"/>
      <c r="H141" s="37"/>
      <c r="I141" s="123"/>
      <c r="J141" s="37"/>
      <c r="K141" s="37"/>
      <c r="L141" s="38"/>
      <c r="M141" s="203"/>
      <c r="N141" s="204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162</v>
      </c>
      <c r="AU141" s="18" t="s">
        <v>83</v>
      </c>
    </row>
    <row r="142" s="14" customFormat="1">
      <c r="A142" s="14"/>
      <c r="B142" s="217"/>
      <c r="C142" s="14"/>
      <c r="D142" s="201" t="s">
        <v>264</v>
      </c>
      <c r="E142" s="218" t="s">
        <v>1</v>
      </c>
      <c r="F142" s="219" t="s">
        <v>873</v>
      </c>
      <c r="G142" s="14"/>
      <c r="H142" s="220">
        <v>35</v>
      </c>
      <c r="I142" s="221"/>
      <c r="J142" s="14"/>
      <c r="K142" s="14"/>
      <c r="L142" s="217"/>
      <c r="M142" s="222"/>
      <c r="N142" s="223"/>
      <c r="O142" s="223"/>
      <c r="P142" s="223"/>
      <c r="Q142" s="223"/>
      <c r="R142" s="223"/>
      <c r="S142" s="223"/>
      <c r="T142" s="22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8" t="s">
        <v>264</v>
      </c>
      <c r="AU142" s="218" t="s">
        <v>83</v>
      </c>
      <c r="AV142" s="14" t="s">
        <v>83</v>
      </c>
      <c r="AW142" s="14" t="s">
        <v>30</v>
      </c>
      <c r="AX142" s="14" t="s">
        <v>81</v>
      </c>
      <c r="AY142" s="218" t="s">
        <v>153</v>
      </c>
    </row>
    <row r="143" s="2" customFormat="1" ht="16.5" customHeight="1">
      <c r="A143" s="37"/>
      <c r="B143" s="187"/>
      <c r="C143" s="236" t="s">
        <v>188</v>
      </c>
      <c r="D143" s="236" t="s">
        <v>491</v>
      </c>
      <c r="E143" s="237" t="s">
        <v>908</v>
      </c>
      <c r="F143" s="238" t="s">
        <v>909</v>
      </c>
      <c r="G143" s="239" t="s">
        <v>301</v>
      </c>
      <c r="H143" s="240">
        <v>24.5</v>
      </c>
      <c r="I143" s="241"/>
      <c r="J143" s="242">
        <f>ROUND(I143*H143,2)</f>
        <v>0</v>
      </c>
      <c r="K143" s="238" t="s">
        <v>261</v>
      </c>
      <c r="L143" s="243"/>
      <c r="M143" s="244" t="s">
        <v>1</v>
      </c>
      <c r="N143" s="245" t="s">
        <v>38</v>
      </c>
      <c r="O143" s="76"/>
      <c r="P143" s="197">
        <f>O143*H143</f>
        <v>0</v>
      </c>
      <c r="Q143" s="197">
        <v>0.22</v>
      </c>
      <c r="R143" s="197">
        <f>Q143*H143</f>
        <v>5.3899999999999997</v>
      </c>
      <c r="S143" s="197">
        <v>0</v>
      </c>
      <c r="T143" s="19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9" t="s">
        <v>193</v>
      </c>
      <c r="AT143" s="199" t="s">
        <v>491</v>
      </c>
      <c r="AU143" s="199" t="s">
        <v>83</v>
      </c>
      <c r="AY143" s="18" t="s">
        <v>153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8" t="s">
        <v>81</v>
      </c>
      <c r="BK143" s="200">
        <f>ROUND(I143*H143,2)</f>
        <v>0</v>
      </c>
      <c r="BL143" s="18" t="s">
        <v>173</v>
      </c>
      <c r="BM143" s="199" t="s">
        <v>910</v>
      </c>
    </row>
    <row r="144" s="2" customFormat="1">
      <c r="A144" s="37"/>
      <c r="B144" s="38"/>
      <c r="C144" s="37"/>
      <c r="D144" s="201" t="s">
        <v>162</v>
      </c>
      <c r="E144" s="37"/>
      <c r="F144" s="202" t="s">
        <v>909</v>
      </c>
      <c r="G144" s="37"/>
      <c r="H144" s="37"/>
      <c r="I144" s="123"/>
      <c r="J144" s="37"/>
      <c r="K144" s="37"/>
      <c r="L144" s="38"/>
      <c r="M144" s="203"/>
      <c r="N144" s="204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162</v>
      </c>
      <c r="AU144" s="18" t="s">
        <v>83</v>
      </c>
    </row>
    <row r="145" s="14" customFormat="1">
      <c r="A145" s="14"/>
      <c r="B145" s="217"/>
      <c r="C145" s="14"/>
      <c r="D145" s="201" t="s">
        <v>264</v>
      </c>
      <c r="E145" s="218" t="s">
        <v>1</v>
      </c>
      <c r="F145" s="219" t="s">
        <v>911</v>
      </c>
      <c r="G145" s="14"/>
      <c r="H145" s="220">
        <v>21</v>
      </c>
      <c r="I145" s="221"/>
      <c r="J145" s="14"/>
      <c r="K145" s="14"/>
      <c r="L145" s="217"/>
      <c r="M145" s="222"/>
      <c r="N145" s="223"/>
      <c r="O145" s="223"/>
      <c r="P145" s="223"/>
      <c r="Q145" s="223"/>
      <c r="R145" s="223"/>
      <c r="S145" s="223"/>
      <c r="T145" s="22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8" t="s">
        <v>264</v>
      </c>
      <c r="AU145" s="218" t="s">
        <v>83</v>
      </c>
      <c r="AV145" s="14" t="s">
        <v>83</v>
      </c>
      <c r="AW145" s="14" t="s">
        <v>30</v>
      </c>
      <c r="AX145" s="14" t="s">
        <v>73</v>
      </c>
      <c r="AY145" s="218" t="s">
        <v>153</v>
      </c>
    </row>
    <row r="146" s="13" customFormat="1">
      <c r="A146" s="13"/>
      <c r="B146" s="210"/>
      <c r="C146" s="13"/>
      <c r="D146" s="201" t="s">
        <v>264</v>
      </c>
      <c r="E146" s="211" t="s">
        <v>1</v>
      </c>
      <c r="F146" s="212" t="s">
        <v>912</v>
      </c>
      <c r="G146" s="13"/>
      <c r="H146" s="211" t="s">
        <v>1</v>
      </c>
      <c r="I146" s="213"/>
      <c r="J146" s="13"/>
      <c r="K146" s="13"/>
      <c r="L146" s="210"/>
      <c r="M146" s="214"/>
      <c r="N146" s="215"/>
      <c r="O146" s="215"/>
      <c r="P146" s="215"/>
      <c r="Q146" s="215"/>
      <c r="R146" s="215"/>
      <c r="S146" s="215"/>
      <c r="T146" s="21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11" t="s">
        <v>264</v>
      </c>
      <c r="AU146" s="211" t="s">
        <v>83</v>
      </c>
      <c r="AV146" s="13" t="s">
        <v>81</v>
      </c>
      <c r="AW146" s="13" t="s">
        <v>30</v>
      </c>
      <c r="AX146" s="13" t="s">
        <v>73</v>
      </c>
      <c r="AY146" s="211" t="s">
        <v>153</v>
      </c>
    </row>
    <row r="147" s="14" customFormat="1">
      <c r="A147" s="14"/>
      <c r="B147" s="217"/>
      <c r="C147" s="14"/>
      <c r="D147" s="201" t="s">
        <v>264</v>
      </c>
      <c r="E147" s="218" t="s">
        <v>1</v>
      </c>
      <c r="F147" s="219" t="s">
        <v>913</v>
      </c>
      <c r="G147" s="14"/>
      <c r="H147" s="220">
        <v>3.5</v>
      </c>
      <c r="I147" s="221"/>
      <c r="J147" s="14"/>
      <c r="K147" s="14"/>
      <c r="L147" s="217"/>
      <c r="M147" s="222"/>
      <c r="N147" s="223"/>
      <c r="O147" s="223"/>
      <c r="P147" s="223"/>
      <c r="Q147" s="223"/>
      <c r="R147" s="223"/>
      <c r="S147" s="223"/>
      <c r="T147" s="22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8" t="s">
        <v>264</v>
      </c>
      <c r="AU147" s="218" t="s">
        <v>83</v>
      </c>
      <c r="AV147" s="14" t="s">
        <v>83</v>
      </c>
      <c r="AW147" s="14" t="s">
        <v>30</v>
      </c>
      <c r="AX147" s="14" t="s">
        <v>73</v>
      </c>
      <c r="AY147" s="218" t="s">
        <v>153</v>
      </c>
    </row>
    <row r="148" s="13" customFormat="1">
      <c r="A148" s="13"/>
      <c r="B148" s="210"/>
      <c r="C148" s="13"/>
      <c r="D148" s="201" t="s">
        <v>264</v>
      </c>
      <c r="E148" s="211" t="s">
        <v>1</v>
      </c>
      <c r="F148" s="212" t="s">
        <v>914</v>
      </c>
      <c r="G148" s="13"/>
      <c r="H148" s="211" t="s">
        <v>1</v>
      </c>
      <c r="I148" s="213"/>
      <c r="J148" s="13"/>
      <c r="K148" s="13"/>
      <c r="L148" s="210"/>
      <c r="M148" s="214"/>
      <c r="N148" s="215"/>
      <c r="O148" s="215"/>
      <c r="P148" s="215"/>
      <c r="Q148" s="215"/>
      <c r="R148" s="215"/>
      <c r="S148" s="215"/>
      <c r="T148" s="21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11" t="s">
        <v>264</v>
      </c>
      <c r="AU148" s="211" t="s">
        <v>83</v>
      </c>
      <c r="AV148" s="13" t="s">
        <v>81</v>
      </c>
      <c r="AW148" s="13" t="s">
        <v>30</v>
      </c>
      <c r="AX148" s="13" t="s">
        <v>73</v>
      </c>
      <c r="AY148" s="211" t="s">
        <v>153</v>
      </c>
    </row>
    <row r="149" s="15" customFormat="1">
      <c r="A149" s="15"/>
      <c r="B149" s="225"/>
      <c r="C149" s="15"/>
      <c r="D149" s="201" t="s">
        <v>264</v>
      </c>
      <c r="E149" s="226" t="s">
        <v>1</v>
      </c>
      <c r="F149" s="227" t="s">
        <v>323</v>
      </c>
      <c r="G149" s="15"/>
      <c r="H149" s="228">
        <v>24.5</v>
      </c>
      <c r="I149" s="229"/>
      <c r="J149" s="15"/>
      <c r="K149" s="15"/>
      <c r="L149" s="225"/>
      <c r="M149" s="230"/>
      <c r="N149" s="231"/>
      <c r="O149" s="231"/>
      <c r="P149" s="231"/>
      <c r="Q149" s="231"/>
      <c r="R149" s="231"/>
      <c r="S149" s="231"/>
      <c r="T149" s="232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26" t="s">
        <v>264</v>
      </c>
      <c r="AU149" s="226" t="s">
        <v>83</v>
      </c>
      <c r="AV149" s="15" t="s">
        <v>173</v>
      </c>
      <c r="AW149" s="15" t="s">
        <v>30</v>
      </c>
      <c r="AX149" s="15" t="s">
        <v>81</v>
      </c>
      <c r="AY149" s="226" t="s">
        <v>153</v>
      </c>
    </row>
    <row r="150" s="2" customFormat="1" ht="16.5" customHeight="1">
      <c r="A150" s="37"/>
      <c r="B150" s="187"/>
      <c r="C150" s="188" t="s">
        <v>193</v>
      </c>
      <c r="D150" s="188" t="s">
        <v>156</v>
      </c>
      <c r="E150" s="189" t="s">
        <v>915</v>
      </c>
      <c r="F150" s="190" t="s">
        <v>916</v>
      </c>
      <c r="G150" s="191" t="s">
        <v>494</v>
      </c>
      <c r="H150" s="192">
        <v>35</v>
      </c>
      <c r="I150" s="193"/>
      <c r="J150" s="194">
        <f>ROUND(I150*H150,2)</f>
        <v>0</v>
      </c>
      <c r="K150" s="190" t="s">
        <v>261</v>
      </c>
      <c r="L150" s="38"/>
      <c r="M150" s="195" t="s">
        <v>1</v>
      </c>
      <c r="N150" s="196" t="s">
        <v>38</v>
      </c>
      <c r="O150" s="76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9" t="s">
        <v>173</v>
      </c>
      <c r="AT150" s="199" t="s">
        <v>156</v>
      </c>
      <c r="AU150" s="199" t="s">
        <v>83</v>
      </c>
      <c r="AY150" s="18" t="s">
        <v>153</v>
      </c>
      <c r="BE150" s="200">
        <f>IF(N150="základní",J150,0)</f>
        <v>0</v>
      </c>
      <c r="BF150" s="200">
        <f>IF(N150="snížená",J150,0)</f>
        <v>0</v>
      </c>
      <c r="BG150" s="200">
        <f>IF(N150="zákl. přenesená",J150,0)</f>
        <v>0</v>
      </c>
      <c r="BH150" s="200">
        <f>IF(N150="sníž. přenesená",J150,0)</f>
        <v>0</v>
      </c>
      <c r="BI150" s="200">
        <f>IF(N150="nulová",J150,0)</f>
        <v>0</v>
      </c>
      <c r="BJ150" s="18" t="s">
        <v>81</v>
      </c>
      <c r="BK150" s="200">
        <f>ROUND(I150*H150,2)</f>
        <v>0</v>
      </c>
      <c r="BL150" s="18" t="s">
        <v>173</v>
      </c>
      <c r="BM150" s="199" t="s">
        <v>917</v>
      </c>
    </row>
    <row r="151" s="2" customFormat="1">
      <c r="A151" s="37"/>
      <c r="B151" s="38"/>
      <c r="C151" s="37"/>
      <c r="D151" s="201" t="s">
        <v>162</v>
      </c>
      <c r="E151" s="37"/>
      <c r="F151" s="202" t="s">
        <v>918</v>
      </c>
      <c r="G151" s="37"/>
      <c r="H151" s="37"/>
      <c r="I151" s="123"/>
      <c r="J151" s="37"/>
      <c r="K151" s="37"/>
      <c r="L151" s="38"/>
      <c r="M151" s="203"/>
      <c r="N151" s="204"/>
      <c r="O151" s="76"/>
      <c r="P151" s="76"/>
      <c r="Q151" s="76"/>
      <c r="R151" s="76"/>
      <c r="S151" s="76"/>
      <c r="T151" s="7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8" t="s">
        <v>162</v>
      </c>
      <c r="AU151" s="18" t="s">
        <v>83</v>
      </c>
    </row>
    <row r="152" s="2" customFormat="1">
      <c r="A152" s="37"/>
      <c r="B152" s="38"/>
      <c r="C152" s="37"/>
      <c r="D152" s="201" t="s">
        <v>197</v>
      </c>
      <c r="E152" s="37"/>
      <c r="F152" s="205" t="s">
        <v>919</v>
      </c>
      <c r="G152" s="37"/>
      <c r="H152" s="37"/>
      <c r="I152" s="123"/>
      <c r="J152" s="37"/>
      <c r="K152" s="37"/>
      <c r="L152" s="38"/>
      <c r="M152" s="203"/>
      <c r="N152" s="204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197</v>
      </c>
      <c r="AU152" s="18" t="s">
        <v>83</v>
      </c>
    </row>
    <row r="153" s="14" customFormat="1">
      <c r="A153" s="14"/>
      <c r="B153" s="217"/>
      <c r="C153" s="14"/>
      <c r="D153" s="201" t="s">
        <v>264</v>
      </c>
      <c r="E153" s="218" t="s">
        <v>873</v>
      </c>
      <c r="F153" s="219" t="s">
        <v>874</v>
      </c>
      <c r="G153" s="14"/>
      <c r="H153" s="220">
        <v>35</v>
      </c>
      <c r="I153" s="221"/>
      <c r="J153" s="14"/>
      <c r="K153" s="14"/>
      <c r="L153" s="217"/>
      <c r="M153" s="222"/>
      <c r="N153" s="223"/>
      <c r="O153" s="223"/>
      <c r="P153" s="223"/>
      <c r="Q153" s="223"/>
      <c r="R153" s="223"/>
      <c r="S153" s="223"/>
      <c r="T153" s="22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18" t="s">
        <v>264</v>
      </c>
      <c r="AU153" s="218" t="s">
        <v>83</v>
      </c>
      <c r="AV153" s="14" t="s">
        <v>83</v>
      </c>
      <c r="AW153" s="14" t="s">
        <v>30</v>
      </c>
      <c r="AX153" s="14" t="s">
        <v>81</v>
      </c>
      <c r="AY153" s="218" t="s">
        <v>153</v>
      </c>
    </row>
    <row r="154" s="2" customFormat="1" ht="16.5" customHeight="1">
      <c r="A154" s="37"/>
      <c r="B154" s="187"/>
      <c r="C154" s="236" t="s">
        <v>201</v>
      </c>
      <c r="D154" s="236" t="s">
        <v>491</v>
      </c>
      <c r="E154" s="237" t="s">
        <v>920</v>
      </c>
      <c r="F154" s="238" t="s">
        <v>921</v>
      </c>
      <c r="G154" s="239" t="s">
        <v>494</v>
      </c>
      <c r="H154" s="240">
        <v>35</v>
      </c>
      <c r="I154" s="241"/>
      <c r="J154" s="242">
        <f>ROUND(I154*H154,2)</f>
        <v>0</v>
      </c>
      <c r="K154" s="238" t="s">
        <v>1</v>
      </c>
      <c r="L154" s="243"/>
      <c r="M154" s="244" t="s">
        <v>1</v>
      </c>
      <c r="N154" s="245" t="s">
        <v>38</v>
      </c>
      <c r="O154" s="76"/>
      <c r="P154" s="197">
        <f>O154*H154</f>
        <v>0</v>
      </c>
      <c r="Q154" s="197">
        <v>0.0040000000000000001</v>
      </c>
      <c r="R154" s="197">
        <f>Q154*H154</f>
        <v>0.14000000000000001</v>
      </c>
      <c r="S154" s="197">
        <v>0</v>
      </c>
      <c r="T154" s="198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9" t="s">
        <v>193</v>
      </c>
      <c r="AT154" s="199" t="s">
        <v>491</v>
      </c>
      <c r="AU154" s="199" t="s">
        <v>83</v>
      </c>
      <c r="AY154" s="18" t="s">
        <v>153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8" t="s">
        <v>81</v>
      </c>
      <c r="BK154" s="200">
        <f>ROUND(I154*H154,2)</f>
        <v>0</v>
      </c>
      <c r="BL154" s="18" t="s">
        <v>173</v>
      </c>
      <c r="BM154" s="199" t="s">
        <v>922</v>
      </c>
    </row>
    <row r="155" s="2" customFormat="1">
      <c r="A155" s="37"/>
      <c r="B155" s="38"/>
      <c r="C155" s="37"/>
      <c r="D155" s="201" t="s">
        <v>162</v>
      </c>
      <c r="E155" s="37"/>
      <c r="F155" s="202" t="s">
        <v>923</v>
      </c>
      <c r="G155" s="37"/>
      <c r="H155" s="37"/>
      <c r="I155" s="123"/>
      <c r="J155" s="37"/>
      <c r="K155" s="37"/>
      <c r="L155" s="38"/>
      <c r="M155" s="203"/>
      <c r="N155" s="204"/>
      <c r="O155" s="76"/>
      <c r="P155" s="76"/>
      <c r="Q155" s="76"/>
      <c r="R155" s="76"/>
      <c r="S155" s="76"/>
      <c r="T155" s="7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8" t="s">
        <v>162</v>
      </c>
      <c r="AU155" s="18" t="s">
        <v>83</v>
      </c>
    </row>
    <row r="156" s="14" customFormat="1">
      <c r="A156" s="14"/>
      <c r="B156" s="217"/>
      <c r="C156" s="14"/>
      <c r="D156" s="201" t="s">
        <v>264</v>
      </c>
      <c r="E156" s="218" t="s">
        <v>874</v>
      </c>
      <c r="F156" s="219" t="s">
        <v>623</v>
      </c>
      <c r="G156" s="14"/>
      <c r="H156" s="220">
        <v>35</v>
      </c>
      <c r="I156" s="221"/>
      <c r="J156" s="14"/>
      <c r="K156" s="14"/>
      <c r="L156" s="217"/>
      <c r="M156" s="222"/>
      <c r="N156" s="223"/>
      <c r="O156" s="223"/>
      <c r="P156" s="223"/>
      <c r="Q156" s="223"/>
      <c r="R156" s="223"/>
      <c r="S156" s="223"/>
      <c r="T156" s="22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18" t="s">
        <v>264</v>
      </c>
      <c r="AU156" s="218" t="s">
        <v>83</v>
      </c>
      <c r="AV156" s="14" t="s">
        <v>83</v>
      </c>
      <c r="AW156" s="14" t="s">
        <v>30</v>
      </c>
      <c r="AX156" s="14" t="s">
        <v>81</v>
      </c>
      <c r="AY156" s="218" t="s">
        <v>153</v>
      </c>
    </row>
    <row r="157" s="13" customFormat="1">
      <c r="A157" s="13"/>
      <c r="B157" s="210"/>
      <c r="C157" s="13"/>
      <c r="D157" s="201" t="s">
        <v>264</v>
      </c>
      <c r="E157" s="211" t="s">
        <v>1</v>
      </c>
      <c r="F157" s="212" t="s">
        <v>924</v>
      </c>
      <c r="G157" s="13"/>
      <c r="H157" s="211" t="s">
        <v>1</v>
      </c>
      <c r="I157" s="213"/>
      <c r="J157" s="13"/>
      <c r="K157" s="13"/>
      <c r="L157" s="210"/>
      <c r="M157" s="214"/>
      <c r="N157" s="215"/>
      <c r="O157" s="215"/>
      <c r="P157" s="215"/>
      <c r="Q157" s="215"/>
      <c r="R157" s="215"/>
      <c r="S157" s="215"/>
      <c r="T157" s="21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11" t="s">
        <v>264</v>
      </c>
      <c r="AU157" s="211" t="s">
        <v>83</v>
      </c>
      <c r="AV157" s="13" t="s">
        <v>81</v>
      </c>
      <c r="AW157" s="13" t="s">
        <v>30</v>
      </c>
      <c r="AX157" s="13" t="s">
        <v>73</v>
      </c>
      <c r="AY157" s="211" t="s">
        <v>153</v>
      </c>
    </row>
    <row r="158" s="2" customFormat="1" ht="16.5" customHeight="1">
      <c r="A158" s="37"/>
      <c r="B158" s="187"/>
      <c r="C158" s="188" t="s">
        <v>206</v>
      </c>
      <c r="D158" s="188" t="s">
        <v>156</v>
      </c>
      <c r="E158" s="189" t="s">
        <v>925</v>
      </c>
      <c r="F158" s="190" t="s">
        <v>926</v>
      </c>
      <c r="G158" s="191" t="s">
        <v>494</v>
      </c>
      <c r="H158" s="192">
        <v>35</v>
      </c>
      <c r="I158" s="193"/>
      <c r="J158" s="194">
        <f>ROUND(I158*H158,2)</f>
        <v>0</v>
      </c>
      <c r="K158" s="190" t="s">
        <v>261</v>
      </c>
      <c r="L158" s="38"/>
      <c r="M158" s="195" t="s">
        <v>1</v>
      </c>
      <c r="N158" s="196" t="s">
        <v>38</v>
      </c>
      <c r="O158" s="76"/>
      <c r="P158" s="197">
        <f>O158*H158</f>
        <v>0</v>
      </c>
      <c r="Q158" s="197">
        <v>5.8E-05</v>
      </c>
      <c r="R158" s="197">
        <f>Q158*H158</f>
        <v>0.0020300000000000001</v>
      </c>
      <c r="S158" s="197">
        <v>0</v>
      </c>
      <c r="T158" s="198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9" t="s">
        <v>173</v>
      </c>
      <c r="AT158" s="199" t="s">
        <v>156</v>
      </c>
      <c r="AU158" s="199" t="s">
        <v>83</v>
      </c>
      <c r="AY158" s="18" t="s">
        <v>153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8" t="s">
        <v>81</v>
      </c>
      <c r="BK158" s="200">
        <f>ROUND(I158*H158,2)</f>
        <v>0</v>
      </c>
      <c r="BL158" s="18" t="s">
        <v>173</v>
      </c>
      <c r="BM158" s="199" t="s">
        <v>927</v>
      </c>
    </row>
    <row r="159" s="2" customFormat="1">
      <c r="A159" s="37"/>
      <c r="B159" s="38"/>
      <c r="C159" s="37"/>
      <c r="D159" s="201" t="s">
        <v>162</v>
      </c>
      <c r="E159" s="37"/>
      <c r="F159" s="202" t="s">
        <v>928</v>
      </c>
      <c r="G159" s="37"/>
      <c r="H159" s="37"/>
      <c r="I159" s="123"/>
      <c r="J159" s="37"/>
      <c r="K159" s="37"/>
      <c r="L159" s="38"/>
      <c r="M159" s="203"/>
      <c r="N159" s="204"/>
      <c r="O159" s="76"/>
      <c r="P159" s="76"/>
      <c r="Q159" s="76"/>
      <c r="R159" s="76"/>
      <c r="S159" s="76"/>
      <c r="T159" s="7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8" t="s">
        <v>162</v>
      </c>
      <c r="AU159" s="18" t="s">
        <v>83</v>
      </c>
    </row>
    <row r="160" s="14" customFormat="1">
      <c r="A160" s="14"/>
      <c r="B160" s="217"/>
      <c r="C160" s="14"/>
      <c r="D160" s="201" t="s">
        <v>264</v>
      </c>
      <c r="E160" s="218" t="s">
        <v>1</v>
      </c>
      <c r="F160" s="219" t="s">
        <v>873</v>
      </c>
      <c r="G160" s="14"/>
      <c r="H160" s="220">
        <v>35</v>
      </c>
      <c r="I160" s="221"/>
      <c r="J160" s="14"/>
      <c r="K160" s="14"/>
      <c r="L160" s="217"/>
      <c r="M160" s="222"/>
      <c r="N160" s="223"/>
      <c r="O160" s="223"/>
      <c r="P160" s="223"/>
      <c r="Q160" s="223"/>
      <c r="R160" s="223"/>
      <c r="S160" s="223"/>
      <c r="T160" s="22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8" t="s">
        <v>264</v>
      </c>
      <c r="AU160" s="218" t="s">
        <v>83</v>
      </c>
      <c r="AV160" s="14" t="s">
        <v>83</v>
      </c>
      <c r="AW160" s="14" t="s">
        <v>30</v>
      </c>
      <c r="AX160" s="14" t="s">
        <v>81</v>
      </c>
      <c r="AY160" s="218" t="s">
        <v>153</v>
      </c>
    </row>
    <row r="161" s="2" customFormat="1" ht="16.5" customHeight="1">
      <c r="A161" s="37"/>
      <c r="B161" s="187"/>
      <c r="C161" s="236" t="s">
        <v>211</v>
      </c>
      <c r="D161" s="236" t="s">
        <v>491</v>
      </c>
      <c r="E161" s="237" t="s">
        <v>929</v>
      </c>
      <c r="F161" s="238" t="s">
        <v>930</v>
      </c>
      <c r="G161" s="239" t="s">
        <v>494</v>
      </c>
      <c r="H161" s="240">
        <v>105</v>
      </c>
      <c r="I161" s="241"/>
      <c r="J161" s="242">
        <f>ROUND(I161*H161,2)</f>
        <v>0</v>
      </c>
      <c r="K161" s="238" t="s">
        <v>261</v>
      </c>
      <c r="L161" s="243"/>
      <c r="M161" s="244" t="s">
        <v>1</v>
      </c>
      <c r="N161" s="245" t="s">
        <v>38</v>
      </c>
      <c r="O161" s="76"/>
      <c r="P161" s="197">
        <f>O161*H161</f>
        <v>0</v>
      </c>
      <c r="Q161" s="197">
        <v>0.0058999999999999999</v>
      </c>
      <c r="R161" s="197">
        <f>Q161*H161</f>
        <v>0.61949999999999994</v>
      </c>
      <c r="S161" s="197">
        <v>0</v>
      </c>
      <c r="T161" s="198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9" t="s">
        <v>193</v>
      </c>
      <c r="AT161" s="199" t="s">
        <v>491</v>
      </c>
      <c r="AU161" s="199" t="s">
        <v>83</v>
      </c>
      <c r="AY161" s="18" t="s">
        <v>153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8" t="s">
        <v>81</v>
      </c>
      <c r="BK161" s="200">
        <f>ROUND(I161*H161,2)</f>
        <v>0</v>
      </c>
      <c r="BL161" s="18" t="s">
        <v>173</v>
      </c>
      <c r="BM161" s="199" t="s">
        <v>931</v>
      </c>
    </row>
    <row r="162" s="2" customFormat="1">
      <c r="A162" s="37"/>
      <c r="B162" s="38"/>
      <c r="C162" s="37"/>
      <c r="D162" s="201" t="s">
        <v>162</v>
      </c>
      <c r="E162" s="37"/>
      <c r="F162" s="202" t="s">
        <v>930</v>
      </c>
      <c r="G162" s="37"/>
      <c r="H162" s="37"/>
      <c r="I162" s="123"/>
      <c r="J162" s="37"/>
      <c r="K162" s="37"/>
      <c r="L162" s="38"/>
      <c r="M162" s="203"/>
      <c r="N162" s="204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162</v>
      </c>
      <c r="AU162" s="18" t="s">
        <v>83</v>
      </c>
    </row>
    <row r="163" s="14" customFormat="1">
      <c r="A163" s="14"/>
      <c r="B163" s="217"/>
      <c r="C163" s="14"/>
      <c r="D163" s="201" t="s">
        <v>264</v>
      </c>
      <c r="E163" s="218" t="s">
        <v>1</v>
      </c>
      <c r="F163" s="219" t="s">
        <v>932</v>
      </c>
      <c r="G163" s="14"/>
      <c r="H163" s="220">
        <v>105</v>
      </c>
      <c r="I163" s="221"/>
      <c r="J163" s="14"/>
      <c r="K163" s="14"/>
      <c r="L163" s="217"/>
      <c r="M163" s="222"/>
      <c r="N163" s="223"/>
      <c r="O163" s="223"/>
      <c r="P163" s="223"/>
      <c r="Q163" s="223"/>
      <c r="R163" s="223"/>
      <c r="S163" s="223"/>
      <c r="T163" s="22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8" t="s">
        <v>264</v>
      </c>
      <c r="AU163" s="218" t="s">
        <v>83</v>
      </c>
      <c r="AV163" s="14" t="s">
        <v>83</v>
      </c>
      <c r="AW163" s="14" t="s">
        <v>30</v>
      </c>
      <c r="AX163" s="14" t="s">
        <v>81</v>
      </c>
      <c r="AY163" s="218" t="s">
        <v>153</v>
      </c>
    </row>
    <row r="164" s="2" customFormat="1" ht="16.5" customHeight="1">
      <c r="A164" s="37"/>
      <c r="B164" s="187"/>
      <c r="C164" s="236" t="s">
        <v>218</v>
      </c>
      <c r="D164" s="236" t="s">
        <v>491</v>
      </c>
      <c r="E164" s="237" t="s">
        <v>933</v>
      </c>
      <c r="F164" s="238" t="s">
        <v>934</v>
      </c>
      <c r="G164" s="239" t="s">
        <v>494</v>
      </c>
      <c r="H164" s="240">
        <v>105</v>
      </c>
      <c r="I164" s="241"/>
      <c r="J164" s="242">
        <f>ROUND(I164*H164,2)</f>
        <v>0</v>
      </c>
      <c r="K164" s="238" t="s">
        <v>1</v>
      </c>
      <c r="L164" s="243"/>
      <c r="M164" s="244" t="s">
        <v>1</v>
      </c>
      <c r="N164" s="245" t="s">
        <v>38</v>
      </c>
      <c r="O164" s="76"/>
      <c r="P164" s="197">
        <f>O164*H164</f>
        <v>0</v>
      </c>
      <c r="Q164" s="197">
        <v>0.0059100000000000003</v>
      </c>
      <c r="R164" s="197">
        <f>Q164*H164</f>
        <v>0.62055000000000005</v>
      </c>
      <c r="S164" s="197">
        <v>0</v>
      </c>
      <c r="T164" s="198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9" t="s">
        <v>193</v>
      </c>
      <c r="AT164" s="199" t="s">
        <v>491</v>
      </c>
      <c r="AU164" s="199" t="s">
        <v>83</v>
      </c>
      <c r="AY164" s="18" t="s">
        <v>153</v>
      </c>
      <c r="BE164" s="200">
        <f>IF(N164="základní",J164,0)</f>
        <v>0</v>
      </c>
      <c r="BF164" s="200">
        <f>IF(N164="snížená",J164,0)</f>
        <v>0</v>
      </c>
      <c r="BG164" s="200">
        <f>IF(N164="zákl. přenesená",J164,0)</f>
        <v>0</v>
      </c>
      <c r="BH164" s="200">
        <f>IF(N164="sníž. přenesená",J164,0)</f>
        <v>0</v>
      </c>
      <c r="BI164" s="200">
        <f>IF(N164="nulová",J164,0)</f>
        <v>0</v>
      </c>
      <c r="BJ164" s="18" t="s">
        <v>81</v>
      </c>
      <c r="BK164" s="200">
        <f>ROUND(I164*H164,2)</f>
        <v>0</v>
      </c>
      <c r="BL164" s="18" t="s">
        <v>173</v>
      </c>
      <c r="BM164" s="199" t="s">
        <v>935</v>
      </c>
    </row>
    <row r="165" s="2" customFormat="1">
      <c r="A165" s="37"/>
      <c r="B165" s="38"/>
      <c r="C165" s="37"/>
      <c r="D165" s="201" t="s">
        <v>162</v>
      </c>
      <c r="E165" s="37"/>
      <c r="F165" s="202" t="s">
        <v>934</v>
      </c>
      <c r="G165" s="37"/>
      <c r="H165" s="37"/>
      <c r="I165" s="123"/>
      <c r="J165" s="37"/>
      <c r="K165" s="37"/>
      <c r="L165" s="38"/>
      <c r="M165" s="203"/>
      <c r="N165" s="204"/>
      <c r="O165" s="76"/>
      <c r="P165" s="76"/>
      <c r="Q165" s="76"/>
      <c r="R165" s="76"/>
      <c r="S165" s="76"/>
      <c r="T165" s="7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8" t="s">
        <v>162</v>
      </c>
      <c r="AU165" s="18" t="s">
        <v>83</v>
      </c>
    </row>
    <row r="166" s="14" customFormat="1">
      <c r="A166" s="14"/>
      <c r="B166" s="217"/>
      <c r="C166" s="14"/>
      <c r="D166" s="201" t="s">
        <v>264</v>
      </c>
      <c r="E166" s="218" t="s">
        <v>1</v>
      </c>
      <c r="F166" s="219" t="s">
        <v>932</v>
      </c>
      <c r="G166" s="14"/>
      <c r="H166" s="220">
        <v>105</v>
      </c>
      <c r="I166" s="221"/>
      <c r="J166" s="14"/>
      <c r="K166" s="14"/>
      <c r="L166" s="217"/>
      <c r="M166" s="222"/>
      <c r="N166" s="223"/>
      <c r="O166" s="223"/>
      <c r="P166" s="223"/>
      <c r="Q166" s="223"/>
      <c r="R166" s="223"/>
      <c r="S166" s="223"/>
      <c r="T166" s="22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8" t="s">
        <v>264</v>
      </c>
      <c r="AU166" s="218" t="s">
        <v>83</v>
      </c>
      <c r="AV166" s="14" t="s">
        <v>83</v>
      </c>
      <c r="AW166" s="14" t="s">
        <v>30</v>
      </c>
      <c r="AX166" s="14" t="s">
        <v>81</v>
      </c>
      <c r="AY166" s="218" t="s">
        <v>153</v>
      </c>
    </row>
    <row r="167" s="2" customFormat="1" ht="16.5" customHeight="1">
      <c r="A167" s="37"/>
      <c r="B167" s="187"/>
      <c r="C167" s="236" t="s">
        <v>223</v>
      </c>
      <c r="D167" s="236" t="s">
        <v>491</v>
      </c>
      <c r="E167" s="237" t="s">
        <v>936</v>
      </c>
      <c r="F167" s="238" t="s">
        <v>937</v>
      </c>
      <c r="G167" s="239" t="s">
        <v>494</v>
      </c>
      <c r="H167" s="240">
        <v>105</v>
      </c>
      <c r="I167" s="241"/>
      <c r="J167" s="242">
        <f>ROUND(I167*H167,2)</f>
        <v>0</v>
      </c>
      <c r="K167" s="238" t="s">
        <v>1</v>
      </c>
      <c r="L167" s="243"/>
      <c r="M167" s="244" t="s">
        <v>1</v>
      </c>
      <c r="N167" s="245" t="s">
        <v>38</v>
      </c>
      <c r="O167" s="76"/>
      <c r="P167" s="197">
        <f>O167*H167</f>
        <v>0</v>
      </c>
      <c r="Q167" s="197">
        <v>0.0059100000000000003</v>
      </c>
      <c r="R167" s="197">
        <f>Q167*H167</f>
        <v>0.62055000000000005</v>
      </c>
      <c r="S167" s="197">
        <v>0</v>
      </c>
      <c r="T167" s="198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9" t="s">
        <v>193</v>
      </c>
      <c r="AT167" s="199" t="s">
        <v>491</v>
      </c>
      <c r="AU167" s="199" t="s">
        <v>83</v>
      </c>
      <c r="AY167" s="18" t="s">
        <v>153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8" t="s">
        <v>81</v>
      </c>
      <c r="BK167" s="200">
        <f>ROUND(I167*H167,2)</f>
        <v>0</v>
      </c>
      <c r="BL167" s="18" t="s">
        <v>173</v>
      </c>
      <c r="BM167" s="199" t="s">
        <v>938</v>
      </c>
    </row>
    <row r="168" s="2" customFormat="1">
      <c r="A168" s="37"/>
      <c r="B168" s="38"/>
      <c r="C168" s="37"/>
      <c r="D168" s="201" t="s">
        <v>162</v>
      </c>
      <c r="E168" s="37"/>
      <c r="F168" s="202" t="s">
        <v>937</v>
      </c>
      <c r="G168" s="37"/>
      <c r="H168" s="37"/>
      <c r="I168" s="123"/>
      <c r="J168" s="37"/>
      <c r="K168" s="37"/>
      <c r="L168" s="38"/>
      <c r="M168" s="203"/>
      <c r="N168" s="204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162</v>
      </c>
      <c r="AU168" s="18" t="s">
        <v>83</v>
      </c>
    </row>
    <row r="169" s="14" customFormat="1">
      <c r="A169" s="14"/>
      <c r="B169" s="217"/>
      <c r="C169" s="14"/>
      <c r="D169" s="201" t="s">
        <v>264</v>
      </c>
      <c r="E169" s="218" t="s">
        <v>1</v>
      </c>
      <c r="F169" s="219" t="s">
        <v>932</v>
      </c>
      <c r="G169" s="14"/>
      <c r="H169" s="220">
        <v>105</v>
      </c>
      <c r="I169" s="221"/>
      <c r="J169" s="14"/>
      <c r="K169" s="14"/>
      <c r="L169" s="217"/>
      <c r="M169" s="222"/>
      <c r="N169" s="223"/>
      <c r="O169" s="223"/>
      <c r="P169" s="223"/>
      <c r="Q169" s="223"/>
      <c r="R169" s="223"/>
      <c r="S169" s="223"/>
      <c r="T169" s="22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18" t="s">
        <v>264</v>
      </c>
      <c r="AU169" s="218" t="s">
        <v>83</v>
      </c>
      <c r="AV169" s="14" t="s">
        <v>83</v>
      </c>
      <c r="AW169" s="14" t="s">
        <v>30</v>
      </c>
      <c r="AX169" s="14" t="s">
        <v>81</v>
      </c>
      <c r="AY169" s="218" t="s">
        <v>153</v>
      </c>
    </row>
    <row r="170" s="2" customFormat="1" ht="16.5" customHeight="1">
      <c r="A170" s="37"/>
      <c r="B170" s="187"/>
      <c r="C170" s="188" t="s">
        <v>228</v>
      </c>
      <c r="D170" s="188" t="s">
        <v>156</v>
      </c>
      <c r="E170" s="189" t="s">
        <v>939</v>
      </c>
      <c r="F170" s="190" t="s">
        <v>940</v>
      </c>
      <c r="G170" s="191" t="s">
        <v>494</v>
      </c>
      <c r="H170" s="192">
        <v>35</v>
      </c>
      <c r="I170" s="193"/>
      <c r="J170" s="194">
        <f>ROUND(I170*H170,2)</f>
        <v>0</v>
      </c>
      <c r="K170" s="190" t="s">
        <v>261</v>
      </c>
      <c r="L170" s="38"/>
      <c r="M170" s="195" t="s">
        <v>1</v>
      </c>
      <c r="N170" s="196" t="s">
        <v>38</v>
      </c>
      <c r="O170" s="76"/>
      <c r="P170" s="197">
        <f>O170*H170</f>
        <v>0</v>
      </c>
      <c r="Q170" s="197">
        <v>0</v>
      </c>
      <c r="R170" s="197">
        <f>Q170*H170</f>
        <v>0</v>
      </c>
      <c r="S170" s="197">
        <v>0</v>
      </c>
      <c r="T170" s="198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9" t="s">
        <v>173</v>
      </c>
      <c r="AT170" s="199" t="s">
        <v>156</v>
      </c>
      <c r="AU170" s="199" t="s">
        <v>83</v>
      </c>
      <c r="AY170" s="18" t="s">
        <v>153</v>
      </c>
      <c r="BE170" s="200">
        <f>IF(N170="základní",J170,0)</f>
        <v>0</v>
      </c>
      <c r="BF170" s="200">
        <f>IF(N170="snížená",J170,0)</f>
        <v>0</v>
      </c>
      <c r="BG170" s="200">
        <f>IF(N170="zákl. přenesená",J170,0)</f>
        <v>0</v>
      </c>
      <c r="BH170" s="200">
        <f>IF(N170="sníž. přenesená",J170,0)</f>
        <v>0</v>
      </c>
      <c r="BI170" s="200">
        <f>IF(N170="nulová",J170,0)</f>
        <v>0</v>
      </c>
      <c r="BJ170" s="18" t="s">
        <v>81</v>
      </c>
      <c r="BK170" s="200">
        <f>ROUND(I170*H170,2)</f>
        <v>0</v>
      </c>
      <c r="BL170" s="18" t="s">
        <v>173</v>
      </c>
      <c r="BM170" s="199" t="s">
        <v>941</v>
      </c>
    </row>
    <row r="171" s="2" customFormat="1">
      <c r="A171" s="37"/>
      <c r="B171" s="38"/>
      <c r="C171" s="37"/>
      <c r="D171" s="201" t="s">
        <v>162</v>
      </c>
      <c r="E171" s="37"/>
      <c r="F171" s="202" t="s">
        <v>942</v>
      </c>
      <c r="G171" s="37"/>
      <c r="H171" s="37"/>
      <c r="I171" s="123"/>
      <c r="J171" s="37"/>
      <c r="K171" s="37"/>
      <c r="L171" s="38"/>
      <c r="M171" s="203"/>
      <c r="N171" s="204"/>
      <c r="O171" s="76"/>
      <c r="P171" s="76"/>
      <c r="Q171" s="76"/>
      <c r="R171" s="76"/>
      <c r="S171" s="76"/>
      <c r="T171" s="7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8" t="s">
        <v>162</v>
      </c>
      <c r="AU171" s="18" t="s">
        <v>83</v>
      </c>
    </row>
    <row r="172" s="14" customFormat="1">
      <c r="A172" s="14"/>
      <c r="B172" s="217"/>
      <c r="C172" s="14"/>
      <c r="D172" s="201" t="s">
        <v>264</v>
      </c>
      <c r="E172" s="218" t="s">
        <v>1</v>
      </c>
      <c r="F172" s="219" t="s">
        <v>873</v>
      </c>
      <c r="G172" s="14"/>
      <c r="H172" s="220">
        <v>35</v>
      </c>
      <c r="I172" s="221"/>
      <c r="J172" s="14"/>
      <c r="K172" s="14"/>
      <c r="L172" s="217"/>
      <c r="M172" s="222"/>
      <c r="N172" s="223"/>
      <c r="O172" s="223"/>
      <c r="P172" s="223"/>
      <c r="Q172" s="223"/>
      <c r="R172" s="223"/>
      <c r="S172" s="223"/>
      <c r="T172" s="22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8" t="s">
        <v>264</v>
      </c>
      <c r="AU172" s="218" t="s">
        <v>83</v>
      </c>
      <c r="AV172" s="14" t="s">
        <v>83</v>
      </c>
      <c r="AW172" s="14" t="s">
        <v>30</v>
      </c>
      <c r="AX172" s="14" t="s">
        <v>81</v>
      </c>
      <c r="AY172" s="218" t="s">
        <v>153</v>
      </c>
    </row>
    <row r="173" s="2" customFormat="1" ht="16.5" customHeight="1">
      <c r="A173" s="37"/>
      <c r="B173" s="187"/>
      <c r="C173" s="188" t="s">
        <v>8</v>
      </c>
      <c r="D173" s="188" t="s">
        <v>156</v>
      </c>
      <c r="E173" s="189" t="s">
        <v>943</v>
      </c>
      <c r="F173" s="190" t="s">
        <v>944</v>
      </c>
      <c r="G173" s="191" t="s">
        <v>260</v>
      </c>
      <c r="H173" s="192">
        <v>14.699999999999999</v>
      </c>
      <c r="I173" s="193"/>
      <c r="J173" s="194">
        <f>ROUND(I173*H173,2)</f>
        <v>0</v>
      </c>
      <c r="K173" s="190" t="s">
        <v>261</v>
      </c>
      <c r="L173" s="38"/>
      <c r="M173" s="195" t="s">
        <v>1</v>
      </c>
      <c r="N173" s="196" t="s">
        <v>38</v>
      </c>
      <c r="O173" s="76"/>
      <c r="P173" s="197">
        <f>O173*H173</f>
        <v>0</v>
      </c>
      <c r="Q173" s="197">
        <v>3.0000000000000001E-05</v>
      </c>
      <c r="R173" s="197">
        <f>Q173*H173</f>
        <v>0.00044099999999999999</v>
      </c>
      <c r="S173" s="197">
        <v>0</v>
      </c>
      <c r="T173" s="198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9" t="s">
        <v>173</v>
      </c>
      <c r="AT173" s="199" t="s">
        <v>156</v>
      </c>
      <c r="AU173" s="199" t="s">
        <v>83</v>
      </c>
      <c r="AY173" s="18" t="s">
        <v>153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8" t="s">
        <v>81</v>
      </c>
      <c r="BK173" s="200">
        <f>ROUND(I173*H173,2)</f>
        <v>0</v>
      </c>
      <c r="BL173" s="18" t="s">
        <v>173</v>
      </c>
      <c r="BM173" s="199" t="s">
        <v>945</v>
      </c>
    </row>
    <row r="174" s="2" customFormat="1">
      <c r="A174" s="37"/>
      <c r="B174" s="38"/>
      <c r="C174" s="37"/>
      <c r="D174" s="201" t="s">
        <v>162</v>
      </c>
      <c r="E174" s="37"/>
      <c r="F174" s="202" t="s">
        <v>946</v>
      </c>
      <c r="G174" s="37"/>
      <c r="H174" s="37"/>
      <c r="I174" s="123"/>
      <c r="J174" s="37"/>
      <c r="K174" s="37"/>
      <c r="L174" s="38"/>
      <c r="M174" s="203"/>
      <c r="N174" s="204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162</v>
      </c>
      <c r="AU174" s="18" t="s">
        <v>83</v>
      </c>
    </row>
    <row r="175" s="14" customFormat="1">
      <c r="A175" s="14"/>
      <c r="B175" s="217"/>
      <c r="C175" s="14"/>
      <c r="D175" s="201" t="s">
        <v>264</v>
      </c>
      <c r="E175" s="218" t="s">
        <v>1</v>
      </c>
      <c r="F175" s="219" t="s">
        <v>879</v>
      </c>
      <c r="G175" s="14"/>
      <c r="H175" s="220">
        <v>14.699999999999999</v>
      </c>
      <c r="I175" s="221"/>
      <c r="J175" s="14"/>
      <c r="K175" s="14"/>
      <c r="L175" s="217"/>
      <c r="M175" s="222"/>
      <c r="N175" s="223"/>
      <c r="O175" s="223"/>
      <c r="P175" s="223"/>
      <c r="Q175" s="223"/>
      <c r="R175" s="223"/>
      <c r="S175" s="223"/>
      <c r="T175" s="22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8" t="s">
        <v>264</v>
      </c>
      <c r="AU175" s="218" t="s">
        <v>83</v>
      </c>
      <c r="AV175" s="14" t="s">
        <v>83</v>
      </c>
      <c r="AW175" s="14" t="s">
        <v>30</v>
      </c>
      <c r="AX175" s="14" t="s">
        <v>81</v>
      </c>
      <c r="AY175" s="218" t="s">
        <v>153</v>
      </c>
    </row>
    <row r="176" s="2" customFormat="1" ht="16.5" customHeight="1">
      <c r="A176" s="37"/>
      <c r="B176" s="187"/>
      <c r="C176" s="236" t="s">
        <v>237</v>
      </c>
      <c r="D176" s="236" t="s">
        <v>491</v>
      </c>
      <c r="E176" s="237" t="s">
        <v>947</v>
      </c>
      <c r="F176" s="238" t="s">
        <v>948</v>
      </c>
      <c r="G176" s="239" t="s">
        <v>260</v>
      </c>
      <c r="H176" s="240">
        <v>14.699999999999999</v>
      </c>
      <c r="I176" s="241"/>
      <c r="J176" s="242">
        <f>ROUND(I176*H176,2)</f>
        <v>0</v>
      </c>
      <c r="K176" s="238" t="s">
        <v>261</v>
      </c>
      <c r="L176" s="243"/>
      <c r="M176" s="244" t="s">
        <v>1</v>
      </c>
      <c r="N176" s="245" t="s">
        <v>38</v>
      </c>
      <c r="O176" s="76"/>
      <c r="P176" s="197">
        <f>O176*H176</f>
        <v>0</v>
      </c>
      <c r="Q176" s="197">
        <v>0.00050000000000000001</v>
      </c>
      <c r="R176" s="197">
        <f>Q176*H176</f>
        <v>0.0073499999999999998</v>
      </c>
      <c r="S176" s="197">
        <v>0</v>
      </c>
      <c r="T176" s="198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9" t="s">
        <v>193</v>
      </c>
      <c r="AT176" s="199" t="s">
        <v>491</v>
      </c>
      <c r="AU176" s="199" t="s">
        <v>83</v>
      </c>
      <c r="AY176" s="18" t="s">
        <v>153</v>
      </c>
      <c r="BE176" s="200">
        <f>IF(N176="základní",J176,0)</f>
        <v>0</v>
      </c>
      <c r="BF176" s="200">
        <f>IF(N176="snížená",J176,0)</f>
        <v>0</v>
      </c>
      <c r="BG176" s="200">
        <f>IF(N176="zákl. přenesená",J176,0)</f>
        <v>0</v>
      </c>
      <c r="BH176" s="200">
        <f>IF(N176="sníž. přenesená",J176,0)</f>
        <v>0</v>
      </c>
      <c r="BI176" s="200">
        <f>IF(N176="nulová",J176,0)</f>
        <v>0</v>
      </c>
      <c r="BJ176" s="18" t="s">
        <v>81</v>
      </c>
      <c r="BK176" s="200">
        <f>ROUND(I176*H176,2)</f>
        <v>0</v>
      </c>
      <c r="BL176" s="18" t="s">
        <v>173</v>
      </c>
      <c r="BM176" s="199" t="s">
        <v>949</v>
      </c>
    </row>
    <row r="177" s="2" customFormat="1">
      <c r="A177" s="37"/>
      <c r="B177" s="38"/>
      <c r="C177" s="37"/>
      <c r="D177" s="201" t="s">
        <v>162</v>
      </c>
      <c r="E177" s="37"/>
      <c r="F177" s="202" t="s">
        <v>948</v>
      </c>
      <c r="G177" s="37"/>
      <c r="H177" s="37"/>
      <c r="I177" s="123"/>
      <c r="J177" s="37"/>
      <c r="K177" s="37"/>
      <c r="L177" s="38"/>
      <c r="M177" s="203"/>
      <c r="N177" s="204"/>
      <c r="O177" s="76"/>
      <c r="P177" s="76"/>
      <c r="Q177" s="76"/>
      <c r="R177" s="76"/>
      <c r="S177" s="76"/>
      <c r="T177" s="7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8" t="s">
        <v>162</v>
      </c>
      <c r="AU177" s="18" t="s">
        <v>83</v>
      </c>
    </row>
    <row r="178" s="14" customFormat="1">
      <c r="A178" s="14"/>
      <c r="B178" s="217"/>
      <c r="C178" s="14"/>
      <c r="D178" s="201" t="s">
        <v>264</v>
      </c>
      <c r="E178" s="218" t="s">
        <v>879</v>
      </c>
      <c r="F178" s="219" t="s">
        <v>950</v>
      </c>
      <c r="G178" s="14"/>
      <c r="H178" s="220">
        <v>14.699999999999999</v>
      </c>
      <c r="I178" s="221"/>
      <c r="J178" s="14"/>
      <c r="K178" s="14"/>
      <c r="L178" s="217"/>
      <c r="M178" s="222"/>
      <c r="N178" s="223"/>
      <c r="O178" s="223"/>
      <c r="P178" s="223"/>
      <c r="Q178" s="223"/>
      <c r="R178" s="223"/>
      <c r="S178" s="223"/>
      <c r="T178" s="22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8" t="s">
        <v>264</v>
      </c>
      <c r="AU178" s="218" t="s">
        <v>83</v>
      </c>
      <c r="AV178" s="14" t="s">
        <v>83</v>
      </c>
      <c r="AW178" s="14" t="s">
        <v>30</v>
      </c>
      <c r="AX178" s="14" t="s">
        <v>81</v>
      </c>
      <c r="AY178" s="218" t="s">
        <v>153</v>
      </c>
    </row>
    <row r="179" s="2" customFormat="1" ht="16.5" customHeight="1">
      <c r="A179" s="37"/>
      <c r="B179" s="187"/>
      <c r="C179" s="188" t="s">
        <v>244</v>
      </c>
      <c r="D179" s="188" t="s">
        <v>156</v>
      </c>
      <c r="E179" s="189" t="s">
        <v>951</v>
      </c>
      <c r="F179" s="190" t="s">
        <v>952</v>
      </c>
      <c r="G179" s="191" t="s">
        <v>260</v>
      </c>
      <c r="H179" s="192">
        <v>35</v>
      </c>
      <c r="I179" s="193"/>
      <c r="J179" s="194">
        <f>ROUND(I179*H179,2)</f>
        <v>0</v>
      </c>
      <c r="K179" s="190" t="s">
        <v>261</v>
      </c>
      <c r="L179" s="38"/>
      <c r="M179" s="195" t="s">
        <v>1</v>
      </c>
      <c r="N179" s="196" t="s">
        <v>38</v>
      </c>
      <c r="O179" s="76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9" t="s">
        <v>173</v>
      </c>
      <c r="AT179" s="199" t="s">
        <v>156</v>
      </c>
      <c r="AU179" s="199" t="s">
        <v>83</v>
      </c>
      <c r="AY179" s="18" t="s">
        <v>153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8" t="s">
        <v>81</v>
      </c>
      <c r="BK179" s="200">
        <f>ROUND(I179*H179,2)</f>
        <v>0</v>
      </c>
      <c r="BL179" s="18" t="s">
        <v>173</v>
      </c>
      <c r="BM179" s="199" t="s">
        <v>953</v>
      </c>
    </row>
    <row r="180" s="2" customFormat="1">
      <c r="A180" s="37"/>
      <c r="B180" s="38"/>
      <c r="C180" s="37"/>
      <c r="D180" s="201" t="s">
        <v>162</v>
      </c>
      <c r="E180" s="37"/>
      <c r="F180" s="202" t="s">
        <v>954</v>
      </c>
      <c r="G180" s="37"/>
      <c r="H180" s="37"/>
      <c r="I180" s="123"/>
      <c r="J180" s="37"/>
      <c r="K180" s="37"/>
      <c r="L180" s="38"/>
      <c r="M180" s="203"/>
      <c r="N180" s="204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162</v>
      </c>
      <c r="AU180" s="18" t="s">
        <v>83</v>
      </c>
    </row>
    <row r="181" s="14" customFormat="1">
      <c r="A181" s="14"/>
      <c r="B181" s="217"/>
      <c r="C181" s="14"/>
      <c r="D181" s="201" t="s">
        <v>264</v>
      </c>
      <c r="E181" s="218" t="s">
        <v>1</v>
      </c>
      <c r="F181" s="219" t="s">
        <v>955</v>
      </c>
      <c r="G181" s="14"/>
      <c r="H181" s="220">
        <v>35</v>
      </c>
      <c r="I181" s="221"/>
      <c r="J181" s="14"/>
      <c r="K181" s="14"/>
      <c r="L181" s="217"/>
      <c r="M181" s="222"/>
      <c r="N181" s="223"/>
      <c r="O181" s="223"/>
      <c r="P181" s="223"/>
      <c r="Q181" s="223"/>
      <c r="R181" s="223"/>
      <c r="S181" s="223"/>
      <c r="T181" s="22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18" t="s">
        <v>264</v>
      </c>
      <c r="AU181" s="218" t="s">
        <v>83</v>
      </c>
      <c r="AV181" s="14" t="s">
        <v>83</v>
      </c>
      <c r="AW181" s="14" t="s">
        <v>30</v>
      </c>
      <c r="AX181" s="14" t="s">
        <v>81</v>
      </c>
      <c r="AY181" s="218" t="s">
        <v>153</v>
      </c>
    </row>
    <row r="182" s="2" customFormat="1" ht="16.5" customHeight="1">
      <c r="A182" s="37"/>
      <c r="B182" s="187"/>
      <c r="C182" s="236" t="s">
        <v>356</v>
      </c>
      <c r="D182" s="236" t="s">
        <v>491</v>
      </c>
      <c r="E182" s="237" t="s">
        <v>956</v>
      </c>
      <c r="F182" s="238" t="s">
        <v>957</v>
      </c>
      <c r="G182" s="239" t="s">
        <v>301</v>
      </c>
      <c r="H182" s="240">
        <v>5.25</v>
      </c>
      <c r="I182" s="241"/>
      <c r="J182" s="242">
        <f>ROUND(I182*H182,2)</f>
        <v>0</v>
      </c>
      <c r="K182" s="238" t="s">
        <v>261</v>
      </c>
      <c r="L182" s="243"/>
      <c r="M182" s="244" t="s">
        <v>1</v>
      </c>
      <c r="N182" s="245" t="s">
        <v>38</v>
      </c>
      <c r="O182" s="76"/>
      <c r="P182" s="197">
        <f>O182*H182</f>
        <v>0</v>
      </c>
      <c r="Q182" s="197">
        <v>0.20000000000000001</v>
      </c>
      <c r="R182" s="197">
        <f>Q182*H182</f>
        <v>1.05</v>
      </c>
      <c r="S182" s="197">
        <v>0</v>
      </c>
      <c r="T182" s="198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9" t="s">
        <v>193</v>
      </c>
      <c r="AT182" s="199" t="s">
        <v>491</v>
      </c>
      <c r="AU182" s="199" t="s">
        <v>83</v>
      </c>
      <c r="AY182" s="18" t="s">
        <v>153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8" t="s">
        <v>81</v>
      </c>
      <c r="BK182" s="200">
        <f>ROUND(I182*H182,2)</f>
        <v>0</v>
      </c>
      <c r="BL182" s="18" t="s">
        <v>173</v>
      </c>
      <c r="BM182" s="199" t="s">
        <v>958</v>
      </c>
    </row>
    <row r="183" s="2" customFormat="1">
      <c r="A183" s="37"/>
      <c r="B183" s="38"/>
      <c r="C183" s="37"/>
      <c r="D183" s="201" t="s">
        <v>162</v>
      </c>
      <c r="E183" s="37"/>
      <c r="F183" s="202" t="s">
        <v>957</v>
      </c>
      <c r="G183" s="37"/>
      <c r="H183" s="37"/>
      <c r="I183" s="123"/>
      <c r="J183" s="37"/>
      <c r="K183" s="37"/>
      <c r="L183" s="38"/>
      <c r="M183" s="203"/>
      <c r="N183" s="204"/>
      <c r="O183" s="76"/>
      <c r="P183" s="76"/>
      <c r="Q183" s="76"/>
      <c r="R183" s="76"/>
      <c r="S183" s="76"/>
      <c r="T183" s="7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8" t="s">
        <v>162</v>
      </c>
      <c r="AU183" s="18" t="s">
        <v>83</v>
      </c>
    </row>
    <row r="184" s="14" customFormat="1">
      <c r="A184" s="14"/>
      <c r="B184" s="217"/>
      <c r="C184" s="14"/>
      <c r="D184" s="201" t="s">
        <v>264</v>
      </c>
      <c r="E184" s="218" t="s">
        <v>1</v>
      </c>
      <c r="F184" s="219" t="s">
        <v>959</v>
      </c>
      <c r="G184" s="14"/>
      <c r="H184" s="220">
        <v>5.25</v>
      </c>
      <c r="I184" s="221"/>
      <c r="J184" s="14"/>
      <c r="K184" s="14"/>
      <c r="L184" s="217"/>
      <c r="M184" s="222"/>
      <c r="N184" s="223"/>
      <c r="O184" s="223"/>
      <c r="P184" s="223"/>
      <c r="Q184" s="223"/>
      <c r="R184" s="223"/>
      <c r="S184" s="223"/>
      <c r="T184" s="22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8" t="s">
        <v>264</v>
      </c>
      <c r="AU184" s="218" t="s">
        <v>83</v>
      </c>
      <c r="AV184" s="14" t="s">
        <v>83</v>
      </c>
      <c r="AW184" s="14" t="s">
        <v>30</v>
      </c>
      <c r="AX184" s="14" t="s">
        <v>81</v>
      </c>
      <c r="AY184" s="218" t="s">
        <v>153</v>
      </c>
    </row>
    <row r="185" s="2" customFormat="1" ht="16.5" customHeight="1">
      <c r="A185" s="37"/>
      <c r="B185" s="187"/>
      <c r="C185" s="188" t="s">
        <v>363</v>
      </c>
      <c r="D185" s="188" t="s">
        <v>156</v>
      </c>
      <c r="E185" s="189" t="s">
        <v>960</v>
      </c>
      <c r="F185" s="190" t="s">
        <v>961</v>
      </c>
      <c r="G185" s="191" t="s">
        <v>301</v>
      </c>
      <c r="H185" s="192">
        <v>5.25</v>
      </c>
      <c r="I185" s="193"/>
      <c r="J185" s="194">
        <f>ROUND(I185*H185,2)</f>
        <v>0</v>
      </c>
      <c r="K185" s="190" t="s">
        <v>261</v>
      </c>
      <c r="L185" s="38"/>
      <c r="M185" s="195" t="s">
        <v>1</v>
      </c>
      <c r="N185" s="196" t="s">
        <v>38</v>
      </c>
      <c r="O185" s="76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9" t="s">
        <v>173</v>
      </c>
      <c r="AT185" s="199" t="s">
        <v>156</v>
      </c>
      <c r="AU185" s="199" t="s">
        <v>83</v>
      </c>
      <c r="AY185" s="18" t="s">
        <v>153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8" t="s">
        <v>81</v>
      </c>
      <c r="BK185" s="200">
        <f>ROUND(I185*H185,2)</f>
        <v>0</v>
      </c>
      <c r="BL185" s="18" t="s">
        <v>173</v>
      </c>
      <c r="BM185" s="199" t="s">
        <v>962</v>
      </c>
    </row>
    <row r="186" s="2" customFormat="1">
      <c r="A186" s="37"/>
      <c r="B186" s="38"/>
      <c r="C186" s="37"/>
      <c r="D186" s="201" t="s">
        <v>162</v>
      </c>
      <c r="E186" s="37"/>
      <c r="F186" s="202" t="s">
        <v>963</v>
      </c>
      <c r="G186" s="37"/>
      <c r="H186" s="37"/>
      <c r="I186" s="123"/>
      <c r="J186" s="37"/>
      <c r="K186" s="37"/>
      <c r="L186" s="38"/>
      <c r="M186" s="203"/>
      <c r="N186" s="204"/>
      <c r="O186" s="76"/>
      <c r="P186" s="76"/>
      <c r="Q186" s="76"/>
      <c r="R186" s="76"/>
      <c r="S186" s="76"/>
      <c r="T186" s="7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162</v>
      </c>
      <c r="AU186" s="18" t="s">
        <v>83</v>
      </c>
    </row>
    <row r="187" s="14" customFormat="1">
      <c r="A187" s="14"/>
      <c r="B187" s="217"/>
      <c r="C187" s="14"/>
      <c r="D187" s="201" t="s">
        <v>264</v>
      </c>
      <c r="E187" s="218" t="s">
        <v>875</v>
      </c>
      <c r="F187" s="219" t="s">
        <v>959</v>
      </c>
      <c r="G187" s="14"/>
      <c r="H187" s="220">
        <v>5.25</v>
      </c>
      <c r="I187" s="221"/>
      <c r="J187" s="14"/>
      <c r="K187" s="14"/>
      <c r="L187" s="217"/>
      <c r="M187" s="222"/>
      <c r="N187" s="223"/>
      <c r="O187" s="223"/>
      <c r="P187" s="223"/>
      <c r="Q187" s="223"/>
      <c r="R187" s="223"/>
      <c r="S187" s="223"/>
      <c r="T187" s="22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18" t="s">
        <v>264</v>
      </c>
      <c r="AU187" s="218" t="s">
        <v>83</v>
      </c>
      <c r="AV187" s="14" t="s">
        <v>83</v>
      </c>
      <c r="AW187" s="14" t="s">
        <v>30</v>
      </c>
      <c r="AX187" s="14" t="s">
        <v>81</v>
      </c>
      <c r="AY187" s="218" t="s">
        <v>153</v>
      </c>
    </row>
    <row r="188" s="2" customFormat="1" ht="16.5" customHeight="1">
      <c r="A188" s="37"/>
      <c r="B188" s="187"/>
      <c r="C188" s="188" t="s">
        <v>370</v>
      </c>
      <c r="D188" s="188" t="s">
        <v>156</v>
      </c>
      <c r="E188" s="189" t="s">
        <v>964</v>
      </c>
      <c r="F188" s="190" t="s">
        <v>965</v>
      </c>
      <c r="G188" s="191" t="s">
        <v>301</v>
      </c>
      <c r="H188" s="192">
        <v>5.25</v>
      </c>
      <c r="I188" s="193"/>
      <c r="J188" s="194">
        <f>ROUND(I188*H188,2)</f>
        <v>0</v>
      </c>
      <c r="K188" s="190" t="s">
        <v>261</v>
      </c>
      <c r="L188" s="38"/>
      <c r="M188" s="195" t="s">
        <v>1</v>
      </c>
      <c r="N188" s="196" t="s">
        <v>38</v>
      </c>
      <c r="O188" s="76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9" t="s">
        <v>173</v>
      </c>
      <c r="AT188" s="199" t="s">
        <v>156</v>
      </c>
      <c r="AU188" s="199" t="s">
        <v>83</v>
      </c>
      <c r="AY188" s="18" t="s">
        <v>153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8" t="s">
        <v>81</v>
      </c>
      <c r="BK188" s="200">
        <f>ROUND(I188*H188,2)</f>
        <v>0</v>
      </c>
      <c r="BL188" s="18" t="s">
        <v>173</v>
      </c>
      <c r="BM188" s="199" t="s">
        <v>966</v>
      </c>
    </row>
    <row r="189" s="2" customFormat="1">
      <c r="A189" s="37"/>
      <c r="B189" s="38"/>
      <c r="C189" s="37"/>
      <c r="D189" s="201" t="s">
        <v>162</v>
      </c>
      <c r="E189" s="37"/>
      <c r="F189" s="202" t="s">
        <v>967</v>
      </c>
      <c r="G189" s="37"/>
      <c r="H189" s="37"/>
      <c r="I189" s="123"/>
      <c r="J189" s="37"/>
      <c r="K189" s="37"/>
      <c r="L189" s="38"/>
      <c r="M189" s="203"/>
      <c r="N189" s="204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162</v>
      </c>
      <c r="AU189" s="18" t="s">
        <v>83</v>
      </c>
    </row>
    <row r="190" s="14" customFormat="1">
      <c r="A190" s="14"/>
      <c r="B190" s="217"/>
      <c r="C190" s="14"/>
      <c r="D190" s="201" t="s">
        <v>264</v>
      </c>
      <c r="E190" s="218" t="s">
        <v>1</v>
      </c>
      <c r="F190" s="219" t="s">
        <v>875</v>
      </c>
      <c r="G190" s="14"/>
      <c r="H190" s="220">
        <v>5.25</v>
      </c>
      <c r="I190" s="221"/>
      <c r="J190" s="14"/>
      <c r="K190" s="14"/>
      <c r="L190" s="217"/>
      <c r="M190" s="222"/>
      <c r="N190" s="223"/>
      <c r="O190" s="223"/>
      <c r="P190" s="223"/>
      <c r="Q190" s="223"/>
      <c r="R190" s="223"/>
      <c r="S190" s="223"/>
      <c r="T190" s="22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18" t="s">
        <v>264</v>
      </c>
      <c r="AU190" s="218" t="s">
        <v>83</v>
      </c>
      <c r="AV190" s="14" t="s">
        <v>83</v>
      </c>
      <c r="AW190" s="14" t="s">
        <v>30</v>
      </c>
      <c r="AX190" s="14" t="s">
        <v>81</v>
      </c>
      <c r="AY190" s="218" t="s">
        <v>153</v>
      </c>
    </row>
    <row r="191" s="2" customFormat="1" ht="16.5" customHeight="1">
      <c r="A191" s="37"/>
      <c r="B191" s="187"/>
      <c r="C191" s="188" t="s">
        <v>7</v>
      </c>
      <c r="D191" s="188" t="s">
        <v>156</v>
      </c>
      <c r="E191" s="189" t="s">
        <v>968</v>
      </c>
      <c r="F191" s="190" t="s">
        <v>969</v>
      </c>
      <c r="G191" s="191" t="s">
        <v>301</v>
      </c>
      <c r="H191" s="192">
        <v>15.75</v>
      </c>
      <c r="I191" s="193"/>
      <c r="J191" s="194">
        <f>ROUND(I191*H191,2)</f>
        <v>0</v>
      </c>
      <c r="K191" s="190" t="s">
        <v>261</v>
      </c>
      <c r="L191" s="38"/>
      <c r="M191" s="195" t="s">
        <v>1</v>
      </c>
      <c r="N191" s="196" t="s">
        <v>38</v>
      </c>
      <c r="O191" s="76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9" t="s">
        <v>173</v>
      </c>
      <c r="AT191" s="199" t="s">
        <v>156</v>
      </c>
      <c r="AU191" s="199" t="s">
        <v>83</v>
      </c>
      <c r="AY191" s="18" t="s">
        <v>153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8" t="s">
        <v>81</v>
      </c>
      <c r="BK191" s="200">
        <f>ROUND(I191*H191,2)</f>
        <v>0</v>
      </c>
      <c r="BL191" s="18" t="s">
        <v>173</v>
      </c>
      <c r="BM191" s="199" t="s">
        <v>970</v>
      </c>
    </row>
    <row r="192" s="2" customFormat="1">
      <c r="A192" s="37"/>
      <c r="B192" s="38"/>
      <c r="C192" s="37"/>
      <c r="D192" s="201" t="s">
        <v>162</v>
      </c>
      <c r="E192" s="37"/>
      <c r="F192" s="202" t="s">
        <v>971</v>
      </c>
      <c r="G192" s="37"/>
      <c r="H192" s="37"/>
      <c r="I192" s="123"/>
      <c r="J192" s="37"/>
      <c r="K192" s="37"/>
      <c r="L192" s="38"/>
      <c r="M192" s="203"/>
      <c r="N192" s="204"/>
      <c r="O192" s="76"/>
      <c r="P192" s="76"/>
      <c r="Q192" s="76"/>
      <c r="R192" s="76"/>
      <c r="S192" s="76"/>
      <c r="T192" s="7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8" t="s">
        <v>162</v>
      </c>
      <c r="AU192" s="18" t="s">
        <v>83</v>
      </c>
    </row>
    <row r="193" s="14" customFormat="1">
      <c r="A193" s="14"/>
      <c r="B193" s="217"/>
      <c r="C193" s="14"/>
      <c r="D193" s="201" t="s">
        <v>264</v>
      </c>
      <c r="E193" s="218" t="s">
        <v>1</v>
      </c>
      <c r="F193" s="219" t="s">
        <v>972</v>
      </c>
      <c r="G193" s="14"/>
      <c r="H193" s="220">
        <v>15.75</v>
      </c>
      <c r="I193" s="221"/>
      <c r="J193" s="14"/>
      <c r="K193" s="14"/>
      <c r="L193" s="217"/>
      <c r="M193" s="222"/>
      <c r="N193" s="223"/>
      <c r="O193" s="223"/>
      <c r="P193" s="223"/>
      <c r="Q193" s="223"/>
      <c r="R193" s="223"/>
      <c r="S193" s="223"/>
      <c r="T193" s="22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8" t="s">
        <v>264</v>
      </c>
      <c r="AU193" s="218" t="s">
        <v>83</v>
      </c>
      <c r="AV193" s="14" t="s">
        <v>83</v>
      </c>
      <c r="AW193" s="14" t="s">
        <v>30</v>
      </c>
      <c r="AX193" s="14" t="s">
        <v>81</v>
      </c>
      <c r="AY193" s="218" t="s">
        <v>153</v>
      </c>
    </row>
    <row r="194" s="13" customFormat="1">
      <c r="A194" s="13"/>
      <c r="B194" s="210"/>
      <c r="C194" s="13"/>
      <c r="D194" s="201" t="s">
        <v>264</v>
      </c>
      <c r="E194" s="211" t="s">
        <v>1</v>
      </c>
      <c r="F194" s="212" t="s">
        <v>973</v>
      </c>
      <c r="G194" s="13"/>
      <c r="H194" s="211" t="s">
        <v>1</v>
      </c>
      <c r="I194" s="213"/>
      <c r="J194" s="13"/>
      <c r="K194" s="13"/>
      <c r="L194" s="210"/>
      <c r="M194" s="214"/>
      <c r="N194" s="215"/>
      <c r="O194" s="215"/>
      <c r="P194" s="215"/>
      <c r="Q194" s="215"/>
      <c r="R194" s="215"/>
      <c r="S194" s="215"/>
      <c r="T194" s="21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11" t="s">
        <v>264</v>
      </c>
      <c r="AU194" s="211" t="s">
        <v>83</v>
      </c>
      <c r="AV194" s="13" t="s">
        <v>81</v>
      </c>
      <c r="AW194" s="13" t="s">
        <v>30</v>
      </c>
      <c r="AX194" s="13" t="s">
        <v>73</v>
      </c>
      <c r="AY194" s="211" t="s">
        <v>153</v>
      </c>
    </row>
    <row r="195" s="12" customFormat="1" ht="22.8" customHeight="1">
      <c r="A195" s="12"/>
      <c r="B195" s="174"/>
      <c r="C195" s="12"/>
      <c r="D195" s="175" t="s">
        <v>72</v>
      </c>
      <c r="E195" s="185" t="s">
        <v>667</v>
      </c>
      <c r="F195" s="185" t="s">
        <v>668</v>
      </c>
      <c r="G195" s="12"/>
      <c r="H195" s="12"/>
      <c r="I195" s="177"/>
      <c r="J195" s="186">
        <f>BK195</f>
        <v>0</v>
      </c>
      <c r="K195" s="12"/>
      <c r="L195" s="174"/>
      <c r="M195" s="179"/>
      <c r="N195" s="180"/>
      <c r="O195" s="180"/>
      <c r="P195" s="181">
        <f>SUM(P196:P197)</f>
        <v>0</v>
      </c>
      <c r="Q195" s="180"/>
      <c r="R195" s="181">
        <f>SUM(R196:R197)</f>
        <v>0</v>
      </c>
      <c r="S195" s="180"/>
      <c r="T195" s="182">
        <f>SUM(T196:T197)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75" t="s">
        <v>81</v>
      </c>
      <c r="AT195" s="183" t="s">
        <v>72</v>
      </c>
      <c r="AU195" s="183" t="s">
        <v>81</v>
      </c>
      <c r="AY195" s="175" t="s">
        <v>153</v>
      </c>
      <c r="BK195" s="184">
        <f>SUM(BK196:BK197)</f>
        <v>0</v>
      </c>
    </row>
    <row r="196" s="2" customFormat="1" ht="16.5" customHeight="1">
      <c r="A196" s="37"/>
      <c r="B196" s="187"/>
      <c r="C196" s="188" t="s">
        <v>385</v>
      </c>
      <c r="D196" s="188" t="s">
        <v>156</v>
      </c>
      <c r="E196" s="189" t="s">
        <v>974</v>
      </c>
      <c r="F196" s="190" t="s">
        <v>975</v>
      </c>
      <c r="G196" s="191" t="s">
        <v>359</v>
      </c>
      <c r="H196" s="192">
        <v>8.4510000000000005</v>
      </c>
      <c r="I196" s="193"/>
      <c r="J196" s="194">
        <f>ROUND(I196*H196,2)</f>
        <v>0</v>
      </c>
      <c r="K196" s="190" t="s">
        <v>261</v>
      </c>
      <c r="L196" s="38"/>
      <c r="M196" s="195" t="s">
        <v>1</v>
      </c>
      <c r="N196" s="196" t="s">
        <v>38</v>
      </c>
      <c r="O196" s="76"/>
      <c r="P196" s="197">
        <f>O196*H196</f>
        <v>0</v>
      </c>
      <c r="Q196" s="197">
        <v>0</v>
      </c>
      <c r="R196" s="197">
        <f>Q196*H196</f>
        <v>0</v>
      </c>
      <c r="S196" s="197">
        <v>0</v>
      </c>
      <c r="T196" s="198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9" t="s">
        <v>173</v>
      </c>
      <c r="AT196" s="199" t="s">
        <v>156</v>
      </c>
      <c r="AU196" s="199" t="s">
        <v>83</v>
      </c>
      <c r="AY196" s="18" t="s">
        <v>153</v>
      </c>
      <c r="BE196" s="200">
        <f>IF(N196="základní",J196,0)</f>
        <v>0</v>
      </c>
      <c r="BF196" s="200">
        <f>IF(N196="snížená",J196,0)</f>
        <v>0</v>
      </c>
      <c r="BG196" s="200">
        <f>IF(N196="zákl. přenesená",J196,0)</f>
        <v>0</v>
      </c>
      <c r="BH196" s="200">
        <f>IF(N196="sníž. přenesená",J196,0)</f>
        <v>0</v>
      </c>
      <c r="BI196" s="200">
        <f>IF(N196="nulová",J196,0)</f>
        <v>0</v>
      </c>
      <c r="BJ196" s="18" t="s">
        <v>81</v>
      </c>
      <c r="BK196" s="200">
        <f>ROUND(I196*H196,2)</f>
        <v>0</v>
      </c>
      <c r="BL196" s="18" t="s">
        <v>173</v>
      </c>
      <c r="BM196" s="199" t="s">
        <v>976</v>
      </c>
    </row>
    <row r="197" s="2" customFormat="1">
      <c r="A197" s="37"/>
      <c r="B197" s="38"/>
      <c r="C197" s="37"/>
      <c r="D197" s="201" t="s">
        <v>162</v>
      </c>
      <c r="E197" s="37"/>
      <c r="F197" s="202" t="s">
        <v>977</v>
      </c>
      <c r="G197" s="37"/>
      <c r="H197" s="37"/>
      <c r="I197" s="123"/>
      <c r="J197" s="37"/>
      <c r="K197" s="37"/>
      <c r="L197" s="38"/>
      <c r="M197" s="206"/>
      <c r="N197" s="207"/>
      <c r="O197" s="208"/>
      <c r="P197" s="208"/>
      <c r="Q197" s="208"/>
      <c r="R197" s="208"/>
      <c r="S197" s="208"/>
      <c r="T197" s="209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162</v>
      </c>
      <c r="AU197" s="18" t="s">
        <v>83</v>
      </c>
    </row>
    <row r="198" s="2" customFormat="1" ht="6.96" customHeight="1">
      <c r="A198" s="37"/>
      <c r="B198" s="59"/>
      <c r="C198" s="60"/>
      <c r="D198" s="60"/>
      <c r="E198" s="60"/>
      <c r="F198" s="60"/>
      <c r="G198" s="60"/>
      <c r="H198" s="60"/>
      <c r="I198" s="147"/>
      <c r="J198" s="60"/>
      <c r="K198" s="60"/>
      <c r="L198" s="38"/>
      <c r="M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</row>
  </sheetData>
  <autoFilter ref="C118:K197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  <c r="AZ2" s="246" t="s">
        <v>875</v>
      </c>
      <c r="BA2" s="246" t="s">
        <v>1</v>
      </c>
      <c r="BB2" s="246" t="s">
        <v>1</v>
      </c>
      <c r="BC2" s="246" t="s">
        <v>662</v>
      </c>
      <c r="BD2" s="246" t="s">
        <v>83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  <c r="AZ3" s="246" t="s">
        <v>873</v>
      </c>
      <c r="BA3" s="246" t="s">
        <v>1</v>
      </c>
      <c r="BB3" s="246" t="s">
        <v>1</v>
      </c>
      <c r="BC3" s="246" t="s">
        <v>623</v>
      </c>
      <c r="BD3" s="246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  <c r="AZ4" s="246" t="s">
        <v>978</v>
      </c>
      <c r="BA4" s="246" t="s">
        <v>1</v>
      </c>
      <c r="BB4" s="246" t="s">
        <v>1</v>
      </c>
      <c r="BC4" s="246" t="s">
        <v>979</v>
      </c>
      <c r="BD4" s="246" t="s">
        <v>83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980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ROUND(J119,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ROUND((SUM(BE119:BE182)),  2)</f>
        <v>0</v>
      </c>
      <c r="G33" s="37"/>
      <c r="H33" s="37"/>
      <c r="I33" s="134">
        <v>0.20999999999999999</v>
      </c>
      <c r="J33" s="133">
        <f>ROUND(((SUM(BE119:BE182))*I33),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ROUND((SUM(BF119:BF182)),  2)</f>
        <v>0</v>
      </c>
      <c r="G34" s="37"/>
      <c r="H34" s="37"/>
      <c r="I34" s="134">
        <v>0.14999999999999999</v>
      </c>
      <c r="J34" s="133">
        <f>ROUND(((SUM(BF119:BF182))*I34),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ROUND((SUM(BG119:BG182)),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ROUND((SUM(BH119:BH182)),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ROUND((SUM(BI119:BI182)),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458/20-4-04-2 - SO 30 Následná pětiletá péče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J119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J120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981</v>
      </c>
      <c r="E98" s="160"/>
      <c r="F98" s="160"/>
      <c r="G98" s="160"/>
      <c r="H98" s="160"/>
      <c r="I98" s="161"/>
      <c r="J98" s="162">
        <f>J121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982</v>
      </c>
      <c r="E99" s="160"/>
      <c r="F99" s="160"/>
      <c r="G99" s="160"/>
      <c r="H99" s="160"/>
      <c r="I99" s="161"/>
      <c r="J99" s="162">
        <f>J150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123"/>
      <c r="J100" s="37"/>
      <c r="K100" s="37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59"/>
      <c r="C101" s="60"/>
      <c r="D101" s="60"/>
      <c r="E101" s="60"/>
      <c r="F101" s="60"/>
      <c r="G101" s="60"/>
      <c r="H101" s="60"/>
      <c r="I101" s="147"/>
      <c r="J101" s="60"/>
      <c r="K101" s="60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1"/>
      <c r="C105" s="62"/>
      <c r="D105" s="62"/>
      <c r="E105" s="62"/>
      <c r="F105" s="62"/>
      <c r="G105" s="62"/>
      <c r="H105" s="62"/>
      <c r="I105" s="148"/>
      <c r="J105" s="62"/>
      <c r="K105" s="62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137</v>
      </c>
      <c r="D106" s="37"/>
      <c r="E106" s="37"/>
      <c r="F106" s="37"/>
      <c r="G106" s="37"/>
      <c r="H106" s="37"/>
      <c r="I106" s="123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123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7"/>
      <c r="E108" s="37"/>
      <c r="F108" s="37"/>
      <c r="G108" s="37"/>
      <c r="H108" s="37"/>
      <c r="I108" s="123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7"/>
      <c r="D109" s="37"/>
      <c r="E109" s="122" t="str">
        <f>E7</f>
        <v>Obchodní centrum Lysá nad Labem - veřejná dopravní a technická infrastruktura</v>
      </c>
      <c r="F109" s="31"/>
      <c r="G109" s="31"/>
      <c r="H109" s="31"/>
      <c r="I109" s="123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124</v>
      </c>
      <c r="D110" s="37"/>
      <c r="E110" s="37"/>
      <c r="F110" s="37"/>
      <c r="G110" s="37"/>
      <c r="H110" s="37"/>
      <c r="I110" s="123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66" t="str">
        <f>E9</f>
        <v>458/20-4-04-2 - SO 30 Následná pětiletá péče</v>
      </c>
      <c r="F111" s="37"/>
      <c r="G111" s="37"/>
      <c r="H111" s="37"/>
      <c r="I111" s="123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123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7"/>
      <c r="E113" s="37"/>
      <c r="F113" s="26" t="str">
        <f>F12</f>
        <v xml:space="preserve"> </v>
      </c>
      <c r="G113" s="37"/>
      <c r="H113" s="37"/>
      <c r="I113" s="124" t="s">
        <v>22</v>
      </c>
      <c r="J113" s="68" t="str">
        <f>IF(J12="","",J12)</f>
        <v>20. 3. 2020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24</v>
      </c>
      <c r="D115" s="37"/>
      <c r="E115" s="37"/>
      <c r="F115" s="26" t="str">
        <f>E15</f>
        <v xml:space="preserve"> </v>
      </c>
      <c r="G115" s="37"/>
      <c r="H115" s="37"/>
      <c r="I115" s="124" t="s">
        <v>29</v>
      </c>
      <c r="J115" s="35" t="str">
        <f>E21</f>
        <v xml:space="preserve"> 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27</v>
      </c>
      <c r="D116" s="37"/>
      <c r="E116" s="37"/>
      <c r="F116" s="26" t="str">
        <f>IF(E18="","",E18)</f>
        <v>Vyplň údaj</v>
      </c>
      <c r="G116" s="37"/>
      <c r="H116" s="37"/>
      <c r="I116" s="124" t="s">
        <v>31</v>
      </c>
      <c r="J116" s="35" t="str">
        <f>E24</f>
        <v xml:space="preserve"> 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63"/>
      <c r="B118" s="164"/>
      <c r="C118" s="165" t="s">
        <v>138</v>
      </c>
      <c r="D118" s="166" t="s">
        <v>58</v>
      </c>
      <c r="E118" s="166" t="s">
        <v>54</v>
      </c>
      <c r="F118" s="166" t="s">
        <v>55</v>
      </c>
      <c r="G118" s="166" t="s">
        <v>139</v>
      </c>
      <c r="H118" s="166" t="s">
        <v>140</v>
      </c>
      <c r="I118" s="167" t="s">
        <v>141</v>
      </c>
      <c r="J118" s="166" t="s">
        <v>128</v>
      </c>
      <c r="K118" s="168" t="s">
        <v>142</v>
      </c>
      <c r="L118" s="169"/>
      <c r="M118" s="85" t="s">
        <v>1</v>
      </c>
      <c r="N118" s="86" t="s">
        <v>37</v>
      </c>
      <c r="O118" s="86" t="s">
        <v>143</v>
      </c>
      <c r="P118" s="86" t="s">
        <v>144</v>
      </c>
      <c r="Q118" s="86" t="s">
        <v>145</v>
      </c>
      <c r="R118" s="86" t="s">
        <v>146</v>
      </c>
      <c r="S118" s="86" t="s">
        <v>147</v>
      </c>
      <c r="T118" s="87" t="s">
        <v>148</v>
      </c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</row>
    <row r="119" s="2" customFormat="1" ht="22.8" customHeight="1">
      <c r="A119" s="37"/>
      <c r="B119" s="38"/>
      <c r="C119" s="92" t="s">
        <v>149</v>
      </c>
      <c r="D119" s="37"/>
      <c r="E119" s="37"/>
      <c r="F119" s="37"/>
      <c r="G119" s="37"/>
      <c r="H119" s="37"/>
      <c r="I119" s="123"/>
      <c r="J119" s="170">
        <f>BK119</f>
        <v>0</v>
      </c>
      <c r="K119" s="37"/>
      <c r="L119" s="38"/>
      <c r="M119" s="88"/>
      <c r="N119" s="72"/>
      <c r="O119" s="89"/>
      <c r="P119" s="171">
        <f>P120</f>
        <v>0</v>
      </c>
      <c r="Q119" s="89"/>
      <c r="R119" s="171">
        <f>R120</f>
        <v>0.00010499999999999999</v>
      </c>
      <c r="S119" s="89"/>
      <c r="T119" s="172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72</v>
      </c>
      <c r="AU119" s="18" t="s">
        <v>130</v>
      </c>
      <c r="BK119" s="173">
        <f>BK120</f>
        <v>0</v>
      </c>
    </row>
    <row r="120" s="12" customFormat="1" ht="25.92" customHeight="1">
      <c r="A120" s="12"/>
      <c r="B120" s="174"/>
      <c r="C120" s="12"/>
      <c r="D120" s="175" t="s">
        <v>72</v>
      </c>
      <c r="E120" s="176" t="s">
        <v>255</v>
      </c>
      <c r="F120" s="176" t="s">
        <v>256</v>
      </c>
      <c r="G120" s="12"/>
      <c r="H120" s="12"/>
      <c r="I120" s="177"/>
      <c r="J120" s="178">
        <f>BK120</f>
        <v>0</v>
      </c>
      <c r="K120" s="12"/>
      <c r="L120" s="174"/>
      <c r="M120" s="179"/>
      <c r="N120" s="180"/>
      <c r="O120" s="180"/>
      <c r="P120" s="181">
        <f>P121+P150</f>
        <v>0</v>
      </c>
      <c r="Q120" s="180"/>
      <c r="R120" s="181">
        <f>R121+R150</f>
        <v>0.00010499999999999999</v>
      </c>
      <c r="S120" s="180"/>
      <c r="T120" s="182">
        <f>T121+T150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5" t="s">
        <v>81</v>
      </c>
      <c r="AT120" s="183" t="s">
        <v>72</v>
      </c>
      <c r="AU120" s="183" t="s">
        <v>73</v>
      </c>
      <c r="AY120" s="175" t="s">
        <v>153</v>
      </c>
      <c r="BK120" s="184">
        <f>BK121+BK150</f>
        <v>0</v>
      </c>
    </row>
    <row r="121" s="12" customFormat="1" ht="22.8" customHeight="1">
      <c r="A121" s="12"/>
      <c r="B121" s="174"/>
      <c r="C121" s="12"/>
      <c r="D121" s="175" t="s">
        <v>72</v>
      </c>
      <c r="E121" s="185" t="s">
        <v>81</v>
      </c>
      <c r="F121" s="185" t="s">
        <v>983</v>
      </c>
      <c r="G121" s="12"/>
      <c r="H121" s="12"/>
      <c r="I121" s="177"/>
      <c r="J121" s="186">
        <f>BK121</f>
        <v>0</v>
      </c>
      <c r="K121" s="12"/>
      <c r="L121" s="174"/>
      <c r="M121" s="179"/>
      <c r="N121" s="180"/>
      <c r="O121" s="180"/>
      <c r="P121" s="181">
        <f>SUM(P122:P149)</f>
        <v>0</v>
      </c>
      <c r="Q121" s="180"/>
      <c r="R121" s="181">
        <f>SUM(R122:R149)</f>
        <v>2.0999999999999999E-05</v>
      </c>
      <c r="S121" s="180"/>
      <c r="T121" s="182">
        <f>SUM(T122:T149)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5" t="s">
        <v>81</v>
      </c>
      <c r="AT121" s="183" t="s">
        <v>72</v>
      </c>
      <c r="AU121" s="183" t="s">
        <v>81</v>
      </c>
      <c r="AY121" s="175" t="s">
        <v>153</v>
      </c>
      <c r="BK121" s="184">
        <f>SUM(BK122:BK149)</f>
        <v>0</v>
      </c>
    </row>
    <row r="122" s="2" customFormat="1" ht="16.5" customHeight="1">
      <c r="A122" s="37"/>
      <c r="B122" s="187"/>
      <c r="C122" s="188" t="s">
        <v>81</v>
      </c>
      <c r="D122" s="188" t="s">
        <v>156</v>
      </c>
      <c r="E122" s="189" t="s">
        <v>960</v>
      </c>
      <c r="F122" s="190" t="s">
        <v>961</v>
      </c>
      <c r="G122" s="191" t="s">
        <v>301</v>
      </c>
      <c r="H122" s="192">
        <v>42</v>
      </c>
      <c r="I122" s="193"/>
      <c r="J122" s="194">
        <f>ROUND(I122*H122,2)</f>
        <v>0</v>
      </c>
      <c r="K122" s="190" t="s">
        <v>261</v>
      </c>
      <c r="L122" s="38"/>
      <c r="M122" s="195" t="s">
        <v>1</v>
      </c>
      <c r="N122" s="196" t="s">
        <v>38</v>
      </c>
      <c r="O122" s="76"/>
      <c r="P122" s="197">
        <f>O122*H122</f>
        <v>0</v>
      </c>
      <c r="Q122" s="197">
        <v>0</v>
      </c>
      <c r="R122" s="197">
        <f>Q122*H122</f>
        <v>0</v>
      </c>
      <c r="S122" s="197">
        <v>0</v>
      </c>
      <c r="T122" s="198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9" t="s">
        <v>173</v>
      </c>
      <c r="AT122" s="199" t="s">
        <v>156</v>
      </c>
      <c r="AU122" s="199" t="s">
        <v>83</v>
      </c>
      <c r="AY122" s="18" t="s">
        <v>153</v>
      </c>
      <c r="BE122" s="200">
        <f>IF(N122="základní",J122,0)</f>
        <v>0</v>
      </c>
      <c r="BF122" s="200">
        <f>IF(N122="snížená",J122,0)</f>
        <v>0</v>
      </c>
      <c r="BG122" s="200">
        <f>IF(N122="zákl. přenesená",J122,0)</f>
        <v>0</v>
      </c>
      <c r="BH122" s="200">
        <f>IF(N122="sníž. přenesená",J122,0)</f>
        <v>0</v>
      </c>
      <c r="BI122" s="200">
        <f>IF(N122="nulová",J122,0)</f>
        <v>0</v>
      </c>
      <c r="BJ122" s="18" t="s">
        <v>81</v>
      </c>
      <c r="BK122" s="200">
        <f>ROUND(I122*H122,2)</f>
        <v>0</v>
      </c>
      <c r="BL122" s="18" t="s">
        <v>173</v>
      </c>
      <c r="BM122" s="199" t="s">
        <v>984</v>
      </c>
    </row>
    <row r="123" s="2" customFormat="1">
      <c r="A123" s="37"/>
      <c r="B123" s="38"/>
      <c r="C123" s="37"/>
      <c r="D123" s="201" t="s">
        <v>162</v>
      </c>
      <c r="E123" s="37"/>
      <c r="F123" s="202" t="s">
        <v>963</v>
      </c>
      <c r="G123" s="37"/>
      <c r="H123" s="37"/>
      <c r="I123" s="123"/>
      <c r="J123" s="37"/>
      <c r="K123" s="37"/>
      <c r="L123" s="38"/>
      <c r="M123" s="203"/>
      <c r="N123" s="204"/>
      <c r="O123" s="76"/>
      <c r="P123" s="76"/>
      <c r="Q123" s="76"/>
      <c r="R123" s="76"/>
      <c r="S123" s="76"/>
      <c r="T123" s="7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162</v>
      </c>
      <c r="AU123" s="18" t="s">
        <v>83</v>
      </c>
    </row>
    <row r="124" s="14" customFormat="1">
      <c r="A124" s="14"/>
      <c r="B124" s="217"/>
      <c r="C124" s="14"/>
      <c r="D124" s="201" t="s">
        <v>264</v>
      </c>
      <c r="E124" s="218" t="s">
        <v>875</v>
      </c>
      <c r="F124" s="219" t="s">
        <v>985</v>
      </c>
      <c r="G124" s="14"/>
      <c r="H124" s="220">
        <v>42</v>
      </c>
      <c r="I124" s="221"/>
      <c r="J124" s="14"/>
      <c r="K124" s="14"/>
      <c r="L124" s="217"/>
      <c r="M124" s="222"/>
      <c r="N124" s="223"/>
      <c r="O124" s="223"/>
      <c r="P124" s="223"/>
      <c r="Q124" s="223"/>
      <c r="R124" s="223"/>
      <c r="S124" s="223"/>
      <c r="T124" s="22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18" t="s">
        <v>264</v>
      </c>
      <c r="AU124" s="218" t="s">
        <v>83</v>
      </c>
      <c r="AV124" s="14" t="s">
        <v>83</v>
      </c>
      <c r="AW124" s="14" t="s">
        <v>30</v>
      </c>
      <c r="AX124" s="14" t="s">
        <v>81</v>
      </c>
      <c r="AY124" s="218" t="s">
        <v>153</v>
      </c>
    </row>
    <row r="125" s="13" customFormat="1">
      <c r="A125" s="13"/>
      <c r="B125" s="210"/>
      <c r="C125" s="13"/>
      <c r="D125" s="201" t="s">
        <v>264</v>
      </c>
      <c r="E125" s="211" t="s">
        <v>1</v>
      </c>
      <c r="F125" s="212" t="s">
        <v>986</v>
      </c>
      <c r="G125" s="13"/>
      <c r="H125" s="211" t="s">
        <v>1</v>
      </c>
      <c r="I125" s="213"/>
      <c r="J125" s="13"/>
      <c r="K125" s="13"/>
      <c r="L125" s="210"/>
      <c r="M125" s="214"/>
      <c r="N125" s="215"/>
      <c r="O125" s="215"/>
      <c r="P125" s="215"/>
      <c r="Q125" s="215"/>
      <c r="R125" s="215"/>
      <c r="S125" s="215"/>
      <c r="T125" s="21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11" t="s">
        <v>264</v>
      </c>
      <c r="AU125" s="211" t="s">
        <v>83</v>
      </c>
      <c r="AV125" s="13" t="s">
        <v>81</v>
      </c>
      <c r="AW125" s="13" t="s">
        <v>30</v>
      </c>
      <c r="AX125" s="13" t="s">
        <v>73</v>
      </c>
      <c r="AY125" s="211" t="s">
        <v>153</v>
      </c>
    </row>
    <row r="126" s="2" customFormat="1" ht="16.5" customHeight="1">
      <c r="A126" s="37"/>
      <c r="B126" s="187"/>
      <c r="C126" s="188" t="s">
        <v>83</v>
      </c>
      <c r="D126" s="188" t="s">
        <v>156</v>
      </c>
      <c r="E126" s="189" t="s">
        <v>987</v>
      </c>
      <c r="F126" s="190" t="s">
        <v>988</v>
      </c>
      <c r="G126" s="191" t="s">
        <v>260</v>
      </c>
      <c r="H126" s="192">
        <v>70</v>
      </c>
      <c r="I126" s="193"/>
      <c r="J126" s="194">
        <f>ROUND(I126*H126,2)</f>
        <v>0</v>
      </c>
      <c r="K126" s="190" t="s">
        <v>261</v>
      </c>
      <c r="L126" s="38"/>
      <c r="M126" s="195" t="s">
        <v>1</v>
      </c>
      <c r="N126" s="196" t="s">
        <v>38</v>
      </c>
      <c r="O126" s="76"/>
      <c r="P126" s="197">
        <f>O126*H126</f>
        <v>0</v>
      </c>
      <c r="Q126" s="197">
        <v>2.9999999999999999E-07</v>
      </c>
      <c r="R126" s="197">
        <f>Q126*H126</f>
        <v>2.0999999999999999E-05</v>
      </c>
      <c r="S126" s="197">
        <v>0</v>
      </c>
      <c r="T126" s="198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9" t="s">
        <v>173</v>
      </c>
      <c r="AT126" s="199" t="s">
        <v>156</v>
      </c>
      <c r="AU126" s="199" t="s">
        <v>83</v>
      </c>
      <c r="AY126" s="18" t="s">
        <v>153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8" t="s">
        <v>81</v>
      </c>
      <c r="BK126" s="200">
        <f>ROUND(I126*H126,2)</f>
        <v>0</v>
      </c>
      <c r="BL126" s="18" t="s">
        <v>173</v>
      </c>
      <c r="BM126" s="199" t="s">
        <v>989</v>
      </c>
    </row>
    <row r="127" s="2" customFormat="1">
      <c r="A127" s="37"/>
      <c r="B127" s="38"/>
      <c r="C127" s="37"/>
      <c r="D127" s="201" t="s">
        <v>162</v>
      </c>
      <c r="E127" s="37"/>
      <c r="F127" s="202" t="s">
        <v>990</v>
      </c>
      <c r="G127" s="37"/>
      <c r="H127" s="37"/>
      <c r="I127" s="123"/>
      <c r="J127" s="37"/>
      <c r="K127" s="37"/>
      <c r="L127" s="38"/>
      <c r="M127" s="203"/>
      <c r="N127" s="204"/>
      <c r="O127" s="76"/>
      <c r="P127" s="76"/>
      <c r="Q127" s="76"/>
      <c r="R127" s="76"/>
      <c r="S127" s="76"/>
      <c r="T127" s="7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162</v>
      </c>
      <c r="AU127" s="18" t="s">
        <v>83</v>
      </c>
    </row>
    <row r="128" s="14" customFormat="1">
      <c r="A128" s="14"/>
      <c r="B128" s="217"/>
      <c r="C128" s="14"/>
      <c r="D128" s="201" t="s">
        <v>264</v>
      </c>
      <c r="E128" s="218" t="s">
        <v>1</v>
      </c>
      <c r="F128" s="219" t="s">
        <v>991</v>
      </c>
      <c r="G128" s="14"/>
      <c r="H128" s="220">
        <v>70</v>
      </c>
      <c r="I128" s="221"/>
      <c r="J128" s="14"/>
      <c r="K128" s="14"/>
      <c r="L128" s="217"/>
      <c r="M128" s="222"/>
      <c r="N128" s="223"/>
      <c r="O128" s="223"/>
      <c r="P128" s="223"/>
      <c r="Q128" s="223"/>
      <c r="R128" s="223"/>
      <c r="S128" s="223"/>
      <c r="T128" s="22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18" t="s">
        <v>264</v>
      </c>
      <c r="AU128" s="218" t="s">
        <v>83</v>
      </c>
      <c r="AV128" s="14" t="s">
        <v>83</v>
      </c>
      <c r="AW128" s="14" t="s">
        <v>30</v>
      </c>
      <c r="AX128" s="14" t="s">
        <v>81</v>
      </c>
      <c r="AY128" s="218" t="s">
        <v>153</v>
      </c>
    </row>
    <row r="129" s="13" customFormat="1">
      <c r="A129" s="13"/>
      <c r="B129" s="210"/>
      <c r="C129" s="13"/>
      <c r="D129" s="201" t="s">
        <v>264</v>
      </c>
      <c r="E129" s="211" t="s">
        <v>1</v>
      </c>
      <c r="F129" s="212" t="s">
        <v>992</v>
      </c>
      <c r="G129" s="13"/>
      <c r="H129" s="211" t="s">
        <v>1</v>
      </c>
      <c r="I129" s="213"/>
      <c r="J129" s="13"/>
      <c r="K129" s="13"/>
      <c r="L129" s="210"/>
      <c r="M129" s="214"/>
      <c r="N129" s="215"/>
      <c r="O129" s="215"/>
      <c r="P129" s="215"/>
      <c r="Q129" s="215"/>
      <c r="R129" s="215"/>
      <c r="S129" s="215"/>
      <c r="T129" s="21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11" t="s">
        <v>264</v>
      </c>
      <c r="AU129" s="211" t="s">
        <v>83</v>
      </c>
      <c r="AV129" s="13" t="s">
        <v>81</v>
      </c>
      <c r="AW129" s="13" t="s">
        <v>30</v>
      </c>
      <c r="AX129" s="13" t="s">
        <v>73</v>
      </c>
      <c r="AY129" s="211" t="s">
        <v>153</v>
      </c>
    </row>
    <row r="130" s="2" customFormat="1" ht="16.5" customHeight="1">
      <c r="A130" s="37"/>
      <c r="B130" s="187"/>
      <c r="C130" s="188" t="s">
        <v>168</v>
      </c>
      <c r="D130" s="188" t="s">
        <v>156</v>
      </c>
      <c r="E130" s="189" t="s">
        <v>964</v>
      </c>
      <c r="F130" s="190" t="s">
        <v>965</v>
      </c>
      <c r="G130" s="191" t="s">
        <v>301</v>
      </c>
      <c r="H130" s="192">
        <v>42</v>
      </c>
      <c r="I130" s="193"/>
      <c r="J130" s="194">
        <f>ROUND(I130*H130,2)</f>
        <v>0</v>
      </c>
      <c r="K130" s="190" t="s">
        <v>261</v>
      </c>
      <c r="L130" s="38"/>
      <c r="M130" s="195" t="s">
        <v>1</v>
      </c>
      <c r="N130" s="196" t="s">
        <v>38</v>
      </c>
      <c r="O130" s="76"/>
      <c r="P130" s="197">
        <f>O130*H130</f>
        <v>0</v>
      </c>
      <c r="Q130" s="197">
        <v>0</v>
      </c>
      <c r="R130" s="197">
        <f>Q130*H130</f>
        <v>0</v>
      </c>
      <c r="S130" s="197">
        <v>0</v>
      </c>
      <c r="T130" s="198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9" t="s">
        <v>173</v>
      </c>
      <c r="AT130" s="199" t="s">
        <v>156</v>
      </c>
      <c r="AU130" s="199" t="s">
        <v>83</v>
      </c>
      <c r="AY130" s="18" t="s">
        <v>153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8" t="s">
        <v>81</v>
      </c>
      <c r="BK130" s="200">
        <f>ROUND(I130*H130,2)</f>
        <v>0</v>
      </c>
      <c r="BL130" s="18" t="s">
        <v>173</v>
      </c>
      <c r="BM130" s="199" t="s">
        <v>993</v>
      </c>
    </row>
    <row r="131" s="2" customFormat="1">
      <c r="A131" s="37"/>
      <c r="B131" s="38"/>
      <c r="C131" s="37"/>
      <c r="D131" s="201" t="s">
        <v>162</v>
      </c>
      <c r="E131" s="37"/>
      <c r="F131" s="202" t="s">
        <v>967</v>
      </c>
      <c r="G131" s="37"/>
      <c r="H131" s="37"/>
      <c r="I131" s="123"/>
      <c r="J131" s="37"/>
      <c r="K131" s="37"/>
      <c r="L131" s="38"/>
      <c r="M131" s="203"/>
      <c r="N131" s="204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162</v>
      </c>
      <c r="AU131" s="18" t="s">
        <v>83</v>
      </c>
    </row>
    <row r="132" s="14" customFormat="1">
      <c r="A132" s="14"/>
      <c r="B132" s="217"/>
      <c r="C132" s="14"/>
      <c r="D132" s="201" t="s">
        <v>264</v>
      </c>
      <c r="E132" s="218" t="s">
        <v>1</v>
      </c>
      <c r="F132" s="219" t="s">
        <v>875</v>
      </c>
      <c r="G132" s="14"/>
      <c r="H132" s="220">
        <v>42</v>
      </c>
      <c r="I132" s="221"/>
      <c r="J132" s="14"/>
      <c r="K132" s="14"/>
      <c r="L132" s="217"/>
      <c r="M132" s="222"/>
      <c r="N132" s="223"/>
      <c r="O132" s="223"/>
      <c r="P132" s="223"/>
      <c r="Q132" s="223"/>
      <c r="R132" s="223"/>
      <c r="S132" s="223"/>
      <c r="T132" s="22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8" t="s">
        <v>264</v>
      </c>
      <c r="AU132" s="218" t="s">
        <v>83</v>
      </c>
      <c r="AV132" s="14" t="s">
        <v>83</v>
      </c>
      <c r="AW132" s="14" t="s">
        <v>30</v>
      </c>
      <c r="AX132" s="14" t="s">
        <v>81</v>
      </c>
      <c r="AY132" s="218" t="s">
        <v>153</v>
      </c>
    </row>
    <row r="133" s="2" customFormat="1" ht="16.5" customHeight="1">
      <c r="A133" s="37"/>
      <c r="B133" s="187"/>
      <c r="C133" s="188" t="s">
        <v>173</v>
      </c>
      <c r="D133" s="188" t="s">
        <v>156</v>
      </c>
      <c r="E133" s="189" t="s">
        <v>968</v>
      </c>
      <c r="F133" s="190" t="s">
        <v>969</v>
      </c>
      <c r="G133" s="191" t="s">
        <v>301</v>
      </c>
      <c r="H133" s="192">
        <v>126</v>
      </c>
      <c r="I133" s="193"/>
      <c r="J133" s="194">
        <f>ROUND(I133*H133,2)</f>
        <v>0</v>
      </c>
      <c r="K133" s="190" t="s">
        <v>261</v>
      </c>
      <c r="L133" s="38"/>
      <c r="M133" s="195" t="s">
        <v>1</v>
      </c>
      <c r="N133" s="196" t="s">
        <v>38</v>
      </c>
      <c r="O133" s="76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9" t="s">
        <v>173</v>
      </c>
      <c r="AT133" s="199" t="s">
        <v>156</v>
      </c>
      <c r="AU133" s="199" t="s">
        <v>83</v>
      </c>
      <c r="AY133" s="18" t="s">
        <v>153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8" t="s">
        <v>81</v>
      </c>
      <c r="BK133" s="200">
        <f>ROUND(I133*H133,2)</f>
        <v>0</v>
      </c>
      <c r="BL133" s="18" t="s">
        <v>173</v>
      </c>
      <c r="BM133" s="199" t="s">
        <v>994</v>
      </c>
    </row>
    <row r="134" s="2" customFormat="1">
      <c r="A134" s="37"/>
      <c r="B134" s="38"/>
      <c r="C134" s="37"/>
      <c r="D134" s="201" t="s">
        <v>162</v>
      </c>
      <c r="E134" s="37"/>
      <c r="F134" s="202" t="s">
        <v>995</v>
      </c>
      <c r="G134" s="37"/>
      <c r="H134" s="37"/>
      <c r="I134" s="123"/>
      <c r="J134" s="37"/>
      <c r="K134" s="37"/>
      <c r="L134" s="38"/>
      <c r="M134" s="203"/>
      <c r="N134" s="204"/>
      <c r="O134" s="76"/>
      <c r="P134" s="76"/>
      <c r="Q134" s="76"/>
      <c r="R134" s="76"/>
      <c r="S134" s="76"/>
      <c r="T134" s="7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162</v>
      </c>
      <c r="AU134" s="18" t="s">
        <v>83</v>
      </c>
    </row>
    <row r="135" s="14" customFormat="1">
      <c r="A135" s="14"/>
      <c r="B135" s="217"/>
      <c r="C135" s="14"/>
      <c r="D135" s="201" t="s">
        <v>264</v>
      </c>
      <c r="E135" s="218" t="s">
        <v>1</v>
      </c>
      <c r="F135" s="219" t="s">
        <v>972</v>
      </c>
      <c r="G135" s="14"/>
      <c r="H135" s="220">
        <v>126</v>
      </c>
      <c r="I135" s="221"/>
      <c r="J135" s="14"/>
      <c r="K135" s="14"/>
      <c r="L135" s="217"/>
      <c r="M135" s="222"/>
      <c r="N135" s="223"/>
      <c r="O135" s="223"/>
      <c r="P135" s="223"/>
      <c r="Q135" s="223"/>
      <c r="R135" s="223"/>
      <c r="S135" s="223"/>
      <c r="T135" s="22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8" t="s">
        <v>264</v>
      </c>
      <c r="AU135" s="218" t="s">
        <v>83</v>
      </c>
      <c r="AV135" s="14" t="s">
        <v>83</v>
      </c>
      <c r="AW135" s="14" t="s">
        <v>30</v>
      </c>
      <c r="AX135" s="14" t="s">
        <v>81</v>
      </c>
      <c r="AY135" s="218" t="s">
        <v>153</v>
      </c>
    </row>
    <row r="136" s="13" customFormat="1">
      <c r="A136" s="13"/>
      <c r="B136" s="210"/>
      <c r="C136" s="13"/>
      <c r="D136" s="201" t="s">
        <v>264</v>
      </c>
      <c r="E136" s="211" t="s">
        <v>1</v>
      </c>
      <c r="F136" s="212" t="s">
        <v>973</v>
      </c>
      <c r="G136" s="13"/>
      <c r="H136" s="211" t="s">
        <v>1</v>
      </c>
      <c r="I136" s="213"/>
      <c r="J136" s="13"/>
      <c r="K136" s="13"/>
      <c r="L136" s="210"/>
      <c r="M136" s="214"/>
      <c r="N136" s="215"/>
      <c r="O136" s="215"/>
      <c r="P136" s="215"/>
      <c r="Q136" s="215"/>
      <c r="R136" s="215"/>
      <c r="S136" s="215"/>
      <c r="T136" s="21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11" t="s">
        <v>264</v>
      </c>
      <c r="AU136" s="211" t="s">
        <v>83</v>
      </c>
      <c r="AV136" s="13" t="s">
        <v>81</v>
      </c>
      <c r="AW136" s="13" t="s">
        <v>30</v>
      </c>
      <c r="AX136" s="13" t="s">
        <v>73</v>
      </c>
      <c r="AY136" s="211" t="s">
        <v>153</v>
      </c>
    </row>
    <row r="137" s="2" customFormat="1" ht="16.5" customHeight="1">
      <c r="A137" s="37"/>
      <c r="B137" s="187"/>
      <c r="C137" s="188" t="s">
        <v>152</v>
      </c>
      <c r="D137" s="188" t="s">
        <v>156</v>
      </c>
      <c r="E137" s="189" t="s">
        <v>996</v>
      </c>
      <c r="F137" s="190" t="s">
        <v>995</v>
      </c>
      <c r="G137" s="191" t="s">
        <v>997</v>
      </c>
      <c r="H137" s="192">
        <v>35</v>
      </c>
      <c r="I137" s="193"/>
      <c r="J137" s="194">
        <f>ROUND(I137*H137,2)</f>
        <v>0</v>
      </c>
      <c r="K137" s="190" t="s">
        <v>1</v>
      </c>
      <c r="L137" s="38"/>
      <c r="M137" s="195" t="s">
        <v>1</v>
      </c>
      <c r="N137" s="196" t="s">
        <v>38</v>
      </c>
      <c r="O137" s="76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9" t="s">
        <v>173</v>
      </c>
      <c r="AT137" s="199" t="s">
        <v>156</v>
      </c>
      <c r="AU137" s="199" t="s">
        <v>83</v>
      </c>
      <c r="AY137" s="18" t="s">
        <v>153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8" t="s">
        <v>81</v>
      </c>
      <c r="BK137" s="200">
        <f>ROUND(I137*H137,2)</f>
        <v>0</v>
      </c>
      <c r="BL137" s="18" t="s">
        <v>173</v>
      </c>
      <c r="BM137" s="199" t="s">
        <v>998</v>
      </c>
    </row>
    <row r="138" s="2" customFormat="1">
      <c r="A138" s="37"/>
      <c r="B138" s="38"/>
      <c r="C138" s="37"/>
      <c r="D138" s="201" t="s">
        <v>162</v>
      </c>
      <c r="E138" s="37"/>
      <c r="F138" s="202" t="s">
        <v>995</v>
      </c>
      <c r="G138" s="37"/>
      <c r="H138" s="37"/>
      <c r="I138" s="123"/>
      <c r="J138" s="37"/>
      <c r="K138" s="37"/>
      <c r="L138" s="38"/>
      <c r="M138" s="203"/>
      <c r="N138" s="204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162</v>
      </c>
      <c r="AU138" s="18" t="s">
        <v>83</v>
      </c>
    </row>
    <row r="139" s="14" customFormat="1">
      <c r="A139" s="14"/>
      <c r="B139" s="217"/>
      <c r="C139" s="14"/>
      <c r="D139" s="201" t="s">
        <v>264</v>
      </c>
      <c r="E139" s="218" t="s">
        <v>873</v>
      </c>
      <c r="F139" s="219" t="s">
        <v>623</v>
      </c>
      <c r="G139" s="14"/>
      <c r="H139" s="220">
        <v>35</v>
      </c>
      <c r="I139" s="221"/>
      <c r="J139" s="14"/>
      <c r="K139" s="14"/>
      <c r="L139" s="217"/>
      <c r="M139" s="222"/>
      <c r="N139" s="223"/>
      <c r="O139" s="223"/>
      <c r="P139" s="223"/>
      <c r="Q139" s="223"/>
      <c r="R139" s="223"/>
      <c r="S139" s="223"/>
      <c r="T139" s="22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8" t="s">
        <v>264</v>
      </c>
      <c r="AU139" s="218" t="s">
        <v>83</v>
      </c>
      <c r="AV139" s="14" t="s">
        <v>83</v>
      </c>
      <c r="AW139" s="14" t="s">
        <v>30</v>
      </c>
      <c r="AX139" s="14" t="s">
        <v>81</v>
      </c>
      <c r="AY139" s="218" t="s">
        <v>153</v>
      </c>
    </row>
    <row r="140" s="2" customFormat="1" ht="16.5" customHeight="1">
      <c r="A140" s="37"/>
      <c r="B140" s="187"/>
      <c r="C140" s="188" t="s">
        <v>183</v>
      </c>
      <c r="D140" s="188" t="s">
        <v>156</v>
      </c>
      <c r="E140" s="189" t="s">
        <v>999</v>
      </c>
      <c r="F140" s="190" t="s">
        <v>1000</v>
      </c>
      <c r="G140" s="191" t="s">
        <v>997</v>
      </c>
      <c r="H140" s="192">
        <v>35</v>
      </c>
      <c r="I140" s="193"/>
      <c r="J140" s="194">
        <f>ROUND(I140*H140,2)</f>
        <v>0</v>
      </c>
      <c r="K140" s="190" t="s">
        <v>1</v>
      </c>
      <c r="L140" s="38"/>
      <c r="M140" s="195" t="s">
        <v>1</v>
      </c>
      <c r="N140" s="196" t="s">
        <v>38</v>
      </c>
      <c r="O140" s="76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9" t="s">
        <v>173</v>
      </c>
      <c r="AT140" s="199" t="s">
        <v>156</v>
      </c>
      <c r="AU140" s="199" t="s">
        <v>83</v>
      </c>
      <c r="AY140" s="18" t="s">
        <v>153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8" t="s">
        <v>81</v>
      </c>
      <c r="BK140" s="200">
        <f>ROUND(I140*H140,2)</f>
        <v>0</v>
      </c>
      <c r="BL140" s="18" t="s">
        <v>173</v>
      </c>
      <c r="BM140" s="199" t="s">
        <v>1001</v>
      </c>
    </row>
    <row r="141" s="2" customFormat="1">
      <c r="A141" s="37"/>
      <c r="B141" s="38"/>
      <c r="C141" s="37"/>
      <c r="D141" s="201" t="s">
        <v>162</v>
      </c>
      <c r="E141" s="37"/>
      <c r="F141" s="202" t="s">
        <v>1002</v>
      </c>
      <c r="G141" s="37"/>
      <c r="H141" s="37"/>
      <c r="I141" s="123"/>
      <c r="J141" s="37"/>
      <c r="K141" s="37"/>
      <c r="L141" s="38"/>
      <c r="M141" s="203"/>
      <c r="N141" s="204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162</v>
      </c>
      <c r="AU141" s="18" t="s">
        <v>83</v>
      </c>
    </row>
    <row r="142" s="14" customFormat="1">
      <c r="A142" s="14"/>
      <c r="B142" s="217"/>
      <c r="C142" s="14"/>
      <c r="D142" s="201" t="s">
        <v>264</v>
      </c>
      <c r="E142" s="218" t="s">
        <v>1</v>
      </c>
      <c r="F142" s="219" t="s">
        <v>873</v>
      </c>
      <c r="G142" s="14"/>
      <c r="H142" s="220">
        <v>35</v>
      </c>
      <c r="I142" s="221"/>
      <c r="J142" s="14"/>
      <c r="K142" s="14"/>
      <c r="L142" s="217"/>
      <c r="M142" s="222"/>
      <c r="N142" s="223"/>
      <c r="O142" s="223"/>
      <c r="P142" s="223"/>
      <c r="Q142" s="223"/>
      <c r="R142" s="223"/>
      <c r="S142" s="223"/>
      <c r="T142" s="22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8" t="s">
        <v>264</v>
      </c>
      <c r="AU142" s="218" t="s">
        <v>83</v>
      </c>
      <c r="AV142" s="14" t="s">
        <v>83</v>
      </c>
      <c r="AW142" s="14" t="s">
        <v>30</v>
      </c>
      <c r="AX142" s="14" t="s">
        <v>81</v>
      </c>
      <c r="AY142" s="218" t="s">
        <v>153</v>
      </c>
    </row>
    <row r="143" s="2" customFormat="1" ht="16.5" customHeight="1">
      <c r="A143" s="37"/>
      <c r="B143" s="187"/>
      <c r="C143" s="188" t="s">
        <v>188</v>
      </c>
      <c r="D143" s="188" t="s">
        <v>156</v>
      </c>
      <c r="E143" s="189" t="s">
        <v>1003</v>
      </c>
      <c r="F143" s="190" t="s">
        <v>1004</v>
      </c>
      <c r="G143" s="191" t="s">
        <v>997</v>
      </c>
      <c r="H143" s="192">
        <v>35</v>
      </c>
      <c r="I143" s="193"/>
      <c r="J143" s="194">
        <f>ROUND(I143*H143,2)</f>
        <v>0</v>
      </c>
      <c r="K143" s="190" t="s">
        <v>1</v>
      </c>
      <c r="L143" s="38"/>
      <c r="M143" s="195" t="s">
        <v>1</v>
      </c>
      <c r="N143" s="196" t="s">
        <v>38</v>
      </c>
      <c r="O143" s="76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9" t="s">
        <v>173</v>
      </c>
      <c r="AT143" s="199" t="s">
        <v>156</v>
      </c>
      <c r="AU143" s="199" t="s">
        <v>83</v>
      </c>
      <c r="AY143" s="18" t="s">
        <v>153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8" t="s">
        <v>81</v>
      </c>
      <c r="BK143" s="200">
        <f>ROUND(I143*H143,2)</f>
        <v>0</v>
      </c>
      <c r="BL143" s="18" t="s">
        <v>173</v>
      </c>
      <c r="BM143" s="199" t="s">
        <v>1005</v>
      </c>
    </row>
    <row r="144" s="2" customFormat="1">
      <c r="A144" s="37"/>
      <c r="B144" s="38"/>
      <c r="C144" s="37"/>
      <c r="D144" s="201" t="s">
        <v>162</v>
      </c>
      <c r="E144" s="37"/>
      <c r="F144" s="202" t="s">
        <v>1006</v>
      </c>
      <c r="G144" s="37"/>
      <c r="H144" s="37"/>
      <c r="I144" s="123"/>
      <c r="J144" s="37"/>
      <c r="K144" s="37"/>
      <c r="L144" s="38"/>
      <c r="M144" s="203"/>
      <c r="N144" s="204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162</v>
      </c>
      <c r="AU144" s="18" t="s">
        <v>83</v>
      </c>
    </row>
    <row r="145" s="14" customFormat="1">
      <c r="A145" s="14"/>
      <c r="B145" s="217"/>
      <c r="C145" s="14"/>
      <c r="D145" s="201" t="s">
        <v>264</v>
      </c>
      <c r="E145" s="218" t="s">
        <v>1</v>
      </c>
      <c r="F145" s="219" t="s">
        <v>873</v>
      </c>
      <c r="G145" s="14"/>
      <c r="H145" s="220">
        <v>35</v>
      </c>
      <c r="I145" s="221"/>
      <c r="J145" s="14"/>
      <c r="K145" s="14"/>
      <c r="L145" s="217"/>
      <c r="M145" s="222"/>
      <c r="N145" s="223"/>
      <c r="O145" s="223"/>
      <c r="P145" s="223"/>
      <c r="Q145" s="223"/>
      <c r="R145" s="223"/>
      <c r="S145" s="223"/>
      <c r="T145" s="22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8" t="s">
        <v>264</v>
      </c>
      <c r="AU145" s="218" t="s">
        <v>83</v>
      </c>
      <c r="AV145" s="14" t="s">
        <v>83</v>
      </c>
      <c r="AW145" s="14" t="s">
        <v>30</v>
      </c>
      <c r="AX145" s="14" t="s">
        <v>81</v>
      </c>
      <c r="AY145" s="218" t="s">
        <v>153</v>
      </c>
    </row>
    <row r="146" s="2" customFormat="1" ht="16.5" customHeight="1">
      <c r="A146" s="37"/>
      <c r="B146" s="187"/>
      <c r="C146" s="188" t="s">
        <v>193</v>
      </c>
      <c r="D146" s="188" t="s">
        <v>156</v>
      </c>
      <c r="E146" s="189" t="s">
        <v>1007</v>
      </c>
      <c r="F146" s="190" t="s">
        <v>1008</v>
      </c>
      <c r="G146" s="191" t="s">
        <v>301</v>
      </c>
      <c r="H146" s="192">
        <v>0.34999999999999998</v>
      </c>
      <c r="I146" s="193"/>
      <c r="J146" s="194">
        <f>ROUND(I146*H146,2)</f>
        <v>0</v>
      </c>
      <c r="K146" s="190" t="s">
        <v>1</v>
      </c>
      <c r="L146" s="38"/>
      <c r="M146" s="195" t="s">
        <v>1</v>
      </c>
      <c r="N146" s="196" t="s">
        <v>38</v>
      </c>
      <c r="O146" s="76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9" t="s">
        <v>173</v>
      </c>
      <c r="AT146" s="199" t="s">
        <v>156</v>
      </c>
      <c r="AU146" s="199" t="s">
        <v>83</v>
      </c>
      <c r="AY146" s="18" t="s">
        <v>153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8" t="s">
        <v>81</v>
      </c>
      <c r="BK146" s="200">
        <f>ROUND(I146*H146,2)</f>
        <v>0</v>
      </c>
      <c r="BL146" s="18" t="s">
        <v>173</v>
      </c>
      <c r="BM146" s="199" t="s">
        <v>1009</v>
      </c>
    </row>
    <row r="147" s="2" customFormat="1">
      <c r="A147" s="37"/>
      <c r="B147" s="38"/>
      <c r="C147" s="37"/>
      <c r="D147" s="201" t="s">
        <v>162</v>
      </c>
      <c r="E147" s="37"/>
      <c r="F147" s="202" t="s">
        <v>1008</v>
      </c>
      <c r="G147" s="37"/>
      <c r="H147" s="37"/>
      <c r="I147" s="123"/>
      <c r="J147" s="37"/>
      <c r="K147" s="37"/>
      <c r="L147" s="38"/>
      <c r="M147" s="203"/>
      <c r="N147" s="204"/>
      <c r="O147" s="76"/>
      <c r="P147" s="76"/>
      <c r="Q147" s="76"/>
      <c r="R147" s="76"/>
      <c r="S147" s="76"/>
      <c r="T147" s="7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8" t="s">
        <v>162</v>
      </c>
      <c r="AU147" s="18" t="s">
        <v>83</v>
      </c>
    </row>
    <row r="148" s="14" customFormat="1">
      <c r="A148" s="14"/>
      <c r="B148" s="217"/>
      <c r="C148" s="14"/>
      <c r="D148" s="201" t="s">
        <v>264</v>
      </c>
      <c r="E148" s="218" t="s">
        <v>1</v>
      </c>
      <c r="F148" s="219" t="s">
        <v>1010</v>
      </c>
      <c r="G148" s="14"/>
      <c r="H148" s="220">
        <v>0.34999999999999998</v>
      </c>
      <c r="I148" s="221"/>
      <c r="J148" s="14"/>
      <c r="K148" s="14"/>
      <c r="L148" s="217"/>
      <c r="M148" s="222"/>
      <c r="N148" s="223"/>
      <c r="O148" s="223"/>
      <c r="P148" s="223"/>
      <c r="Q148" s="223"/>
      <c r="R148" s="223"/>
      <c r="S148" s="223"/>
      <c r="T148" s="22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8" t="s">
        <v>264</v>
      </c>
      <c r="AU148" s="218" t="s">
        <v>83</v>
      </c>
      <c r="AV148" s="14" t="s">
        <v>83</v>
      </c>
      <c r="AW148" s="14" t="s">
        <v>30</v>
      </c>
      <c r="AX148" s="14" t="s">
        <v>81</v>
      </c>
      <c r="AY148" s="218" t="s">
        <v>153</v>
      </c>
    </row>
    <row r="149" s="13" customFormat="1">
      <c r="A149" s="13"/>
      <c r="B149" s="210"/>
      <c r="C149" s="13"/>
      <c r="D149" s="201" t="s">
        <v>264</v>
      </c>
      <c r="E149" s="211" t="s">
        <v>1</v>
      </c>
      <c r="F149" s="212" t="s">
        <v>1011</v>
      </c>
      <c r="G149" s="13"/>
      <c r="H149" s="211" t="s">
        <v>1</v>
      </c>
      <c r="I149" s="213"/>
      <c r="J149" s="13"/>
      <c r="K149" s="13"/>
      <c r="L149" s="210"/>
      <c r="M149" s="214"/>
      <c r="N149" s="215"/>
      <c r="O149" s="215"/>
      <c r="P149" s="215"/>
      <c r="Q149" s="215"/>
      <c r="R149" s="215"/>
      <c r="S149" s="215"/>
      <c r="T149" s="21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11" t="s">
        <v>264</v>
      </c>
      <c r="AU149" s="211" t="s">
        <v>83</v>
      </c>
      <c r="AV149" s="13" t="s">
        <v>81</v>
      </c>
      <c r="AW149" s="13" t="s">
        <v>30</v>
      </c>
      <c r="AX149" s="13" t="s">
        <v>73</v>
      </c>
      <c r="AY149" s="211" t="s">
        <v>153</v>
      </c>
    </row>
    <row r="150" s="12" customFormat="1" ht="22.8" customHeight="1">
      <c r="A150" s="12"/>
      <c r="B150" s="174"/>
      <c r="C150" s="12"/>
      <c r="D150" s="175" t="s">
        <v>72</v>
      </c>
      <c r="E150" s="185" t="s">
        <v>83</v>
      </c>
      <c r="F150" s="185" t="s">
        <v>1012</v>
      </c>
      <c r="G150" s="12"/>
      <c r="H150" s="12"/>
      <c r="I150" s="177"/>
      <c r="J150" s="186">
        <f>BK150</f>
        <v>0</v>
      </c>
      <c r="K150" s="12"/>
      <c r="L150" s="174"/>
      <c r="M150" s="179"/>
      <c r="N150" s="180"/>
      <c r="O150" s="180"/>
      <c r="P150" s="181">
        <f>SUM(P151:P182)</f>
        <v>0</v>
      </c>
      <c r="Q150" s="180"/>
      <c r="R150" s="181">
        <f>SUM(R151:R182)</f>
        <v>8.3999999999999995E-05</v>
      </c>
      <c r="S150" s="180"/>
      <c r="T150" s="182">
        <f>SUM(T151:T182)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5" t="s">
        <v>81</v>
      </c>
      <c r="AT150" s="183" t="s">
        <v>72</v>
      </c>
      <c r="AU150" s="183" t="s">
        <v>81</v>
      </c>
      <c r="AY150" s="175" t="s">
        <v>153</v>
      </c>
      <c r="BK150" s="184">
        <f>SUM(BK151:BK182)</f>
        <v>0</v>
      </c>
    </row>
    <row r="151" s="2" customFormat="1" ht="16.5" customHeight="1">
      <c r="A151" s="37"/>
      <c r="B151" s="187"/>
      <c r="C151" s="188" t="s">
        <v>201</v>
      </c>
      <c r="D151" s="188" t="s">
        <v>156</v>
      </c>
      <c r="E151" s="189" t="s">
        <v>960</v>
      </c>
      <c r="F151" s="190" t="s">
        <v>961</v>
      </c>
      <c r="G151" s="191" t="s">
        <v>301</v>
      </c>
      <c r="H151" s="192">
        <v>126</v>
      </c>
      <c r="I151" s="193"/>
      <c r="J151" s="194">
        <f>ROUND(I151*H151,2)</f>
        <v>0</v>
      </c>
      <c r="K151" s="190" t="s">
        <v>261</v>
      </c>
      <c r="L151" s="38"/>
      <c r="M151" s="195" t="s">
        <v>1</v>
      </c>
      <c r="N151" s="196" t="s">
        <v>38</v>
      </c>
      <c r="O151" s="76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9" t="s">
        <v>173</v>
      </c>
      <c r="AT151" s="199" t="s">
        <v>156</v>
      </c>
      <c r="AU151" s="199" t="s">
        <v>83</v>
      </c>
      <c r="AY151" s="18" t="s">
        <v>153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8" t="s">
        <v>81</v>
      </c>
      <c r="BK151" s="200">
        <f>ROUND(I151*H151,2)</f>
        <v>0</v>
      </c>
      <c r="BL151" s="18" t="s">
        <v>173</v>
      </c>
      <c r="BM151" s="199" t="s">
        <v>1013</v>
      </c>
    </row>
    <row r="152" s="2" customFormat="1">
      <c r="A152" s="37"/>
      <c r="B152" s="38"/>
      <c r="C152" s="37"/>
      <c r="D152" s="201" t="s">
        <v>162</v>
      </c>
      <c r="E152" s="37"/>
      <c r="F152" s="202" t="s">
        <v>963</v>
      </c>
      <c r="G152" s="37"/>
      <c r="H152" s="37"/>
      <c r="I152" s="123"/>
      <c r="J152" s="37"/>
      <c r="K152" s="37"/>
      <c r="L152" s="38"/>
      <c r="M152" s="203"/>
      <c r="N152" s="204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162</v>
      </c>
      <c r="AU152" s="18" t="s">
        <v>83</v>
      </c>
    </row>
    <row r="153" s="14" customFormat="1">
      <c r="A153" s="14"/>
      <c r="B153" s="217"/>
      <c r="C153" s="14"/>
      <c r="D153" s="201" t="s">
        <v>264</v>
      </c>
      <c r="E153" s="218" t="s">
        <v>978</v>
      </c>
      <c r="F153" s="219" t="s">
        <v>1014</v>
      </c>
      <c r="G153" s="14"/>
      <c r="H153" s="220">
        <v>126</v>
      </c>
      <c r="I153" s="221"/>
      <c r="J153" s="14"/>
      <c r="K153" s="14"/>
      <c r="L153" s="217"/>
      <c r="M153" s="222"/>
      <c r="N153" s="223"/>
      <c r="O153" s="223"/>
      <c r="P153" s="223"/>
      <c r="Q153" s="223"/>
      <c r="R153" s="223"/>
      <c r="S153" s="223"/>
      <c r="T153" s="22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18" t="s">
        <v>264</v>
      </c>
      <c r="AU153" s="218" t="s">
        <v>83</v>
      </c>
      <c r="AV153" s="14" t="s">
        <v>83</v>
      </c>
      <c r="AW153" s="14" t="s">
        <v>30</v>
      </c>
      <c r="AX153" s="14" t="s">
        <v>81</v>
      </c>
      <c r="AY153" s="218" t="s">
        <v>153</v>
      </c>
    </row>
    <row r="154" s="13" customFormat="1">
      <c r="A154" s="13"/>
      <c r="B154" s="210"/>
      <c r="C154" s="13"/>
      <c r="D154" s="201" t="s">
        <v>264</v>
      </c>
      <c r="E154" s="211" t="s">
        <v>1</v>
      </c>
      <c r="F154" s="212" t="s">
        <v>1015</v>
      </c>
      <c r="G154" s="13"/>
      <c r="H154" s="211" t="s">
        <v>1</v>
      </c>
      <c r="I154" s="213"/>
      <c r="J154" s="13"/>
      <c r="K154" s="13"/>
      <c r="L154" s="210"/>
      <c r="M154" s="214"/>
      <c r="N154" s="215"/>
      <c r="O154" s="215"/>
      <c r="P154" s="215"/>
      <c r="Q154" s="215"/>
      <c r="R154" s="215"/>
      <c r="S154" s="215"/>
      <c r="T154" s="21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11" t="s">
        <v>264</v>
      </c>
      <c r="AU154" s="211" t="s">
        <v>83</v>
      </c>
      <c r="AV154" s="13" t="s">
        <v>81</v>
      </c>
      <c r="AW154" s="13" t="s">
        <v>30</v>
      </c>
      <c r="AX154" s="13" t="s">
        <v>73</v>
      </c>
      <c r="AY154" s="211" t="s">
        <v>153</v>
      </c>
    </row>
    <row r="155" s="2" customFormat="1" ht="16.5" customHeight="1">
      <c r="A155" s="37"/>
      <c r="B155" s="187"/>
      <c r="C155" s="188" t="s">
        <v>206</v>
      </c>
      <c r="D155" s="188" t="s">
        <v>156</v>
      </c>
      <c r="E155" s="189" t="s">
        <v>987</v>
      </c>
      <c r="F155" s="190" t="s">
        <v>988</v>
      </c>
      <c r="G155" s="191" t="s">
        <v>260</v>
      </c>
      <c r="H155" s="192">
        <v>280</v>
      </c>
      <c r="I155" s="193"/>
      <c r="J155" s="194">
        <f>ROUND(I155*H155,2)</f>
        <v>0</v>
      </c>
      <c r="K155" s="190" t="s">
        <v>261</v>
      </c>
      <c r="L155" s="38"/>
      <c r="M155" s="195" t="s">
        <v>1</v>
      </c>
      <c r="N155" s="196" t="s">
        <v>38</v>
      </c>
      <c r="O155" s="76"/>
      <c r="P155" s="197">
        <f>O155*H155</f>
        <v>0</v>
      </c>
      <c r="Q155" s="197">
        <v>2.9999999999999999E-07</v>
      </c>
      <c r="R155" s="197">
        <f>Q155*H155</f>
        <v>8.3999999999999995E-05</v>
      </c>
      <c r="S155" s="197">
        <v>0</v>
      </c>
      <c r="T155" s="19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9" t="s">
        <v>173</v>
      </c>
      <c r="AT155" s="199" t="s">
        <v>156</v>
      </c>
      <c r="AU155" s="199" t="s">
        <v>83</v>
      </c>
      <c r="AY155" s="18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8" t="s">
        <v>81</v>
      </c>
      <c r="BK155" s="200">
        <f>ROUND(I155*H155,2)</f>
        <v>0</v>
      </c>
      <c r="BL155" s="18" t="s">
        <v>173</v>
      </c>
      <c r="BM155" s="199" t="s">
        <v>1016</v>
      </c>
    </row>
    <row r="156" s="2" customFormat="1">
      <c r="A156" s="37"/>
      <c r="B156" s="38"/>
      <c r="C156" s="37"/>
      <c r="D156" s="201" t="s">
        <v>162</v>
      </c>
      <c r="E156" s="37"/>
      <c r="F156" s="202" t="s">
        <v>990</v>
      </c>
      <c r="G156" s="37"/>
      <c r="H156" s="37"/>
      <c r="I156" s="123"/>
      <c r="J156" s="37"/>
      <c r="K156" s="37"/>
      <c r="L156" s="38"/>
      <c r="M156" s="203"/>
      <c r="N156" s="204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162</v>
      </c>
      <c r="AU156" s="18" t="s">
        <v>83</v>
      </c>
    </row>
    <row r="157" s="14" customFormat="1">
      <c r="A157" s="14"/>
      <c r="B157" s="217"/>
      <c r="C157" s="14"/>
      <c r="D157" s="201" t="s">
        <v>264</v>
      </c>
      <c r="E157" s="218" t="s">
        <v>1</v>
      </c>
      <c r="F157" s="219" t="s">
        <v>1017</v>
      </c>
      <c r="G157" s="14"/>
      <c r="H157" s="220">
        <v>280</v>
      </c>
      <c r="I157" s="221"/>
      <c r="J157" s="14"/>
      <c r="K157" s="14"/>
      <c r="L157" s="217"/>
      <c r="M157" s="222"/>
      <c r="N157" s="223"/>
      <c r="O157" s="223"/>
      <c r="P157" s="223"/>
      <c r="Q157" s="223"/>
      <c r="R157" s="223"/>
      <c r="S157" s="223"/>
      <c r="T157" s="22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8" t="s">
        <v>264</v>
      </c>
      <c r="AU157" s="218" t="s">
        <v>83</v>
      </c>
      <c r="AV157" s="14" t="s">
        <v>83</v>
      </c>
      <c r="AW157" s="14" t="s">
        <v>30</v>
      </c>
      <c r="AX157" s="14" t="s">
        <v>81</v>
      </c>
      <c r="AY157" s="218" t="s">
        <v>153</v>
      </c>
    </row>
    <row r="158" s="13" customFormat="1">
      <c r="A158" s="13"/>
      <c r="B158" s="210"/>
      <c r="C158" s="13"/>
      <c r="D158" s="201" t="s">
        <v>264</v>
      </c>
      <c r="E158" s="211" t="s">
        <v>1</v>
      </c>
      <c r="F158" s="212" t="s">
        <v>1018</v>
      </c>
      <c r="G158" s="13"/>
      <c r="H158" s="211" t="s">
        <v>1</v>
      </c>
      <c r="I158" s="213"/>
      <c r="J158" s="13"/>
      <c r="K158" s="13"/>
      <c r="L158" s="210"/>
      <c r="M158" s="214"/>
      <c r="N158" s="215"/>
      <c r="O158" s="215"/>
      <c r="P158" s="215"/>
      <c r="Q158" s="215"/>
      <c r="R158" s="215"/>
      <c r="S158" s="215"/>
      <c r="T158" s="21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11" t="s">
        <v>264</v>
      </c>
      <c r="AU158" s="211" t="s">
        <v>83</v>
      </c>
      <c r="AV158" s="13" t="s">
        <v>81</v>
      </c>
      <c r="AW158" s="13" t="s">
        <v>30</v>
      </c>
      <c r="AX158" s="13" t="s">
        <v>73</v>
      </c>
      <c r="AY158" s="211" t="s">
        <v>153</v>
      </c>
    </row>
    <row r="159" s="2" customFormat="1" ht="16.5" customHeight="1">
      <c r="A159" s="37"/>
      <c r="B159" s="187"/>
      <c r="C159" s="188" t="s">
        <v>211</v>
      </c>
      <c r="D159" s="188" t="s">
        <v>156</v>
      </c>
      <c r="E159" s="189" t="s">
        <v>964</v>
      </c>
      <c r="F159" s="190" t="s">
        <v>965</v>
      </c>
      <c r="G159" s="191" t="s">
        <v>301</v>
      </c>
      <c r="H159" s="192">
        <v>126</v>
      </c>
      <c r="I159" s="193"/>
      <c r="J159" s="194">
        <f>ROUND(I159*H159,2)</f>
        <v>0</v>
      </c>
      <c r="K159" s="190" t="s">
        <v>261</v>
      </c>
      <c r="L159" s="38"/>
      <c r="M159" s="195" t="s">
        <v>1</v>
      </c>
      <c r="N159" s="196" t="s">
        <v>38</v>
      </c>
      <c r="O159" s="76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9" t="s">
        <v>173</v>
      </c>
      <c r="AT159" s="199" t="s">
        <v>156</v>
      </c>
      <c r="AU159" s="199" t="s">
        <v>83</v>
      </c>
      <c r="AY159" s="18" t="s">
        <v>153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8" t="s">
        <v>81</v>
      </c>
      <c r="BK159" s="200">
        <f>ROUND(I159*H159,2)</f>
        <v>0</v>
      </c>
      <c r="BL159" s="18" t="s">
        <v>173</v>
      </c>
      <c r="BM159" s="199" t="s">
        <v>1019</v>
      </c>
    </row>
    <row r="160" s="2" customFormat="1">
      <c r="A160" s="37"/>
      <c r="B160" s="38"/>
      <c r="C160" s="37"/>
      <c r="D160" s="201" t="s">
        <v>162</v>
      </c>
      <c r="E160" s="37"/>
      <c r="F160" s="202" t="s">
        <v>967</v>
      </c>
      <c r="G160" s="37"/>
      <c r="H160" s="37"/>
      <c r="I160" s="123"/>
      <c r="J160" s="37"/>
      <c r="K160" s="37"/>
      <c r="L160" s="38"/>
      <c r="M160" s="203"/>
      <c r="N160" s="204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162</v>
      </c>
      <c r="AU160" s="18" t="s">
        <v>83</v>
      </c>
    </row>
    <row r="161" s="14" customFormat="1">
      <c r="A161" s="14"/>
      <c r="B161" s="217"/>
      <c r="C161" s="14"/>
      <c r="D161" s="201" t="s">
        <v>264</v>
      </c>
      <c r="E161" s="218" t="s">
        <v>1</v>
      </c>
      <c r="F161" s="219" t="s">
        <v>978</v>
      </c>
      <c r="G161" s="14"/>
      <c r="H161" s="220">
        <v>126</v>
      </c>
      <c r="I161" s="221"/>
      <c r="J161" s="14"/>
      <c r="K161" s="14"/>
      <c r="L161" s="217"/>
      <c r="M161" s="222"/>
      <c r="N161" s="223"/>
      <c r="O161" s="223"/>
      <c r="P161" s="223"/>
      <c r="Q161" s="223"/>
      <c r="R161" s="223"/>
      <c r="S161" s="223"/>
      <c r="T161" s="22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8" t="s">
        <v>264</v>
      </c>
      <c r="AU161" s="218" t="s">
        <v>83</v>
      </c>
      <c r="AV161" s="14" t="s">
        <v>83</v>
      </c>
      <c r="AW161" s="14" t="s">
        <v>30</v>
      </c>
      <c r="AX161" s="14" t="s">
        <v>81</v>
      </c>
      <c r="AY161" s="218" t="s">
        <v>153</v>
      </c>
    </row>
    <row r="162" s="2" customFormat="1" ht="16.5" customHeight="1">
      <c r="A162" s="37"/>
      <c r="B162" s="187"/>
      <c r="C162" s="188" t="s">
        <v>218</v>
      </c>
      <c r="D162" s="188" t="s">
        <v>156</v>
      </c>
      <c r="E162" s="189" t="s">
        <v>968</v>
      </c>
      <c r="F162" s="190" t="s">
        <v>969</v>
      </c>
      <c r="G162" s="191" t="s">
        <v>301</v>
      </c>
      <c r="H162" s="192">
        <v>378</v>
      </c>
      <c r="I162" s="193"/>
      <c r="J162" s="194">
        <f>ROUND(I162*H162,2)</f>
        <v>0</v>
      </c>
      <c r="K162" s="190" t="s">
        <v>261</v>
      </c>
      <c r="L162" s="38"/>
      <c r="M162" s="195" t="s">
        <v>1</v>
      </c>
      <c r="N162" s="196" t="s">
        <v>38</v>
      </c>
      <c r="O162" s="76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9" t="s">
        <v>173</v>
      </c>
      <c r="AT162" s="199" t="s">
        <v>156</v>
      </c>
      <c r="AU162" s="199" t="s">
        <v>83</v>
      </c>
      <c r="AY162" s="18" t="s">
        <v>153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8" t="s">
        <v>81</v>
      </c>
      <c r="BK162" s="200">
        <f>ROUND(I162*H162,2)</f>
        <v>0</v>
      </c>
      <c r="BL162" s="18" t="s">
        <v>173</v>
      </c>
      <c r="BM162" s="199" t="s">
        <v>1020</v>
      </c>
    </row>
    <row r="163" s="2" customFormat="1">
      <c r="A163" s="37"/>
      <c r="B163" s="38"/>
      <c r="C163" s="37"/>
      <c r="D163" s="201" t="s">
        <v>162</v>
      </c>
      <c r="E163" s="37"/>
      <c r="F163" s="202" t="s">
        <v>995</v>
      </c>
      <c r="G163" s="37"/>
      <c r="H163" s="37"/>
      <c r="I163" s="123"/>
      <c r="J163" s="37"/>
      <c r="K163" s="37"/>
      <c r="L163" s="38"/>
      <c r="M163" s="203"/>
      <c r="N163" s="204"/>
      <c r="O163" s="76"/>
      <c r="P163" s="76"/>
      <c r="Q163" s="76"/>
      <c r="R163" s="76"/>
      <c r="S163" s="76"/>
      <c r="T163" s="7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8" t="s">
        <v>162</v>
      </c>
      <c r="AU163" s="18" t="s">
        <v>83</v>
      </c>
    </row>
    <row r="164" s="14" customFormat="1">
      <c r="A164" s="14"/>
      <c r="B164" s="217"/>
      <c r="C164" s="14"/>
      <c r="D164" s="201" t="s">
        <v>264</v>
      </c>
      <c r="E164" s="218" t="s">
        <v>1</v>
      </c>
      <c r="F164" s="219" t="s">
        <v>1021</v>
      </c>
      <c r="G164" s="14"/>
      <c r="H164" s="220">
        <v>378</v>
      </c>
      <c r="I164" s="221"/>
      <c r="J164" s="14"/>
      <c r="K164" s="14"/>
      <c r="L164" s="217"/>
      <c r="M164" s="222"/>
      <c r="N164" s="223"/>
      <c r="O164" s="223"/>
      <c r="P164" s="223"/>
      <c r="Q164" s="223"/>
      <c r="R164" s="223"/>
      <c r="S164" s="223"/>
      <c r="T164" s="22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8" t="s">
        <v>264</v>
      </c>
      <c r="AU164" s="218" t="s">
        <v>83</v>
      </c>
      <c r="AV164" s="14" t="s">
        <v>83</v>
      </c>
      <c r="AW164" s="14" t="s">
        <v>30</v>
      </c>
      <c r="AX164" s="14" t="s">
        <v>81</v>
      </c>
      <c r="AY164" s="218" t="s">
        <v>153</v>
      </c>
    </row>
    <row r="165" s="2" customFormat="1" ht="16.5" customHeight="1">
      <c r="A165" s="37"/>
      <c r="B165" s="187"/>
      <c r="C165" s="188" t="s">
        <v>223</v>
      </c>
      <c r="D165" s="188" t="s">
        <v>156</v>
      </c>
      <c r="E165" s="189" t="s">
        <v>996</v>
      </c>
      <c r="F165" s="190" t="s">
        <v>995</v>
      </c>
      <c r="G165" s="191" t="s">
        <v>997</v>
      </c>
      <c r="H165" s="192">
        <v>35</v>
      </c>
      <c r="I165" s="193"/>
      <c r="J165" s="194">
        <f>ROUND(I165*H165,2)</f>
        <v>0</v>
      </c>
      <c r="K165" s="190" t="s">
        <v>1</v>
      </c>
      <c r="L165" s="38"/>
      <c r="M165" s="195" t="s">
        <v>1</v>
      </c>
      <c r="N165" s="196" t="s">
        <v>38</v>
      </c>
      <c r="O165" s="76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9" t="s">
        <v>173</v>
      </c>
      <c r="AT165" s="199" t="s">
        <v>156</v>
      </c>
      <c r="AU165" s="199" t="s">
        <v>83</v>
      </c>
      <c r="AY165" s="18" t="s">
        <v>153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8" t="s">
        <v>81</v>
      </c>
      <c r="BK165" s="200">
        <f>ROUND(I165*H165,2)</f>
        <v>0</v>
      </c>
      <c r="BL165" s="18" t="s">
        <v>173</v>
      </c>
      <c r="BM165" s="199" t="s">
        <v>1022</v>
      </c>
    </row>
    <row r="166" s="2" customFormat="1">
      <c r="A166" s="37"/>
      <c r="B166" s="38"/>
      <c r="C166" s="37"/>
      <c r="D166" s="201" t="s">
        <v>162</v>
      </c>
      <c r="E166" s="37"/>
      <c r="F166" s="202" t="s">
        <v>995</v>
      </c>
      <c r="G166" s="37"/>
      <c r="H166" s="37"/>
      <c r="I166" s="123"/>
      <c r="J166" s="37"/>
      <c r="K166" s="37"/>
      <c r="L166" s="38"/>
      <c r="M166" s="203"/>
      <c r="N166" s="204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162</v>
      </c>
      <c r="AU166" s="18" t="s">
        <v>83</v>
      </c>
    </row>
    <row r="167" s="14" customFormat="1">
      <c r="A167" s="14"/>
      <c r="B167" s="217"/>
      <c r="C167" s="14"/>
      <c r="D167" s="201" t="s">
        <v>264</v>
      </c>
      <c r="E167" s="218" t="s">
        <v>1</v>
      </c>
      <c r="F167" s="219" t="s">
        <v>873</v>
      </c>
      <c r="G167" s="14"/>
      <c r="H167" s="220">
        <v>35</v>
      </c>
      <c r="I167" s="221"/>
      <c r="J167" s="14"/>
      <c r="K167" s="14"/>
      <c r="L167" s="217"/>
      <c r="M167" s="222"/>
      <c r="N167" s="223"/>
      <c r="O167" s="223"/>
      <c r="P167" s="223"/>
      <c r="Q167" s="223"/>
      <c r="R167" s="223"/>
      <c r="S167" s="223"/>
      <c r="T167" s="22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8" t="s">
        <v>264</v>
      </c>
      <c r="AU167" s="218" t="s">
        <v>83</v>
      </c>
      <c r="AV167" s="14" t="s">
        <v>83</v>
      </c>
      <c r="AW167" s="14" t="s">
        <v>30</v>
      </c>
      <c r="AX167" s="14" t="s">
        <v>81</v>
      </c>
      <c r="AY167" s="218" t="s">
        <v>153</v>
      </c>
    </row>
    <row r="168" s="2" customFormat="1" ht="16.5" customHeight="1">
      <c r="A168" s="37"/>
      <c r="B168" s="187"/>
      <c r="C168" s="188" t="s">
        <v>228</v>
      </c>
      <c r="D168" s="188" t="s">
        <v>156</v>
      </c>
      <c r="E168" s="189" t="s">
        <v>1023</v>
      </c>
      <c r="F168" s="190" t="s">
        <v>1024</v>
      </c>
      <c r="G168" s="191" t="s">
        <v>997</v>
      </c>
      <c r="H168" s="192">
        <v>35</v>
      </c>
      <c r="I168" s="193"/>
      <c r="J168" s="194">
        <f>ROUND(I168*H168,2)</f>
        <v>0</v>
      </c>
      <c r="K168" s="190" t="s">
        <v>1</v>
      </c>
      <c r="L168" s="38"/>
      <c r="M168" s="195" t="s">
        <v>1</v>
      </c>
      <c r="N168" s="196" t="s">
        <v>38</v>
      </c>
      <c r="O168" s="76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9" t="s">
        <v>173</v>
      </c>
      <c r="AT168" s="199" t="s">
        <v>156</v>
      </c>
      <c r="AU168" s="199" t="s">
        <v>83</v>
      </c>
      <c r="AY168" s="18" t="s">
        <v>153</v>
      </c>
      <c r="BE168" s="200">
        <f>IF(N168="základní",J168,0)</f>
        <v>0</v>
      </c>
      <c r="BF168" s="200">
        <f>IF(N168="snížená",J168,0)</f>
        <v>0</v>
      </c>
      <c r="BG168" s="200">
        <f>IF(N168="zákl. přenesená",J168,0)</f>
        <v>0</v>
      </c>
      <c r="BH168" s="200">
        <f>IF(N168="sníž. přenesená",J168,0)</f>
        <v>0</v>
      </c>
      <c r="BI168" s="200">
        <f>IF(N168="nulová",J168,0)</f>
        <v>0</v>
      </c>
      <c r="BJ168" s="18" t="s">
        <v>81</v>
      </c>
      <c r="BK168" s="200">
        <f>ROUND(I168*H168,2)</f>
        <v>0</v>
      </c>
      <c r="BL168" s="18" t="s">
        <v>173</v>
      </c>
      <c r="BM168" s="199" t="s">
        <v>1025</v>
      </c>
    </row>
    <row r="169" s="2" customFormat="1">
      <c r="A169" s="37"/>
      <c r="B169" s="38"/>
      <c r="C169" s="37"/>
      <c r="D169" s="201" t="s">
        <v>162</v>
      </c>
      <c r="E169" s="37"/>
      <c r="F169" s="202" t="s">
        <v>1026</v>
      </c>
      <c r="G169" s="37"/>
      <c r="H169" s="37"/>
      <c r="I169" s="123"/>
      <c r="J169" s="37"/>
      <c r="K169" s="37"/>
      <c r="L169" s="38"/>
      <c r="M169" s="203"/>
      <c r="N169" s="204"/>
      <c r="O169" s="76"/>
      <c r="P169" s="76"/>
      <c r="Q169" s="76"/>
      <c r="R169" s="76"/>
      <c r="S169" s="76"/>
      <c r="T169" s="7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8" t="s">
        <v>162</v>
      </c>
      <c r="AU169" s="18" t="s">
        <v>83</v>
      </c>
    </row>
    <row r="170" s="14" customFormat="1">
      <c r="A170" s="14"/>
      <c r="B170" s="217"/>
      <c r="C170" s="14"/>
      <c r="D170" s="201" t="s">
        <v>264</v>
      </c>
      <c r="E170" s="218" t="s">
        <v>1</v>
      </c>
      <c r="F170" s="219" t="s">
        <v>873</v>
      </c>
      <c r="G170" s="14"/>
      <c r="H170" s="220">
        <v>35</v>
      </c>
      <c r="I170" s="221"/>
      <c r="J170" s="14"/>
      <c r="K170" s="14"/>
      <c r="L170" s="217"/>
      <c r="M170" s="222"/>
      <c r="N170" s="223"/>
      <c r="O170" s="223"/>
      <c r="P170" s="223"/>
      <c r="Q170" s="223"/>
      <c r="R170" s="223"/>
      <c r="S170" s="223"/>
      <c r="T170" s="22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8" t="s">
        <v>264</v>
      </c>
      <c r="AU170" s="218" t="s">
        <v>83</v>
      </c>
      <c r="AV170" s="14" t="s">
        <v>83</v>
      </c>
      <c r="AW170" s="14" t="s">
        <v>30</v>
      </c>
      <c r="AX170" s="14" t="s">
        <v>81</v>
      </c>
      <c r="AY170" s="218" t="s">
        <v>153</v>
      </c>
    </row>
    <row r="171" s="2" customFormat="1" ht="16.5" customHeight="1">
      <c r="A171" s="37"/>
      <c r="B171" s="187"/>
      <c r="C171" s="188" t="s">
        <v>8</v>
      </c>
      <c r="D171" s="188" t="s">
        <v>156</v>
      </c>
      <c r="E171" s="189" t="s">
        <v>999</v>
      </c>
      <c r="F171" s="190" t="s">
        <v>1000</v>
      </c>
      <c r="G171" s="191" t="s">
        <v>997</v>
      </c>
      <c r="H171" s="192">
        <v>140</v>
      </c>
      <c r="I171" s="193"/>
      <c r="J171" s="194">
        <f>ROUND(I171*H171,2)</f>
        <v>0</v>
      </c>
      <c r="K171" s="190" t="s">
        <v>1</v>
      </c>
      <c r="L171" s="38"/>
      <c r="M171" s="195" t="s">
        <v>1</v>
      </c>
      <c r="N171" s="196" t="s">
        <v>38</v>
      </c>
      <c r="O171" s="76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9" t="s">
        <v>173</v>
      </c>
      <c r="AT171" s="199" t="s">
        <v>156</v>
      </c>
      <c r="AU171" s="199" t="s">
        <v>83</v>
      </c>
      <c r="AY171" s="18" t="s">
        <v>153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8" t="s">
        <v>81</v>
      </c>
      <c r="BK171" s="200">
        <f>ROUND(I171*H171,2)</f>
        <v>0</v>
      </c>
      <c r="BL171" s="18" t="s">
        <v>173</v>
      </c>
      <c r="BM171" s="199" t="s">
        <v>1027</v>
      </c>
    </row>
    <row r="172" s="2" customFormat="1">
      <c r="A172" s="37"/>
      <c r="B172" s="38"/>
      <c r="C172" s="37"/>
      <c r="D172" s="201" t="s">
        <v>162</v>
      </c>
      <c r="E172" s="37"/>
      <c r="F172" s="202" t="s">
        <v>1002</v>
      </c>
      <c r="G172" s="37"/>
      <c r="H172" s="37"/>
      <c r="I172" s="123"/>
      <c r="J172" s="37"/>
      <c r="K172" s="37"/>
      <c r="L172" s="38"/>
      <c r="M172" s="203"/>
      <c r="N172" s="204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162</v>
      </c>
      <c r="AU172" s="18" t="s">
        <v>83</v>
      </c>
    </row>
    <row r="173" s="14" customFormat="1">
      <c r="A173" s="14"/>
      <c r="B173" s="217"/>
      <c r="C173" s="14"/>
      <c r="D173" s="201" t="s">
        <v>264</v>
      </c>
      <c r="E173" s="218" t="s">
        <v>1</v>
      </c>
      <c r="F173" s="219" t="s">
        <v>1028</v>
      </c>
      <c r="G173" s="14"/>
      <c r="H173" s="220">
        <v>140</v>
      </c>
      <c r="I173" s="221"/>
      <c r="J173" s="14"/>
      <c r="K173" s="14"/>
      <c r="L173" s="217"/>
      <c r="M173" s="222"/>
      <c r="N173" s="223"/>
      <c r="O173" s="223"/>
      <c r="P173" s="223"/>
      <c r="Q173" s="223"/>
      <c r="R173" s="223"/>
      <c r="S173" s="223"/>
      <c r="T173" s="22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18" t="s">
        <v>264</v>
      </c>
      <c r="AU173" s="218" t="s">
        <v>83</v>
      </c>
      <c r="AV173" s="14" t="s">
        <v>83</v>
      </c>
      <c r="AW173" s="14" t="s">
        <v>30</v>
      </c>
      <c r="AX173" s="14" t="s">
        <v>81</v>
      </c>
      <c r="AY173" s="218" t="s">
        <v>153</v>
      </c>
    </row>
    <row r="174" s="13" customFormat="1">
      <c r="A174" s="13"/>
      <c r="B174" s="210"/>
      <c r="C174" s="13"/>
      <c r="D174" s="201" t="s">
        <v>264</v>
      </c>
      <c r="E174" s="211" t="s">
        <v>1</v>
      </c>
      <c r="F174" s="212" t="s">
        <v>1029</v>
      </c>
      <c r="G174" s="13"/>
      <c r="H174" s="211" t="s">
        <v>1</v>
      </c>
      <c r="I174" s="213"/>
      <c r="J174" s="13"/>
      <c r="K174" s="13"/>
      <c r="L174" s="210"/>
      <c r="M174" s="214"/>
      <c r="N174" s="215"/>
      <c r="O174" s="215"/>
      <c r="P174" s="215"/>
      <c r="Q174" s="215"/>
      <c r="R174" s="215"/>
      <c r="S174" s="215"/>
      <c r="T174" s="21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11" t="s">
        <v>264</v>
      </c>
      <c r="AU174" s="211" t="s">
        <v>83</v>
      </c>
      <c r="AV174" s="13" t="s">
        <v>81</v>
      </c>
      <c r="AW174" s="13" t="s">
        <v>30</v>
      </c>
      <c r="AX174" s="13" t="s">
        <v>73</v>
      </c>
      <c r="AY174" s="211" t="s">
        <v>153</v>
      </c>
    </row>
    <row r="175" s="2" customFormat="1" ht="16.5" customHeight="1">
      <c r="A175" s="37"/>
      <c r="B175" s="187"/>
      <c r="C175" s="188" t="s">
        <v>237</v>
      </c>
      <c r="D175" s="188" t="s">
        <v>156</v>
      </c>
      <c r="E175" s="189" t="s">
        <v>1003</v>
      </c>
      <c r="F175" s="190" t="s">
        <v>1004</v>
      </c>
      <c r="G175" s="191" t="s">
        <v>997</v>
      </c>
      <c r="H175" s="192">
        <v>140</v>
      </c>
      <c r="I175" s="193"/>
      <c r="J175" s="194">
        <f>ROUND(I175*H175,2)</f>
        <v>0</v>
      </c>
      <c r="K175" s="190" t="s">
        <v>1</v>
      </c>
      <c r="L175" s="38"/>
      <c r="M175" s="195" t="s">
        <v>1</v>
      </c>
      <c r="N175" s="196" t="s">
        <v>38</v>
      </c>
      <c r="O175" s="76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9" t="s">
        <v>173</v>
      </c>
      <c r="AT175" s="199" t="s">
        <v>156</v>
      </c>
      <c r="AU175" s="199" t="s">
        <v>83</v>
      </c>
      <c r="AY175" s="18" t="s">
        <v>153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8" t="s">
        <v>81</v>
      </c>
      <c r="BK175" s="200">
        <f>ROUND(I175*H175,2)</f>
        <v>0</v>
      </c>
      <c r="BL175" s="18" t="s">
        <v>173</v>
      </c>
      <c r="BM175" s="199" t="s">
        <v>1030</v>
      </c>
    </row>
    <row r="176" s="2" customFormat="1">
      <c r="A176" s="37"/>
      <c r="B176" s="38"/>
      <c r="C176" s="37"/>
      <c r="D176" s="201" t="s">
        <v>162</v>
      </c>
      <c r="E176" s="37"/>
      <c r="F176" s="202" t="s">
        <v>1006</v>
      </c>
      <c r="G176" s="37"/>
      <c r="H176" s="37"/>
      <c r="I176" s="123"/>
      <c r="J176" s="37"/>
      <c r="K176" s="37"/>
      <c r="L176" s="38"/>
      <c r="M176" s="203"/>
      <c r="N176" s="204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162</v>
      </c>
      <c r="AU176" s="18" t="s">
        <v>83</v>
      </c>
    </row>
    <row r="177" s="14" customFormat="1">
      <c r="A177" s="14"/>
      <c r="B177" s="217"/>
      <c r="C177" s="14"/>
      <c r="D177" s="201" t="s">
        <v>264</v>
      </c>
      <c r="E177" s="218" t="s">
        <v>1</v>
      </c>
      <c r="F177" s="219" t="s">
        <v>1028</v>
      </c>
      <c r="G177" s="14"/>
      <c r="H177" s="220">
        <v>140</v>
      </c>
      <c r="I177" s="221"/>
      <c r="J177" s="14"/>
      <c r="K177" s="14"/>
      <c r="L177" s="217"/>
      <c r="M177" s="222"/>
      <c r="N177" s="223"/>
      <c r="O177" s="223"/>
      <c r="P177" s="223"/>
      <c r="Q177" s="223"/>
      <c r="R177" s="223"/>
      <c r="S177" s="223"/>
      <c r="T177" s="22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18" t="s">
        <v>264</v>
      </c>
      <c r="AU177" s="218" t="s">
        <v>83</v>
      </c>
      <c r="AV177" s="14" t="s">
        <v>83</v>
      </c>
      <c r="AW177" s="14" t="s">
        <v>30</v>
      </c>
      <c r="AX177" s="14" t="s">
        <v>81</v>
      </c>
      <c r="AY177" s="218" t="s">
        <v>153</v>
      </c>
    </row>
    <row r="178" s="13" customFormat="1">
      <c r="A178" s="13"/>
      <c r="B178" s="210"/>
      <c r="C178" s="13"/>
      <c r="D178" s="201" t="s">
        <v>264</v>
      </c>
      <c r="E178" s="211" t="s">
        <v>1</v>
      </c>
      <c r="F178" s="212" t="s">
        <v>1029</v>
      </c>
      <c r="G178" s="13"/>
      <c r="H178" s="211" t="s">
        <v>1</v>
      </c>
      <c r="I178" s="213"/>
      <c r="J178" s="13"/>
      <c r="K178" s="13"/>
      <c r="L178" s="210"/>
      <c r="M178" s="214"/>
      <c r="N178" s="215"/>
      <c r="O178" s="215"/>
      <c r="P178" s="215"/>
      <c r="Q178" s="215"/>
      <c r="R178" s="215"/>
      <c r="S178" s="215"/>
      <c r="T178" s="21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11" t="s">
        <v>264</v>
      </c>
      <c r="AU178" s="211" t="s">
        <v>83</v>
      </c>
      <c r="AV178" s="13" t="s">
        <v>81</v>
      </c>
      <c r="AW178" s="13" t="s">
        <v>30</v>
      </c>
      <c r="AX178" s="13" t="s">
        <v>73</v>
      </c>
      <c r="AY178" s="211" t="s">
        <v>153</v>
      </c>
    </row>
    <row r="179" s="2" customFormat="1" ht="16.5" customHeight="1">
      <c r="A179" s="37"/>
      <c r="B179" s="187"/>
      <c r="C179" s="188" t="s">
        <v>244</v>
      </c>
      <c r="D179" s="188" t="s">
        <v>156</v>
      </c>
      <c r="E179" s="189" t="s">
        <v>1007</v>
      </c>
      <c r="F179" s="190" t="s">
        <v>1008</v>
      </c>
      <c r="G179" s="191" t="s">
        <v>301</v>
      </c>
      <c r="H179" s="192">
        <v>0.69999999999999996</v>
      </c>
      <c r="I179" s="193"/>
      <c r="J179" s="194">
        <f>ROUND(I179*H179,2)</f>
        <v>0</v>
      </c>
      <c r="K179" s="190" t="s">
        <v>1</v>
      </c>
      <c r="L179" s="38"/>
      <c r="M179" s="195" t="s">
        <v>1</v>
      </c>
      <c r="N179" s="196" t="s">
        <v>38</v>
      </c>
      <c r="O179" s="76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9" t="s">
        <v>173</v>
      </c>
      <c r="AT179" s="199" t="s">
        <v>156</v>
      </c>
      <c r="AU179" s="199" t="s">
        <v>83</v>
      </c>
      <c r="AY179" s="18" t="s">
        <v>153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8" t="s">
        <v>81</v>
      </c>
      <c r="BK179" s="200">
        <f>ROUND(I179*H179,2)</f>
        <v>0</v>
      </c>
      <c r="BL179" s="18" t="s">
        <v>173</v>
      </c>
      <c r="BM179" s="199" t="s">
        <v>1031</v>
      </c>
    </row>
    <row r="180" s="2" customFormat="1">
      <c r="A180" s="37"/>
      <c r="B180" s="38"/>
      <c r="C180" s="37"/>
      <c r="D180" s="201" t="s">
        <v>162</v>
      </c>
      <c r="E180" s="37"/>
      <c r="F180" s="202" t="s">
        <v>1008</v>
      </c>
      <c r="G180" s="37"/>
      <c r="H180" s="37"/>
      <c r="I180" s="123"/>
      <c r="J180" s="37"/>
      <c r="K180" s="37"/>
      <c r="L180" s="38"/>
      <c r="M180" s="203"/>
      <c r="N180" s="204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162</v>
      </c>
      <c r="AU180" s="18" t="s">
        <v>83</v>
      </c>
    </row>
    <row r="181" s="14" customFormat="1">
      <c r="A181" s="14"/>
      <c r="B181" s="217"/>
      <c r="C181" s="14"/>
      <c r="D181" s="201" t="s">
        <v>264</v>
      </c>
      <c r="E181" s="218" t="s">
        <v>1</v>
      </c>
      <c r="F181" s="219" t="s">
        <v>1032</v>
      </c>
      <c r="G181" s="14"/>
      <c r="H181" s="220">
        <v>0.69999999999999996</v>
      </c>
      <c r="I181" s="221"/>
      <c r="J181" s="14"/>
      <c r="K181" s="14"/>
      <c r="L181" s="217"/>
      <c r="M181" s="222"/>
      <c r="N181" s="223"/>
      <c r="O181" s="223"/>
      <c r="P181" s="223"/>
      <c r="Q181" s="223"/>
      <c r="R181" s="223"/>
      <c r="S181" s="223"/>
      <c r="T181" s="22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18" t="s">
        <v>264</v>
      </c>
      <c r="AU181" s="218" t="s">
        <v>83</v>
      </c>
      <c r="AV181" s="14" t="s">
        <v>83</v>
      </c>
      <c r="AW181" s="14" t="s">
        <v>30</v>
      </c>
      <c r="AX181" s="14" t="s">
        <v>81</v>
      </c>
      <c r="AY181" s="218" t="s">
        <v>153</v>
      </c>
    </row>
    <row r="182" s="13" customFormat="1">
      <c r="A182" s="13"/>
      <c r="B182" s="210"/>
      <c r="C182" s="13"/>
      <c r="D182" s="201" t="s">
        <v>264</v>
      </c>
      <c r="E182" s="211" t="s">
        <v>1</v>
      </c>
      <c r="F182" s="212" t="s">
        <v>1033</v>
      </c>
      <c r="G182" s="13"/>
      <c r="H182" s="211" t="s">
        <v>1</v>
      </c>
      <c r="I182" s="213"/>
      <c r="J182" s="13"/>
      <c r="K182" s="13"/>
      <c r="L182" s="210"/>
      <c r="M182" s="247"/>
      <c r="N182" s="248"/>
      <c r="O182" s="248"/>
      <c r="P182" s="248"/>
      <c r="Q182" s="248"/>
      <c r="R182" s="248"/>
      <c r="S182" s="248"/>
      <c r="T182" s="24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11" t="s">
        <v>264</v>
      </c>
      <c r="AU182" s="211" t="s">
        <v>83</v>
      </c>
      <c r="AV182" s="13" t="s">
        <v>81</v>
      </c>
      <c r="AW182" s="13" t="s">
        <v>30</v>
      </c>
      <c r="AX182" s="13" t="s">
        <v>73</v>
      </c>
      <c r="AY182" s="211" t="s">
        <v>153</v>
      </c>
    </row>
    <row r="183" s="2" customFormat="1" ht="6.96" customHeight="1">
      <c r="A183" s="37"/>
      <c r="B183" s="59"/>
      <c r="C183" s="60"/>
      <c r="D183" s="60"/>
      <c r="E183" s="60"/>
      <c r="F183" s="60"/>
      <c r="G183" s="60"/>
      <c r="H183" s="60"/>
      <c r="I183" s="147"/>
      <c r="J183" s="60"/>
      <c r="K183" s="60"/>
      <c r="L183" s="38"/>
      <c r="M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</row>
  </sheetData>
  <autoFilter ref="C118:K182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1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19"/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1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123</v>
      </c>
      <c r="I4" s="119"/>
      <c r="L4" s="21"/>
      <c r="M4" s="121" t="s">
        <v>10</v>
      </c>
      <c r="AT4" s="18" t="s">
        <v>3</v>
      </c>
    </row>
    <row r="5" s="1" customFormat="1" ht="6.96" customHeight="1">
      <c r="B5" s="21"/>
      <c r="I5" s="119"/>
      <c r="L5" s="21"/>
    </row>
    <row r="6" s="1" customFormat="1" ht="12" customHeight="1">
      <c r="B6" s="21"/>
      <c r="D6" s="31" t="s">
        <v>16</v>
      </c>
      <c r="I6" s="119"/>
      <c r="L6" s="21"/>
    </row>
    <row r="7" s="1" customFormat="1" ht="16.5" customHeight="1">
      <c r="B7" s="21"/>
      <c r="E7" s="122" t="str">
        <f>'Rekapitulace stavby'!K6</f>
        <v>Obchodní centrum Lysá nad Labem - veřejná dopravní a technická infrastruktura</v>
      </c>
      <c r="F7" s="31"/>
      <c r="G7" s="31"/>
      <c r="H7" s="31"/>
      <c r="I7" s="119"/>
      <c r="L7" s="21"/>
    </row>
    <row r="8" s="2" customFormat="1" ht="12" customHeight="1">
      <c r="A8" s="37"/>
      <c r="B8" s="38"/>
      <c r="C8" s="37"/>
      <c r="D8" s="31" t="s">
        <v>124</v>
      </c>
      <c r="E8" s="37"/>
      <c r="F8" s="37"/>
      <c r="G8" s="37"/>
      <c r="H8" s="37"/>
      <c r="I8" s="123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1034</v>
      </c>
      <c r="F9" s="37"/>
      <c r="G9" s="37"/>
      <c r="H9" s="37"/>
      <c r="I9" s="123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123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124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124" t="s">
        <v>22</v>
      </c>
      <c r="J12" s="68" t="str">
        <f>'Rekapitulace stavby'!AN8</f>
        <v>20. 3. 2020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123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124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124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123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124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124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123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124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124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123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124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124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123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123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5"/>
      <c r="B27" s="126"/>
      <c r="C27" s="125"/>
      <c r="D27" s="125"/>
      <c r="E27" s="35" t="s">
        <v>1</v>
      </c>
      <c r="F27" s="35"/>
      <c r="G27" s="35"/>
      <c r="H27" s="35"/>
      <c r="I27" s="127"/>
      <c r="J27" s="125"/>
      <c r="K27" s="125"/>
      <c r="L27" s="128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123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12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0" t="s">
        <v>33</v>
      </c>
      <c r="E30" s="37"/>
      <c r="F30" s="37"/>
      <c r="G30" s="37"/>
      <c r="H30" s="37"/>
      <c r="I30" s="123"/>
      <c r="J30" s="95">
        <f>ROUND(J126,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12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131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2" t="s">
        <v>37</v>
      </c>
      <c r="E33" s="31" t="s">
        <v>38</v>
      </c>
      <c r="F33" s="133">
        <f>ROUND((SUM(BE126:BE316)),  2)</f>
        <v>0</v>
      </c>
      <c r="G33" s="37"/>
      <c r="H33" s="37"/>
      <c r="I33" s="134">
        <v>0.20999999999999999</v>
      </c>
      <c r="J33" s="133">
        <f>ROUND(((SUM(BE126:BE316))*I33),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33">
        <f>ROUND((SUM(BF126:BF316)),  2)</f>
        <v>0</v>
      </c>
      <c r="G34" s="37"/>
      <c r="H34" s="37"/>
      <c r="I34" s="134">
        <v>0.14999999999999999</v>
      </c>
      <c r="J34" s="133">
        <f>ROUND(((SUM(BF126:BF316))*I34),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33">
        <f>ROUND((SUM(BG126:BG316)),  2)</f>
        <v>0</v>
      </c>
      <c r="G35" s="37"/>
      <c r="H35" s="37"/>
      <c r="I35" s="134">
        <v>0.20999999999999999</v>
      </c>
      <c r="J35" s="133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33">
        <f>ROUND((SUM(BH126:BH316)),  2)</f>
        <v>0</v>
      </c>
      <c r="G36" s="37"/>
      <c r="H36" s="37"/>
      <c r="I36" s="134">
        <v>0.14999999999999999</v>
      </c>
      <c r="J36" s="133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3">
        <f>ROUND((SUM(BI126:BI316)),  2)</f>
        <v>0</v>
      </c>
      <c r="G37" s="37"/>
      <c r="H37" s="37"/>
      <c r="I37" s="134">
        <v>0</v>
      </c>
      <c r="J37" s="133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123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5"/>
      <c r="D39" s="136" t="s">
        <v>43</v>
      </c>
      <c r="E39" s="80"/>
      <c r="F39" s="80"/>
      <c r="G39" s="137" t="s">
        <v>44</v>
      </c>
      <c r="H39" s="138" t="s">
        <v>45</v>
      </c>
      <c r="I39" s="139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123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I41" s="119"/>
      <c r="L41" s="21"/>
    </row>
    <row r="42" s="1" customFormat="1" ht="14.4" customHeight="1">
      <c r="B42" s="21"/>
      <c r="I42" s="119"/>
      <c r="L42" s="21"/>
    </row>
    <row r="43" s="1" customFormat="1" ht="14.4" customHeight="1">
      <c r="B43" s="21"/>
      <c r="I43" s="119"/>
      <c r="L43" s="21"/>
    </row>
    <row r="44" s="1" customFormat="1" ht="14.4" customHeight="1">
      <c r="B44" s="21"/>
      <c r="I44" s="119"/>
      <c r="L44" s="21"/>
    </row>
    <row r="45" s="1" customFormat="1" ht="14.4" customHeight="1">
      <c r="B45" s="21"/>
      <c r="I45" s="119"/>
      <c r="L45" s="21"/>
    </row>
    <row r="46" s="1" customFormat="1" ht="14.4" customHeight="1">
      <c r="B46" s="21"/>
      <c r="I46" s="119"/>
      <c r="L46" s="21"/>
    </row>
    <row r="47" s="1" customFormat="1" ht="14.4" customHeight="1">
      <c r="B47" s="21"/>
      <c r="I47" s="119"/>
      <c r="L47" s="21"/>
    </row>
    <row r="48" s="1" customFormat="1" ht="14.4" customHeight="1">
      <c r="B48" s="21"/>
      <c r="I48" s="119"/>
      <c r="L48" s="21"/>
    </row>
    <row r="49" s="1" customFormat="1" ht="14.4" customHeight="1">
      <c r="B49" s="21"/>
      <c r="I49" s="119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142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43" t="s">
        <v>49</v>
      </c>
      <c r="G61" s="57" t="s">
        <v>48</v>
      </c>
      <c r="H61" s="40"/>
      <c r="I61" s="144"/>
      <c r="J61" s="14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146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43" t="s">
        <v>49</v>
      </c>
      <c r="G76" s="57" t="s">
        <v>48</v>
      </c>
      <c r="H76" s="40"/>
      <c r="I76" s="144"/>
      <c r="J76" s="14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147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148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123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123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123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2" t="str">
        <f>E7</f>
        <v>Obchodní centrum Lysá nad Labem - veřejná dopravní a technická infrastruktura</v>
      </c>
      <c r="F85" s="31"/>
      <c r="G85" s="31"/>
      <c r="H85" s="31"/>
      <c r="I85" s="123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124</v>
      </c>
      <c r="D86" s="37"/>
      <c r="E86" s="37"/>
      <c r="F86" s="37"/>
      <c r="G86" s="37"/>
      <c r="H86" s="37"/>
      <c r="I86" s="123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458/20-4-05 - SO 40 Veřejný vodovod</v>
      </c>
      <c r="F87" s="37"/>
      <c r="G87" s="37"/>
      <c r="H87" s="37"/>
      <c r="I87" s="123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123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124" t="s">
        <v>22</v>
      </c>
      <c r="J89" s="68" t="str">
        <f>IF(J12="","",J12)</f>
        <v>20. 3. 2020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123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124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124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123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9" t="s">
        <v>127</v>
      </c>
      <c r="D94" s="135"/>
      <c r="E94" s="135"/>
      <c r="F94" s="135"/>
      <c r="G94" s="135"/>
      <c r="H94" s="135"/>
      <c r="I94" s="150"/>
      <c r="J94" s="151" t="s">
        <v>128</v>
      </c>
      <c r="K94" s="135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123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52" t="s">
        <v>129</v>
      </c>
      <c r="D96" s="37"/>
      <c r="E96" s="37"/>
      <c r="F96" s="37"/>
      <c r="G96" s="37"/>
      <c r="H96" s="37"/>
      <c r="I96" s="123"/>
      <c r="J96" s="95">
        <f>J126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130</v>
      </c>
    </row>
    <row r="97" s="9" customFormat="1" ht="24.96" customHeight="1">
      <c r="A97" s="9"/>
      <c r="B97" s="153"/>
      <c r="C97" s="9"/>
      <c r="D97" s="154" t="s">
        <v>249</v>
      </c>
      <c r="E97" s="155"/>
      <c r="F97" s="155"/>
      <c r="G97" s="155"/>
      <c r="H97" s="155"/>
      <c r="I97" s="156"/>
      <c r="J97" s="157">
        <f>J127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8"/>
      <c r="C98" s="10"/>
      <c r="D98" s="159" t="s">
        <v>250</v>
      </c>
      <c r="E98" s="160"/>
      <c r="F98" s="160"/>
      <c r="G98" s="160"/>
      <c r="H98" s="160"/>
      <c r="I98" s="161"/>
      <c r="J98" s="162">
        <f>J128</f>
        <v>0</v>
      </c>
      <c r="K98" s="10"/>
      <c r="L98" s="15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8"/>
      <c r="C99" s="10"/>
      <c r="D99" s="159" t="s">
        <v>251</v>
      </c>
      <c r="E99" s="160"/>
      <c r="F99" s="160"/>
      <c r="G99" s="160"/>
      <c r="H99" s="160"/>
      <c r="I99" s="161"/>
      <c r="J99" s="162">
        <f>J186</f>
        <v>0</v>
      </c>
      <c r="K99" s="10"/>
      <c r="L99" s="15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8"/>
      <c r="C100" s="10"/>
      <c r="D100" s="159" t="s">
        <v>1035</v>
      </c>
      <c r="E100" s="160"/>
      <c r="F100" s="160"/>
      <c r="G100" s="160"/>
      <c r="H100" s="160"/>
      <c r="I100" s="161"/>
      <c r="J100" s="162">
        <f>J190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8"/>
      <c r="C101" s="10"/>
      <c r="D101" s="159" t="s">
        <v>252</v>
      </c>
      <c r="E101" s="160"/>
      <c r="F101" s="160"/>
      <c r="G101" s="160"/>
      <c r="H101" s="160"/>
      <c r="I101" s="161"/>
      <c r="J101" s="162">
        <f>J198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8"/>
      <c r="C102" s="10"/>
      <c r="D102" s="159" t="s">
        <v>1036</v>
      </c>
      <c r="E102" s="160"/>
      <c r="F102" s="160"/>
      <c r="G102" s="160"/>
      <c r="H102" s="160"/>
      <c r="I102" s="161"/>
      <c r="J102" s="162">
        <f>J202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8"/>
      <c r="C103" s="10"/>
      <c r="D103" s="159" t="s">
        <v>253</v>
      </c>
      <c r="E103" s="160"/>
      <c r="F103" s="160"/>
      <c r="G103" s="160"/>
      <c r="H103" s="160"/>
      <c r="I103" s="161"/>
      <c r="J103" s="162">
        <f>J297</f>
        <v>0</v>
      </c>
      <c r="K103" s="10"/>
      <c r="L103" s="15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8"/>
      <c r="C104" s="10"/>
      <c r="D104" s="159" t="s">
        <v>466</v>
      </c>
      <c r="E104" s="160"/>
      <c r="F104" s="160"/>
      <c r="G104" s="160"/>
      <c r="H104" s="160"/>
      <c r="I104" s="161"/>
      <c r="J104" s="162">
        <f>J307</f>
        <v>0</v>
      </c>
      <c r="K104" s="10"/>
      <c r="L104" s="15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467</v>
      </c>
      <c r="E105" s="155"/>
      <c r="F105" s="155"/>
      <c r="G105" s="155"/>
      <c r="H105" s="155"/>
      <c r="I105" s="156"/>
      <c r="J105" s="157">
        <f>J312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8"/>
      <c r="C106" s="10"/>
      <c r="D106" s="159" t="s">
        <v>469</v>
      </c>
      <c r="E106" s="160"/>
      <c r="F106" s="160"/>
      <c r="G106" s="160"/>
      <c r="H106" s="160"/>
      <c r="I106" s="161"/>
      <c r="J106" s="162">
        <f>J313</f>
        <v>0</v>
      </c>
      <c r="K106" s="10"/>
      <c r="L106" s="15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7"/>
      <c r="B107" s="38"/>
      <c r="C107" s="37"/>
      <c r="D107" s="37"/>
      <c r="E107" s="37"/>
      <c r="F107" s="37"/>
      <c r="G107" s="37"/>
      <c r="H107" s="37"/>
      <c r="I107" s="123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59"/>
      <c r="C108" s="60"/>
      <c r="D108" s="60"/>
      <c r="E108" s="60"/>
      <c r="F108" s="60"/>
      <c r="G108" s="60"/>
      <c r="H108" s="60"/>
      <c r="I108" s="147"/>
      <c r="J108" s="60"/>
      <c r="K108" s="60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12" s="2" customFormat="1" ht="6.96" customHeight="1">
      <c r="A112" s="37"/>
      <c r="B112" s="61"/>
      <c r="C112" s="62"/>
      <c r="D112" s="62"/>
      <c r="E112" s="62"/>
      <c r="F112" s="62"/>
      <c r="G112" s="62"/>
      <c r="H112" s="62"/>
      <c r="I112" s="148"/>
      <c r="J112" s="62"/>
      <c r="K112" s="62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4.96" customHeight="1">
      <c r="A113" s="37"/>
      <c r="B113" s="38"/>
      <c r="C113" s="22" t="s">
        <v>137</v>
      </c>
      <c r="D113" s="37"/>
      <c r="E113" s="37"/>
      <c r="F113" s="37"/>
      <c r="G113" s="37"/>
      <c r="H113" s="37"/>
      <c r="I113" s="123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123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16</v>
      </c>
      <c r="D115" s="37"/>
      <c r="E115" s="37"/>
      <c r="F115" s="37"/>
      <c r="G115" s="37"/>
      <c r="H115" s="37"/>
      <c r="I115" s="123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7"/>
      <c r="D116" s="37"/>
      <c r="E116" s="122" t="str">
        <f>E7</f>
        <v>Obchodní centrum Lysá nad Labem - veřejná dopravní a technická infrastruktura</v>
      </c>
      <c r="F116" s="31"/>
      <c r="G116" s="31"/>
      <c r="H116" s="31"/>
      <c r="I116" s="123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124</v>
      </c>
      <c r="D117" s="37"/>
      <c r="E117" s="37"/>
      <c r="F117" s="37"/>
      <c r="G117" s="37"/>
      <c r="H117" s="37"/>
      <c r="I117" s="123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7"/>
      <c r="D118" s="37"/>
      <c r="E118" s="66" t="str">
        <f>E9</f>
        <v>458/20-4-05 - SO 40 Veřejný vodovod</v>
      </c>
      <c r="F118" s="37"/>
      <c r="G118" s="37"/>
      <c r="H118" s="37"/>
      <c r="I118" s="123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123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20</v>
      </c>
      <c r="D120" s="37"/>
      <c r="E120" s="37"/>
      <c r="F120" s="26" t="str">
        <f>F12</f>
        <v xml:space="preserve"> </v>
      </c>
      <c r="G120" s="37"/>
      <c r="H120" s="37"/>
      <c r="I120" s="124" t="s">
        <v>22</v>
      </c>
      <c r="J120" s="68" t="str">
        <f>IF(J12="","",J12)</f>
        <v>20. 3. 2020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7"/>
      <c r="D121" s="37"/>
      <c r="E121" s="37"/>
      <c r="F121" s="37"/>
      <c r="G121" s="37"/>
      <c r="H121" s="37"/>
      <c r="I121" s="123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24</v>
      </c>
      <c r="D122" s="37"/>
      <c r="E122" s="37"/>
      <c r="F122" s="26" t="str">
        <f>E15</f>
        <v xml:space="preserve"> </v>
      </c>
      <c r="G122" s="37"/>
      <c r="H122" s="37"/>
      <c r="I122" s="124" t="s">
        <v>29</v>
      </c>
      <c r="J122" s="35" t="str">
        <f>E21</f>
        <v xml:space="preserve"> </v>
      </c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27</v>
      </c>
      <c r="D123" s="37"/>
      <c r="E123" s="37"/>
      <c r="F123" s="26" t="str">
        <f>IF(E18="","",E18)</f>
        <v>Vyplň údaj</v>
      </c>
      <c r="G123" s="37"/>
      <c r="H123" s="37"/>
      <c r="I123" s="124" t="s">
        <v>31</v>
      </c>
      <c r="J123" s="35" t="str">
        <f>E24</f>
        <v xml:space="preserve"> </v>
      </c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0.32" customHeight="1">
      <c r="A124" s="37"/>
      <c r="B124" s="38"/>
      <c r="C124" s="37"/>
      <c r="D124" s="37"/>
      <c r="E124" s="37"/>
      <c r="F124" s="37"/>
      <c r="G124" s="37"/>
      <c r="H124" s="37"/>
      <c r="I124" s="123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1" customFormat="1" ht="29.28" customHeight="1">
      <c r="A125" s="163"/>
      <c r="B125" s="164"/>
      <c r="C125" s="165" t="s">
        <v>138</v>
      </c>
      <c r="D125" s="166" t="s">
        <v>58</v>
      </c>
      <c r="E125" s="166" t="s">
        <v>54</v>
      </c>
      <c r="F125" s="166" t="s">
        <v>55</v>
      </c>
      <c r="G125" s="166" t="s">
        <v>139</v>
      </c>
      <c r="H125" s="166" t="s">
        <v>140</v>
      </c>
      <c r="I125" s="167" t="s">
        <v>141</v>
      </c>
      <c r="J125" s="166" t="s">
        <v>128</v>
      </c>
      <c r="K125" s="168" t="s">
        <v>142</v>
      </c>
      <c r="L125" s="169"/>
      <c r="M125" s="85" t="s">
        <v>1</v>
      </c>
      <c r="N125" s="86" t="s">
        <v>37</v>
      </c>
      <c r="O125" s="86" t="s">
        <v>143</v>
      </c>
      <c r="P125" s="86" t="s">
        <v>144</v>
      </c>
      <c r="Q125" s="86" t="s">
        <v>145</v>
      </c>
      <c r="R125" s="86" t="s">
        <v>146</v>
      </c>
      <c r="S125" s="86" t="s">
        <v>147</v>
      </c>
      <c r="T125" s="87" t="s">
        <v>148</v>
      </c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</row>
    <row r="126" s="2" customFormat="1" ht="22.8" customHeight="1">
      <c r="A126" s="37"/>
      <c r="B126" s="38"/>
      <c r="C126" s="92" t="s">
        <v>149</v>
      </c>
      <c r="D126" s="37"/>
      <c r="E126" s="37"/>
      <c r="F126" s="37"/>
      <c r="G126" s="37"/>
      <c r="H126" s="37"/>
      <c r="I126" s="123"/>
      <c r="J126" s="170">
        <f>BK126</f>
        <v>0</v>
      </c>
      <c r="K126" s="37"/>
      <c r="L126" s="38"/>
      <c r="M126" s="88"/>
      <c r="N126" s="72"/>
      <c r="O126" s="89"/>
      <c r="P126" s="171">
        <f>P127+P312</f>
        <v>0</v>
      </c>
      <c r="Q126" s="89"/>
      <c r="R126" s="171">
        <f>R127+R312</f>
        <v>26.798496375680003</v>
      </c>
      <c r="S126" s="89"/>
      <c r="T126" s="172">
        <f>T127+T312</f>
        <v>1.2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72</v>
      </c>
      <c r="AU126" s="18" t="s">
        <v>130</v>
      </c>
      <c r="BK126" s="173">
        <f>BK127+BK312</f>
        <v>0</v>
      </c>
    </row>
    <row r="127" s="12" customFormat="1" ht="25.92" customHeight="1">
      <c r="A127" s="12"/>
      <c r="B127" s="174"/>
      <c r="C127" s="12"/>
      <c r="D127" s="175" t="s">
        <v>72</v>
      </c>
      <c r="E127" s="176" t="s">
        <v>255</v>
      </c>
      <c r="F127" s="176" t="s">
        <v>256</v>
      </c>
      <c r="G127" s="12"/>
      <c r="H127" s="12"/>
      <c r="I127" s="177"/>
      <c r="J127" s="178">
        <f>BK127</f>
        <v>0</v>
      </c>
      <c r="K127" s="12"/>
      <c r="L127" s="174"/>
      <c r="M127" s="179"/>
      <c r="N127" s="180"/>
      <c r="O127" s="180"/>
      <c r="P127" s="181">
        <f>P128+P186+P190+P198+P202+P297+P307</f>
        <v>0</v>
      </c>
      <c r="Q127" s="180"/>
      <c r="R127" s="181">
        <f>R128+R186+R190+R198+R202+R297+R307</f>
        <v>26.006496375680001</v>
      </c>
      <c r="S127" s="180"/>
      <c r="T127" s="182">
        <f>T128+T186+T190+T198+T202+T297+T307</f>
        <v>1.2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5" t="s">
        <v>81</v>
      </c>
      <c r="AT127" s="183" t="s">
        <v>72</v>
      </c>
      <c r="AU127" s="183" t="s">
        <v>73</v>
      </c>
      <c r="AY127" s="175" t="s">
        <v>153</v>
      </c>
      <c r="BK127" s="184">
        <f>BK128+BK186+BK190+BK198+BK202+BK297+BK307</f>
        <v>0</v>
      </c>
    </row>
    <row r="128" s="12" customFormat="1" ht="22.8" customHeight="1">
      <c r="A128" s="12"/>
      <c r="B128" s="174"/>
      <c r="C128" s="12"/>
      <c r="D128" s="175" t="s">
        <v>72</v>
      </c>
      <c r="E128" s="185" t="s">
        <v>81</v>
      </c>
      <c r="F128" s="185" t="s">
        <v>257</v>
      </c>
      <c r="G128" s="12"/>
      <c r="H128" s="12"/>
      <c r="I128" s="177"/>
      <c r="J128" s="186">
        <f>BK128</f>
        <v>0</v>
      </c>
      <c r="K128" s="12"/>
      <c r="L128" s="174"/>
      <c r="M128" s="179"/>
      <c r="N128" s="180"/>
      <c r="O128" s="180"/>
      <c r="P128" s="181">
        <f>SUM(P129:P185)</f>
        <v>0</v>
      </c>
      <c r="Q128" s="180"/>
      <c r="R128" s="181">
        <f>SUM(R129:R185)</f>
        <v>0.0096596640000000001</v>
      </c>
      <c r="S128" s="180"/>
      <c r="T128" s="182">
        <f>SUM(T129:T185)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5" t="s">
        <v>81</v>
      </c>
      <c r="AT128" s="183" t="s">
        <v>72</v>
      </c>
      <c r="AU128" s="183" t="s">
        <v>81</v>
      </c>
      <c r="AY128" s="175" t="s">
        <v>153</v>
      </c>
      <c r="BK128" s="184">
        <f>SUM(BK129:BK185)</f>
        <v>0</v>
      </c>
    </row>
    <row r="129" s="2" customFormat="1" ht="16.5" customHeight="1">
      <c r="A129" s="37"/>
      <c r="B129" s="187"/>
      <c r="C129" s="188" t="s">
        <v>81</v>
      </c>
      <c r="D129" s="188" t="s">
        <v>156</v>
      </c>
      <c r="E129" s="189" t="s">
        <v>1037</v>
      </c>
      <c r="F129" s="190" t="s">
        <v>1038</v>
      </c>
      <c r="G129" s="191" t="s">
        <v>290</v>
      </c>
      <c r="H129" s="192">
        <v>296</v>
      </c>
      <c r="I129" s="193"/>
      <c r="J129" s="194">
        <f>ROUND(I129*H129,2)</f>
        <v>0</v>
      </c>
      <c r="K129" s="190" t="s">
        <v>1</v>
      </c>
      <c r="L129" s="38"/>
      <c r="M129" s="195" t="s">
        <v>1</v>
      </c>
      <c r="N129" s="196" t="s">
        <v>38</v>
      </c>
      <c r="O129" s="76"/>
      <c r="P129" s="197">
        <f>O129*H129</f>
        <v>0</v>
      </c>
      <c r="Q129" s="197">
        <v>3.2634E-05</v>
      </c>
      <c r="R129" s="197">
        <f>Q129*H129</f>
        <v>0.0096596640000000001</v>
      </c>
      <c r="S129" s="197">
        <v>0</v>
      </c>
      <c r="T129" s="198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9" t="s">
        <v>173</v>
      </c>
      <c r="AT129" s="199" t="s">
        <v>156</v>
      </c>
      <c r="AU129" s="199" t="s">
        <v>83</v>
      </c>
      <c r="AY129" s="18" t="s">
        <v>153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8" t="s">
        <v>81</v>
      </c>
      <c r="BK129" s="200">
        <f>ROUND(I129*H129,2)</f>
        <v>0</v>
      </c>
      <c r="BL129" s="18" t="s">
        <v>173</v>
      </c>
      <c r="BM129" s="199" t="s">
        <v>1039</v>
      </c>
    </row>
    <row r="130" s="2" customFormat="1">
      <c r="A130" s="37"/>
      <c r="B130" s="38"/>
      <c r="C130" s="37"/>
      <c r="D130" s="201" t="s">
        <v>162</v>
      </c>
      <c r="E130" s="37"/>
      <c r="F130" s="202" t="s">
        <v>1040</v>
      </c>
      <c r="G130" s="37"/>
      <c r="H130" s="37"/>
      <c r="I130" s="123"/>
      <c r="J130" s="37"/>
      <c r="K130" s="37"/>
      <c r="L130" s="38"/>
      <c r="M130" s="203"/>
      <c r="N130" s="204"/>
      <c r="O130" s="76"/>
      <c r="P130" s="76"/>
      <c r="Q130" s="76"/>
      <c r="R130" s="76"/>
      <c r="S130" s="76"/>
      <c r="T130" s="7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162</v>
      </c>
      <c r="AU130" s="18" t="s">
        <v>83</v>
      </c>
    </row>
    <row r="131" s="14" customFormat="1">
      <c r="A131" s="14"/>
      <c r="B131" s="217"/>
      <c r="C131" s="14"/>
      <c r="D131" s="201" t="s">
        <v>264</v>
      </c>
      <c r="E131" s="218" t="s">
        <v>1</v>
      </c>
      <c r="F131" s="219" t="s">
        <v>1041</v>
      </c>
      <c r="G131" s="14"/>
      <c r="H131" s="220">
        <v>296</v>
      </c>
      <c r="I131" s="221"/>
      <c r="J131" s="14"/>
      <c r="K131" s="14"/>
      <c r="L131" s="217"/>
      <c r="M131" s="222"/>
      <c r="N131" s="223"/>
      <c r="O131" s="223"/>
      <c r="P131" s="223"/>
      <c r="Q131" s="223"/>
      <c r="R131" s="223"/>
      <c r="S131" s="223"/>
      <c r="T131" s="22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18" t="s">
        <v>264</v>
      </c>
      <c r="AU131" s="218" t="s">
        <v>83</v>
      </c>
      <c r="AV131" s="14" t="s">
        <v>83</v>
      </c>
      <c r="AW131" s="14" t="s">
        <v>30</v>
      </c>
      <c r="AX131" s="14" t="s">
        <v>81</v>
      </c>
      <c r="AY131" s="218" t="s">
        <v>153</v>
      </c>
    </row>
    <row r="132" s="2" customFormat="1" ht="16.5" customHeight="1">
      <c r="A132" s="37"/>
      <c r="B132" s="187"/>
      <c r="C132" s="188" t="s">
        <v>83</v>
      </c>
      <c r="D132" s="188" t="s">
        <v>156</v>
      </c>
      <c r="E132" s="189" t="s">
        <v>1042</v>
      </c>
      <c r="F132" s="190" t="s">
        <v>1043</v>
      </c>
      <c r="G132" s="191" t="s">
        <v>301</v>
      </c>
      <c r="H132" s="192">
        <v>221.947</v>
      </c>
      <c r="I132" s="193"/>
      <c r="J132" s="194">
        <f>ROUND(I132*H132,2)</f>
        <v>0</v>
      </c>
      <c r="K132" s="190" t="s">
        <v>261</v>
      </c>
      <c r="L132" s="38"/>
      <c r="M132" s="195" t="s">
        <v>1</v>
      </c>
      <c r="N132" s="196" t="s">
        <v>38</v>
      </c>
      <c r="O132" s="76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9" t="s">
        <v>173</v>
      </c>
      <c r="AT132" s="199" t="s">
        <v>156</v>
      </c>
      <c r="AU132" s="199" t="s">
        <v>83</v>
      </c>
      <c r="AY132" s="18" t="s">
        <v>153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8" t="s">
        <v>81</v>
      </c>
      <c r="BK132" s="200">
        <f>ROUND(I132*H132,2)</f>
        <v>0</v>
      </c>
      <c r="BL132" s="18" t="s">
        <v>173</v>
      </c>
      <c r="BM132" s="199" t="s">
        <v>1044</v>
      </c>
    </row>
    <row r="133" s="2" customFormat="1">
      <c r="A133" s="37"/>
      <c r="B133" s="38"/>
      <c r="C133" s="37"/>
      <c r="D133" s="201" t="s">
        <v>162</v>
      </c>
      <c r="E133" s="37"/>
      <c r="F133" s="202" t="s">
        <v>1045</v>
      </c>
      <c r="G133" s="37"/>
      <c r="H133" s="37"/>
      <c r="I133" s="123"/>
      <c r="J133" s="37"/>
      <c r="K133" s="37"/>
      <c r="L133" s="38"/>
      <c r="M133" s="203"/>
      <c r="N133" s="204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162</v>
      </c>
      <c r="AU133" s="18" t="s">
        <v>83</v>
      </c>
    </row>
    <row r="134" s="14" customFormat="1">
      <c r="A134" s="14"/>
      <c r="B134" s="217"/>
      <c r="C134" s="14"/>
      <c r="D134" s="201" t="s">
        <v>264</v>
      </c>
      <c r="E134" s="218" t="s">
        <v>1</v>
      </c>
      <c r="F134" s="219" t="s">
        <v>1046</v>
      </c>
      <c r="G134" s="14"/>
      <c r="H134" s="220">
        <v>221.947</v>
      </c>
      <c r="I134" s="221"/>
      <c r="J134" s="14"/>
      <c r="K134" s="14"/>
      <c r="L134" s="217"/>
      <c r="M134" s="222"/>
      <c r="N134" s="223"/>
      <c r="O134" s="223"/>
      <c r="P134" s="223"/>
      <c r="Q134" s="223"/>
      <c r="R134" s="223"/>
      <c r="S134" s="223"/>
      <c r="T134" s="22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18" t="s">
        <v>264</v>
      </c>
      <c r="AU134" s="218" t="s">
        <v>83</v>
      </c>
      <c r="AV134" s="14" t="s">
        <v>83</v>
      </c>
      <c r="AW134" s="14" t="s">
        <v>30</v>
      </c>
      <c r="AX134" s="14" t="s">
        <v>81</v>
      </c>
      <c r="AY134" s="218" t="s">
        <v>153</v>
      </c>
    </row>
    <row r="135" s="2" customFormat="1" ht="16.5" customHeight="1">
      <c r="A135" s="37"/>
      <c r="B135" s="187"/>
      <c r="C135" s="188" t="s">
        <v>168</v>
      </c>
      <c r="D135" s="188" t="s">
        <v>156</v>
      </c>
      <c r="E135" s="189" t="s">
        <v>1047</v>
      </c>
      <c r="F135" s="190" t="s">
        <v>1048</v>
      </c>
      <c r="G135" s="191" t="s">
        <v>301</v>
      </c>
      <c r="H135" s="192">
        <v>22</v>
      </c>
      <c r="I135" s="193"/>
      <c r="J135" s="194">
        <f>ROUND(I135*H135,2)</f>
        <v>0</v>
      </c>
      <c r="K135" s="190" t="s">
        <v>1</v>
      </c>
      <c r="L135" s="38"/>
      <c r="M135" s="195" t="s">
        <v>1</v>
      </c>
      <c r="N135" s="196" t="s">
        <v>38</v>
      </c>
      <c r="O135" s="76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9" t="s">
        <v>173</v>
      </c>
      <c r="AT135" s="199" t="s">
        <v>156</v>
      </c>
      <c r="AU135" s="199" t="s">
        <v>83</v>
      </c>
      <c r="AY135" s="18" t="s">
        <v>153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8" t="s">
        <v>81</v>
      </c>
      <c r="BK135" s="200">
        <f>ROUND(I135*H135,2)</f>
        <v>0</v>
      </c>
      <c r="BL135" s="18" t="s">
        <v>173</v>
      </c>
      <c r="BM135" s="199" t="s">
        <v>1049</v>
      </c>
    </row>
    <row r="136" s="2" customFormat="1">
      <c r="A136" s="37"/>
      <c r="B136" s="38"/>
      <c r="C136" s="37"/>
      <c r="D136" s="201" t="s">
        <v>162</v>
      </c>
      <c r="E136" s="37"/>
      <c r="F136" s="202" t="s">
        <v>1050</v>
      </c>
      <c r="G136" s="37"/>
      <c r="H136" s="37"/>
      <c r="I136" s="123"/>
      <c r="J136" s="37"/>
      <c r="K136" s="37"/>
      <c r="L136" s="38"/>
      <c r="M136" s="203"/>
      <c r="N136" s="204"/>
      <c r="O136" s="76"/>
      <c r="P136" s="76"/>
      <c r="Q136" s="76"/>
      <c r="R136" s="76"/>
      <c r="S136" s="76"/>
      <c r="T136" s="7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8" t="s">
        <v>162</v>
      </c>
      <c r="AU136" s="18" t="s">
        <v>83</v>
      </c>
    </row>
    <row r="137" s="14" customFormat="1">
      <c r="A137" s="14"/>
      <c r="B137" s="217"/>
      <c r="C137" s="14"/>
      <c r="D137" s="201" t="s">
        <v>264</v>
      </c>
      <c r="E137" s="218" t="s">
        <v>1</v>
      </c>
      <c r="F137" s="219" t="s">
        <v>385</v>
      </c>
      <c r="G137" s="14"/>
      <c r="H137" s="220">
        <v>22</v>
      </c>
      <c r="I137" s="221"/>
      <c r="J137" s="14"/>
      <c r="K137" s="14"/>
      <c r="L137" s="217"/>
      <c r="M137" s="222"/>
      <c r="N137" s="223"/>
      <c r="O137" s="223"/>
      <c r="P137" s="223"/>
      <c r="Q137" s="223"/>
      <c r="R137" s="223"/>
      <c r="S137" s="223"/>
      <c r="T137" s="22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18" t="s">
        <v>264</v>
      </c>
      <c r="AU137" s="218" t="s">
        <v>83</v>
      </c>
      <c r="AV137" s="14" t="s">
        <v>83</v>
      </c>
      <c r="AW137" s="14" t="s">
        <v>30</v>
      </c>
      <c r="AX137" s="14" t="s">
        <v>81</v>
      </c>
      <c r="AY137" s="218" t="s">
        <v>153</v>
      </c>
    </row>
    <row r="138" s="2" customFormat="1" ht="16.5" customHeight="1">
      <c r="A138" s="37"/>
      <c r="B138" s="187"/>
      <c r="C138" s="188" t="s">
        <v>173</v>
      </c>
      <c r="D138" s="188" t="s">
        <v>156</v>
      </c>
      <c r="E138" s="189" t="s">
        <v>1051</v>
      </c>
      <c r="F138" s="190" t="s">
        <v>1052</v>
      </c>
      <c r="G138" s="191" t="s">
        <v>301</v>
      </c>
      <c r="H138" s="192">
        <v>22</v>
      </c>
      <c r="I138" s="193"/>
      <c r="J138" s="194">
        <f>ROUND(I138*H138,2)</f>
        <v>0</v>
      </c>
      <c r="K138" s="190" t="s">
        <v>261</v>
      </c>
      <c r="L138" s="38"/>
      <c r="M138" s="195" t="s">
        <v>1</v>
      </c>
      <c r="N138" s="196" t="s">
        <v>38</v>
      </c>
      <c r="O138" s="76"/>
      <c r="P138" s="197">
        <f>O138*H138</f>
        <v>0</v>
      </c>
      <c r="Q138" s="197">
        <v>0</v>
      </c>
      <c r="R138" s="197">
        <f>Q138*H138</f>
        <v>0</v>
      </c>
      <c r="S138" s="197">
        <v>0</v>
      </c>
      <c r="T138" s="198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9" t="s">
        <v>173</v>
      </c>
      <c r="AT138" s="199" t="s">
        <v>156</v>
      </c>
      <c r="AU138" s="199" t="s">
        <v>83</v>
      </c>
      <c r="AY138" s="18" t="s">
        <v>153</v>
      </c>
      <c r="BE138" s="200">
        <f>IF(N138="základní",J138,0)</f>
        <v>0</v>
      </c>
      <c r="BF138" s="200">
        <f>IF(N138="snížená",J138,0)</f>
        <v>0</v>
      </c>
      <c r="BG138" s="200">
        <f>IF(N138="zákl. přenesená",J138,0)</f>
        <v>0</v>
      </c>
      <c r="BH138" s="200">
        <f>IF(N138="sníž. přenesená",J138,0)</f>
        <v>0</v>
      </c>
      <c r="BI138" s="200">
        <f>IF(N138="nulová",J138,0)</f>
        <v>0</v>
      </c>
      <c r="BJ138" s="18" t="s">
        <v>81</v>
      </c>
      <c r="BK138" s="200">
        <f>ROUND(I138*H138,2)</f>
        <v>0</v>
      </c>
      <c r="BL138" s="18" t="s">
        <v>173</v>
      </c>
      <c r="BM138" s="199" t="s">
        <v>1053</v>
      </c>
    </row>
    <row r="139" s="2" customFormat="1">
      <c r="A139" s="37"/>
      <c r="B139" s="38"/>
      <c r="C139" s="37"/>
      <c r="D139" s="201" t="s">
        <v>162</v>
      </c>
      <c r="E139" s="37"/>
      <c r="F139" s="202" t="s">
        <v>1054</v>
      </c>
      <c r="G139" s="37"/>
      <c r="H139" s="37"/>
      <c r="I139" s="123"/>
      <c r="J139" s="37"/>
      <c r="K139" s="37"/>
      <c r="L139" s="38"/>
      <c r="M139" s="203"/>
      <c r="N139" s="204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162</v>
      </c>
      <c r="AU139" s="18" t="s">
        <v>83</v>
      </c>
    </row>
    <row r="140" s="14" customFormat="1">
      <c r="A140" s="14"/>
      <c r="B140" s="217"/>
      <c r="C140" s="14"/>
      <c r="D140" s="201" t="s">
        <v>264</v>
      </c>
      <c r="E140" s="218" t="s">
        <v>1</v>
      </c>
      <c r="F140" s="219" t="s">
        <v>1055</v>
      </c>
      <c r="G140" s="14"/>
      <c r="H140" s="220">
        <v>22</v>
      </c>
      <c r="I140" s="221"/>
      <c r="J140" s="14"/>
      <c r="K140" s="14"/>
      <c r="L140" s="217"/>
      <c r="M140" s="222"/>
      <c r="N140" s="223"/>
      <c r="O140" s="223"/>
      <c r="P140" s="223"/>
      <c r="Q140" s="223"/>
      <c r="R140" s="223"/>
      <c r="S140" s="223"/>
      <c r="T140" s="22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18" t="s">
        <v>264</v>
      </c>
      <c r="AU140" s="218" t="s">
        <v>83</v>
      </c>
      <c r="AV140" s="14" t="s">
        <v>83</v>
      </c>
      <c r="AW140" s="14" t="s">
        <v>30</v>
      </c>
      <c r="AX140" s="14" t="s">
        <v>81</v>
      </c>
      <c r="AY140" s="218" t="s">
        <v>153</v>
      </c>
    </row>
    <row r="141" s="2" customFormat="1" ht="16.5" customHeight="1">
      <c r="A141" s="37"/>
      <c r="B141" s="187"/>
      <c r="C141" s="188" t="s">
        <v>152</v>
      </c>
      <c r="D141" s="188" t="s">
        <v>156</v>
      </c>
      <c r="E141" s="189" t="s">
        <v>1056</v>
      </c>
      <c r="F141" s="190" t="s">
        <v>1057</v>
      </c>
      <c r="G141" s="191" t="s">
        <v>260</v>
      </c>
      <c r="H141" s="192">
        <v>210</v>
      </c>
      <c r="I141" s="193"/>
      <c r="J141" s="194">
        <f>ROUND(I141*H141,2)</f>
        <v>0</v>
      </c>
      <c r="K141" s="190" t="s">
        <v>1</v>
      </c>
      <c r="L141" s="38"/>
      <c r="M141" s="195" t="s">
        <v>1</v>
      </c>
      <c r="N141" s="196" t="s">
        <v>38</v>
      </c>
      <c r="O141" s="76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9" t="s">
        <v>173</v>
      </c>
      <c r="AT141" s="199" t="s">
        <v>156</v>
      </c>
      <c r="AU141" s="199" t="s">
        <v>83</v>
      </c>
      <c r="AY141" s="18" t="s">
        <v>153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8" t="s">
        <v>81</v>
      </c>
      <c r="BK141" s="200">
        <f>ROUND(I141*H141,2)</f>
        <v>0</v>
      </c>
      <c r="BL141" s="18" t="s">
        <v>173</v>
      </c>
      <c r="BM141" s="199" t="s">
        <v>1058</v>
      </c>
    </row>
    <row r="142" s="2" customFormat="1">
      <c r="A142" s="37"/>
      <c r="B142" s="38"/>
      <c r="C142" s="37"/>
      <c r="D142" s="201" t="s">
        <v>162</v>
      </c>
      <c r="E142" s="37"/>
      <c r="F142" s="202" t="s">
        <v>1059</v>
      </c>
      <c r="G142" s="37"/>
      <c r="H142" s="37"/>
      <c r="I142" s="123"/>
      <c r="J142" s="37"/>
      <c r="K142" s="37"/>
      <c r="L142" s="38"/>
      <c r="M142" s="203"/>
      <c r="N142" s="204"/>
      <c r="O142" s="76"/>
      <c r="P142" s="76"/>
      <c r="Q142" s="76"/>
      <c r="R142" s="76"/>
      <c r="S142" s="76"/>
      <c r="T142" s="7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162</v>
      </c>
      <c r="AU142" s="18" t="s">
        <v>83</v>
      </c>
    </row>
    <row r="143" s="14" customFormat="1">
      <c r="A143" s="14"/>
      <c r="B143" s="217"/>
      <c r="C143" s="14"/>
      <c r="D143" s="201" t="s">
        <v>264</v>
      </c>
      <c r="E143" s="218" t="s">
        <v>1</v>
      </c>
      <c r="F143" s="219" t="s">
        <v>1060</v>
      </c>
      <c r="G143" s="14"/>
      <c r="H143" s="220">
        <v>210</v>
      </c>
      <c r="I143" s="221"/>
      <c r="J143" s="14"/>
      <c r="K143" s="14"/>
      <c r="L143" s="217"/>
      <c r="M143" s="222"/>
      <c r="N143" s="223"/>
      <c r="O143" s="223"/>
      <c r="P143" s="223"/>
      <c r="Q143" s="223"/>
      <c r="R143" s="223"/>
      <c r="S143" s="223"/>
      <c r="T143" s="22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18" t="s">
        <v>264</v>
      </c>
      <c r="AU143" s="218" t="s">
        <v>83</v>
      </c>
      <c r="AV143" s="14" t="s">
        <v>83</v>
      </c>
      <c r="AW143" s="14" t="s">
        <v>30</v>
      </c>
      <c r="AX143" s="14" t="s">
        <v>81</v>
      </c>
      <c r="AY143" s="218" t="s">
        <v>153</v>
      </c>
    </row>
    <row r="144" s="13" customFormat="1">
      <c r="A144" s="13"/>
      <c r="B144" s="210"/>
      <c r="C144" s="13"/>
      <c r="D144" s="201" t="s">
        <v>264</v>
      </c>
      <c r="E144" s="211" t="s">
        <v>1</v>
      </c>
      <c r="F144" s="212" t="s">
        <v>1061</v>
      </c>
      <c r="G144" s="13"/>
      <c r="H144" s="211" t="s">
        <v>1</v>
      </c>
      <c r="I144" s="213"/>
      <c r="J144" s="13"/>
      <c r="K144" s="13"/>
      <c r="L144" s="210"/>
      <c r="M144" s="214"/>
      <c r="N144" s="215"/>
      <c r="O144" s="215"/>
      <c r="P144" s="215"/>
      <c r="Q144" s="215"/>
      <c r="R144" s="215"/>
      <c r="S144" s="215"/>
      <c r="T144" s="21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11" t="s">
        <v>264</v>
      </c>
      <c r="AU144" s="211" t="s">
        <v>83</v>
      </c>
      <c r="AV144" s="13" t="s">
        <v>81</v>
      </c>
      <c r="AW144" s="13" t="s">
        <v>30</v>
      </c>
      <c r="AX144" s="13" t="s">
        <v>73</v>
      </c>
      <c r="AY144" s="211" t="s">
        <v>153</v>
      </c>
    </row>
    <row r="145" s="2" customFormat="1" ht="16.5" customHeight="1">
      <c r="A145" s="37"/>
      <c r="B145" s="187"/>
      <c r="C145" s="188" t="s">
        <v>183</v>
      </c>
      <c r="D145" s="188" t="s">
        <v>156</v>
      </c>
      <c r="E145" s="189" t="s">
        <v>1062</v>
      </c>
      <c r="F145" s="190" t="s">
        <v>1063</v>
      </c>
      <c r="G145" s="191" t="s">
        <v>260</v>
      </c>
      <c r="H145" s="192">
        <v>210</v>
      </c>
      <c r="I145" s="193"/>
      <c r="J145" s="194">
        <f>ROUND(I145*H145,2)</f>
        <v>0</v>
      </c>
      <c r="K145" s="190" t="s">
        <v>1</v>
      </c>
      <c r="L145" s="38"/>
      <c r="M145" s="195" t="s">
        <v>1</v>
      </c>
      <c r="N145" s="196" t="s">
        <v>38</v>
      </c>
      <c r="O145" s="76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9" t="s">
        <v>173</v>
      </c>
      <c r="AT145" s="199" t="s">
        <v>156</v>
      </c>
      <c r="AU145" s="199" t="s">
        <v>83</v>
      </c>
      <c r="AY145" s="18" t="s">
        <v>153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8" t="s">
        <v>81</v>
      </c>
      <c r="BK145" s="200">
        <f>ROUND(I145*H145,2)</f>
        <v>0</v>
      </c>
      <c r="BL145" s="18" t="s">
        <v>173</v>
      </c>
      <c r="BM145" s="199" t="s">
        <v>1064</v>
      </c>
    </row>
    <row r="146" s="2" customFormat="1">
      <c r="A146" s="37"/>
      <c r="B146" s="38"/>
      <c r="C146" s="37"/>
      <c r="D146" s="201" t="s">
        <v>162</v>
      </c>
      <c r="E146" s="37"/>
      <c r="F146" s="202" t="s">
        <v>1065</v>
      </c>
      <c r="G146" s="37"/>
      <c r="H146" s="37"/>
      <c r="I146" s="123"/>
      <c r="J146" s="37"/>
      <c r="K146" s="37"/>
      <c r="L146" s="38"/>
      <c r="M146" s="203"/>
      <c r="N146" s="204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162</v>
      </c>
      <c r="AU146" s="18" t="s">
        <v>83</v>
      </c>
    </row>
    <row r="147" s="14" customFormat="1">
      <c r="A147" s="14"/>
      <c r="B147" s="217"/>
      <c r="C147" s="14"/>
      <c r="D147" s="201" t="s">
        <v>264</v>
      </c>
      <c r="E147" s="218" t="s">
        <v>1</v>
      </c>
      <c r="F147" s="219" t="s">
        <v>1060</v>
      </c>
      <c r="G147" s="14"/>
      <c r="H147" s="220">
        <v>210</v>
      </c>
      <c r="I147" s="221"/>
      <c r="J147" s="14"/>
      <c r="K147" s="14"/>
      <c r="L147" s="217"/>
      <c r="M147" s="222"/>
      <c r="N147" s="223"/>
      <c r="O147" s="223"/>
      <c r="P147" s="223"/>
      <c r="Q147" s="223"/>
      <c r="R147" s="223"/>
      <c r="S147" s="223"/>
      <c r="T147" s="22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8" t="s">
        <v>264</v>
      </c>
      <c r="AU147" s="218" t="s">
        <v>83</v>
      </c>
      <c r="AV147" s="14" t="s">
        <v>83</v>
      </c>
      <c r="AW147" s="14" t="s">
        <v>30</v>
      </c>
      <c r="AX147" s="14" t="s">
        <v>81</v>
      </c>
      <c r="AY147" s="218" t="s">
        <v>153</v>
      </c>
    </row>
    <row r="148" s="2" customFormat="1" ht="16.5" customHeight="1">
      <c r="A148" s="37"/>
      <c r="B148" s="187"/>
      <c r="C148" s="188" t="s">
        <v>188</v>
      </c>
      <c r="D148" s="188" t="s">
        <v>156</v>
      </c>
      <c r="E148" s="189" t="s">
        <v>315</v>
      </c>
      <c r="F148" s="190" t="s">
        <v>316</v>
      </c>
      <c r="G148" s="191" t="s">
        <v>301</v>
      </c>
      <c r="H148" s="192">
        <v>243.947</v>
      </c>
      <c r="I148" s="193"/>
      <c r="J148" s="194">
        <f>ROUND(I148*H148,2)</f>
        <v>0</v>
      </c>
      <c r="K148" s="190" t="s">
        <v>261</v>
      </c>
      <c r="L148" s="38"/>
      <c r="M148" s="195" t="s">
        <v>1</v>
      </c>
      <c r="N148" s="196" t="s">
        <v>38</v>
      </c>
      <c r="O148" s="76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9" t="s">
        <v>173</v>
      </c>
      <c r="AT148" s="199" t="s">
        <v>156</v>
      </c>
      <c r="AU148" s="199" t="s">
        <v>83</v>
      </c>
      <c r="AY148" s="18" t="s">
        <v>153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8" t="s">
        <v>81</v>
      </c>
      <c r="BK148" s="200">
        <f>ROUND(I148*H148,2)</f>
        <v>0</v>
      </c>
      <c r="BL148" s="18" t="s">
        <v>173</v>
      </c>
      <c r="BM148" s="199" t="s">
        <v>1066</v>
      </c>
    </row>
    <row r="149" s="2" customFormat="1">
      <c r="A149" s="37"/>
      <c r="B149" s="38"/>
      <c r="C149" s="37"/>
      <c r="D149" s="201" t="s">
        <v>162</v>
      </c>
      <c r="E149" s="37"/>
      <c r="F149" s="202" t="s">
        <v>318</v>
      </c>
      <c r="G149" s="37"/>
      <c r="H149" s="37"/>
      <c r="I149" s="123"/>
      <c r="J149" s="37"/>
      <c r="K149" s="37"/>
      <c r="L149" s="38"/>
      <c r="M149" s="203"/>
      <c r="N149" s="204"/>
      <c r="O149" s="76"/>
      <c r="P149" s="76"/>
      <c r="Q149" s="76"/>
      <c r="R149" s="76"/>
      <c r="S149" s="76"/>
      <c r="T149" s="7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8" t="s">
        <v>162</v>
      </c>
      <c r="AU149" s="18" t="s">
        <v>83</v>
      </c>
    </row>
    <row r="150" s="14" customFormat="1">
      <c r="A150" s="14"/>
      <c r="B150" s="217"/>
      <c r="C150" s="14"/>
      <c r="D150" s="201" t="s">
        <v>264</v>
      </c>
      <c r="E150" s="218" t="s">
        <v>1</v>
      </c>
      <c r="F150" s="219" t="s">
        <v>1067</v>
      </c>
      <c r="G150" s="14"/>
      <c r="H150" s="220">
        <v>243.947</v>
      </c>
      <c r="I150" s="221"/>
      <c r="J150" s="14"/>
      <c r="K150" s="14"/>
      <c r="L150" s="217"/>
      <c r="M150" s="222"/>
      <c r="N150" s="223"/>
      <c r="O150" s="223"/>
      <c r="P150" s="223"/>
      <c r="Q150" s="223"/>
      <c r="R150" s="223"/>
      <c r="S150" s="223"/>
      <c r="T150" s="22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8" t="s">
        <v>264</v>
      </c>
      <c r="AU150" s="218" t="s">
        <v>83</v>
      </c>
      <c r="AV150" s="14" t="s">
        <v>83</v>
      </c>
      <c r="AW150" s="14" t="s">
        <v>30</v>
      </c>
      <c r="AX150" s="14" t="s">
        <v>81</v>
      </c>
      <c r="AY150" s="218" t="s">
        <v>153</v>
      </c>
    </row>
    <row r="151" s="13" customFormat="1">
      <c r="A151" s="13"/>
      <c r="B151" s="210"/>
      <c r="C151" s="13"/>
      <c r="D151" s="201" t="s">
        <v>264</v>
      </c>
      <c r="E151" s="211" t="s">
        <v>1</v>
      </c>
      <c r="F151" s="212" t="s">
        <v>1068</v>
      </c>
      <c r="G151" s="13"/>
      <c r="H151" s="211" t="s">
        <v>1</v>
      </c>
      <c r="I151" s="213"/>
      <c r="J151" s="13"/>
      <c r="K151" s="13"/>
      <c r="L151" s="210"/>
      <c r="M151" s="214"/>
      <c r="N151" s="215"/>
      <c r="O151" s="215"/>
      <c r="P151" s="215"/>
      <c r="Q151" s="215"/>
      <c r="R151" s="215"/>
      <c r="S151" s="215"/>
      <c r="T151" s="21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11" t="s">
        <v>264</v>
      </c>
      <c r="AU151" s="211" t="s">
        <v>83</v>
      </c>
      <c r="AV151" s="13" t="s">
        <v>81</v>
      </c>
      <c r="AW151" s="13" t="s">
        <v>30</v>
      </c>
      <c r="AX151" s="13" t="s">
        <v>73</v>
      </c>
      <c r="AY151" s="211" t="s">
        <v>153</v>
      </c>
    </row>
    <row r="152" s="2" customFormat="1" ht="16.5" customHeight="1">
      <c r="A152" s="37"/>
      <c r="B152" s="187"/>
      <c r="C152" s="188" t="s">
        <v>193</v>
      </c>
      <c r="D152" s="188" t="s">
        <v>156</v>
      </c>
      <c r="E152" s="189" t="s">
        <v>324</v>
      </c>
      <c r="F152" s="190" t="s">
        <v>325</v>
      </c>
      <c r="G152" s="191" t="s">
        <v>301</v>
      </c>
      <c r="H152" s="192">
        <v>243.947</v>
      </c>
      <c r="I152" s="193"/>
      <c r="J152" s="194">
        <f>ROUND(I152*H152,2)</f>
        <v>0</v>
      </c>
      <c r="K152" s="190" t="s">
        <v>261</v>
      </c>
      <c r="L152" s="38"/>
      <c r="M152" s="195" t="s">
        <v>1</v>
      </c>
      <c r="N152" s="196" t="s">
        <v>38</v>
      </c>
      <c r="O152" s="76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9" t="s">
        <v>173</v>
      </c>
      <c r="AT152" s="199" t="s">
        <v>156</v>
      </c>
      <c r="AU152" s="199" t="s">
        <v>83</v>
      </c>
      <c r="AY152" s="18" t="s">
        <v>153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8" t="s">
        <v>81</v>
      </c>
      <c r="BK152" s="200">
        <f>ROUND(I152*H152,2)</f>
        <v>0</v>
      </c>
      <c r="BL152" s="18" t="s">
        <v>173</v>
      </c>
      <c r="BM152" s="199" t="s">
        <v>1069</v>
      </c>
    </row>
    <row r="153" s="2" customFormat="1">
      <c r="A153" s="37"/>
      <c r="B153" s="38"/>
      <c r="C153" s="37"/>
      <c r="D153" s="201" t="s">
        <v>162</v>
      </c>
      <c r="E153" s="37"/>
      <c r="F153" s="202" t="s">
        <v>327</v>
      </c>
      <c r="G153" s="37"/>
      <c r="H153" s="37"/>
      <c r="I153" s="123"/>
      <c r="J153" s="37"/>
      <c r="K153" s="37"/>
      <c r="L153" s="38"/>
      <c r="M153" s="203"/>
      <c r="N153" s="204"/>
      <c r="O153" s="76"/>
      <c r="P153" s="76"/>
      <c r="Q153" s="76"/>
      <c r="R153" s="76"/>
      <c r="S153" s="76"/>
      <c r="T153" s="7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8" t="s">
        <v>162</v>
      </c>
      <c r="AU153" s="18" t="s">
        <v>83</v>
      </c>
    </row>
    <row r="154" s="14" customFormat="1">
      <c r="A154" s="14"/>
      <c r="B154" s="217"/>
      <c r="C154" s="14"/>
      <c r="D154" s="201" t="s">
        <v>264</v>
      </c>
      <c r="E154" s="218" t="s">
        <v>1</v>
      </c>
      <c r="F154" s="219" t="s">
        <v>1067</v>
      </c>
      <c r="G154" s="14"/>
      <c r="H154" s="220">
        <v>243.947</v>
      </c>
      <c r="I154" s="221"/>
      <c r="J154" s="14"/>
      <c r="K154" s="14"/>
      <c r="L154" s="217"/>
      <c r="M154" s="222"/>
      <c r="N154" s="223"/>
      <c r="O154" s="223"/>
      <c r="P154" s="223"/>
      <c r="Q154" s="223"/>
      <c r="R154" s="223"/>
      <c r="S154" s="223"/>
      <c r="T154" s="22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8" t="s">
        <v>264</v>
      </c>
      <c r="AU154" s="218" t="s">
        <v>83</v>
      </c>
      <c r="AV154" s="14" t="s">
        <v>83</v>
      </c>
      <c r="AW154" s="14" t="s">
        <v>30</v>
      </c>
      <c r="AX154" s="14" t="s">
        <v>81</v>
      </c>
      <c r="AY154" s="218" t="s">
        <v>153</v>
      </c>
    </row>
    <row r="155" s="13" customFormat="1">
      <c r="A155" s="13"/>
      <c r="B155" s="210"/>
      <c r="C155" s="13"/>
      <c r="D155" s="201" t="s">
        <v>264</v>
      </c>
      <c r="E155" s="211" t="s">
        <v>1</v>
      </c>
      <c r="F155" s="212" t="s">
        <v>1070</v>
      </c>
      <c r="G155" s="13"/>
      <c r="H155" s="211" t="s">
        <v>1</v>
      </c>
      <c r="I155" s="213"/>
      <c r="J155" s="13"/>
      <c r="K155" s="13"/>
      <c r="L155" s="210"/>
      <c r="M155" s="214"/>
      <c r="N155" s="215"/>
      <c r="O155" s="215"/>
      <c r="P155" s="215"/>
      <c r="Q155" s="215"/>
      <c r="R155" s="215"/>
      <c r="S155" s="215"/>
      <c r="T155" s="21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11" t="s">
        <v>264</v>
      </c>
      <c r="AU155" s="211" t="s">
        <v>83</v>
      </c>
      <c r="AV155" s="13" t="s">
        <v>81</v>
      </c>
      <c r="AW155" s="13" t="s">
        <v>30</v>
      </c>
      <c r="AX155" s="13" t="s">
        <v>73</v>
      </c>
      <c r="AY155" s="211" t="s">
        <v>153</v>
      </c>
    </row>
    <row r="156" s="2" customFormat="1" ht="21.75" customHeight="1">
      <c r="A156" s="37"/>
      <c r="B156" s="187"/>
      <c r="C156" s="188" t="s">
        <v>201</v>
      </c>
      <c r="D156" s="188" t="s">
        <v>156</v>
      </c>
      <c r="E156" s="189" t="s">
        <v>330</v>
      </c>
      <c r="F156" s="190" t="s">
        <v>331</v>
      </c>
      <c r="G156" s="191" t="s">
        <v>301</v>
      </c>
      <c r="H156" s="192">
        <v>2439.4699999999998</v>
      </c>
      <c r="I156" s="193"/>
      <c r="J156" s="194">
        <f>ROUND(I156*H156,2)</f>
        <v>0</v>
      </c>
      <c r="K156" s="190" t="s">
        <v>261</v>
      </c>
      <c r="L156" s="38"/>
      <c r="M156" s="195" t="s">
        <v>1</v>
      </c>
      <c r="N156" s="196" t="s">
        <v>38</v>
      </c>
      <c r="O156" s="76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9" t="s">
        <v>173</v>
      </c>
      <c r="AT156" s="199" t="s">
        <v>156</v>
      </c>
      <c r="AU156" s="199" t="s">
        <v>83</v>
      </c>
      <c r="AY156" s="18" t="s">
        <v>153</v>
      </c>
      <c r="BE156" s="200">
        <f>IF(N156="základní",J156,0)</f>
        <v>0</v>
      </c>
      <c r="BF156" s="200">
        <f>IF(N156="snížená",J156,0)</f>
        <v>0</v>
      </c>
      <c r="BG156" s="200">
        <f>IF(N156="zákl. přenesená",J156,0)</f>
        <v>0</v>
      </c>
      <c r="BH156" s="200">
        <f>IF(N156="sníž. přenesená",J156,0)</f>
        <v>0</v>
      </c>
      <c r="BI156" s="200">
        <f>IF(N156="nulová",J156,0)</f>
        <v>0</v>
      </c>
      <c r="BJ156" s="18" t="s">
        <v>81</v>
      </c>
      <c r="BK156" s="200">
        <f>ROUND(I156*H156,2)</f>
        <v>0</v>
      </c>
      <c r="BL156" s="18" t="s">
        <v>173</v>
      </c>
      <c r="BM156" s="199" t="s">
        <v>1071</v>
      </c>
    </row>
    <row r="157" s="2" customFormat="1">
      <c r="A157" s="37"/>
      <c r="B157" s="38"/>
      <c r="C157" s="37"/>
      <c r="D157" s="201" t="s">
        <v>162</v>
      </c>
      <c r="E157" s="37"/>
      <c r="F157" s="202" t="s">
        <v>333</v>
      </c>
      <c r="G157" s="37"/>
      <c r="H157" s="37"/>
      <c r="I157" s="123"/>
      <c r="J157" s="37"/>
      <c r="K157" s="37"/>
      <c r="L157" s="38"/>
      <c r="M157" s="203"/>
      <c r="N157" s="204"/>
      <c r="O157" s="76"/>
      <c r="P157" s="76"/>
      <c r="Q157" s="76"/>
      <c r="R157" s="76"/>
      <c r="S157" s="76"/>
      <c r="T157" s="7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8" t="s">
        <v>162</v>
      </c>
      <c r="AU157" s="18" t="s">
        <v>83</v>
      </c>
    </row>
    <row r="158" s="14" customFormat="1">
      <c r="A158" s="14"/>
      <c r="B158" s="217"/>
      <c r="C158" s="14"/>
      <c r="D158" s="201" t="s">
        <v>264</v>
      </c>
      <c r="E158" s="218" t="s">
        <v>1</v>
      </c>
      <c r="F158" s="219" t="s">
        <v>1072</v>
      </c>
      <c r="G158" s="14"/>
      <c r="H158" s="220">
        <v>2439.4699999999998</v>
      </c>
      <c r="I158" s="221"/>
      <c r="J158" s="14"/>
      <c r="K158" s="14"/>
      <c r="L158" s="217"/>
      <c r="M158" s="222"/>
      <c r="N158" s="223"/>
      <c r="O158" s="223"/>
      <c r="P158" s="223"/>
      <c r="Q158" s="223"/>
      <c r="R158" s="223"/>
      <c r="S158" s="223"/>
      <c r="T158" s="22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18" t="s">
        <v>264</v>
      </c>
      <c r="AU158" s="218" t="s">
        <v>83</v>
      </c>
      <c r="AV158" s="14" t="s">
        <v>83</v>
      </c>
      <c r="AW158" s="14" t="s">
        <v>30</v>
      </c>
      <c r="AX158" s="14" t="s">
        <v>81</v>
      </c>
      <c r="AY158" s="218" t="s">
        <v>153</v>
      </c>
    </row>
    <row r="159" s="13" customFormat="1">
      <c r="A159" s="13"/>
      <c r="B159" s="210"/>
      <c r="C159" s="13"/>
      <c r="D159" s="201" t="s">
        <v>264</v>
      </c>
      <c r="E159" s="211" t="s">
        <v>1</v>
      </c>
      <c r="F159" s="212" t="s">
        <v>1073</v>
      </c>
      <c r="G159" s="13"/>
      <c r="H159" s="211" t="s">
        <v>1</v>
      </c>
      <c r="I159" s="213"/>
      <c r="J159" s="13"/>
      <c r="K159" s="13"/>
      <c r="L159" s="210"/>
      <c r="M159" s="214"/>
      <c r="N159" s="215"/>
      <c r="O159" s="215"/>
      <c r="P159" s="215"/>
      <c r="Q159" s="215"/>
      <c r="R159" s="215"/>
      <c r="S159" s="215"/>
      <c r="T159" s="21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11" t="s">
        <v>264</v>
      </c>
      <c r="AU159" s="211" t="s">
        <v>83</v>
      </c>
      <c r="AV159" s="13" t="s">
        <v>81</v>
      </c>
      <c r="AW159" s="13" t="s">
        <v>30</v>
      </c>
      <c r="AX159" s="13" t="s">
        <v>73</v>
      </c>
      <c r="AY159" s="211" t="s">
        <v>153</v>
      </c>
    </row>
    <row r="160" s="13" customFormat="1">
      <c r="A160" s="13"/>
      <c r="B160" s="210"/>
      <c r="C160" s="13"/>
      <c r="D160" s="201" t="s">
        <v>264</v>
      </c>
      <c r="E160" s="211" t="s">
        <v>1</v>
      </c>
      <c r="F160" s="212" t="s">
        <v>1074</v>
      </c>
      <c r="G160" s="13"/>
      <c r="H160" s="211" t="s">
        <v>1</v>
      </c>
      <c r="I160" s="213"/>
      <c r="J160" s="13"/>
      <c r="K160" s="13"/>
      <c r="L160" s="210"/>
      <c r="M160" s="214"/>
      <c r="N160" s="215"/>
      <c r="O160" s="215"/>
      <c r="P160" s="215"/>
      <c r="Q160" s="215"/>
      <c r="R160" s="215"/>
      <c r="S160" s="215"/>
      <c r="T160" s="21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11" t="s">
        <v>264</v>
      </c>
      <c r="AU160" s="211" t="s">
        <v>83</v>
      </c>
      <c r="AV160" s="13" t="s">
        <v>81</v>
      </c>
      <c r="AW160" s="13" t="s">
        <v>30</v>
      </c>
      <c r="AX160" s="13" t="s">
        <v>73</v>
      </c>
      <c r="AY160" s="211" t="s">
        <v>153</v>
      </c>
    </row>
    <row r="161" s="2" customFormat="1" ht="16.5" customHeight="1">
      <c r="A161" s="37"/>
      <c r="B161" s="187"/>
      <c r="C161" s="188" t="s">
        <v>206</v>
      </c>
      <c r="D161" s="188" t="s">
        <v>156</v>
      </c>
      <c r="E161" s="189" t="s">
        <v>1075</v>
      </c>
      <c r="F161" s="190" t="s">
        <v>1076</v>
      </c>
      <c r="G161" s="191" t="s">
        <v>301</v>
      </c>
      <c r="H161" s="192">
        <v>487.89400000000001</v>
      </c>
      <c r="I161" s="193"/>
      <c r="J161" s="194">
        <f>ROUND(I161*H161,2)</f>
        <v>0</v>
      </c>
      <c r="K161" s="190" t="s">
        <v>261</v>
      </c>
      <c r="L161" s="38"/>
      <c r="M161" s="195" t="s">
        <v>1</v>
      </c>
      <c r="N161" s="196" t="s">
        <v>38</v>
      </c>
      <c r="O161" s="76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9" t="s">
        <v>173</v>
      </c>
      <c r="AT161" s="199" t="s">
        <v>156</v>
      </c>
      <c r="AU161" s="199" t="s">
        <v>83</v>
      </c>
      <c r="AY161" s="18" t="s">
        <v>153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8" t="s">
        <v>81</v>
      </c>
      <c r="BK161" s="200">
        <f>ROUND(I161*H161,2)</f>
        <v>0</v>
      </c>
      <c r="BL161" s="18" t="s">
        <v>173</v>
      </c>
      <c r="BM161" s="199" t="s">
        <v>1077</v>
      </c>
    </row>
    <row r="162" s="2" customFormat="1">
      <c r="A162" s="37"/>
      <c r="B162" s="38"/>
      <c r="C162" s="37"/>
      <c r="D162" s="201" t="s">
        <v>162</v>
      </c>
      <c r="E162" s="37"/>
      <c r="F162" s="202" t="s">
        <v>1078</v>
      </c>
      <c r="G162" s="37"/>
      <c r="H162" s="37"/>
      <c r="I162" s="123"/>
      <c r="J162" s="37"/>
      <c r="K162" s="37"/>
      <c r="L162" s="38"/>
      <c r="M162" s="203"/>
      <c r="N162" s="204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162</v>
      </c>
      <c r="AU162" s="18" t="s">
        <v>83</v>
      </c>
    </row>
    <row r="163" s="14" customFormat="1">
      <c r="A163" s="14"/>
      <c r="B163" s="217"/>
      <c r="C163" s="14"/>
      <c r="D163" s="201" t="s">
        <v>264</v>
      </c>
      <c r="E163" s="218" t="s">
        <v>1</v>
      </c>
      <c r="F163" s="219" t="s">
        <v>1079</v>
      </c>
      <c r="G163" s="14"/>
      <c r="H163" s="220">
        <v>487.89400000000001</v>
      </c>
      <c r="I163" s="221"/>
      <c r="J163" s="14"/>
      <c r="K163" s="14"/>
      <c r="L163" s="217"/>
      <c r="M163" s="222"/>
      <c r="N163" s="223"/>
      <c r="O163" s="223"/>
      <c r="P163" s="223"/>
      <c r="Q163" s="223"/>
      <c r="R163" s="223"/>
      <c r="S163" s="223"/>
      <c r="T163" s="22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8" t="s">
        <v>264</v>
      </c>
      <c r="AU163" s="218" t="s">
        <v>83</v>
      </c>
      <c r="AV163" s="14" t="s">
        <v>83</v>
      </c>
      <c r="AW163" s="14" t="s">
        <v>30</v>
      </c>
      <c r="AX163" s="14" t="s">
        <v>81</v>
      </c>
      <c r="AY163" s="218" t="s">
        <v>153</v>
      </c>
    </row>
    <row r="164" s="2" customFormat="1" ht="16.5" customHeight="1">
      <c r="A164" s="37"/>
      <c r="B164" s="187"/>
      <c r="C164" s="188" t="s">
        <v>211</v>
      </c>
      <c r="D164" s="188" t="s">
        <v>156</v>
      </c>
      <c r="E164" s="189" t="s">
        <v>1080</v>
      </c>
      <c r="F164" s="190" t="s">
        <v>365</v>
      </c>
      <c r="G164" s="191" t="s">
        <v>301</v>
      </c>
      <c r="H164" s="192">
        <v>487.89400000000001</v>
      </c>
      <c r="I164" s="193"/>
      <c r="J164" s="194">
        <f>ROUND(I164*H164,2)</f>
        <v>0</v>
      </c>
      <c r="K164" s="190" t="s">
        <v>1</v>
      </c>
      <c r="L164" s="38"/>
      <c r="M164" s="195" t="s">
        <v>1</v>
      </c>
      <c r="N164" s="196" t="s">
        <v>38</v>
      </c>
      <c r="O164" s="76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9" t="s">
        <v>173</v>
      </c>
      <c r="AT164" s="199" t="s">
        <v>156</v>
      </c>
      <c r="AU164" s="199" t="s">
        <v>83</v>
      </c>
      <c r="AY164" s="18" t="s">
        <v>153</v>
      </c>
      <c r="BE164" s="200">
        <f>IF(N164="základní",J164,0)</f>
        <v>0</v>
      </c>
      <c r="BF164" s="200">
        <f>IF(N164="snížená",J164,0)</f>
        <v>0</v>
      </c>
      <c r="BG164" s="200">
        <f>IF(N164="zákl. přenesená",J164,0)</f>
        <v>0</v>
      </c>
      <c r="BH164" s="200">
        <f>IF(N164="sníž. přenesená",J164,0)</f>
        <v>0</v>
      </c>
      <c r="BI164" s="200">
        <f>IF(N164="nulová",J164,0)</f>
        <v>0</v>
      </c>
      <c r="BJ164" s="18" t="s">
        <v>81</v>
      </c>
      <c r="BK164" s="200">
        <f>ROUND(I164*H164,2)</f>
        <v>0</v>
      </c>
      <c r="BL164" s="18" t="s">
        <v>173</v>
      </c>
      <c r="BM164" s="199" t="s">
        <v>1081</v>
      </c>
    </row>
    <row r="165" s="2" customFormat="1">
      <c r="A165" s="37"/>
      <c r="B165" s="38"/>
      <c r="C165" s="37"/>
      <c r="D165" s="201" t="s">
        <v>162</v>
      </c>
      <c r="E165" s="37"/>
      <c r="F165" s="202" t="s">
        <v>367</v>
      </c>
      <c r="G165" s="37"/>
      <c r="H165" s="37"/>
      <c r="I165" s="123"/>
      <c r="J165" s="37"/>
      <c r="K165" s="37"/>
      <c r="L165" s="38"/>
      <c r="M165" s="203"/>
      <c r="N165" s="204"/>
      <c r="O165" s="76"/>
      <c r="P165" s="76"/>
      <c r="Q165" s="76"/>
      <c r="R165" s="76"/>
      <c r="S165" s="76"/>
      <c r="T165" s="7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8" t="s">
        <v>162</v>
      </c>
      <c r="AU165" s="18" t="s">
        <v>83</v>
      </c>
    </row>
    <row r="166" s="14" customFormat="1">
      <c r="A166" s="14"/>
      <c r="B166" s="217"/>
      <c r="C166" s="14"/>
      <c r="D166" s="201" t="s">
        <v>264</v>
      </c>
      <c r="E166" s="218" t="s">
        <v>1</v>
      </c>
      <c r="F166" s="219" t="s">
        <v>1079</v>
      </c>
      <c r="G166" s="14"/>
      <c r="H166" s="220">
        <v>487.89400000000001</v>
      </c>
      <c r="I166" s="221"/>
      <c r="J166" s="14"/>
      <c r="K166" s="14"/>
      <c r="L166" s="217"/>
      <c r="M166" s="222"/>
      <c r="N166" s="223"/>
      <c r="O166" s="223"/>
      <c r="P166" s="223"/>
      <c r="Q166" s="223"/>
      <c r="R166" s="223"/>
      <c r="S166" s="223"/>
      <c r="T166" s="22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8" t="s">
        <v>264</v>
      </c>
      <c r="AU166" s="218" t="s">
        <v>83</v>
      </c>
      <c r="AV166" s="14" t="s">
        <v>83</v>
      </c>
      <c r="AW166" s="14" t="s">
        <v>30</v>
      </c>
      <c r="AX166" s="14" t="s">
        <v>81</v>
      </c>
      <c r="AY166" s="218" t="s">
        <v>153</v>
      </c>
    </row>
    <row r="167" s="2" customFormat="1" ht="16.5" customHeight="1">
      <c r="A167" s="37"/>
      <c r="B167" s="187"/>
      <c r="C167" s="188" t="s">
        <v>218</v>
      </c>
      <c r="D167" s="188" t="s">
        <v>156</v>
      </c>
      <c r="E167" s="189" t="s">
        <v>357</v>
      </c>
      <c r="F167" s="190" t="s">
        <v>358</v>
      </c>
      <c r="G167" s="191" t="s">
        <v>359</v>
      </c>
      <c r="H167" s="192">
        <v>243.947</v>
      </c>
      <c r="I167" s="193"/>
      <c r="J167" s="194">
        <f>ROUND(I167*H167,2)</f>
        <v>0</v>
      </c>
      <c r="K167" s="190" t="s">
        <v>261</v>
      </c>
      <c r="L167" s="38"/>
      <c r="M167" s="195" t="s">
        <v>1</v>
      </c>
      <c r="N167" s="196" t="s">
        <v>38</v>
      </c>
      <c r="O167" s="76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9" t="s">
        <v>173</v>
      </c>
      <c r="AT167" s="199" t="s">
        <v>156</v>
      </c>
      <c r="AU167" s="199" t="s">
        <v>83</v>
      </c>
      <c r="AY167" s="18" t="s">
        <v>153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8" t="s">
        <v>81</v>
      </c>
      <c r="BK167" s="200">
        <f>ROUND(I167*H167,2)</f>
        <v>0</v>
      </c>
      <c r="BL167" s="18" t="s">
        <v>173</v>
      </c>
      <c r="BM167" s="199" t="s">
        <v>1082</v>
      </c>
    </row>
    <row r="168" s="2" customFormat="1">
      <c r="A168" s="37"/>
      <c r="B168" s="38"/>
      <c r="C168" s="37"/>
      <c r="D168" s="201" t="s">
        <v>162</v>
      </c>
      <c r="E168" s="37"/>
      <c r="F168" s="202" t="s">
        <v>361</v>
      </c>
      <c r="G168" s="37"/>
      <c r="H168" s="37"/>
      <c r="I168" s="123"/>
      <c r="J168" s="37"/>
      <c r="K168" s="37"/>
      <c r="L168" s="38"/>
      <c r="M168" s="203"/>
      <c r="N168" s="204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162</v>
      </c>
      <c r="AU168" s="18" t="s">
        <v>83</v>
      </c>
    </row>
    <row r="169" s="14" customFormat="1">
      <c r="A169" s="14"/>
      <c r="B169" s="217"/>
      <c r="C169" s="14"/>
      <c r="D169" s="201" t="s">
        <v>264</v>
      </c>
      <c r="E169" s="218" t="s">
        <v>1</v>
      </c>
      <c r="F169" s="219" t="s">
        <v>1067</v>
      </c>
      <c r="G169" s="14"/>
      <c r="H169" s="220">
        <v>243.947</v>
      </c>
      <c r="I169" s="221"/>
      <c r="J169" s="14"/>
      <c r="K169" s="14"/>
      <c r="L169" s="217"/>
      <c r="M169" s="222"/>
      <c r="N169" s="223"/>
      <c r="O169" s="223"/>
      <c r="P169" s="223"/>
      <c r="Q169" s="223"/>
      <c r="R169" s="223"/>
      <c r="S169" s="223"/>
      <c r="T169" s="22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18" t="s">
        <v>264</v>
      </c>
      <c r="AU169" s="218" t="s">
        <v>83</v>
      </c>
      <c r="AV169" s="14" t="s">
        <v>83</v>
      </c>
      <c r="AW169" s="14" t="s">
        <v>30</v>
      </c>
      <c r="AX169" s="14" t="s">
        <v>81</v>
      </c>
      <c r="AY169" s="218" t="s">
        <v>153</v>
      </c>
    </row>
    <row r="170" s="13" customFormat="1">
      <c r="A170" s="13"/>
      <c r="B170" s="210"/>
      <c r="C170" s="13"/>
      <c r="D170" s="201" t="s">
        <v>264</v>
      </c>
      <c r="E170" s="211" t="s">
        <v>1</v>
      </c>
      <c r="F170" s="212" t="s">
        <v>1083</v>
      </c>
      <c r="G170" s="13"/>
      <c r="H170" s="211" t="s">
        <v>1</v>
      </c>
      <c r="I170" s="213"/>
      <c r="J170" s="13"/>
      <c r="K170" s="13"/>
      <c r="L170" s="210"/>
      <c r="M170" s="214"/>
      <c r="N170" s="215"/>
      <c r="O170" s="215"/>
      <c r="P170" s="215"/>
      <c r="Q170" s="215"/>
      <c r="R170" s="215"/>
      <c r="S170" s="215"/>
      <c r="T170" s="21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11" t="s">
        <v>264</v>
      </c>
      <c r="AU170" s="211" t="s">
        <v>83</v>
      </c>
      <c r="AV170" s="13" t="s">
        <v>81</v>
      </c>
      <c r="AW170" s="13" t="s">
        <v>30</v>
      </c>
      <c r="AX170" s="13" t="s">
        <v>73</v>
      </c>
      <c r="AY170" s="211" t="s">
        <v>153</v>
      </c>
    </row>
    <row r="171" s="2" customFormat="1" ht="16.5" customHeight="1">
      <c r="A171" s="37"/>
      <c r="B171" s="187"/>
      <c r="C171" s="188" t="s">
        <v>223</v>
      </c>
      <c r="D171" s="188" t="s">
        <v>156</v>
      </c>
      <c r="E171" s="189" t="s">
        <v>1084</v>
      </c>
      <c r="F171" s="190" t="s">
        <v>478</v>
      </c>
      <c r="G171" s="191" t="s">
        <v>301</v>
      </c>
      <c r="H171" s="192">
        <v>121.974</v>
      </c>
      <c r="I171" s="193"/>
      <c r="J171" s="194">
        <f>ROUND(I171*H171,2)</f>
        <v>0</v>
      </c>
      <c r="K171" s="190" t="s">
        <v>1</v>
      </c>
      <c r="L171" s="38"/>
      <c r="M171" s="195" t="s">
        <v>1</v>
      </c>
      <c r="N171" s="196" t="s">
        <v>38</v>
      </c>
      <c r="O171" s="76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9" t="s">
        <v>173</v>
      </c>
      <c r="AT171" s="199" t="s">
        <v>156</v>
      </c>
      <c r="AU171" s="199" t="s">
        <v>83</v>
      </c>
      <c r="AY171" s="18" t="s">
        <v>153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8" t="s">
        <v>81</v>
      </c>
      <c r="BK171" s="200">
        <f>ROUND(I171*H171,2)</f>
        <v>0</v>
      </c>
      <c r="BL171" s="18" t="s">
        <v>173</v>
      </c>
      <c r="BM171" s="199" t="s">
        <v>1085</v>
      </c>
    </row>
    <row r="172" s="2" customFormat="1">
      <c r="A172" s="37"/>
      <c r="B172" s="38"/>
      <c r="C172" s="37"/>
      <c r="D172" s="201" t="s">
        <v>162</v>
      </c>
      <c r="E172" s="37"/>
      <c r="F172" s="202" t="s">
        <v>480</v>
      </c>
      <c r="G172" s="37"/>
      <c r="H172" s="37"/>
      <c r="I172" s="123"/>
      <c r="J172" s="37"/>
      <c r="K172" s="37"/>
      <c r="L172" s="38"/>
      <c r="M172" s="203"/>
      <c r="N172" s="204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162</v>
      </c>
      <c r="AU172" s="18" t="s">
        <v>83</v>
      </c>
    </row>
    <row r="173" s="14" customFormat="1">
      <c r="A173" s="14"/>
      <c r="B173" s="217"/>
      <c r="C173" s="14"/>
      <c r="D173" s="201" t="s">
        <v>264</v>
      </c>
      <c r="E173" s="218" t="s">
        <v>1</v>
      </c>
      <c r="F173" s="219" t="s">
        <v>1086</v>
      </c>
      <c r="G173" s="14"/>
      <c r="H173" s="220">
        <v>121.974</v>
      </c>
      <c r="I173" s="221"/>
      <c r="J173" s="14"/>
      <c r="K173" s="14"/>
      <c r="L173" s="217"/>
      <c r="M173" s="222"/>
      <c r="N173" s="223"/>
      <c r="O173" s="223"/>
      <c r="P173" s="223"/>
      <c r="Q173" s="223"/>
      <c r="R173" s="223"/>
      <c r="S173" s="223"/>
      <c r="T173" s="22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18" t="s">
        <v>264</v>
      </c>
      <c r="AU173" s="218" t="s">
        <v>83</v>
      </c>
      <c r="AV173" s="14" t="s">
        <v>83</v>
      </c>
      <c r="AW173" s="14" t="s">
        <v>30</v>
      </c>
      <c r="AX173" s="14" t="s">
        <v>81</v>
      </c>
      <c r="AY173" s="218" t="s">
        <v>153</v>
      </c>
    </row>
    <row r="174" s="2" customFormat="1" ht="16.5" customHeight="1">
      <c r="A174" s="37"/>
      <c r="B174" s="187"/>
      <c r="C174" s="236" t="s">
        <v>228</v>
      </c>
      <c r="D174" s="236" t="s">
        <v>491</v>
      </c>
      <c r="E174" s="237" t="s">
        <v>1087</v>
      </c>
      <c r="F174" s="238" t="s">
        <v>1088</v>
      </c>
      <c r="G174" s="239" t="s">
        <v>359</v>
      </c>
      <c r="H174" s="240">
        <v>219.55199999999999</v>
      </c>
      <c r="I174" s="241"/>
      <c r="J174" s="242">
        <f>ROUND(I174*H174,2)</f>
        <v>0</v>
      </c>
      <c r="K174" s="238" t="s">
        <v>261</v>
      </c>
      <c r="L174" s="243"/>
      <c r="M174" s="244" t="s">
        <v>1</v>
      </c>
      <c r="N174" s="245" t="s">
        <v>38</v>
      </c>
      <c r="O174" s="76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9" t="s">
        <v>193</v>
      </c>
      <c r="AT174" s="199" t="s">
        <v>491</v>
      </c>
      <c r="AU174" s="199" t="s">
        <v>83</v>
      </c>
      <c r="AY174" s="18" t="s">
        <v>153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8" t="s">
        <v>81</v>
      </c>
      <c r="BK174" s="200">
        <f>ROUND(I174*H174,2)</f>
        <v>0</v>
      </c>
      <c r="BL174" s="18" t="s">
        <v>173</v>
      </c>
      <c r="BM174" s="199" t="s">
        <v>1089</v>
      </c>
    </row>
    <row r="175" s="2" customFormat="1">
      <c r="A175" s="37"/>
      <c r="B175" s="38"/>
      <c r="C175" s="37"/>
      <c r="D175" s="201" t="s">
        <v>162</v>
      </c>
      <c r="E175" s="37"/>
      <c r="F175" s="202" t="s">
        <v>1088</v>
      </c>
      <c r="G175" s="37"/>
      <c r="H175" s="37"/>
      <c r="I175" s="123"/>
      <c r="J175" s="37"/>
      <c r="K175" s="37"/>
      <c r="L175" s="38"/>
      <c r="M175" s="203"/>
      <c r="N175" s="204"/>
      <c r="O175" s="76"/>
      <c r="P175" s="76"/>
      <c r="Q175" s="76"/>
      <c r="R175" s="76"/>
      <c r="S175" s="76"/>
      <c r="T175" s="7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8" t="s">
        <v>162</v>
      </c>
      <c r="AU175" s="18" t="s">
        <v>83</v>
      </c>
    </row>
    <row r="176" s="14" customFormat="1">
      <c r="A176" s="14"/>
      <c r="B176" s="217"/>
      <c r="C176" s="14"/>
      <c r="D176" s="201" t="s">
        <v>264</v>
      </c>
      <c r="E176" s="218" t="s">
        <v>1</v>
      </c>
      <c r="F176" s="219" t="s">
        <v>1090</v>
      </c>
      <c r="G176" s="14"/>
      <c r="H176" s="220">
        <v>219.55199999999999</v>
      </c>
      <c r="I176" s="221"/>
      <c r="J176" s="14"/>
      <c r="K176" s="14"/>
      <c r="L176" s="217"/>
      <c r="M176" s="222"/>
      <c r="N176" s="223"/>
      <c r="O176" s="223"/>
      <c r="P176" s="223"/>
      <c r="Q176" s="223"/>
      <c r="R176" s="223"/>
      <c r="S176" s="223"/>
      <c r="T176" s="22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8" t="s">
        <v>264</v>
      </c>
      <c r="AU176" s="218" t="s">
        <v>83</v>
      </c>
      <c r="AV176" s="14" t="s">
        <v>83</v>
      </c>
      <c r="AW176" s="14" t="s">
        <v>30</v>
      </c>
      <c r="AX176" s="14" t="s">
        <v>81</v>
      </c>
      <c r="AY176" s="218" t="s">
        <v>153</v>
      </c>
    </row>
    <row r="177" s="2" customFormat="1" ht="16.5" customHeight="1">
      <c r="A177" s="37"/>
      <c r="B177" s="187"/>
      <c r="C177" s="188" t="s">
        <v>8</v>
      </c>
      <c r="D177" s="188" t="s">
        <v>156</v>
      </c>
      <c r="E177" s="189" t="s">
        <v>1091</v>
      </c>
      <c r="F177" s="190" t="s">
        <v>1092</v>
      </c>
      <c r="G177" s="191" t="s">
        <v>301</v>
      </c>
      <c r="H177" s="192">
        <v>22</v>
      </c>
      <c r="I177" s="193"/>
      <c r="J177" s="194">
        <f>ROUND(I177*H177,2)</f>
        <v>0</v>
      </c>
      <c r="K177" s="190" t="s">
        <v>1</v>
      </c>
      <c r="L177" s="38"/>
      <c r="M177" s="195" t="s">
        <v>1</v>
      </c>
      <c r="N177" s="196" t="s">
        <v>38</v>
      </c>
      <c r="O177" s="76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9" t="s">
        <v>173</v>
      </c>
      <c r="AT177" s="199" t="s">
        <v>156</v>
      </c>
      <c r="AU177" s="199" t="s">
        <v>83</v>
      </c>
      <c r="AY177" s="18" t="s">
        <v>153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8" t="s">
        <v>81</v>
      </c>
      <c r="BK177" s="200">
        <f>ROUND(I177*H177,2)</f>
        <v>0</v>
      </c>
      <c r="BL177" s="18" t="s">
        <v>173</v>
      </c>
      <c r="BM177" s="199" t="s">
        <v>1093</v>
      </c>
    </row>
    <row r="178" s="2" customFormat="1">
      <c r="A178" s="37"/>
      <c r="B178" s="38"/>
      <c r="C178" s="37"/>
      <c r="D178" s="201" t="s">
        <v>162</v>
      </c>
      <c r="E178" s="37"/>
      <c r="F178" s="202" t="s">
        <v>1094</v>
      </c>
      <c r="G178" s="37"/>
      <c r="H178" s="37"/>
      <c r="I178" s="123"/>
      <c r="J178" s="37"/>
      <c r="K178" s="37"/>
      <c r="L178" s="38"/>
      <c r="M178" s="203"/>
      <c r="N178" s="204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162</v>
      </c>
      <c r="AU178" s="18" t="s">
        <v>83</v>
      </c>
    </row>
    <row r="179" s="14" customFormat="1">
      <c r="A179" s="14"/>
      <c r="B179" s="217"/>
      <c r="C179" s="14"/>
      <c r="D179" s="201" t="s">
        <v>264</v>
      </c>
      <c r="E179" s="218" t="s">
        <v>1</v>
      </c>
      <c r="F179" s="219" t="s">
        <v>385</v>
      </c>
      <c r="G179" s="14"/>
      <c r="H179" s="220">
        <v>22</v>
      </c>
      <c r="I179" s="221"/>
      <c r="J179" s="14"/>
      <c r="K179" s="14"/>
      <c r="L179" s="217"/>
      <c r="M179" s="222"/>
      <c r="N179" s="223"/>
      <c r="O179" s="223"/>
      <c r="P179" s="223"/>
      <c r="Q179" s="223"/>
      <c r="R179" s="223"/>
      <c r="S179" s="223"/>
      <c r="T179" s="22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8" t="s">
        <v>264</v>
      </c>
      <c r="AU179" s="218" t="s">
        <v>83</v>
      </c>
      <c r="AV179" s="14" t="s">
        <v>83</v>
      </c>
      <c r="AW179" s="14" t="s">
        <v>30</v>
      </c>
      <c r="AX179" s="14" t="s">
        <v>81</v>
      </c>
      <c r="AY179" s="218" t="s">
        <v>153</v>
      </c>
    </row>
    <row r="180" s="2" customFormat="1" ht="16.5" customHeight="1">
      <c r="A180" s="37"/>
      <c r="B180" s="187"/>
      <c r="C180" s="188" t="s">
        <v>237</v>
      </c>
      <c r="D180" s="188" t="s">
        <v>156</v>
      </c>
      <c r="E180" s="189" t="s">
        <v>1095</v>
      </c>
      <c r="F180" s="190" t="s">
        <v>1096</v>
      </c>
      <c r="G180" s="191" t="s">
        <v>301</v>
      </c>
      <c r="H180" s="192">
        <v>75.578999999999994</v>
      </c>
      <c r="I180" s="193"/>
      <c r="J180" s="194">
        <f>ROUND(I180*H180,2)</f>
        <v>0</v>
      </c>
      <c r="K180" s="190" t="s">
        <v>1</v>
      </c>
      <c r="L180" s="38"/>
      <c r="M180" s="195" t="s">
        <v>1</v>
      </c>
      <c r="N180" s="196" t="s">
        <v>38</v>
      </c>
      <c r="O180" s="76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9" t="s">
        <v>173</v>
      </c>
      <c r="AT180" s="199" t="s">
        <v>156</v>
      </c>
      <c r="AU180" s="199" t="s">
        <v>83</v>
      </c>
      <c r="AY180" s="18" t="s">
        <v>153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8" t="s">
        <v>81</v>
      </c>
      <c r="BK180" s="200">
        <f>ROUND(I180*H180,2)</f>
        <v>0</v>
      </c>
      <c r="BL180" s="18" t="s">
        <v>173</v>
      </c>
      <c r="BM180" s="199" t="s">
        <v>1097</v>
      </c>
    </row>
    <row r="181" s="2" customFormat="1">
      <c r="A181" s="37"/>
      <c r="B181" s="38"/>
      <c r="C181" s="37"/>
      <c r="D181" s="201" t="s">
        <v>162</v>
      </c>
      <c r="E181" s="37"/>
      <c r="F181" s="202" t="s">
        <v>1098</v>
      </c>
      <c r="G181" s="37"/>
      <c r="H181" s="37"/>
      <c r="I181" s="123"/>
      <c r="J181" s="37"/>
      <c r="K181" s="37"/>
      <c r="L181" s="38"/>
      <c r="M181" s="203"/>
      <c r="N181" s="204"/>
      <c r="O181" s="76"/>
      <c r="P181" s="76"/>
      <c r="Q181" s="76"/>
      <c r="R181" s="76"/>
      <c r="S181" s="76"/>
      <c r="T181" s="7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8" t="s">
        <v>162</v>
      </c>
      <c r="AU181" s="18" t="s">
        <v>83</v>
      </c>
    </row>
    <row r="182" s="14" customFormat="1">
      <c r="A182" s="14"/>
      <c r="B182" s="217"/>
      <c r="C182" s="14"/>
      <c r="D182" s="201" t="s">
        <v>264</v>
      </c>
      <c r="E182" s="218" t="s">
        <v>1</v>
      </c>
      <c r="F182" s="219" t="s">
        <v>1099</v>
      </c>
      <c r="G182" s="14"/>
      <c r="H182" s="220">
        <v>75.578999999999994</v>
      </c>
      <c r="I182" s="221"/>
      <c r="J182" s="14"/>
      <c r="K182" s="14"/>
      <c r="L182" s="217"/>
      <c r="M182" s="222"/>
      <c r="N182" s="223"/>
      <c r="O182" s="223"/>
      <c r="P182" s="223"/>
      <c r="Q182" s="223"/>
      <c r="R182" s="223"/>
      <c r="S182" s="223"/>
      <c r="T182" s="22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8" t="s">
        <v>264</v>
      </c>
      <c r="AU182" s="218" t="s">
        <v>83</v>
      </c>
      <c r="AV182" s="14" t="s">
        <v>83</v>
      </c>
      <c r="AW182" s="14" t="s">
        <v>30</v>
      </c>
      <c r="AX182" s="14" t="s">
        <v>81</v>
      </c>
      <c r="AY182" s="218" t="s">
        <v>153</v>
      </c>
    </row>
    <row r="183" s="2" customFormat="1" ht="16.5" customHeight="1">
      <c r="A183" s="37"/>
      <c r="B183" s="187"/>
      <c r="C183" s="236" t="s">
        <v>244</v>
      </c>
      <c r="D183" s="236" t="s">
        <v>491</v>
      </c>
      <c r="E183" s="237" t="s">
        <v>1100</v>
      </c>
      <c r="F183" s="238" t="s">
        <v>1101</v>
      </c>
      <c r="G183" s="239" t="s">
        <v>359</v>
      </c>
      <c r="H183" s="240">
        <v>175.642</v>
      </c>
      <c r="I183" s="241"/>
      <c r="J183" s="242">
        <f>ROUND(I183*H183,2)</f>
        <v>0</v>
      </c>
      <c r="K183" s="238" t="s">
        <v>261</v>
      </c>
      <c r="L183" s="243"/>
      <c r="M183" s="244" t="s">
        <v>1</v>
      </c>
      <c r="N183" s="245" t="s">
        <v>38</v>
      </c>
      <c r="O183" s="76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9" t="s">
        <v>193</v>
      </c>
      <c r="AT183" s="199" t="s">
        <v>491</v>
      </c>
      <c r="AU183" s="199" t="s">
        <v>83</v>
      </c>
      <c r="AY183" s="18" t="s">
        <v>153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8" t="s">
        <v>81</v>
      </c>
      <c r="BK183" s="200">
        <f>ROUND(I183*H183,2)</f>
        <v>0</v>
      </c>
      <c r="BL183" s="18" t="s">
        <v>173</v>
      </c>
      <c r="BM183" s="199" t="s">
        <v>1102</v>
      </c>
    </row>
    <row r="184" s="2" customFormat="1">
      <c r="A184" s="37"/>
      <c r="B184" s="38"/>
      <c r="C184" s="37"/>
      <c r="D184" s="201" t="s">
        <v>162</v>
      </c>
      <c r="E184" s="37"/>
      <c r="F184" s="202" t="s">
        <v>1101</v>
      </c>
      <c r="G184" s="37"/>
      <c r="H184" s="37"/>
      <c r="I184" s="123"/>
      <c r="J184" s="37"/>
      <c r="K184" s="37"/>
      <c r="L184" s="38"/>
      <c r="M184" s="203"/>
      <c r="N184" s="204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162</v>
      </c>
      <c r="AU184" s="18" t="s">
        <v>83</v>
      </c>
    </row>
    <row r="185" s="14" customFormat="1">
      <c r="A185" s="14"/>
      <c r="B185" s="217"/>
      <c r="C185" s="14"/>
      <c r="D185" s="201" t="s">
        <v>264</v>
      </c>
      <c r="E185" s="218" t="s">
        <v>1</v>
      </c>
      <c r="F185" s="219" t="s">
        <v>1103</v>
      </c>
      <c r="G185" s="14"/>
      <c r="H185" s="220">
        <v>175.642</v>
      </c>
      <c r="I185" s="221"/>
      <c r="J185" s="14"/>
      <c r="K185" s="14"/>
      <c r="L185" s="217"/>
      <c r="M185" s="222"/>
      <c r="N185" s="223"/>
      <c r="O185" s="223"/>
      <c r="P185" s="223"/>
      <c r="Q185" s="223"/>
      <c r="R185" s="223"/>
      <c r="S185" s="223"/>
      <c r="T185" s="22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18" t="s">
        <v>264</v>
      </c>
      <c r="AU185" s="218" t="s">
        <v>83</v>
      </c>
      <c r="AV185" s="14" t="s">
        <v>83</v>
      </c>
      <c r="AW185" s="14" t="s">
        <v>30</v>
      </c>
      <c r="AX185" s="14" t="s">
        <v>81</v>
      </c>
      <c r="AY185" s="218" t="s">
        <v>153</v>
      </c>
    </row>
    <row r="186" s="12" customFormat="1" ht="22.8" customHeight="1">
      <c r="A186" s="12"/>
      <c r="B186" s="174"/>
      <c r="C186" s="12"/>
      <c r="D186" s="175" t="s">
        <v>72</v>
      </c>
      <c r="E186" s="185" t="s">
        <v>83</v>
      </c>
      <c r="F186" s="185" t="s">
        <v>369</v>
      </c>
      <c r="G186" s="12"/>
      <c r="H186" s="12"/>
      <c r="I186" s="177"/>
      <c r="J186" s="186">
        <f>BK186</f>
        <v>0</v>
      </c>
      <c r="K186" s="12"/>
      <c r="L186" s="174"/>
      <c r="M186" s="179"/>
      <c r="N186" s="180"/>
      <c r="O186" s="180"/>
      <c r="P186" s="181">
        <f>SUM(P187:P189)</f>
        <v>0</v>
      </c>
      <c r="Q186" s="180"/>
      <c r="R186" s="181">
        <f>SUM(R187:R189)</f>
        <v>0</v>
      </c>
      <c r="S186" s="180"/>
      <c r="T186" s="182">
        <f>SUM(T187:T189)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5" t="s">
        <v>81</v>
      </c>
      <c r="AT186" s="183" t="s">
        <v>72</v>
      </c>
      <c r="AU186" s="183" t="s">
        <v>81</v>
      </c>
      <c r="AY186" s="175" t="s">
        <v>153</v>
      </c>
      <c r="BK186" s="184">
        <f>SUM(BK187:BK189)</f>
        <v>0</v>
      </c>
    </row>
    <row r="187" s="2" customFormat="1" ht="21.75" customHeight="1">
      <c r="A187" s="37"/>
      <c r="B187" s="187"/>
      <c r="C187" s="188" t="s">
        <v>356</v>
      </c>
      <c r="D187" s="188" t="s">
        <v>156</v>
      </c>
      <c r="E187" s="189" t="s">
        <v>1104</v>
      </c>
      <c r="F187" s="190" t="s">
        <v>1105</v>
      </c>
      <c r="G187" s="191" t="s">
        <v>373</v>
      </c>
      <c r="H187" s="192">
        <v>221.77000000000001</v>
      </c>
      <c r="I187" s="193"/>
      <c r="J187" s="194">
        <f>ROUND(I187*H187,2)</f>
        <v>0</v>
      </c>
      <c r="K187" s="190" t="s">
        <v>261</v>
      </c>
      <c r="L187" s="38"/>
      <c r="M187" s="195" t="s">
        <v>1</v>
      </c>
      <c r="N187" s="196" t="s">
        <v>38</v>
      </c>
      <c r="O187" s="76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9" t="s">
        <v>173</v>
      </c>
      <c r="AT187" s="199" t="s">
        <v>156</v>
      </c>
      <c r="AU187" s="199" t="s">
        <v>83</v>
      </c>
      <c r="AY187" s="18" t="s">
        <v>153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8" t="s">
        <v>81</v>
      </c>
      <c r="BK187" s="200">
        <f>ROUND(I187*H187,2)</f>
        <v>0</v>
      </c>
      <c r="BL187" s="18" t="s">
        <v>173</v>
      </c>
      <c r="BM187" s="199" t="s">
        <v>1106</v>
      </c>
    </row>
    <row r="188" s="2" customFormat="1">
      <c r="A188" s="37"/>
      <c r="B188" s="38"/>
      <c r="C188" s="37"/>
      <c r="D188" s="201" t="s">
        <v>162</v>
      </c>
      <c r="E188" s="37"/>
      <c r="F188" s="202" t="s">
        <v>1107</v>
      </c>
      <c r="G188" s="37"/>
      <c r="H188" s="37"/>
      <c r="I188" s="123"/>
      <c r="J188" s="37"/>
      <c r="K188" s="37"/>
      <c r="L188" s="38"/>
      <c r="M188" s="203"/>
      <c r="N188" s="204"/>
      <c r="O188" s="76"/>
      <c r="P188" s="76"/>
      <c r="Q188" s="76"/>
      <c r="R188" s="76"/>
      <c r="S188" s="76"/>
      <c r="T188" s="7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8" t="s">
        <v>162</v>
      </c>
      <c r="AU188" s="18" t="s">
        <v>83</v>
      </c>
    </row>
    <row r="189" s="14" customFormat="1">
      <c r="A189" s="14"/>
      <c r="B189" s="217"/>
      <c r="C189" s="14"/>
      <c r="D189" s="201" t="s">
        <v>264</v>
      </c>
      <c r="E189" s="218" t="s">
        <v>1</v>
      </c>
      <c r="F189" s="219" t="s">
        <v>1108</v>
      </c>
      <c r="G189" s="14"/>
      <c r="H189" s="220">
        <v>221.77000000000001</v>
      </c>
      <c r="I189" s="221"/>
      <c r="J189" s="14"/>
      <c r="K189" s="14"/>
      <c r="L189" s="217"/>
      <c r="M189" s="222"/>
      <c r="N189" s="223"/>
      <c r="O189" s="223"/>
      <c r="P189" s="223"/>
      <c r="Q189" s="223"/>
      <c r="R189" s="223"/>
      <c r="S189" s="223"/>
      <c r="T189" s="22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8" t="s">
        <v>264</v>
      </c>
      <c r="AU189" s="218" t="s">
        <v>83</v>
      </c>
      <c r="AV189" s="14" t="s">
        <v>83</v>
      </c>
      <c r="AW189" s="14" t="s">
        <v>30</v>
      </c>
      <c r="AX189" s="14" t="s">
        <v>81</v>
      </c>
      <c r="AY189" s="218" t="s">
        <v>153</v>
      </c>
    </row>
    <row r="190" s="12" customFormat="1" ht="22.8" customHeight="1">
      <c r="A190" s="12"/>
      <c r="B190" s="174"/>
      <c r="C190" s="12"/>
      <c r="D190" s="175" t="s">
        <v>72</v>
      </c>
      <c r="E190" s="185" t="s">
        <v>173</v>
      </c>
      <c r="F190" s="185" t="s">
        <v>1109</v>
      </c>
      <c r="G190" s="12"/>
      <c r="H190" s="12"/>
      <c r="I190" s="177"/>
      <c r="J190" s="186">
        <f>BK190</f>
        <v>0</v>
      </c>
      <c r="K190" s="12"/>
      <c r="L190" s="174"/>
      <c r="M190" s="179"/>
      <c r="N190" s="180"/>
      <c r="O190" s="180"/>
      <c r="P190" s="181">
        <f>SUM(P191:P197)</f>
        <v>0</v>
      </c>
      <c r="Q190" s="180"/>
      <c r="R190" s="181">
        <f>SUM(R191:R197)</f>
        <v>0.107136</v>
      </c>
      <c r="S190" s="180"/>
      <c r="T190" s="182">
        <f>SUM(T191:T197)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5" t="s">
        <v>81</v>
      </c>
      <c r="AT190" s="183" t="s">
        <v>72</v>
      </c>
      <c r="AU190" s="183" t="s">
        <v>81</v>
      </c>
      <c r="AY190" s="175" t="s">
        <v>153</v>
      </c>
      <c r="BK190" s="184">
        <f>SUM(BK191:BK197)</f>
        <v>0</v>
      </c>
    </row>
    <row r="191" s="2" customFormat="1" ht="16.5" customHeight="1">
      <c r="A191" s="37"/>
      <c r="B191" s="187"/>
      <c r="C191" s="188" t="s">
        <v>363</v>
      </c>
      <c r="D191" s="188" t="s">
        <v>156</v>
      </c>
      <c r="E191" s="189" t="s">
        <v>1110</v>
      </c>
      <c r="F191" s="190" t="s">
        <v>1111</v>
      </c>
      <c r="G191" s="191" t="s">
        <v>301</v>
      </c>
      <c r="H191" s="192">
        <v>24.395</v>
      </c>
      <c r="I191" s="193"/>
      <c r="J191" s="194">
        <f>ROUND(I191*H191,2)</f>
        <v>0</v>
      </c>
      <c r="K191" s="190" t="s">
        <v>1</v>
      </c>
      <c r="L191" s="38"/>
      <c r="M191" s="195" t="s">
        <v>1</v>
      </c>
      <c r="N191" s="196" t="s">
        <v>38</v>
      </c>
      <c r="O191" s="76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9" t="s">
        <v>173</v>
      </c>
      <c r="AT191" s="199" t="s">
        <v>156</v>
      </c>
      <c r="AU191" s="199" t="s">
        <v>83</v>
      </c>
      <c r="AY191" s="18" t="s">
        <v>153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8" t="s">
        <v>81</v>
      </c>
      <c r="BK191" s="200">
        <f>ROUND(I191*H191,2)</f>
        <v>0</v>
      </c>
      <c r="BL191" s="18" t="s">
        <v>173</v>
      </c>
      <c r="BM191" s="199" t="s">
        <v>1112</v>
      </c>
    </row>
    <row r="192" s="2" customFormat="1">
      <c r="A192" s="37"/>
      <c r="B192" s="38"/>
      <c r="C192" s="37"/>
      <c r="D192" s="201" t="s">
        <v>162</v>
      </c>
      <c r="E192" s="37"/>
      <c r="F192" s="202" t="s">
        <v>1113</v>
      </c>
      <c r="G192" s="37"/>
      <c r="H192" s="37"/>
      <c r="I192" s="123"/>
      <c r="J192" s="37"/>
      <c r="K192" s="37"/>
      <c r="L192" s="38"/>
      <c r="M192" s="203"/>
      <c r="N192" s="204"/>
      <c r="O192" s="76"/>
      <c r="P192" s="76"/>
      <c r="Q192" s="76"/>
      <c r="R192" s="76"/>
      <c r="S192" s="76"/>
      <c r="T192" s="7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8" t="s">
        <v>162</v>
      </c>
      <c r="AU192" s="18" t="s">
        <v>83</v>
      </c>
    </row>
    <row r="193" s="14" customFormat="1">
      <c r="A193" s="14"/>
      <c r="B193" s="217"/>
      <c r="C193" s="14"/>
      <c r="D193" s="201" t="s">
        <v>264</v>
      </c>
      <c r="E193" s="218" t="s">
        <v>1</v>
      </c>
      <c r="F193" s="219" t="s">
        <v>1114</v>
      </c>
      <c r="G193" s="14"/>
      <c r="H193" s="220">
        <v>24.395</v>
      </c>
      <c r="I193" s="221"/>
      <c r="J193" s="14"/>
      <c r="K193" s="14"/>
      <c r="L193" s="217"/>
      <c r="M193" s="222"/>
      <c r="N193" s="223"/>
      <c r="O193" s="223"/>
      <c r="P193" s="223"/>
      <c r="Q193" s="223"/>
      <c r="R193" s="223"/>
      <c r="S193" s="223"/>
      <c r="T193" s="22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8" t="s">
        <v>264</v>
      </c>
      <c r="AU193" s="218" t="s">
        <v>83</v>
      </c>
      <c r="AV193" s="14" t="s">
        <v>83</v>
      </c>
      <c r="AW193" s="14" t="s">
        <v>30</v>
      </c>
      <c r="AX193" s="14" t="s">
        <v>81</v>
      </c>
      <c r="AY193" s="218" t="s">
        <v>153</v>
      </c>
    </row>
    <row r="194" s="2" customFormat="1" ht="16.5" customHeight="1">
      <c r="A194" s="37"/>
      <c r="B194" s="187"/>
      <c r="C194" s="188" t="s">
        <v>370</v>
      </c>
      <c r="D194" s="188" t="s">
        <v>156</v>
      </c>
      <c r="E194" s="189" t="s">
        <v>407</v>
      </c>
      <c r="F194" s="190" t="s">
        <v>408</v>
      </c>
      <c r="G194" s="191" t="s">
        <v>260</v>
      </c>
      <c r="H194" s="192">
        <v>223.19999999999999</v>
      </c>
      <c r="I194" s="193"/>
      <c r="J194" s="194">
        <f>ROUND(I194*H194,2)</f>
        <v>0</v>
      </c>
      <c r="K194" s="190" t="s">
        <v>261</v>
      </c>
      <c r="L194" s="38"/>
      <c r="M194" s="195" t="s">
        <v>1</v>
      </c>
      <c r="N194" s="196" t="s">
        <v>38</v>
      </c>
      <c r="O194" s="76"/>
      <c r="P194" s="197">
        <f>O194*H194</f>
        <v>0</v>
      </c>
      <c r="Q194" s="197">
        <v>0.00048000000000000001</v>
      </c>
      <c r="R194" s="197">
        <f>Q194*H194</f>
        <v>0.107136</v>
      </c>
      <c r="S194" s="197">
        <v>0</v>
      </c>
      <c r="T194" s="198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9" t="s">
        <v>173</v>
      </c>
      <c r="AT194" s="199" t="s">
        <v>156</v>
      </c>
      <c r="AU194" s="199" t="s">
        <v>83</v>
      </c>
      <c r="AY194" s="18" t="s">
        <v>153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8" t="s">
        <v>81</v>
      </c>
      <c r="BK194" s="200">
        <f>ROUND(I194*H194,2)</f>
        <v>0</v>
      </c>
      <c r="BL194" s="18" t="s">
        <v>173</v>
      </c>
      <c r="BM194" s="199" t="s">
        <v>1115</v>
      </c>
    </row>
    <row r="195" s="2" customFormat="1">
      <c r="A195" s="37"/>
      <c r="B195" s="38"/>
      <c r="C195" s="37"/>
      <c r="D195" s="201" t="s">
        <v>162</v>
      </c>
      <c r="E195" s="37"/>
      <c r="F195" s="202" t="s">
        <v>410</v>
      </c>
      <c r="G195" s="37"/>
      <c r="H195" s="37"/>
      <c r="I195" s="123"/>
      <c r="J195" s="37"/>
      <c r="K195" s="37"/>
      <c r="L195" s="38"/>
      <c r="M195" s="203"/>
      <c r="N195" s="204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162</v>
      </c>
      <c r="AU195" s="18" t="s">
        <v>83</v>
      </c>
    </row>
    <row r="196" s="13" customFormat="1">
      <c r="A196" s="13"/>
      <c r="B196" s="210"/>
      <c r="C196" s="13"/>
      <c r="D196" s="201" t="s">
        <v>264</v>
      </c>
      <c r="E196" s="211" t="s">
        <v>1</v>
      </c>
      <c r="F196" s="212" t="s">
        <v>1116</v>
      </c>
      <c r="G196" s="13"/>
      <c r="H196" s="211" t="s">
        <v>1</v>
      </c>
      <c r="I196" s="213"/>
      <c r="J196" s="13"/>
      <c r="K196" s="13"/>
      <c r="L196" s="210"/>
      <c r="M196" s="214"/>
      <c r="N196" s="215"/>
      <c r="O196" s="215"/>
      <c r="P196" s="215"/>
      <c r="Q196" s="215"/>
      <c r="R196" s="215"/>
      <c r="S196" s="215"/>
      <c r="T196" s="21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11" t="s">
        <v>264</v>
      </c>
      <c r="AU196" s="211" t="s">
        <v>83</v>
      </c>
      <c r="AV196" s="13" t="s">
        <v>81</v>
      </c>
      <c r="AW196" s="13" t="s">
        <v>30</v>
      </c>
      <c r="AX196" s="13" t="s">
        <v>73</v>
      </c>
      <c r="AY196" s="211" t="s">
        <v>153</v>
      </c>
    </row>
    <row r="197" s="14" customFormat="1">
      <c r="A197" s="14"/>
      <c r="B197" s="217"/>
      <c r="C197" s="14"/>
      <c r="D197" s="201" t="s">
        <v>264</v>
      </c>
      <c r="E197" s="218" t="s">
        <v>1</v>
      </c>
      <c r="F197" s="219" t="s">
        <v>1117</v>
      </c>
      <c r="G197" s="14"/>
      <c r="H197" s="220">
        <v>223.19999999999999</v>
      </c>
      <c r="I197" s="221"/>
      <c r="J197" s="14"/>
      <c r="K197" s="14"/>
      <c r="L197" s="217"/>
      <c r="M197" s="222"/>
      <c r="N197" s="223"/>
      <c r="O197" s="223"/>
      <c r="P197" s="223"/>
      <c r="Q197" s="223"/>
      <c r="R197" s="223"/>
      <c r="S197" s="223"/>
      <c r="T197" s="22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18" t="s">
        <v>264</v>
      </c>
      <c r="AU197" s="218" t="s">
        <v>83</v>
      </c>
      <c r="AV197" s="14" t="s">
        <v>83</v>
      </c>
      <c r="AW197" s="14" t="s">
        <v>30</v>
      </c>
      <c r="AX197" s="14" t="s">
        <v>81</v>
      </c>
      <c r="AY197" s="218" t="s">
        <v>153</v>
      </c>
    </row>
    <row r="198" s="12" customFormat="1" ht="22.8" customHeight="1">
      <c r="A198" s="12"/>
      <c r="B198" s="174"/>
      <c r="C198" s="12"/>
      <c r="D198" s="175" t="s">
        <v>72</v>
      </c>
      <c r="E198" s="185" t="s">
        <v>152</v>
      </c>
      <c r="F198" s="185" t="s">
        <v>384</v>
      </c>
      <c r="G198" s="12"/>
      <c r="H198" s="12"/>
      <c r="I198" s="177"/>
      <c r="J198" s="186">
        <f>BK198</f>
        <v>0</v>
      </c>
      <c r="K198" s="12"/>
      <c r="L198" s="174"/>
      <c r="M198" s="179"/>
      <c r="N198" s="180"/>
      <c r="O198" s="180"/>
      <c r="P198" s="181">
        <f>SUM(P199:P201)</f>
        <v>0</v>
      </c>
      <c r="Q198" s="180"/>
      <c r="R198" s="181">
        <f>SUM(R199:R201)</f>
        <v>18.2712</v>
      </c>
      <c r="S198" s="180"/>
      <c r="T198" s="182">
        <f>SUM(T199:T201)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5" t="s">
        <v>81</v>
      </c>
      <c r="AT198" s="183" t="s">
        <v>72</v>
      </c>
      <c r="AU198" s="183" t="s">
        <v>81</v>
      </c>
      <c r="AY198" s="175" t="s">
        <v>153</v>
      </c>
      <c r="BK198" s="184">
        <f>SUM(BK199:BK201)</f>
        <v>0</v>
      </c>
    </row>
    <row r="199" s="2" customFormat="1" ht="16.5" customHeight="1">
      <c r="A199" s="37"/>
      <c r="B199" s="187"/>
      <c r="C199" s="188" t="s">
        <v>7</v>
      </c>
      <c r="D199" s="188" t="s">
        <v>156</v>
      </c>
      <c r="E199" s="189" t="s">
        <v>1118</v>
      </c>
      <c r="F199" s="190" t="s">
        <v>1119</v>
      </c>
      <c r="G199" s="191" t="s">
        <v>260</v>
      </c>
      <c r="H199" s="192">
        <v>30</v>
      </c>
      <c r="I199" s="193"/>
      <c r="J199" s="194">
        <f>ROUND(I199*H199,2)</f>
        <v>0</v>
      </c>
      <c r="K199" s="190" t="s">
        <v>1</v>
      </c>
      <c r="L199" s="38"/>
      <c r="M199" s="195" t="s">
        <v>1</v>
      </c>
      <c r="N199" s="196" t="s">
        <v>38</v>
      </c>
      <c r="O199" s="76"/>
      <c r="P199" s="197">
        <f>O199*H199</f>
        <v>0</v>
      </c>
      <c r="Q199" s="197">
        <v>0.60904000000000003</v>
      </c>
      <c r="R199" s="197">
        <f>Q199*H199</f>
        <v>18.2712</v>
      </c>
      <c r="S199" s="197">
        <v>0</v>
      </c>
      <c r="T199" s="198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9" t="s">
        <v>173</v>
      </c>
      <c r="AT199" s="199" t="s">
        <v>156</v>
      </c>
      <c r="AU199" s="199" t="s">
        <v>83</v>
      </c>
      <c r="AY199" s="18" t="s">
        <v>153</v>
      </c>
      <c r="BE199" s="200">
        <f>IF(N199="základní",J199,0)</f>
        <v>0</v>
      </c>
      <c r="BF199" s="200">
        <f>IF(N199="snížená",J199,0)</f>
        <v>0</v>
      </c>
      <c r="BG199" s="200">
        <f>IF(N199="zákl. přenesená",J199,0)</f>
        <v>0</v>
      </c>
      <c r="BH199" s="200">
        <f>IF(N199="sníž. přenesená",J199,0)</f>
        <v>0</v>
      </c>
      <c r="BI199" s="200">
        <f>IF(N199="nulová",J199,0)</f>
        <v>0</v>
      </c>
      <c r="BJ199" s="18" t="s">
        <v>81</v>
      </c>
      <c r="BK199" s="200">
        <f>ROUND(I199*H199,2)</f>
        <v>0</v>
      </c>
      <c r="BL199" s="18" t="s">
        <v>173</v>
      </c>
      <c r="BM199" s="199" t="s">
        <v>1120</v>
      </c>
    </row>
    <row r="200" s="2" customFormat="1">
      <c r="A200" s="37"/>
      <c r="B200" s="38"/>
      <c r="C200" s="37"/>
      <c r="D200" s="201" t="s">
        <v>162</v>
      </c>
      <c r="E200" s="37"/>
      <c r="F200" s="202" t="s">
        <v>1121</v>
      </c>
      <c r="G200" s="37"/>
      <c r="H200" s="37"/>
      <c r="I200" s="123"/>
      <c r="J200" s="37"/>
      <c r="K200" s="37"/>
      <c r="L200" s="38"/>
      <c r="M200" s="203"/>
      <c r="N200" s="204"/>
      <c r="O200" s="76"/>
      <c r="P200" s="76"/>
      <c r="Q200" s="76"/>
      <c r="R200" s="76"/>
      <c r="S200" s="76"/>
      <c r="T200" s="7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8" t="s">
        <v>162</v>
      </c>
      <c r="AU200" s="18" t="s">
        <v>83</v>
      </c>
    </row>
    <row r="201" s="14" customFormat="1">
      <c r="A201" s="14"/>
      <c r="B201" s="217"/>
      <c r="C201" s="14"/>
      <c r="D201" s="201" t="s">
        <v>264</v>
      </c>
      <c r="E201" s="218" t="s">
        <v>1</v>
      </c>
      <c r="F201" s="219" t="s">
        <v>439</v>
      </c>
      <c r="G201" s="14"/>
      <c r="H201" s="220">
        <v>30</v>
      </c>
      <c r="I201" s="221"/>
      <c r="J201" s="14"/>
      <c r="K201" s="14"/>
      <c r="L201" s="217"/>
      <c r="M201" s="222"/>
      <c r="N201" s="223"/>
      <c r="O201" s="223"/>
      <c r="P201" s="223"/>
      <c r="Q201" s="223"/>
      <c r="R201" s="223"/>
      <c r="S201" s="223"/>
      <c r="T201" s="22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8" t="s">
        <v>264</v>
      </c>
      <c r="AU201" s="218" t="s">
        <v>83</v>
      </c>
      <c r="AV201" s="14" t="s">
        <v>83</v>
      </c>
      <c r="AW201" s="14" t="s">
        <v>30</v>
      </c>
      <c r="AX201" s="14" t="s">
        <v>81</v>
      </c>
      <c r="AY201" s="218" t="s">
        <v>153</v>
      </c>
    </row>
    <row r="202" s="12" customFormat="1" ht="22.8" customHeight="1">
      <c r="A202" s="12"/>
      <c r="B202" s="174"/>
      <c r="C202" s="12"/>
      <c r="D202" s="175" t="s">
        <v>72</v>
      </c>
      <c r="E202" s="185" t="s">
        <v>193</v>
      </c>
      <c r="F202" s="185" t="s">
        <v>1122</v>
      </c>
      <c r="G202" s="12"/>
      <c r="H202" s="12"/>
      <c r="I202" s="177"/>
      <c r="J202" s="186">
        <f>BK202</f>
        <v>0</v>
      </c>
      <c r="K202" s="12"/>
      <c r="L202" s="174"/>
      <c r="M202" s="179"/>
      <c r="N202" s="180"/>
      <c r="O202" s="180"/>
      <c r="P202" s="181">
        <f>SUM(P203:P296)</f>
        <v>0</v>
      </c>
      <c r="Q202" s="180"/>
      <c r="R202" s="181">
        <f>SUM(R203:R296)</f>
        <v>7.6185007116800003</v>
      </c>
      <c r="S202" s="180"/>
      <c r="T202" s="182">
        <f>SUM(T203:T296)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75" t="s">
        <v>81</v>
      </c>
      <c r="AT202" s="183" t="s">
        <v>72</v>
      </c>
      <c r="AU202" s="183" t="s">
        <v>81</v>
      </c>
      <c r="AY202" s="175" t="s">
        <v>153</v>
      </c>
      <c r="BK202" s="184">
        <f>SUM(BK203:BK296)</f>
        <v>0</v>
      </c>
    </row>
    <row r="203" s="2" customFormat="1" ht="16.5" customHeight="1">
      <c r="A203" s="37"/>
      <c r="B203" s="187"/>
      <c r="C203" s="188" t="s">
        <v>385</v>
      </c>
      <c r="D203" s="188" t="s">
        <v>156</v>
      </c>
      <c r="E203" s="189" t="s">
        <v>1123</v>
      </c>
      <c r="F203" s="190" t="s">
        <v>1124</v>
      </c>
      <c r="G203" s="191" t="s">
        <v>373</v>
      </c>
      <c r="H203" s="192">
        <v>221.71000000000001</v>
      </c>
      <c r="I203" s="193"/>
      <c r="J203" s="194">
        <f>ROUND(I203*H203,2)</f>
        <v>0</v>
      </c>
      <c r="K203" s="190" t="s">
        <v>261</v>
      </c>
      <c r="L203" s="38"/>
      <c r="M203" s="195" t="s">
        <v>1</v>
      </c>
      <c r="N203" s="196" t="s">
        <v>38</v>
      </c>
      <c r="O203" s="76"/>
      <c r="P203" s="197">
        <f>O203*H203</f>
        <v>0</v>
      </c>
      <c r="Q203" s="197">
        <v>0</v>
      </c>
      <c r="R203" s="197">
        <f>Q203*H203</f>
        <v>0</v>
      </c>
      <c r="S203" s="197">
        <v>0</v>
      </c>
      <c r="T203" s="198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9" t="s">
        <v>173</v>
      </c>
      <c r="AT203" s="199" t="s">
        <v>156</v>
      </c>
      <c r="AU203" s="199" t="s">
        <v>83</v>
      </c>
      <c r="AY203" s="18" t="s">
        <v>153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8" t="s">
        <v>81</v>
      </c>
      <c r="BK203" s="200">
        <f>ROUND(I203*H203,2)</f>
        <v>0</v>
      </c>
      <c r="BL203" s="18" t="s">
        <v>173</v>
      </c>
      <c r="BM203" s="199" t="s">
        <v>1125</v>
      </c>
    </row>
    <row r="204" s="2" customFormat="1">
      <c r="A204" s="37"/>
      <c r="B204" s="38"/>
      <c r="C204" s="37"/>
      <c r="D204" s="201" t="s">
        <v>162</v>
      </c>
      <c r="E204" s="37"/>
      <c r="F204" s="202" t="s">
        <v>1126</v>
      </c>
      <c r="G204" s="37"/>
      <c r="H204" s="37"/>
      <c r="I204" s="123"/>
      <c r="J204" s="37"/>
      <c r="K204" s="37"/>
      <c r="L204" s="38"/>
      <c r="M204" s="203"/>
      <c r="N204" s="204"/>
      <c r="O204" s="76"/>
      <c r="P204" s="76"/>
      <c r="Q204" s="76"/>
      <c r="R204" s="76"/>
      <c r="S204" s="76"/>
      <c r="T204" s="7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162</v>
      </c>
      <c r="AU204" s="18" t="s">
        <v>83</v>
      </c>
    </row>
    <row r="205" s="14" customFormat="1">
      <c r="A205" s="14"/>
      <c r="B205" s="217"/>
      <c r="C205" s="14"/>
      <c r="D205" s="201" t="s">
        <v>264</v>
      </c>
      <c r="E205" s="218" t="s">
        <v>1</v>
      </c>
      <c r="F205" s="219" t="s">
        <v>1127</v>
      </c>
      <c r="G205" s="14"/>
      <c r="H205" s="220">
        <v>221.71000000000001</v>
      </c>
      <c r="I205" s="221"/>
      <c r="J205" s="14"/>
      <c r="K205" s="14"/>
      <c r="L205" s="217"/>
      <c r="M205" s="222"/>
      <c r="N205" s="223"/>
      <c r="O205" s="223"/>
      <c r="P205" s="223"/>
      <c r="Q205" s="223"/>
      <c r="R205" s="223"/>
      <c r="S205" s="223"/>
      <c r="T205" s="22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8" t="s">
        <v>264</v>
      </c>
      <c r="AU205" s="218" t="s">
        <v>83</v>
      </c>
      <c r="AV205" s="14" t="s">
        <v>83</v>
      </c>
      <c r="AW205" s="14" t="s">
        <v>30</v>
      </c>
      <c r="AX205" s="14" t="s">
        <v>81</v>
      </c>
      <c r="AY205" s="218" t="s">
        <v>153</v>
      </c>
    </row>
    <row r="206" s="13" customFormat="1">
      <c r="A206" s="13"/>
      <c r="B206" s="210"/>
      <c r="C206" s="13"/>
      <c r="D206" s="201" t="s">
        <v>264</v>
      </c>
      <c r="E206" s="211" t="s">
        <v>1</v>
      </c>
      <c r="F206" s="212" t="s">
        <v>1128</v>
      </c>
      <c r="G206" s="13"/>
      <c r="H206" s="211" t="s">
        <v>1</v>
      </c>
      <c r="I206" s="213"/>
      <c r="J206" s="13"/>
      <c r="K206" s="13"/>
      <c r="L206" s="210"/>
      <c r="M206" s="214"/>
      <c r="N206" s="215"/>
      <c r="O206" s="215"/>
      <c r="P206" s="215"/>
      <c r="Q206" s="215"/>
      <c r="R206" s="215"/>
      <c r="S206" s="215"/>
      <c r="T206" s="21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11" t="s">
        <v>264</v>
      </c>
      <c r="AU206" s="211" t="s">
        <v>83</v>
      </c>
      <c r="AV206" s="13" t="s">
        <v>81</v>
      </c>
      <c r="AW206" s="13" t="s">
        <v>30</v>
      </c>
      <c r="AX206" s="13" t="s">
        <v>73</v>
      </c>
      <c r="AY206" s="211" t="s">
        <v>153</v>
      </c>
    </row>
    <row r="207" s="2" customFormat="1" ht="16.5" customHeight="1">
      <c r="A207" s="37"/>
      <c r="B207" s="187"/>
      <c r="C207" s="236" t="s">
        <v>392</v>
      </c>
      <c r="D207" s="236" t="s">
        <v>491</v>
      </c>
      <c r="E207" s="237" t="s">
        <v>1129</v>
      </c>
      <c r="F207" s="238" t="s">
        <v>1130</v>
      </c>
      <c r="G207" s="239" t="s">
        <v>373</v>
      </c>
      <c r="H207" s="240">
        <v>223.988</v>
      </c>
      <c r="I207" s="241"/>
      <c r="J207" s="242">
        <f>ROUND(I207*H207,2)</f>
        <v>0</v>
      </c>
      <c r="K207" s="238" t="s">
        <v>261</v>
      </c>
      <c r="L207" s="243"/>
      <c r="M207" s="244" t="s">
        <v>1</v>
      </c>
      <c r="N207" s="245" t="s">
        <v>38</v>
      </c>
      <c r="O207" s="76"/>
      <c r="P207" s="197">
        <f>O207*H207</f>
        <v>0</v>
      </c>
      <c r="Q207" s="197">
        <v>0.0177</v>
      </c>
      <c r="R207" s="197">
        <f>Q207*H207</f>
        <v>3.9645876000000002</v>
      </c>
      <c r="S207" s="197">
        <v>0</v>
      </c>
      <c r="T207" s="198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9" t="s">
        <v>193</v>
      </c>
      <c r="AT207" s="199" t="s">
        <v>491</v>
      </c>
      <c r="AU207" s="199" t="s">
        <v>83</v>
      </c>
      <c r="AY207" s="18" t="s">
        <v>153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8" t="s">
        <v>81</v>
      </c>
      <c r="BK207" s="200">
        <f>ROUND(I207*H207,2)</f>
        <v>0</v>
      </c>
      <c r="BL207" s="18" t="s">
        <v>173</v>
      </c>
      <c r="BM207" s="199" t="s">
        <v>1131</v>
      </c>
    </row>
    <row r="208" s="2" customFormat="1">
      <c r="A208" s="37"/>
      <c r="B208" s="38"/>
      <c r="C208" s="37"/>
      <c r="D208" s="201" t="s">
        <v>162</v>
      </c>
      <c r="E208" s="37"/>
      <c r="F208" s="202" t="s">
        <v>1130</v>
      </c>
      <c r="G208" s="37"/>
      <c r="H208" s="37"/>
      <c r="I208" s="123"/>
      <c r="J208" s="37"/>
      <c r="K208" s="37"/>
      <c r="L208" s="38"/>
      <c r="M208" s="203"/>
      <c r="N208" s="204"/>
      <c r="O208" s="76"/>
      <c r="P208" s="76"/>
      <c r="Q208" s="76"/>
      <c r="R208" s="76"/>
      <c r="S208" s="76"/>
      <c r="T208" s="7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8" t="s">
        <v>162</v>
      </c>
      <c r="AU208" s="18" t="s">
        <v>83</v>
      </c>
    </row>
    <row r="209" s="14" customFormat="1">
      <c r="A209" s="14"/>
      <c r="B209" s="217"/>
      <c r="C209" s="14"/>
      <c r="D209" s="201" t="s">
        <v>264</v>
      </c>
      <c r="E209" s="14"/>
      <c r="F209" s="219" t="s">
        <v>1132</v>
      </c>
      <c r="G209" s="14"/>
      <c r="H209" s="220">
        <v>223.988</v>
      </c>
      <c r="I209" s="221"/>
      <c r="J209" s="14"/>
      <c r="K209" s="14"/>
      <c r="L209" s="217"/>
      <c r="M209" s="222"/>
      <c r="N209" s="223"/>
      <c r="O209" s="223"/>
      <c r="P209" s="223"/>
      <c r="Q209" s="223"/>
      <c r="R209" s="223"/>
      <c r="S209" s="223"/>
      <c r="T209" s="22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8" t="s">
        <v>264</v>
      </c>
      <c r="AU209" s="218" t="s">
        <v>83</v>
      </c>
      <c r="AV209" s="14" t="s">
        <v>83</v>
      </c>
      <c r="AW209" s="14" t="s">
        <v>3</v>
      </c>
      <c r="AX209" s="14" t="s">
        <v>81</v>
      </c>
      <c r="AY209" s="218" t="s">
        <v>153</v>
      </c>
    </row>
    <row r="210" s="2" customFormat="1" ht="16.5" customHeight="1">
      <c r="A210" s="37"/>
      <c r="B210" s="187"/>
      <c r="C210" s="188" t="s">
        <v>399</v>
      </c>
      <c r="D210" s="188" t="s">
        <v>156</v>
      </c>
      <c r="E210" s="189" t="s">
        <v>1133</v>
      </c>
      <c r="F210" s="190" t="s">
        <v>1134</v>
      </c>
      <c r="G210" s="191" t="s">
        <v>494</v>
      </c>
      <c r="H210" s="192">
        <v>11</v>
      </c>
      <c r="I210" s="193"/>
      <c r="J210" s="194">
        <f>ROUND(I210*H210,2)</f>
        <v>0</v>
      </c>
      <c r="K210" s="190" t="s">
        <v>1</v>
      </c>
      <c r="L210" s="38"/>
      <c r="M210" s="195" t="s">
        <v>1</v>
      </c>
      <c r="N210" s="196" t="s">
        <v>38</v>
      </c>
      <c r="O210" s="76"/>
      <c r="P210" s="197">
        <f>O210*H210</f>
        <v>0</v>
      </c>
      <c r="Q210" s="197">
        <v>0.0017147</v>
      </c>
      <c r="R210" s="197">
        <f>Q210*H210</f>
        <v>0.018861699999999999</v>
      </c>
      <c r="S210" s="197">
        <v>0</v>
      </c>
      <c r="T210" s="198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9" t="s">
        <v>173</v>
      </c>
      <c r="AT210" s="199" t="s">
        <v>156</v>
      </c>
      <c r="AU210" s="199" t="s">
        <v>83</v>
      </c>
      <c r="AY210" s="18" t="s">
        <v>153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8" t="s">
        <v>81</v>
      </c>
      <c r="BK210" s="200">
        <f>ROUND(I210*H210,2)</f>
        <v>0</v>
      </c>
      <c r="BL210" s="18" t="s">
        <v>173</v>
      </c>
      <c r="BM210" s="199" t="s">
        <v>1135</v>
      </c>
    </row>
    <row r="211" s="2" customFormat="1">
      <c r="A211" s="37"/>
      <c r="B211" s="38"/>
      <c r="C211" s="37"/>
      <c r="D211" s="201" t="s">
        <v>162</v>
      </c>
      <c r="E211" s="37"/>
      <c r="F211" s="202" t="s">
        <v>1136</v>
      </c>
      <c r="G211" s="37"/>
      <c r="H211" s="37"/>
      <c r="I211" s="123"/>
      <c r="J211" s="37"/>
      <c r="K211" s="37"/>
      <c r="L211" s="38"/>
      <c r="M211" s="203"/>
      <c r="N211" s="204"/>
      <c r="O211" s="76"/>
      <c r="P211" s="76"/>
      <c r="Q211" s="76"/>
      <c r="R211" s="76"/>
      <c r="S211" s="76"/>
      <c r="T211" s="7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8" t="s">
        <v>162</v>
      </c>
      <c r="AU211" s="18" t="s">
        <v>83</v>
      </c>
    </row>
    <row r="212" s="14" customFormat="1">
      <c r="A212" s="14"/>
      <c r="B212" s="217"/>
      <c r="C212" s="14"/>
      <c r="D212" s="201" t="s">
        <v>264</v>
      </c>
      <c r="E212" s="218" t="s">
        <v>1</v>
      </c>
      <c r="F212" s="219" t="s">
        <v>211</v>
      </c>
      <c r="G212" s="14"/>
      <c r="H212" s="220">
        <v>11</v>
      </c>
      <c r="I212" s="221"/>
      <c r="J212" s="14"/>
      <c r="K212" s="14"/>
      <c r="L212" s="217"/>
      <c r="M212" s="222"/>
      <c r="N212" s="223"/>
      <c r="O212" s="223"/>
      <c r="P212" s="223"/>
      <c r="Q212" s="223"/>
      <c r="R212" s="223"/>
      <c r="S212" s="223"/>
      <c r="T212" s="22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18" t="s">
        <v>264</v>
      </c>
      <c r="AU212" s="218" t="s">
        <v>83</v>
      </c>
      <c r="AV212" s="14" t="s">
        <v>83</v>
      </c>
      <c r="AW212" s="14" t="s">
        <v>30</v>
      </c>
      <c r="AX212" s="14" t="s">
        <v>81</v>
      </c>
      <c r="AY212" s="218" t="s">
        <v>153</v>
      </c>
    </row>
    <row r="213" s="2" customFormat="1" ht="16.5" customHeight="1">
      <c r="A213" s="37"/>
      <c r="B213" s="187"/>
      <c r="C213" s="236" t="s">
        <v>406</v>
      </c>
      <c r="D213" s="236" t="s">
        <v>491</v>
      </c>
      <c r="E213" s="237" t="s">
        <v>1137</v>
      </c>
      <c r="F213" s="238" t="s">
        <v>1138</v>
      </c>
      <c r="G213" s="239" t="s">
        <v>494</v>
      </c>
      <c r="H213" s="240">
        <v>5</v>
      </c>
      <c r="I213" s="241"/>
      <c r="J213" s="242">
        <f>ROUND(I213*H213,2)</f>
        <v>0</v>
      </c>
      <c r="K213" s="238" t="s">
        <v>261</v>
      </c>
      <c r="L213" s="243"/>
      <c r="M213" s="244" t="s">
        <v>1</v>
      </c>
      <c r="N213" s="245" t="s">
        <v>38</v>
      </c>
      <c r="O213" s="76"/>
      <c r="P213" s="197">
        <f>O213*H213</f>
        <v>0</v>
      </c>
      <c r="Q213" s="197">
        <v>0.016</v>
      </c>
      <c r="R213" s="197">
        <f>Q213*H213</f>
        <v>0.080000000000000002</v>
      </c>
      <c r="S213" s="197">
        <v>0</v>
      </c>
      <c r="T213" s="198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9" t="s">
        <v>193</v>
      </c>
      <c r="AT213" s="199" t="s">
        <v>491</v>
      </c>
      <c r="AU213" s="199" t="s">
        <v>83</v>
      </c>
      <c r="AY213" s="18" t="s">
        <v>153</v>
      </c>
      <c r="BE213" s="200">
        <f>IF(N213="základní",J213,0)</f>
        <v>0</v>
      </c>
      <c r="BF213" s="200">
        <f>IF(N213="snížená",J213,0)</f>
        <v>0</v>
      </c>
      <c r="BG213" s="200">
        <f>IF(N213="zákl. přenesená",J213,0)</f>
        <v>0</v>
      </c>
      <c r="BH213" s="200">
        <f>IF(N213="sníž. přenesená",J213,0)</f>
        <v>0</v>
      </c>
      <c r="BI213" s="200">
        <f>IF(N213="nulová",J213,0)</f>
        <v>0</v>
      </c>
      <c r="BJ213" s="18" t="s">
        <v>81</v>
      </c>
      <c r="BK213" s="200">
        <f>ROUND(I213*H213,2)</f>
        <v>0</v>
      </c>
      <c r="BL213" s="18" t="s">
        <v>173</v>
      </c>
      <c r="BM213" s="199" t="s">
        <v>1139</v>
      </c>
    </row>
    <row r="214" s="2" customFormat="1">
      <c r="A214" s="37"/>
      <c r="B214" s="38"/>
      <c r="C214" s="37"/>
      <c r="D214" s="201" t="s">
        <v>162</v>
      </c>
      <c r="E214" s="37"/>
      <c r="F214" s="202" t="s">
        <v>1138</v>
      </c>
      <c r="G214" s="37"/>
      <c r="H214" s="37"/>
      <c r="I214" s="123"/>
      <c r="J214" s="37"/>
      <c r="K214" s="37"/>
      <c r="L214" s="38"/>
      <c r="M214" s="203"/>
      <c r="N214" s="204"/>
      <c r="O214" s="76"/>
      <c r="P214" s="76"/>
      <c r="Q214" s="76"/>
      <c r="R214" s="76"/>
      <c r="S214" s="76"/>
      <c r="T214" s="7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8" t="s">
        <v>162</v>
      </c>
      <c r="AU214" s="18" t="s">
        <v>83</v>
      </c>
    </row>
    <row r="215" s="2" customFormat="1" ht="16.5" customHeight="1">
      <c r="A215" s="37"/>
      <c r="B215" s="187"/>
      <c r="C215" s="236" t="s">
        <v>412</v>
      </c>
      <c r="D215" s="236" t="s">
        <v>491</v>
      </c>
      <c r="E215" s="237" t="s">
        <v>1140</v>
      </c>
      <c r="F215" s="238" t="s">
        <v>1141</v>
      </c>
      <c r="G215" s="239" t="s">
        <v>494</v>
      </c>
      <c r="H215" s="240">
        <v>4</v>
      </c>
      <c r="I215" s="241"/>
      <c r="J215" s="242">
        <f>ROUND(I215*H215,2)</f>
        <v>0</v>
      </c>
      <c r="K215" s="238" t="s">
        <v>1</v>
      </c>
      <c r="L215" s="243"/>
      <c r="M215" s="244" t="s">
        <v>1</v>
      </c>
      <c r="N215" s="245" t="s">
        <v>38</v>
      </c>
      <c r="O215" s="76"/>
      <c r="P215" s="197">
        <f>O215*H215</f>
        <v>0</v>
      </c>
      <c r="Q215" s="197">
        <v>0.0112</v>
      </c>
      <c r="R215" s="197">
        <f>Q215*H215</f>
        <v>0.0448</v>
      </c>
      <c r="S215" s="197">
        <v>0</v>
      </c>
      <c r="T215" s="198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9" t="s">
        <v>193</v>
      </c>
      <c r="AT215" s="199" t="s">
        <v>491</v>
      </c>
      <c r="AU215" s="199" t="s">
        <v>83</v>
      </c>
      <c r="AY215" s="18" t="s">
        <v>153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8" t="s">
        <v>81</v>
      </c>
      <c r="BK215" s="200">
        <f>ROUND(I215*H215,2)</f>
        <v>0</v>
      </c>
      <c r="BL215" s="18" t="s">
        <v>173</v>
      </c>
      <c r="BM215" s="199" t="s">
        <v>1142</v>
      </c>
    </row>
    <row r="216" s="2" customFormat="1">
      <c r="A216" s="37"/>
      <c r="B216" s="38"/>
      <c r="C216" s="37"/>
      <c r="D216" s="201" t="s">
        <v>162</v>
      </c>
      <c r="E216" s="37"/>
      <c r="F216" s="202" t="s">
        <v>1141</v>
      </c>
      <c r="G216" s="37"/>
      <c r="H216" s="37"/>
      <c r="I216" s="123"/>
      <c r="J216" s="37"/>
      <c r="K216" s="37"/>
      <c r="L216" s="38"/>
      <c r="M216" s="203"/>
      <c r="N216" s="204"/>
      <c r="O216" s="76"/>
      <c r="P216" s="76"/>
      <c r="Q216" s="76"/>
      <c r="R216" s="76"/>
      <c r="S216" s="76"/>
      <c r="T216" s="7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162</v>
      </c>
      <c r="AU216" s="18" t="s">
        <v>83</v>
      </c>
    </row>
    <row r="217" s="2" customFormat="1" ht="16.5" customHeight="1">
      <c r="A217" s="37"/>
      <c r="B217" s="187"/>
      <c r="C217" s="236" t="s">
        <v>419</v>
      </c>
      <c r="D217" s="236" t="s">
        <v>491</v>
      </c>
      <c r="E217" s="237" t="s">
        <v>1143</v>
      </c>
      <c r="F217" s="238" t="s">
        <v>1144</v>
      </c>
      <c r="G217" s="239" t="s">
        <v>494</v>
      </c>
      <c r="H217" s="240">
        <v>2</v>
      </c>
      <c r="I217" s="241"/>
      <c r="J217" s="242">
        <f>ROUND(I217*H217,2)</f>
        <v>0</v>
      </c>
      <c r="K217" s="238" t="s">
        <v>1</v>
      </c>
      <c r="L217" s="243"/>
      <c r="M217" s="244" t="s">
        <v>1</v>
      </c>
      <c r="N217" s="245" t="s">
        <v>38</v>
      </c>
      <c r="O217" s="76"/>
      <c r="P217" s="197">
        <f>O217*H217</f>
        <v>0</v>
      </c>
      <c r="Q217" s="197">
        <v>0.026800000000000001</v>
      </c>
      <c r="R217" s="197">
        <f>Q217*H217</f>
        <v>0.053600000000000002</v>
      </c>
      <c r="S217" s="197">
        <v>0</v>
      </c>
      <c r="T217" s="198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9" t="s">
        <v>193</v>
      </c>
      <c r="AT217" s="199" t="s">
        <v>491</v>
      </c>
      <c r="AU217" s="199" t="s">
        <v>83</v>
      </c>
      <c r="AY217" s="18" t="s">
        <v>153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8" t="s">
        <v>81</v>
      </c>
      <c r="BK217" s="200">
        <f>ROUND(I217*H217,2)</f>
        <v>0</v>
      </c>
      <c r="BL217" s="18" t="s">
        <v>173</v>
      </c>
      <c r="BM217" s="199" t="s">
        <v>1145</v>
      </c>
    </row>
    <row r="218" s="2" customFormat="1">
      <c r="A218" s="37"/>
      <c r="B218" s="38"/>
      <c r="C218" s="37"/>
      <c r="D218" s="201" t="s">
        <v>162</v>
      </c>
      <c r="E218" s="37"/>
      <c r="F218" s="202" t="s">
        <v>1144</v>
      </c>
      <c r="G218" s="37"/>
      <c r="H218" s="37"/>
      <c r="I218" s="123"/>
      <c r="J218" s="37"/>
      <c r="K218" s="37"/>
      <c r="L218" s="38"/>
      <c r="M218" s="203"/>
      <c r="N218" s="204"/>
      <c r="O218" s="76"/>
      <c r="P218" s="76"/>
      <c r="Q218" s="76"/>
      <c r="R218" s="76"/>
      <c r="S218" s="76"/>
      <c r="T218" s="7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8" t="s">
        <v>162</v>
      </c>
      <c r="AU218" s="18" t="s">
        <v>83</v>
      </c>
    </row>
    <row r="219" s="2" customFormat="1" ht="16.5" customHeight="1">
      <c r="A219" s="37"/>
      <c r="B219" s="187"/>
      <c r="C219" s="188" t="s">
        <v>427</v>
      </c>
      <c r="D219" s="188" t="s">
        <v>156</v>
      </c>
      <c r="E219" s="189" t="s">
        <v>1146</v>
      </c>
      <c r="F219" s="190" t="s">
        <v>1147</v>
      </c>
      <c r="G219" s="191" t="s">
        <v>494</v>
      </c>
      <c r="H219" s="192">
        <v>15</v>
      </c>
      <c r="I219" s="193"/>
      <c r="J219" s="194">
        <f>ROUND(I219*H219,2)</f>
        <v>0</v>
      </c>
      <c r="K219" s="190" t="s">
        <v>1</v>
      </c>
      <c r="L219" s="38"/>
      <c r="M219" s="195" t="s">
        <v>1</v>
      </c>
      <c r="N219" s="196" t="s">
        <v>38</v>
      </c>
      <c r="O219" s="76"/>
      <c r="P219" s="197">
        <f>O219*H219</f>
        <v>0</v>
      </c>
      <c r="Q219" s="197">
        <v>0.0016692</v>
      </c>
      <c r="R219" s="197">
        <f>Q219*H219</f>
        <v>0.025038000000000001</v>
      </c>
      <c r="S219" s="197">
        <v>0</v>
      </c>
      <c r="T219" s="198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9" t="s">
        <v>173</v>
      </c>
      <c r="AT219" s="199" t="s">
        <v>156</v>
      </c>
      <c r="AU219" s="199" t="s">
        <v>83</v>
      </c>
      <c r="AY219" s="18" t="s">
        <v>153</v>
      </c>
      <c r="BE219" s="200">
        <f>IF(N219="základní",J219,0)</f>
        <v>0</v>
      </c>
      <c r="BF219" s="200">
        <f>IF(N219="snížená",J219,0)</f>
        <v>0</v>
      </c>
      <c r="BG219" s="200">
        <f>IF(N219="zákl. přenesená",J219,0)</f>
        <v>0</v>
      </c>
      <c r="BH219" s="200">
        <f>IF(N219="sníž. přenesená",J219,0)</f>
        <v>0</v>
      </c>
      <c r="BI219" s="200">
        <f>IF(N219="nulová",J219,0)</f>
        <v>0</v>
      </c>
      <c r="BJ219" s="18" t="s">
        <v>81</v>
      </c>
      <c r="BK219" s="200">
        <f>ROUND(I219*H219,2)</f>
        <v>0</v>
      </c>
      <c r="BL219" s="18" t="s">
        <v>173</v>
      </c>
      <c r="BM219" s="199" t="s">
        <v>1148</v>
      </c>
    </row>
    <row r="220" s="2" customFormat="1">
      <c r="A220" s="37"/>
      <c r="B220" s="38"/>
      <c r="C220" s="37"/>
      <c r="D220" s="201" t="s">
        <v>162</v>
      </c>
      <c r="E220" s="37"/>
      <c r="F220" s="202" t="s">
        <v>1149</v>
      </c>
      <c r="G220" s="37"/>
      <c r="H220" s="37"/>
      <c r="I220" s="123"/>
      <c r="J220" s="37"/>
      <c r="K220" s="37"/>
      <c r="L220" s="38"/>
      <c r="M220" s="203"/>
      <c r="N220" s="204"/>
      <c r="O220" s="76"/>
      <c r="P220" s="76"/>
      <c r="Q220" s="76"/>
      <c r="R220" s="76"/>
      <c r="S220" s="76"/>
      <c r="T220" s="7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8" t="s">
        <v>162</v>
      </c>
      <c r="AU220" s="18" t="s">
        <v>83</v>
      </c>
    </row>
    <row r="221" s="14" customFormat="1">
      <c r="A221" s="14"/>
      <c r="B221" s="217"/>
      <c r="C221" s="14"/>
      <c r="D221" s="201" t="s">
        <v>264</v>
      </c>
      <c r="E221" s="218" t="s">
        <v>1</v>
      </c>
      <c r="F221" s="219" t="s">
        <v>8</v>
      </c>
      <c r="G221" s="14"/>
      <c r="H221" s="220">
        <v>15</v>
      </c>
      <c r="I221" s="221"/>
      <c r="J221" s="14"/>
      <c r="K221" s="14"/>
      <c r="L221" s="217"/>
      <c r="M221" s="222"/>
      <c r="N221" s="223"/>
      <c r="O221" s="223"/>
      <c r="P221" s="223"/>
      <c r="Q221" s="223"/>
      <c r="R221" s="223"/>
      <c r="S221" s="223"/>
      <c r="T221" s="22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18" t="s">
        <v>264</v>
      </c>
      <c r="AU221" s="218" t="s">
        <v>83</v>
      </c>
      <c r="AV221" s="14" t="s">
        <v>83</v>
      </c>
      <c r="AW221" s="14" t="s">
        <v>30</v>
      </c>
      <c r="AX221" s="14" t="s">
        <v>81</v>
      </c>
      <c r="AY221" s="218" t="s">
        <v>153</v>
      </c>
    </row>
    <row r="222" s="2" customFormat="1" ht="16.5" customHeight="1">
      <c r="A222" s="37"/>
      <c r="B222" s="187"/>
      <c r="C222" s="236" t="s">
        <v>433</v>
      </c>
      <c r="D222" s="236" t="s">
        <v>491</v>
      </c>
      <c r="E222" s="237" t="s">
        <v>1150</v>
      </c>
      <c r="F222" s="238" t="s">
        <v>1151</v>
      </c>
      <c r="G222" s="239" t="s">
        <v>494</v>
      </c>
      <c r="H222" s="240">
        <v>2</v>
      </c>
      <c r="I222" s="241"/>
      <c r="J222" s="242">
        <f>ROUND(I222*H222,2)</f>
        <v>0</v>
      </c>
      <c r="K222" s="238" t="s">
        <v>261</v>
      </c>
      <c r="L222" s="243"/>
      <c r="M222" s="244" t="s">
        <v>1</v>
      </c>
      <c r="N222" s="245" t="s">
        <v>38</v>
      </c>
      <c r="O222" s="76"/>
      <c r="P222" s="197">
        <f>O222*H222</f>
        <v>0</v>
      </c>
      <c r="Q222" s="197">
        <v>0.0088000000000000005</v>
      </c>
      <c r="R222" s="197">
        <f>Q222*H222</f>
        <v>0.017600000000000001</v>
      </c>
      <c r="S222" s="197">
        <v>0</v>
      </c>
      <c r="T222" s="198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9" t="s">
        <v>193</v>
      </c>
      <c r="AT222" s="199" t="s">
        <v>491</v>
      </c>
      <c r="AU222" s="199" t="s">
        <v>83</v>
      </c>
      <c r="AY222" s="18" t="s">
        <v>153</v>
      </c>
      <c r="BE222" s="200">
        <f>IF(N222="základní",J222,0)</f>
        <v>0</v>
      </c>
      <c r="BF222" s="200">
        <f>IF(N222="snížená",J222,0)</f>
        <v>0</v>
      </c>
      <c r="BG222" s="200">
        <f>IF(N222="zákl. přenesená",J222,0)</f>
        <v>0</v>
      </c>
      <c r="BH222" s="200">
        <f>IF(N222="sníž. přenesená",J222,0)</f>
        <v>0</v>
      </c>
      <c r="BI222" s="200">
        <f>IF(N222="nulová",J222,0)</f>
        <v>0</v>
      </c>
      <c r="BJ222" s="18" t="s">
        <v>81</v>
      </c>
      <c r="BK222" s="200">
        <f>ROUND(I222*H222,2)</f>
        <v>0</v>
      </c>
      <c r="BL222" s="18" t="s">
        <v>173</v>
      </c>
      <c r="BM222" s="199" t="s">
        <v>1152</v>
      </c>
    </row>
    <row r="223" s="2" customFormat="1">
      <c r="A223" s="37"/>
      <c r="B223" s="38"/>
      <c r="C223" s="37"/>
      <c r="D223" s="201" t="s">
        <v>162</v>
      </c>
      <c r="E223" s="37"/>
      <c r="F223" s="202" t="s">
        <v>1151</v>
      </c>
      <c r="G223" s="37"/>
      <c r="H223" s="37"/>
      <c r="I223" s="123"/>
      <c r="J223" s="37"/>
      <c r="K223" s="37"/>
      <c r="L223" s="38"/>
      <c r="M223" s="203"/>
      <c r="N223" s="204"/>
      <c r="O223" s="76"/>
      <c r="P223" s="76"/>
      <c r="Q223" s="76"/>
      <c r="R223" s="76"/>
      <c r="S223" s="76"/>
      <c r="T223" s="7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8" t="s">
        <v>162</v>
      </c>
      <c r="AU223" s="18" t="s">
        <v>83</v>
      </c>
    </row>
    <row r="224" s="2" customFormat="1" ht="16.5" customHeight="1">
      <c r="A224" s="37"/>
      <c r="B224" s="187"/>
      <c r="C224" s="236" t="s">
        <v>439</v>
      </c>
      <c r="D224" s="236" t="s">
        <v>491</v>
      </c>
      <c r="E224" s="237" t="s">
        <v>1153</v>
      </c>
      <c r="F224" s="238" t="s">
        <v>1154</v>
      </c>
      <c r="G224" s="239" t="s">
        <v>494</v>
      </c>
      <c r="H224" s="240">
        <v>8</v>
      </c>
      <c r="I224" s="241"/>
      <c r="J224" s="242">
        <f>ROUND(I224*H224,2)</f>
        <v>0</v>
      </c>
      <c r="K224" s="238" t="s">
        <v>261</v>
      </c>
      <c r="L224" s="243"/>
      <c r="M224" s="244" t="s">
        <v>1</v>
      </c>
      <c r="N224" s="245" t="s">
        <v>38</v>
      </c>
      <c r="O224" s="76"/>
      <c r="P224" s="197">
        <f>O224*H224</f>
        <v>0</v>
      </c>
      <c r="Q224" s="197">
        <v>0.0088999999999999999</v>
      </c>
      <c r="R224" s="197">
        <f>Q224*H224</f>
        <v>0.071199999999999999</v>
      </c>
      <c r="S224" s="197">
        <v>0</v>
      </c>
      <c r="T224" s="198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9" t="s">
        <v>193</v>
      </c>
      <c r="AT224" s="199" t="s">
        <v>491</v>
      </c>
      <c r="AU224" s="199" t="s">
        <v>83</v>
      </c>
      <c r="AY224" s="18" t="s">
        <v>153</v>
      </c>
      <c r="BE224" s="200">
        <f>IF(N224="základní",J224,0)</f>
        <v>0</v>
      </c>
      <c r="BF224" s="200">
        <f>IF(N224="snížená",J224,0)</f>
        <v>0</v>
      </c>
      <c r="BG224" s="200">
        <f>IF(N224="zákl. přenesená",J224,0)</f>
        <v>0</v>
      </c>
      <c r="BH224" s="200">
        <f>IF(N224="sníž. přenesená",J224,0)</f>
        <v>0</v>
      </c>
      <c r="BI224" s="200">
        <f>IF(N224="nulová",J224,0)</f>
        <v>0</v>
      </c>
      <c r="BJ224" s="18" t="s">
        <v>81</v>
      </c>
      <c r="BK224" s="200">
        <f>ROUND(I224*H224,2)</f>
        <v>0</v>
      </c>
      <c r="BL224" s="18" t="s">
        <v>173</v>
      </c>
      <c r="BM224" s="199" t="s">
        <v>1155</v>
      </c>
    </row>
    <row r="225" s="2" customFormat="1">
      <c r="A225" s="37"/>
      <c r="B225" s="38"/>
      <c r="C225" s="37"/>
      <c r="D225" s="201" t="s">
        <v>162</v>
      </c>
      <c r="E225" s="37"/>
      <c r="F225" s="202" t="s">
        <v>1154</v>
      </c>
      <c r="G225" s="37"/>
      <c r="H225" s="37"/>
      <c r="I225" s="123"/>
      <c r="J225" s="37"/>
      <c r="K225" s="37"/>
      <c r="L225" s="38"/>
      <c r="M225" s="203"/>
      <c r="N225" s="204"/>
      <c r="O225" s="76"/>
      <c r="P225" s="76"/>
      <c r="Q225" s="76"/>
      <c r="R225" s="76"/>
      <c r="S225" s="76"/>
      <c r="T225" s="7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8" t="s">
        <v>162</v>
      </c>
      <c r="AU225" s="18" t="s">
        <v>83</v>
      </c>
    </row>
    <row r="226" s="14" customFormat="1">
      <c r="A226" s="14"/>
      <c r="B226" s="217"/>
      <c r="C226" s="14"/>
      <c r="D226" s="201" t="s">
        <v>264</v>
      </c>
      <c r="E226" s="218" t="s">
        <v>1</v>
      </c>
      <c r="F226" s="219" t="s">
        <v>193</v>
      </c>
      <c r="G226" s="14"/>
      <c r="H226" s="220">
        <v>8</v>
      </c>
      <c r="I226" s="221"/>
      <c r="J226" s="14"/>
      <c r="K226" s="14"/>
      <c r="L226" s="217"/>
      <c r="M226" s="222"/>
      <c r="N226" s="223"/>
      <c r="O226" s="223"/>
      <c r="P226" s="223"/>
      <c r="Q226" s="223"/>
      <c r="R226" s="223"/>
      <c r="S226" s="223"/>
      <c r="T226" s="22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18" t="s">
        <v>264</v>
      </c>
      <c r="AU226" s="218" t="s">
        <v>83</v>
      </c>
      <c r="AV226" s="14" t="s">
        <v>83</v>
      </c>
      <c r="AW226" s="14" t="s">
        <v>30</v>
      </c>
      <c r="AX226" s="14" t="s">
        <v>81</v>
      </c>
      <c r="AY226" s="218" t="s">
        <v>153</v>
      </c>
    </row>
    <row r="227" s="2" customFormat="1" ht="16.5" customHeight="1">
      <c r="A227" s="37"/>
      <c r="B227" s="187"/>
      <c r="C227" s="236" t="s">
        <v>444</v>
      </c>
      <c r="D227" s="236" t="s">
        <v>491</v>
      </c>
      <c r="E227" s="237" t="s">
        <v>1156</v>
      </c>
      <c r="F227" s="238" t="s">
        <v>1157</v>
      </c>
      <c r="G227" s="239" t="s">
        <v>494</v>
      </c>
      <c r="H227" s="240">
        <v>4</v>
      </c>
      <c r="I227" s="241"/>
      <c r="J227" s="242">
        <f>ROUND(I227*H227,2)</f>
        <v>0</v>
      </c>
      <c r="K227" s="238" t="s">
        <v>261</v>
      </c>
      <c r="L227" s="243"/>
      <c r="M227" s="244" t="s">
        <v>1</v>
      </c>
      <c r="N227" s="245" t="s">
        <v>38</v>
      </c>
      <c r="O227" s="76"/>
      <c r="P227" s="197">
        <f>O227*H227</f>
        <v>0</v>
      </c>
      <c r="Q227" s="197">
        <v>0.0077999999999999996</v>
      </c>
      <c r="R227" s="197">
        <f>Q227*H227</f>
        <v>0.031199999999999999</v>
      </c>
      <c r="S227" s="197">
        <v>0</v>
      </c>
      <c r="T227" s="198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9" t="s">
        <v>193</v>
      </c>
      <c r="AT227" s="199" t="s">
        <v>491</v>
      </c>
      <c r="AU227" s="199" t="s">
        <v>83</v>
      </c>
      <c r="AY227" s="18" t="s">
        <v>153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8" t="s">
        <v>81</v>
      </c>
      <c r="BK227" s="200">
        <f>ROUND(I227*H227,2)</f>
        <v>0</v>
      </c>
      <c r="BL227" s="18" t="s">
        <v>173</v>
      </c>
      <c r="BM227" s="199" t="s">
        <v>1158</v>
      </c>
    </row>
    <row r="228" s="2" customFormat="1">
      <c r="A228" s="37"/>
      <c r="B228" s="38"/>
      <c r="C228" s="37"/>
      <c r="D228" s="201" t="s">
        <v>162</v>
      </c>
      <c r="E228" s="37"/>
      <c r="F228" s="202" t="s">
        <v>1157</v>
      </c>
      <c r="G228" s="37"/>
      <c r="H228" s="37"/>
      <c r="I228" s="123"/>
      <c r="J228" s="37"/>
      <c r="K228" s="37"/>
      <c r="L228" s="38"/>
      <c r="M228" s="203"/>
      <c r="N228" s="204"/>
      <c r="O228" s="76"/>
      <c r="P228" s="76"/>
      <c r="Q228" s="76"/>
      <c r="R228" s="76"/>
      <c r="S228" s="76"/>
      <c r="T228" s="7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8" t="s">
        <v>162</v>
      </c>
      <c r="AU228" s="18" t="s">
        <v>83</v>
      </c>
    </row>
    <row r="229" s="2" customFormat="1" ht="16.5" customHeight="1">
      <c r="A229" s="37"/>
      <c r="B229" s="187"/>
      <c r="C229" s="236" t="s">
        <v>281</v>
      </c>
      <c r="D229" s="236" t="s">
        <v>491</v>
      </c>
      <c r="E229" s="237" t="s">
        <v>1159</v>
      </c>
      <c r="F229" s="238" t="s">
        <v>1160</v>
      </c>
      <c r="G229" s="239" t="s">
        <v>494</v>
      </c>
      <c r="H229" s="240">
        <v>1</v>
      </c>
      <c r="I229" s="241"/>
      <c r="J229" s="242">
        <f>ROUND(I229*H229,2)</f>
        <v>0</v>
      </c>
      <c r="K229" s="238" t="s">
        <v>261</v>
      </c>
      <c r="L229" s="243"/>
      <c r="M229" s="244" t="s">
        <v>1</v>
      </c>
      <c r="N229" s="245" t="s">
        <v>38</v>
      </c>
      <c r="O229" s="76"/>
      <c r="P229" s="197">
        <f>O229*H229</f>
        <v>0</v>
      </c>
      <c r="Q229" s="197">
        <v>0.010699999999999999</v>
      </c>
      <c r="R229" s="197">
        <f>Q229*H229</f>
        <v>0.010699999999999999</v>
      </c>
      <c r="S229" s="197">
        <v>0</v>
      </c>
      <c r="T229" s="198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9" t="s">
        <v>193</v>
      </c>
      <c r="AT229" s="199" t="s">
        <v>491</v>
      </c>
      <c r="AU229" s="199" t="s">
        <v>83</v>
      </c>
      <c r="AY229" s="18" t="s">
        <v>153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8" t="s">
        <v>81</v>
      </c>
      <c r="BK229" s="200">
        <f>ROUND(I229*H229,2)</f>
        <v>0</v>
      </c>
      <c r="BL229" s="18" t="s">
        <v>173</v>
      </c>
      <c r="BM229" s="199" t="s">
        <v>1161</v>
      </c>
    </row>
    <row r="230" s="2" customFormat="1">
      <c r="A230" s="37"/>
      <c r="B230" s="38"/>
      <c r="C230" s="37"/>
      <c r="D230" s="201" t="s">
        <v>162</v>
      </c>
      <c r="E230" s="37"/>
      <c r="F230" s="202" t="s">
        <v>1160</v>
      </c>
      <c r="G230" s="37"/>
      <c r="H230" s="37"/>
      <c r="I230" s="123"/>
      <c r="J230" s="37"/>
      <c r="K230" s="37"/>
      <c r="L230" s="38"/>
      <c r="M230" s="203"/>
      <c r="N230" s="204"/>
      <c r="O230" s="76"/>
      <c r="P230" s="76"/>
      <c r="Q230" s="76"/>
      <c r="R230" s="76"/>
      <c r="S230" s="76"/>
      <c r="T230" s="7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8" t="s">
        <v>162</v>
      </c>
      <c r="AU230" s="18" t="s">
        <v>83</v>
      </c>
    </row>
    <row r="231" s="2" customFormat="1" ht="16.5" customHeight="1">
      <c r="A231" s="37"/>
      <c r="B231" s="187"/>
      <c r="C231" s="188" t="s">
        <v>455</v>
      </c>
      <c r="D231" s="188" t="s">
        <v>156</v>
      </c>
      <c r="E231" s="189" t="s">
        <v>1162</v>
      </c>
      <c r="F231" s="190" t="s">
        <v>1163</v>
      </c>
      <c r="G231" s="191" t="s">
        <v>494</v>
      </c>
      <c r="H231" s="192">
        <v>7</v>
      </c>
      <c r="I231" s="193"/>
      <c r="J231" s="194">
        <f>ROUND(I231*H231,2)</f>
        <v>0</v>
      </c>
      <c r="K231" s="190" t="s">
        <v>1</v>
      </c>
      <c r="L231" s="38"/>
      <c r="M231" s="195" t="s">
        <v>1</v>
      </c>
      <c r="N231" s="196" t="s">
        <v>38</v>
      </c>
      <c r="O231" s="76"/>
      <c r="P231" s="197">
        <f>O231*H231</f>
        <v>0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99" t="s">
        <v>237</v>
      </c>
      <c r="AT231" s="199" t="s">
        <v>156</v>
      </c>
      <c r="AU231" s="199" t="s">
        <v>83</v>
      </c>
      <c r="AY231" s="18" t="s">
        <v>153</v>
      </c>
      <c r="BE231" s="200">
        <f>IF(N231="základní",J231,0)</f>
        <v>0</v>
      </c>
      <c r="BF231" s="200">
        <f>IF(N231="snížená",J231,0)</f>
        <v>0</v>
      </c>
      <c r="BG231" s="200">
        <f>IF(N231="zákl. přenesená",J231,0)</f>
        <v>0</v>
      </c>
      <c r="BH231" s="200">
        <f>IF(N231="sníž. přenesená",J231,0)</f>
        <v>0</v>
      </c>
      <c r="BI231" s="200">
        <f>IF(N231="nulová",J231,0)</f>
        <v>0</v>
      </c>
      <c r="BJ231" s="18" t="s">
        <v>81</v>
      </c>
      <c r="BK231" s="200">
        <f>ROUND(I231*H231,2)</f>
        <v>0</v>
      </c>
      <c r="BL231" s="18" t="s">
        <v>237</v>
      </c>
      <c r="BM231" s="199" t="s">
        <v>1164</v>
      </c>
    </row>
    <row r="232" s="2" customFormat="1">
      <c r="A232" s="37"/>
      <c r="B232" s="38"/>
      <c r="C232" s="37"/>
      <c r="D232" s="201" t="s">
        <v>162</v>
      </c>
      <c r="E232" s="37"/>
      <c r="F232" s="202" t="s">
        <v>1165</v>
      </c>
      <c r="G232" s="37"/>
      <c r="H232" s="37"/>
      <c r="I232" s="123"/>
      <c r="J232" s="37"/>
      <c r="K232" s="37"/>
      <c r="L232" s="38"/>
      <c r="M232" s="203"/>
      <c r="N232" s="204"/>
      <c r="O232" s="76"/>
      <c r="P232" s="76"/>
      <c r="Q232" s="76"/>
      <c r="R232" s="76"/>
      <c r="S232" s="76"/>
      <c r="T232" s="7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8" t="s">
        <v>162</v>
      </c>
      <c r="AU232" s="18" t="s">
        <v>83</v>
      </c>
    </row>
    <row r="233" s="14" customFormat="1">
      <c r="A233" s="14"/>
      <c r="B233" s="217"/>
      <c r="C233" s="14"/>
      <c r="D233" s="201" t="s">
        <v>264</v>
      </c>
      <c r="E233" s="218" t="s">
        <v>1</v>
      </c>
      <c r="F233" s="219" t="s">
        <v>188</v>
      </c>
      <c r="G233" s="14"/>
      <c r="H233" s="220">
        <v>7</v>
      </c>
      <c r="I233" s="221"/>
      <c r="J233" s="14"/>
      <c r="K233" s="14"/>
      <c r="L233" s="217"/>
      <c r="M233" s="222"/>
      <c r="N233" s="223"/>
      <c r="O233" s="223"/>
      <c r="P233" s="223"/>
      <c r="Q233" s="223"/>
      <c r="R233" s="223"/>
      <c r="S233" s="223"/>
      <c r="T233" s="22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18" t="s">
        <v>264</v>
      </c>
      <c r="AU233" s="218" t="s">
        <v>83</v>
      </c>
      <c r="AV233" s="14" t="s">
        <v>83</v>
      </c>
      <c r="AW233" s="14" t="s">
        <v>30</v>
      </c>
      <c r="AX233" s="14" t="s">
        <v>81</v>
      </c>
      <c r="AY233" s="218" t="s">
        <v>153</v>
      </c>
    </row>
    <row r="234" s="2" customFormat="1" ht="16.5" customHeight="1">
      <c r="A234" s="37"/>
      <c r="B234" s="187"/>
      <c r="C234" s="236" t="s">
        <v>461</v>
      </c>
      <c r="D234" s="236" t="s">
        <v>491</v>
      </c>
      <c r="E234" s="237" t="s">
        <v>1166</v>
      </c>
      <c r="F234" s="238" t="s">
        <v>1167</v>
      </c>
      <c r="G234" s="239" t="s">
        <v>494</v>
      </c>
      <c r="H234" s="240">
        <v>2</v>
      </c>
      <c r="I234" s="241"/>
      <c r="J234" s="242">
        <f>ROUND(I234*H234,2)</f>
        <v>0</v>
      </c>
      <c r="K234" s="238" t="s">
        <v>261</v>
      </c>
      <c r="L234" s="243"/>
      <c r="M234" s="244" t="s">
        <v>1</v>
      </c>
      <c r="N234" s="245" t="s">
        <v>38</v>
      </c>
      <c r="O234" s="76"/>
      <c r="P234" s="197">
        <f>O234*H234</f>
        <v>0</v>
      </c>
      <c r="Q234" s="197">
        <v>0.0035000000000000001</v>
      </c>
      <c r="R234" s="197">
        <f>Q234*H234</f>
        <v>0.0070000000000000001</v>
      </c>
      <c r="S234" s="197">
        <v>0</v>
      </c>
      <c r="T234" s="198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99" t="s">
        <v>281</v>
      </c>
      <c r="AT234" s="199" t="s">
        <v>491</v>
      </c>
      <c r="AU234" s="199" t="s">
        <v>83</v>
      </c>
      <c r="AY234" s="18" t="s">
        <v>153</v>
      </c>
      <c r="BE234" s="200">
        <f>IF(N234="základní",J234,0)</f>
        <v>0</v>
      </c>
      <c r="BF234" s="200">
        <f>IF(N234="snížená",J234,0)</f>
        <v>0</v>
      </c>
      <c r="BG234" s="200">
        <f>IF(N234="zákl. přenesená",J234,0)</f>
        <v>0</v>
      </c>
      <c r="BH234" s="200">
        <f>IF(N234="sníž. přenesená",J234,0)</f>
        <v>0</v>
      </c>
      <c r="BI234" s="200">
        <f>IF(N234="nulová",J234,0)</f>
        <v>0</v>
      </c>
      <c r="BJ234" s="18" t="s">
        <v>81</v>
      </c>
      <c r="BK234" s="200">
        <f>ROUND(I234*H234,2)</f>
        <v>0</v>
      </c>
      <c r="BL234" s="18" t="s">
        <v>237</v>
      </c>
      <c r="BM234" s="199" t="s">
        <v>1168</v>
      </c>
    </row>
    <row r="235" s="2" customFormat="1">
      <c r="A235" s="37"/>
      <c r="B235" s="38"/>
      <c r="C235" s="37"/>
      <c r="D235" s="201" t="s">
        <v>162</v>
      </c>
      <c r="E235" s="37"/>
      <c r="F235" s="202" t="s">
        <v>1167</v>
      </c>
      <c r="G235" s="37"/>
      <c r="H235" s="37"/>
      <c r="I235" s="123"/>
      <c r="J235" s="37"/>
      <c r="K235" s="37"/>
      <c r="L235" s="38"/>
      <c r="M235" s="203"/>
      <c r="N235" s="204"/>
      <c r="O235" s="76"/>
      <c r="P235" s="76"/>
      <c r="Q235" s="76"/>
      <c r="R235" s="76"/>
      <c r="S235" s="76"/>
      <c r="T235" s="7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8" t="s">
        <v>162</v>
      </c>
      <c r="AU235" s="18" t="s">
        <v>83</v>
      </c>
    </row>
    <row r="236" s="2" customFormat="1" ht="16.5" customHeight="1">
      <c r="A236" s="37"/>
      <c r="B236" s="187"/>
      <c r="C236" s="236" t="s">
        <v>623</v>
      </c>
      <c r="D236" s="236" t="s">
        <v>491</v>
      </c>
      <c r="E236" s="237" t="s">
        <v>1169</v>
      </c>
      <c r="F236" s="238" t="s">
        <v>1170</v>
      </c>
      <c r="G236" s="239" t="s">
        <v>494</v>
      </c>
      <c r="H236" s="240">
        <v>4</v>
      </c>
      <c r="I236" s="241"/>
      <c r="J236" s="242">
        <f>ROUND(I236*H236,2)</f>
        <v>0</v>
      </c>
      <c r="K236" s="238" t="s">
        <v>261</v>
      </c>
      <c r="L236" s="243"/>
      <c r="M236" s="244" t="s">
        <v>1</v>
      </c>
      <c r="N236" s="245" t="s">
        <v>38</v>
      </c>
      <c r="O236" s="76"/>
      <c r="P236" s="197">
        <f>O236*H236</f>
        <v>0</v>
      </c>
      <c r="Q236" s="197">
        <v>0.0035000000000000001</v>
      </c>
      <c r="R236" s="197">
        <f>Q236*H236</f>
        <v>0.014</v>
      </c>
      <c r="S236" s="197">
        <v>0</v>
      </c>
      <c r="T236" s="198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99" t="s">
        <v>281</v>
      </c>
      <c r="AT236" s="199" t="s">
        <v>491</v>
      </c>
      <c r="AU236" s="199" t="s">
        <v>83</v>
      </c>
      <c r="AY236" s="18" t="s">
        <v>153</v>
      </c>
      <c r="BE236" s="200">
        <f>IF(N236="základní",J236,0)</f>
        <v>0</v>
      </c>
      <c r="BF236" s="200">
        <f>IF(N236="snížená",J236,0)</f>
        <v>0</v>
      </c>
      <c r="BG236" s="200">
        <f>IF(N236="zákl. přenesená",J236,0)</f>
        <v>0</v>
      </c>
      <c r="BH236" s="200">
        <f>IF(N236="sníž. přenesená",J236,0)</f>
        <v>0</v>
      </c>
      <c r="BI236" s="200">
        <f>IF(N236="nulová",J236,0)</f>
        <v>0</v>
      </c>
      <c r="BJ236" s="18" t="s">
        <v>81</v>
      </c>
      <c r="BK236" s="200">
        <f>ROUND(I236*H236,2)</f>
        <v>0</v>
      </c>
      <c r="BL236" s="18" t="s">
        <v>237</v>
      </c>
      <c r="BM236" s="199" t="s">
        <v>1171</v>
      </c>
    </row>
    <row r="237" s="2" customFormat="1">
      <c r="A237" s="37"/>
      <c r="B237" s="38"/>
      <c r="C237" s="37"/>
      <c r="D237" s="201" t="s">
        <v>162</v>
      </c>
      <c r="E237" s="37"/>
      <c r="F237" s="202" t="s">
        <v>1170</v>
      </c>
      <c r="G237" s="37"/>
      <c r="H237" s="37"/>
      <c r="I237" s="123"/>
      <c r="J237" s="37"/>
      <c r="K237" s="37"/>
      <c r="L237" s="38"/>
      <c r="M237" s="203"/>
      <c r="N237" s="204"/>
      <c r="O237" s="76"/>
      <c r="P237" s="76"/>
      <c r="Q237" s="76"/>
      <c r="R237" s="76"/>
      <c r="S237" s="76"/>
      <c r="T237" s="7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8" t="s">
        <v>162</v>
      </c>
      <c r="AU237" s="18" t="s">
        <v>83</v>
      </c>
    </row>
    <row r="238" s="14" customFormat="1">
      <c r="A238" s="14"/>
      <c r="B238" s="217"/>
      <c r="C238" s="14"/>
      <c r="D238" s="201" t="s">
        <v>264</v>
      </c>
      <c r="E238" s="218" t="s">
        <v>1</v>
      </c>
      <c r="F238" s="219" t="s">
        <v>173</v>
      </c>
      <c r="G238" s="14"/>
      <c r="H238" s="220">
        <v>4</v>
      </c>
      <c r="I238" s="221"/>
      <c r="J238" s="14"/>
      <c r="K238" s="14"/>
      <c r="L238" s="217"/>
      <c r="M238" s="222"/>
      <c r="N238" s="223"/>
      <c r="O238" s="223"/>
      <c r="P238" s="223"/>
      <c r="Q238" s="223"/>
      <c r="R238" s="223"/>
      <c r="S238" s="223"/>
      <c r="T238" s="22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18" t="s">
        <v>264</v>
      </c>
      <c r="AU238" s="218" t="s">
        <v>83</v>
      </c>
      <c r="AV238" s="14" t="s">
        <v>83</v>
      </c>
      <c r="AW238" s="14" t="s">
        <v>30</v>
      </c>
      <c r="AX238" s="14" t="s">
        <v>81</v>
      </c>
      <c r="AY238" s="218" t="s">
        <v>153</v>
      </c>
    </row>
    <row r="239" s="2" customFormat="1" ht="16.5" customHeight="1">
      <c r="A239" s="37"/>
      <c r="B239" s="187"/>
      <c r="C239" s="236" t="s">
        <v>628</v>
      </c>
      <c r="D239" s="236" t="s">
        <v>491</v>
      </c>
      <c r="E239" s="237" t="s">
        <v>1172</v>
      </c>
      <c r="F239" s="238" t="s">
        <v>1173</v>
      </c>
      <c r="G239" s="239" t="s">
        <v>494</v>
      </c>
      <c r="H239" s="240">
        <v>1</v>
      </c>
      <c r="I239" s="241"/>
      <c r="J239" s="242">
        <f>ROUND(I239*H239,2)</f>
        <v>0</v>
      </c>
      <c r="K239" s="238" t="s">
        <v>261</v>
      </c>
      <c r="L239" s="243"/>
      <c r="M239" s="244" t="s">
        <v>1</v>
      </c>
      <c r="N239" s="245" t="s">
        <v>38</v>
      </c>
      <c r="O239" s="76"/>
      <c r="P239" s="197">
        <f>O239*H239</f>
        <v>0</v>
      </c>
      <c r="Q239" s="197">
        <v>0.0040000000000000001</v>
      </c>
      <c r="R239" s="197">
        <f>Q239*H239</f>
        <v>0.0040000000000000001</v>
      </c>
      <c r="S239" s="197">
        <v>0</v>
      </c>
      <c r="T239" s="198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99" t="s">
        <v>281</v>
      </c>
      <c r="AT239" s="199" t="s">
        <v>491</v>
      </c>
      <c r="AU239" s="199" t="s">
        <v>83</v>
      </c>
      <c r="AY239" s="18" t="s">
        <v>153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8" t="s">
        <v>81</v>
      </c>
      <c r="BK239" s="200">
        <f>ROUND(I239*H239,2)</f>
        <v>0</v>
      </c>
      <c r="BL239" s="18" t="s">
        <v>237</v>
      </c>
      <c r="BM239" s="199" t="s">
        <v>1174</v>
      </c>
    </row>
    <row r="240" s="2" customFormat="1">
      <c r="A240" s="37"/>
      <c r="B240" s="38"/>
      <c r="C240" s="37"/>
      <c r="D240" s="201" t="s">
        <v>162</v>
      </c>
      <c r="E240" s="37"/>
      <c r="F240" s="202" t="s">
        <v>1173</v>
      </c>
      <c r="G240" s="37"/>
      <c r="H240" s="37"/>
      <c r="I240" s="123"/>
      <c r="J240" s="37"/>
      <c r="K240" s="37"/>
      <c r="L240" s="38"/>
      <c r="M240" s="203"/>
      <c r="N240" s="204"/>
      <c r="O240" s="76"/>
      <c r="P240" s="76"/>
      <c r="Q240" s="76"/>
      <c r="R240" s="76"/>
      <c r="S240" s="76"/>
      <c r="T240" s="7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8" t="s">
        <v>162</v>
      </c>
      <c r="AU240" s="18" t="s">
        <v>83</v>
      </c>
    </row>
    <row r="241" s="14" customFormat="1">
      <c r="A241" s="14"/>
      <c r="B241" s="217"/>
      <c r="C241" s="14"/>
      <c r="D241" s="201" t="s">
        <v>264</v>
      </c>
      <c r="E241" s="218" t="s">
        <v>1</v>
      </c>
      <c r="F241" s="219" t="s">
        <v>81</v>
      </c>
      <c r="G241" s="14"/>
      <c r="H241" s="220">
        <v>1</v>
      </c>
      <c r="I241" s="221"/>
      <c r="J241" s="14"/>
      <c r="K241" s="14"/>
      <c r="L241" s="217"/>
      <c r="M241" s="222"/>
      <c r="N241" s="223"/>
      <c r="O241" s="223"/>
      <c r="P241" s="223"/>
      <c r="Q241" s="223"/>
      <c r="R241" s="223"/>
      <c r="S241" s="223"/>
      <c r="T241" s="22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18" t="s">
        <v>264</v>
      </c>
      <c r="AU241" s="218" t="s">
        <v>83</v>
      </c>
      <c r="AV241" s="14" t="s">
        <v>83</v>
      </c>
      <c r="AW241" s="14" t="s">
        <v>30</v>
      </c>
      <c r="AX241" s="14" t="s">
        <v>81</v>
      </c>
      <c r="AY241" s="218" t="s">
        <v>153</v>
      </c>
    </row>
    <row r="242" s="2" customFormat="1" ht="16.5" customHeight="1">
      <c r="A242" s="37"/>
      <c r="B242" s="187"/>
      <c r="C242" s="188" t="s">
        <v>633</v>
      </c>
      <c r="D242" s="188" t="s">
        <v>156</v>
      </c>
      <c r="E242" s="189" t="s">
        <v>1175</v>
      </c>
      <c r="F242" s="190" t="s">
        <v>1176</v>
      </c>
      <c r="G242" s="191" t="s">
        <v>494</v>
      </c>
      <c r="H242" s="192">
        <v>5</v>
      </c>
      <c r="I242" s="193"/>
      <c r="J242" s="194">
        <f>ROUND(I242*H242,2)</f>
        <v>0</v>
      </c>
      <c r="K242" s="190" t="s">
        <v>1</v>
      </c>
      <c r="L242" s="38"/>
      <c r="M242" s="195" t="s">
        <v>1</v>
      </c>
      <c r="N242" s="196" t="s">
        <v>38</v>
      </c>
      <c r="O242" s="76"/>
      <c r="P242" s="197">
        <f>O242*H242</f>
        <v>0</v>
      </c>
      <c r="Q242" s="197">
        <v>0.0017147</v>
      </c>
      <c r="R242" s="197">
        <f>Q242*H242</f>
        <v>0.0085734999999999995</v>
      </c>
      <c r="S242" s="197">
        <v>0</v>
      </c>
      <c r="T242" s="198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99" t="s">
        <v>173</v>
      </c>
      <c r="AT242" s="199" t="s">
        <v>156</v>
      </c>
      <c r="AU242" s="199" t="s">
        <v>83</v>
      </c>
      <c r="AY242" s="18" t="s">
        <v>153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8" t="s">
        <v>81</v>
      </c>
      <c r="BK242" s="200">
        <f>ROUND(I242*H242,2)</f>
        <v>0</v>
      </c>
      <c r="BL242" s="18" t="s">
        <v>173</v>
      </c>
      <c r="BM242" s="199" t="s">
        <v>1177</v>
      </c>
    </row>
    <row r="243" s="2" customFormat="1">
      <c r="A243" s="37"/>
      <c r="B243" s="38"/>
      <c r="C243" s="37"/>
      <c r="D243" s="201" t="s">
        <v>162</v>
      </c>
      <c r="E243" s="37"/>
      <c r="F243" s="202" t="s">
        <v>1178</v>
      </c>
      <c r="G243" s="37"/>
      <c r="H243" s="37"/>
      <c r="I243" s="123"/>
      <c r="J243" s="37"/>
      <c r="K243" s="37"/>
      <c r="L243" s="38"/>
      <c r="M243" s="203"/>
      <c r="N243" s="204"/>
      <c r="O243" s="76"/>
      <c r="P243" s="76"/>
      <c r="Q243" s="76"/>
      <c r="R243" s="76"/>
      <c r="S243" s="76"/>
      <c r="T243" s="7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162</v>
      </c>
      <c r="AU243" s="18" t="s">
        <v>83</v>
      </c>
    </row>
    <row r="244" s="14" customFormat="1">
      <c r="A244" s="14"/>
      <c r="B244" s="217"/>
      <c r="C244" s="14"/>
      <c r="D244" s="201" t="s">
        <v>264</v>
      </c>
      <c r="E244" s="218" t="s">
        <v>1</v>
      </c>
      <c r="F244" s="219" t="s">
        <v>152</v>
      </c>
      <c r="G244" s="14"/>
      <c r="H244" s="220">
        <v>5</v>
      </c>
      <c r="I244" s="221"/>
      <c r="J244" s="14"/>
      <c r="K244" s="14"/>
      <c r="L244" s="217"/>
      <c r="M244" s="222"/>
      <c r="N244" s="223"/>
      <c r="O244" s="223"/>
      <c r="P244" s="223"/>
      <c r="Q244" s="223"/>
      <c r="R244" s="223"/>
      <c r="S244" s="223"/>
      <c r="T244" s="22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18" t="s">
        <v>264</v>
      </c>
      <c r="AU244" s="218" t="s">
        <v>83</v>
      </c>
      <c r="AV244" s="14" t="s">
        <v>83</v>
      </c>
      <c r="AW244" s="14" t="s">
        <v>30</v>
      </c>
      <c r="AX244" s="14" t="s">
        <v>81</v>
      </c>
      <c r="AY244" s="218" t="s">
        <v>153</v>
      </c>
    </row>
    <row r="245" s="2" customFormat="1" ht="16.5" customHeight="1">
      <c r="A245" s="37"/>
      <c r="B245" s="187"/>
      <c r="C245" s="236" t="s">
        <v>638</v>
      </c>
      <c r="D245" s="236" t="s">
        <v>491</v>
      </c>
      <c r="E245" s="237" t="s">
        <v>1179</v>
      </c>
      <c r="F245" s="238" t="s">
        <v>1180</v>
      </c>
      <c r="G245" s="239" t="s">
        <v>494</v>
      </c>
      <c r="H245" s="240">
        <v>5</v>
      </c>
      <c r="I245" s="241"/>
      <c r="J245" s="242">
        <f>ROUND(I245*H245,2)</f>
        <v>0</v>
      </c>
      <c r="K245" s="238" t="s">
        <v>261</v>
      </c>
      <c r="L245" s="243"/>
      <c r="M245" s="244" t="s">
        <v>1</v>
      </c>
      <c r="N245" s="245" t="s">
        <v>38</v>
      </c>
      <c r="O245" s="76"/>
      <c r="P245" s="197">
        <f>O245*H245</f>
        <v>0</v>
      </c>
      <c r="Q245" s="197">
        <v>0.0178</v>
      </c>
      <c r="R245" s="197">
        <f>Q245*H245</f>
        <v>0.088999999999999996</v>
      </c>
      <c r="S245" s="197">
        <v>0</v>
      </c>
      <c r="T245" s="198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99" t="s">
        <v>193</v>
      </c>
      <c r="AT245" s="199" t="s">
        <v>491</v>
      </c>
      <c r="AU245" s="199" t="s">
        <v>83</v>
      </c>
      <c r="AY245" s="18" t="s">
        <v>153</v>
      </c>
      <c r="BE245" s="200">
        <f>IF(N245="základní",J245,0)</f>
        <v>0</v>
      </c>
      <c r="BF245" s="200">
        <f>IF(N245="snížená",J245,0)</f>
        <v>0</v>
      </c>
      <c r="BG245" s="200">
        <f>IF(N245="zákl. přenesená",J245,0)</f>
        <v>0</v>
      </c>
      <c r="BH245" s="200">
        <f>IF(N245="sníž. přenesená",J245,0)</f>
        <v>0</v>
      </c>
      <c r="BI245" s="200">
        <f>IF(N245="nulová",J245,0)</f>
        <v>0</v>
      </c>
      <c r="BJ245" s="18" t="s">
        <v>81</v>
      </c>
      <c r="BK245" s="200">
        <f>ROUND(I245*H245,2)</f>
        <v>0</v>
      </c>
      <c r="BL245" s="18" t="s">
        <v>173</v>
      </c>
      <c r="BM245" s="199" t="s">
        <v>1181</v>
      </c>
    </row>
    <row r="246" s="2" customFormat="1">
      <c r="A246" s="37"/>
      <c r="B246" s="38"/>
      <c r="C246" s="37"/>
      <c r="D246" s="201" t="s">
        <v>162</v>
      </c>
      <c r="E246" s="37"/>
      <c r="F246" s="202" t="s">
        <v>1180</v>
      </c>
      <c r="G246" s="37"/>
      <c r="H246" s="37"/>
      <c r="I246" s="123"/>
      <c r="J246" s="37"/>
      <c r="K246" s="37"/>
      <c r="L246" s="38"/>
      <c r="M246" s="203"/>
      <c r="N246" s="204"/>
      <c r="O246" s="76"/>
      <c r="P246" s="76"/>
      <c r="Q246" s="76"/>
      <c r="R246" s="76"/>
      <c r="S246" s="76"/>
      <c r="T246" s="7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8" t="s">
        <v>162</v>
      </c>
      <c r="AU246" s="18" t="s">
        <v>83</v>
      </c>
    </row>
    <row r="247" s="14" customFormat="1">
      <c r="A247" s="14"/>
      <c r="B247" s="217"/>
      <c r="C247" s="14"/>
      <c r="D247" s="201" t="s">
        <v>264</v>
      </c>
      <c r="E247" s="218" t="s">
        <v>1</v>
      </c>
      <c r="F247" s="219" t="s">
        <v>152</v>
      </c>
      <c r="G247" s="14"/>
      <c r="H247" s="220">
        <v>5</v>
      </c>
      <c r="I247" s="221"/>
      <c r="J247" s="14"/>
      <c r="K247" s="14"/>
      <c r="L247" s="217"/>
      <c r="M247" s="222"/>
      <c r="N247" s="223"/>
      <c r="O247" s="223"/>
      <c r="P247" s="223"/>
      <c r="Q247" s="223"/>
      <c r="R247" s="223"/>
      <c r="S247" s="223"/>
      <c r="T247" s="22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18" t="s">
        <v>264</v>
      </c>
      <c r="AU247" s="218" t="s">
        <v>83</v>
      </c>
      <c r="AV247" s="14" t="s">
        <v>83</v>
      </c>
      <c r="AW247" s="14" t="s">
        <v>30</v>
      </c>
      <c r="AX247" s="14" t="s">
        <v>81</v>
      </c>
      <c r="AY247" s="218" t="s">
        <v>153</v>
      </c>
    </row>
    <row r="248" s="2" customFormat="1" ht="16.5" customHeight="1">
      <c r="A248" s="37"/>
      <c r="B248" s="187"/>
      <c r="C248" s="188" t="s">
        <v>643</v>
      </c>
      <c r="D248" s="188" t="s">
        <v>156</v>
      </c>
      <c r="E248" s="189" t="s">
        <v>1182</v>
      </c>
      <c r="F248" s="190" t="s">
        <v>1183</v>
      </c>
      <c r="G248" s="191" t="s">
        <v>494</v>
      </c>
      <c r="H248" s="192">
        <v>6</v>
      </c>
      <c r="I248" s="193"/>
      <c r="J248" s="194">
        <f>ROUND(I248*H248,2)</f>
        <v>0</v>
      </c>
      <c r="K248" s="190" t="s">
        <v>1</v>
      </c>
      <c r="L248" s="38"/>
      <c r="M248" s="195" t="s">
        <v>1</v>
      </c>
      <c r="N248" s="196" t="s">
        <v>38</v>
      </c>
      <c r="O248" s="76"/>
      <c r="P248" s="197">
        <f>O248*H248</f>
        <v>0</v>
      </c>
      <c r="Q248" s="197">
        <v>0.00161652</v>
      </c>
      <c r="R248" s="197">
        <f>Q248*H248</f>
        <v>0.0096991200000000003</v>
      </c>
      <c r="S248" s="197">
        <v>0</v>
      </c>
      <c r="T248" s="198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99" t="s">
        <v>173</v>
      </c>
      <c r="AT248" s="199" t="s">
        <v>156</v>
      </c>
      <c r="AU248" s="199" t="s">
        <v>83</v>
      </c>
      <c r="AY248" s="18" t="s">
        <v>153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8" t="s">
        <v>81</v>
      </c>
      <c r="BK248" s="200">
        <f>ROUND(I248*H248,2)</f>
        <v>0</v>
      </c>
      <c r="BL248" s="18" t="s">
        <v>173</v>
      </c>
      <c r="BM248" s="199" t="s">
        <v>1184</v>
      </c>
    </row>
    <row r="249" s="2" customFormat="1">
      <c r="A249" s="37"/>
      <c r="B249" s="38"/>
      <c r="C249" s="37"/>
      <c r="D249" s="201" t="s">
        <v>162</v>
      </c>
      <c r="E249" s="37"/>
      <c r="F249" s="202" t="s">
        <v>1185</v>
      </c>
      <c r="G249" s="37"/>
      <c r="H249" s="37"/>
      <c r="I249" s="123"/>
      <c r="J249" s="37"/>
      <c r="K249" s="37"/>
      <c r="L249" s="38"/>
      <c r="M249" s="203"/>
      <c r="N249" s="204"/>
      <c r="O249" s="76"/>
      <c r="P249" s="76"/>
      <c r="Q249" s="76"/>
      <c r="R249" s="76"/>
      <c r="S249" s="76"/>
      <c r="T249" s="7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8" t="s">
        <v>162</v>
      </c>
      <c r="AU249" s="18" t="s">
        <v>83</v>
      </c>
    </row>
    <row r="250" s="14" customFormat="1">
      <c r="A250" s="14"/>
      <c r="B250" s="217"/>
      <c r="C250" s="14"/>
      <c r="D250" s="201" t="s">
        <v>264</v>
      </c>
      <c r="E250" s="218" t="s">
        <v>1</v>
      </c>
      <c r="F250" s="219" t="s">
        <v>183</v>
      </c>
      <c r="G250" s="14"/>
      <c r="H250" s="220">
        <v>6</v>
      </c>
      <c r="I250" s="221"/>
      <c r="J250" s="14"/>
      <c r="K250" s="14"/>
      <c r="L250" s="217"/>
      <c r="M250" s="222"/>
      <c r="N250" s="223"/>
      <c r="O250" s="223"/>
      <c r="P250" s="223"/>
      <c r="Q250" s="223"/>
      <c r="R250" s="223"/>
      <c r="S250" s="223"/>
      <c r="T250" s="22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18" t="s">
        <v>264</v>
      </c>
      <c r="AU250" s="218" t="s">
        <v>83</v>
      </c>
      <c r="AV250" s="14" t="s">
        <v>83</v>
      </c>
      <c r="AW250" s="14" t="s">
        <v>30</v>
      </c>
      <c r="AX250" s="14" t="s">
        <v>81</v>
      </c>
      <c r="AY250" s="218" t="s">
        <v>153</v>
      </c>
    </row>
    <row r="251" s="2" customFormat="1" ht="16.5" customHeight="1">
      <c r="A251" s="37"/>
      <c r="B251" s="187"/>
      <c r="C251" s="236" t="s">
        <v>650</v>
      </c>
      <c r="D251" s="236" t="s">
        <v>491</v>
      </c>
      <c r="E251" s="237" t="s">
        <v>1186</v>
      </c>
      <c r="F251" s="238" t="s">
        <v>1187</v>
      </c>
      <c r="G251" s="239" t="s">
        <v>494</v>
      </c>
      <c r="H251" s="240">
        <v>6</v>
      </c>
      <c r="I251" s="241"/>
      <c r="J251" s="242">
        <f>ROUND(I251*H251,2)</f>
        <v>0</v>
      </c>
      <c r="K251" s="238" t="s">
        <v>261</v>
      </c>
      <c r="L251" s="243"/>
      <c r="M251" s="244" t="s">
        <v>1</v>
      </c>
      <c r="N251" s="245" t="s">
        <v>38</v>
      </c>
      <c r="O251" s="76"/>
      <c r="P251" s="197">
        <f>O251*H251</f>
        <v>0</v>
      </c>
      <c r="Q251" s="197">
        <v>0.017999999999999999</v>
      </c>
      <c r="R251" s="197">
        <f>Q251*H251</f>
        <v>0.10799999999999999</v>
      </c>
      <c r="S251" s="197">
        <v>0</v>
      </c>
      <c r="T251" s="198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99" t="s">
        <v>193</v>
      </c>
      <c r="AT251" s="199" t="s">
        <v>491</v>
      </c>
      <c r="AU251" s="199" t="s">
        <v>83</v>
      </c>
      <c r="AY251" s="18" t="s">
        <v>153</v>
      </c>
      <c r="BE251" s="200">
        <f>IF(N251="základní",J251,0)</f>
        <v>0</v>
      </c>
      <c r="BF251" s="200">
        <f>IF(N251="snížená",J251,0)</f>
        <v>0</v>
      </c>
      <c r="BG251" s="200">
        <f>IF(N251="zákl. přenesená",J251,0)</f>
        <v>0</v>
      </c>
      <c r="BH251" s="200">
        <f>IF(N251="sníž. přenesená",J251,0)</f>
        <v>0</v>
      </c>
      <c r="BI251" s="200">
        <f>IF(N251="nulová",J251,0)</f>
        <v>0</v>
      </c>
      <c r="BJ251" s="18" t="s">
        <v>81</v>
      </c>
      <c r="BK251" s="200">
        <f>ROUND(I251*H251,2)</f>
        <v>0</v>
      </c>
      <c r="BL251" s="18" t="s">
        <v>173</v>
      </c>
      <c r="BM251" s="199" t="s">
        <v>1188</v>
      </c>
    </row>
    <row r="252" s="2" customFormat="1">
      <c r="A252" s="37"/>
      <c r="B252" s="38"/>
      <c r="C252" s="37"/>
      <c r="D252" s="201" t="s">
        <v>162</v>
      </c>
      <c r="E252" s="37"/>
      <c r="F252" s="202" t="s">
        <v>1187</v>
      </c>
      <c r="G252" s="37"/>
      <c r="H252" s="37"/>
      <c r="I252" s="123"/>
      <c r="J252" s="37"/>
      <c r="K252" s="37"/>
      <c r="L252" s="38"/>
      <c r="M252" s="203"/>
      <c r="N252" s="204"/>
      <c r="O252" s="76"/>
      <c r="P252" s="76"/>
      <c r="Q252" s="76"/>
      <c r="R252" s="76"/>
      <c r="S252" s="76"/>
      <c r="T252" s="7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8" t="s">
        <v>162</v>
      </c>
      <c r="AU252" s="18" t="s">
        <v>83</v>
      </c>
    </row>
    <row r="253" s="14" customFormat="1">
      <c r="A253" s="14"/>
      <c r="B253" s="217"/>
      <c r="C253" s="14"/>
      <c r="D253" s="201" t="s">
        <v>264</v>
      </c>
      <c r="E253" s="218" t="s">
        <v>1</v>
      </c>
      <c r="F253" s="219" t="s">
        <v>183</v>
      </c>
      <c r="G253" s="14"/>
      <c r="H253" s="220">
        <v>6</v>
      </c>
      <c r="I253" s="221"/>
      <c r="J253" s="14"/>
      <c r="K253" s="14"/>
      <c r="L253" s="217"/>
      <c r="M253" s="222"/>
      <c r="N253" s="223"/>
      <c r="O253" s="223"/>
      <c r="P253" s="223"/>
      <c r="Q253" s="223"/>
      <c r="R253" s="223"/>
      <c r="S253" s="223"/>
      <c r="T253" s="22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18" t="s">
        <v>264</v>
      </c>
      <c r="AU253" s="218" t="s">
        <v>83</v>
      </c>
      <c r="AV253" s="14" t="s">
        <v>83</v>
      </c>
      <c r="AW253" s="14" t="s">
        <v>30</v>
      </c>
      <c r="AX253" s="14" t="s">
        <v>81</v>
      </c>
      <c r="AY253" s="218" t="s">
        <v>153</v>
      </c>
    </row>
    <row r="254" s="2" customFormat="1" ht="16.5" customHeight="1">
      <c r="A254" s="37"/>
      <c r="B254" s="187"/>
      <c r="C254" s="188" t="s">
        <v>656</v>
      </c>
      <c r="D254" s="188" t="s">
        <v>156</v>
      </c>
      <c r="E254" s="189" t="s">
        <v>1189</v>
      </c>
      <c r="F254" s="190" t="s">
        <v>1190</v>
      </c>
      <c r="G254" s="191" t="s">
        <v>494</v>
      </c>
      <c r="H254" s="192">
        <v>5</v>
      </c>
      <c r="I254" s="193"/>
      <c r="J254" s="194">
        <f>ROUND(I254*H254,2)</f>
        <v>0</v>
      </c>
      <c r="K254" s="190" t="s">
        <v>1</v>
      </c>
      <c r="L254" s="38"/>
      <c r="M254" s="195" t="s">
        <v>1</v>
      </c>
      <c r="N254" s="196" t="s">
        <v>38</v>
      </c>
      <c r="O254" s="76"/>
      <c r="P254" s="197">
        <f>O254*H254</f>
        <v>0</v>
      </c>
      <c r="Q254" s="197">
        <v>0.00034486</v>
      </c>
      <c r="R254" s="197">
        <f>Q254*H254</f>
        <v>0.0017243</v>
      </c>
      <c r="S254" s="197">
        <v>0</v>
      </c>
      <c r="T254" s="198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99" t="s">
        <v>173</v>
      </c>
      <c r="AT254" s="199" t="s">
        <v>156</v>
      </c>
      <c r="AU254" s="199" t="s">
        <v>83</v>
      </c>
      <c r="AY254" s="18" t="s">
        <v>153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8" t="s">
        <v>81</v>
      </c>
      <c r="BK254" s="200">
        <f>ROUND(I254*H254,2)</f>
        <v>0</v>
      </c>
      <c r="BL254" s="18" t="s">
        <v>173</v>
      </c>
      <c r="BM254" s="199" t="s">
        <v>1191</v>
      </c>
    </row>
    <row r="255" s="2" customFormat="1">
      <c r="A255" s="37"/>
      <c r="B255" s="38"/>
      <c r="C255" s="37"/>
      <c r="D255" s="201" t="s">
        <v>162</v>
      </c>
      <c r="E255" s="37"/>
      <c r="F255" s="202" t="s">
        <v>1192</v>
      </c>
      <c r="G255" s="37"/>
      <c r="H255" s="37"/>
      <c r="I255" s="123"/>
      <c r="J255" s="37"/>
      <c r="K255" s="37"/>
      <c r="L255" s="38"/>
      <c r="M255" s="203"/>
      <c r="N255" s="204"/>
      <c r="O255" s="76"/>
      <c r="P255" s="76"/>
      <c r="Q255" s="76"/>
      <c r="R255" s="76"/>
      <c r="S255" s="76"/>
      <c r="T255" s="7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8" t="s">
        <v>162</v>
      </c>
      <c r="AU255" s="18" t="s">
        <v>83</v>
      </c>
    </row>
    <row r="256" s="14" customFormat="1">
      <c r="A256" s="14"/>
      <c r="B256" s="217"/>
      <c r="C256" s="14"/>
      <c r="D256" s="201" t="s">
        <v>264</v>
      </c>
      <c r="E256" s="218" t="s">
        <v>1</v>
      </c>
      <c r="F256" s="219" t="s">
        <v>152</v>
      </c>
      <c r="G256" s="14"/>
      <c r="H256" s="220">
        <v>5</v>
      </c>
      <c r="I256" s="221"/>
      <c r="J256" s="14"/>
      <c r="K256" s="14"/>
      <c r="L256" s="217"/>
      <c r="M256" s="222"/>
      <c r="N256" s="223"/>
      <c r="O256" s="223"/>
      <c r="P256" s="223"/>
      <c r="Q256" s="223"/>
      <c r="R256" s="223"/>
      <c r="S256" s="223"/>
      <c r="T256" s="22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18" t="s">
        <v>264</v>
      </c>
      <c r="AU256" s="218" t="s">
        <v>83</v>
      </c>
      <c r="AV256" s="14" t="s">
        <v>83</v>
      </c>
      <c r="AW256" s="14" t="s">
        <v>30</v>
      </c>
      <c r="AX256" s="14" t="s">
        <v>81</v>
      </c>
      <c r="AY256" s="218" t="s">
        <v>153</v>
      </c>
    </row>
    <row r="257" s="2" customFormat="1" ht="16.5" customHeight="1">
      <c r="A257" s="37"/>
      <c r="B257" s="187"/>
      <c r="C257" s="236" t="s">
        <v>662</v>
      </c>
      <c r="D257" s="236" t="s">
        <v>491</v>
      </c>
      <c r="E257" s="237" t="s">
        <v>1193</v>
      </c>
      <c r="F257" s="238" t="s">
        <v>1194</v>
      </c>
      <c r="G257" s="239" t="s">
        <v>494</v>
      </c>
      <c r="H257" s="240">
        <v>5</v>
      </c>
      <c r="I257" s="241"/>
      <c r="J257" s="242">
        <f>ROUND(I257*H257,2)</f>
        <v>0</v>
      </c>
      <c r="K257" s="238" t="s">
        <v>261</v>
      </c>
      <c r="L257" s="243"/>
      <c r="M257" s="244" t="s">
        <v>1</v>
      </c>
      <c r="N257" s="245" t="s">
        <v>38</v>
      </c>
      <c r="O257" s="76"/>
      <c r="P257" s="197">
        <f>O257*H257</f>
        <v>0</v>
      </c>
      <c r="Q257" s="197">
        <v>0.042500000000000003</v>
      </c>
      <c r="R257" s="197">
        <f>Q257*H257</f>
        <v>0.21250000000000002</v>
      </c>
      <c r="S257" s="197">
        <v>0</v>
      </c>
      <c r="T257" s="198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99" t="s">
        <v>193</v>
      </c>
      <c r="AT257" s="199" t="s">
        <v>491</v>
      </c>
      <c r="AU257" s="199" t="s">
        <v>83</v>
      </c>
      <c r="AY257" s="18" t="s">
        <v>153</v>
      </c>
      <c r="BE257" s="200">
        <f>IF(N257="základní",J257,0)</f>
        <v>0</v>
      </c>
      <c r="BF257" s="200">
        <f>IF(N257="snížená",J257,0)</f>
        <v>0</v>
      </c>
      <c r="BG257" s="200">
        <f>IF(N257="zákl. přenesená",J257,0)</f>
        <v>0</v>
      </c>
      <c r="BH257" s="200">
        <f>IF(N257="sníž. přenesená",J257,0)</f>
        <v>0</v>
      </c>
      <c r="BI257" s="200">
        <f>IF(N257="nulová",J257,0)</f>
        <v>0</v>
      </c>
      <c r="BJ257" s="18" t="s">
        <v>81</v>
      </c>
      <c r="BK257" s="200">
        <f>ROUND(I257*H257,2)</f>
        <v>0</v>
      </c>
      <c r="BL257" s="18" t="s">
        <v>173</v>
      </c>
      <c r="BM257" s="199" t="s">
        <v>1195</v>
      </c>
    </row>
    <row r="258" s="2" customFormat="1">
      <c r="A258" s="37"/>
      <c r="B258" s="38"/>
      <c r="C258" s="37"/>
      <c r="D258" s="201" t="s">
        <v>162</v>
      </c>
      <c r="E258" s="37"/>
      <c r="F258" s="202" t="s">
        <v>1194</v>
      </c>
      <c r="G258" s="37"/>
      <c r="H258" s="37"/>
      <c r="I258" s="123"/>
      <c r="J258" s="37"/>
      <c r="K258" s="37"/>
      <c r="L258" s="38"/>
      <c r="M258" s="203"/>
      <c r="N258" s="204"/>
      <c r="O258" s="76"/>
      <c r="P258" s="76"/>
      <c r="Q258" s="76"/>
      <c r="R258" s="76"/>
      <c r="S258" s="76"/>
      <c r="T258" s="7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8" t="s">
        <v>162</v>
      </c>
      <c r="AU258" s="18" t="s">
        <v>83</v>
      </c>
    </row>
    <row r="259" s="14" customFormat="1">
      <c r="A259" s="14"/>
      <c r="B259" s="217"/>
      <c r="C259" s="14"/>
      <c r="D259" s="201" t="s">
        <v>264</v>
      </c>
      <c r="E259" s="218" t="s">
        <v>1</v>
      </c>
      <c r="F259" s="219" t="s">
        <v>152</v>
      </c>
      <c r="G259" s="14"/>
      <c r="H259" s="220">
        <v>5</v>
      </c>
      <c r="I259" s="221"/>
      <c r="J259" s="14"/>
      <c r="K259" s="14"/>
      <c r="L259" s="217"/>
      <c r="M259" s="222"/>
      <c r="N259" s="223"/>
      <c r="O259" s="223"/>
      <c r="P259" s="223"/>
      <c r="Q259" s="223"/>
      <c r="R259" s="223"/>
      <c r="S259" s="223"/>
      <c r="T259" s="22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18" t="s">
        <v>264</v>
      </c>
      <c r="AU259" s="218" t="s">
        <v>83</v>
      </c>
      <c r="AV259" s="14" t="s">
        <v>83</v>
      </c>
      <c r="AW259" s="14" t="s">
        <v>30</v>
      </c>
      <c r="AX259" s="14" t="s">
        <v>81</v>
      </c>
      <c r="AY259" s="218" t="s">
        <v>153</v>
      </c>
    </row>
    <row r="260" s="2" customFormat="1" ht="16.5" customHeight="1">
      <c r="A260" s="37"/>
      <c r="B260" s="187"/>
      <c r="C260" s="188" t="s">
        <v>669</v>
      </c>
      <c r="D260" s="188" t="s">
        <v>156</v>
      </c>
      <c r="E260" s="189" t="s">
        <v>1196</v>
      </c>
      <c r="F260" s="190" t="s">
        <v>1197</v>
      </c>
      <c r="G260" s="191" t="s">
        <v>494</v>
      </c>
      <c r="H260" s="192">
        <v>1</v>
      </c>
      <c r="I260" s="193"/>
      <c r="J260" s="194">
        <f>ROUND(I260*H260,2)</f>
        <v>0</v>
      </c>
      <c r="K260" s="190" t="s">
        <v>1</v>
      </c>
      <c r="L260" s="38"/>
      <c r="M260" s="195" t="s">
        <v>1</v>
      </c>
      <c r="N260" s="196" t="s">
        <v>38</v>
      </c>
      <c r="O260" s="76"/>
      <c r="P260" s="197">
        <f>O260*H260</f>
        <v>0</v>
      </c>
      <c r="Q260" s="197">
        <v>0.00165424</v>
      </c>
      <c r="R260" s="197">
        <f>Q260*H260</f>
        <v>0.00165424</v>
      </c>
      <c r="S260" s="197">
        <v>0</v>
      </c>
      <c r="T260" s="198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9" t="s">
        <v>173</v>
      </c>
      <c r="AT260" s="199" t="s">
        <v>156</v>
      </c>
      <c r="AU260" s="199" t="s">
        <v>83</v>
      </c>
      <c r="AY260" s="18" t="s">
        <v>153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8" t="s">
        <v>81</v>
      </c>
      <c r="BK260" s="200">
        <f>ROUND(I260*H260,2)</f>
        <v>0</v>
      </c>
      <c r="BL260" s="18" t="s">
        <v>173</v>
      </c>
      <c r="BM260" s="199" t="s">
        <v>1198</v>
      </c>
    </row>
    <row r="261" s="2" customFormat="1">
      <c r="A261" s="37"/>
      <c r="B261" s="38"/>
      <c r="C261" s="37"/>
      <c r="D261" s="201" t="s">
        <v>162</v>
      </c>
      <c r="E261" s="37"/>
      <c r="F261" s="202" t="s">
        <v>1199</v>
      </c>
      <c r="G261" s="37"/>
      <c r="H261" s="37"/>
      <c r="I261" s="123"/>
      <c r="J261" s="37"/>
      <c r="K261" s="37"/>
      <c r="L261" s="38"/>
      <c r="M261" s="203"/>
      <c r="N261" s="204"/>
      <c r="O261" s="76"/>
      <c r="P261" s="76"/>
      <c r="Q261" s="76"/>
      <c r="R261" s="76"/>
      <c r="S261" s="76"/>
      <c r="T261" s="7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8" t="s">
        <v>162</v>
      </c>
      <c r="AU261" s="18" t="s">
        <v>83</v>
      </c>
    </row>
    <row r="262" s="14" customFormat="1">
      <c r="A262" s="14"/>
      <c r="B262" s="217"/>
      <c r="C262" s="14"/>
      <c r="D262" s="201" t="s">
        <v>264</v>
      </c>
      <c r="E262" s="218" t="s">
        <v>1</v>
      </c>
      <c r="F262" s="219" t="s">
        <v>81</v>
      </c>
      <c r="G262" s="14"/>
      <c r="H262" s="220">
        <v>1</v>
      </c>
      <c r="I262" s="221"/>
      <c r="J262" s="14"/>
      <c r="K262" s="14"/>
      <c r="L262" s="217"/>
      <c r="M262" s="222"/>
      <c r="N262" s="223"/>
      <c r="O262" s="223"/>
      <c r="P262" s="223"/>
      <c r="Q262" s="223"/>
      <c r="R262" s="223"/>
      <c r="S262" s="223"/>
      <c r="T262" s="22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18" t="s">
        <v>264</v>
      </c>
      <c r="AU262" s="218" t="s">
        <v>83</v>
      </c>
      <c r="AV262" s="14" t="s">
        <v>83</v>
      </c>
      <c r="AW262" s="14" t="s">
        <v>30</v>
      </c>
      <c r="AX262" s="14" t="s">
        <v>81</v>
      </c>
      <c r="AY262" s="218" t="s">
        <v>153</v>
      </c>
    </row>
    <row r="263" s="2" customFormat="1" ht="16.5" customHeight="1">
      <c r="A263" s="37"/>
      <c r="B263" s="187"/>
      <c r="C263" s="236" t="s">
        <v>677</v>
      </c>
      <c r="D263" s="236" t="s">
        <v>491</v>
      </c>
      <c r="E263" s="237" t="s">
        <v>1200</v>
      </c>
      <c r="F263" s="238" t="s">
        <v>1201</v>
      </c>
      <c r="G263" s="239" t="s">
        <v>494</v>
      </c>
      <c r="H263" s="240">
        <v>1</v>
      </c>
      <c r="I263" s="241"/>
      <c r="J263" s="242">
        <f>ROUND(I263*H263,2)</f>
        <v>0</v>
      </c>
      <c r="K263" s="238" t="s">
        <v>261</v>
      </c>
      <c r="L263" s="243"/>
      <c r="M263" s="244" t="s">
        <v>1</v>
      </c>
      <c r="N263" s="245" t="s">
        <v>38</v>
      </c>
      <c r="O263" s="76"/>
      <c r="P263" s="197">
        <f>O263*H263</f>
        <v>0</v>
      </c>
      <c r="Q263" s="197">
        <v>0.023</v>
      </c>
      <c r="R263" s="197">
        <f>Q263*H263</f>
        <v>0.023</v>
      </c>
      <c r="S263" s="197">
        <v>0</v>
      </c>
      <c r="T263" s="198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9" t="s">
        <v>193</v>
      </c>
      <c r="AT263" s="199" t="s">
        <v>491</v>
      </c>
      <c r="AU263" s="199" t="s">
        <v>83</v>
      </c>
      <c r="AY263" s="18" t="s">
        <v>153</v>
      </c>
      <c r="BE263" s="200">
        <f>IF(N263="základní",J263,0)</f>
        <v>0</v>
      </c>
      <c r="BF263" s="200">
        <f>IF(N263="snížená",J263,0)</f>
        <v>0</v>
      </c>
      <c r="BG263" s="200">
        <f>IF(N263="zákl. přenesená",J263,0)</f>
        <v>0</v>
      </c>
      <c r="BH263" s="200">
        <f>IF(N263="sníž. přenesená",J263,0)</f>
        <v>0</v>
      </c>
      <c r="BI263" s="200">
        <f>IF(N263="nulová",J263,0)</f>
        <v>0</v>
      </c>
      <c r="BJ263" s="18" t="s">
        <v>81</v>
      </c>
      <c r="BK263" s="200">
        <f>ROUND(I263*H263,2)</f>
        <v>0</v>
      </c>
      <c r="BL263" s="18" t="s">
        <v>173</v>
      </c>
      <c r="BM263" s="199" t="s">
        <v>1202</v>
      </c>
    </row>
    <row r="264" s="2" customFormat="1">
      <c r="A264" s="37"/>
      <c r="B264" s="38"/>
      <c r="C264" s="37"/>
      <c r="D264" s="201" t="s">
        <v>162</v>
      </c>
      <c r="E264" s="37"/>
      <c r="F264" s="202" t="s">
        <v>1201</v>
      </c>
      <c r="G264" s="37"/>
      <c r="H264" s="37"/>
      <c r="I264" s="123"/>
      <c r="J264" s="37"/>
      <c r="K264" s="37"/>
      <c r="L264" s="38"/>
      <c r="M264" s="203"/>
      <c r="N264" s="204"/>
      <c r="O264" s="76"/>
      <c r="P264" s="76"/>
      <c r="Q264" s="76"/>
      <c r="R264" s="76"/>
      <c r="S264" s="76"/>
      <c r="T264" s="7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8" t="s">
        <v>162</v>
      </c>
      <c r="AU264" s="18" t="s">
        <v>83</v>
      </c>
    </row>
    <row r="265" s="14" customFormat="1">
      <c r="A265" s="14"/>
      <c r="B265" s="217"/>
      <c r="C265" s="14"/>
      <c r="D265" s="201" t="s">
        <v>264</v>
      </c>
      <c r="E265" s="218" t="s">
        <v>1</v>
      </c>
      <c r="F265" s="219" t="s">
        <v>81</v>
      </c>
      <c r="G265" s="14"/>
      <c r="H265" s="220">
        <v>1</v>
      </c>
      <c r="I265" s="221"/>
      <c r="J265" s="14"/>
      <c r="K265" s="14"/>
      <c r="L265" s="217"/>
      <c r="M265" s="222"/>
      <c r="N265" s="223"/>
      <c r="O265" s="223"/>
      <c r="P265" s="223"/>
      <c r="Q265" s="223"/>
      <c r="R265" s="223"/>
      <c r="S265" s="223"/>
      <c r="T265" s="22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18" t="s">
        <v>264</v>
      </c>
      <c r="AU265" s="218" t="s">
        <v>83</v>
      </c>
      <c r="AV265" s="14" t="s">
        <v>83</v>
      </c>
      <c r="AW265" s="14" t="s">
        <v>30</v>
      </c>
      <c r="AX265" s="14" t="s">
        <v>81</v>
      </c>
      <c r="AY265" s="218" t="s">
        <v>153</v>
      </c>
    </row>
    <row r="266" s="2" customFormat="1" ht="16.5" customHeight="1">
      <c r="A266" s="37"/>
      <c r="B266" s="187"/>
      <c r="C266" s="188" t="s">
        <v>683</v>
      </c>
      <c r="D266" s="188" t="s">
        <v>156</v>
      </c>
      <c r="E266" s="189" t="s">
        <v>1203</v>
      </c>
      <c r="F266" s="190" t="s">
        <v>1204</v>
      </c>
      <c r="G266" s="191" t="s">
        <v>494</v>
      </c>
      <c r="H266" s="192">
        <v>7</v>
      </c>
      <c r="I266" s="193"/>
      <c r="J266" s="194">
        <f>ROUND(I266*H266,2)</f>
        <v>0</v>
      </c>
      <c r="K266" s="190" t="s">
        <v>1</v>
      </c>
      <c r="L266" s="38"/>
      <c r="M266" s="195" t="s">
        <v>1</v>
      </c>
      <c r="N266" s="196" t="s">
        <v>38</v>
      </c>
      <c r="O266" s="76"/>
      <c r="P266" s="197">
        <f>O266*H266</f>
        <v>0</v>
      </c>
      <c r="Q266" s="197">
        <v>0.12303160000000001</v>
      </c>
      <c r="R266" s="197">
        <f>Q266*H266</f>
        <v>0.86122120000000002</v>
      </c>
      <c r="S266" s="197">
        <v>0</v>
      </c>
      <c r="T266" s="198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99" t="s">
        <v>173</v>
      </c>
      <c r="AT266" s="199" t="s">
        <v>156</v>
      </c>
      <c r="AU266" s="199" t="s">
        <v>83</v>
      </c>
      <c r="AY266" s="18" t="s">
        <v>153</v>
      </c>
      <c r="BE266" s="200">
        <f>IF(N266="základní",J266,0)</f>
        <v>0</v>
      </c>
      <c r="BF266" s="200">
        <f>IF(N266="snížená",J266,0)</f>
        <v>0</v>
      </c>
      <c r="BG266" s="200">
        <f>IF(N266="zákl. přenesená",J266,0)</f>
        <v>0</v>
      </c>
      <c r="BH266" s="200">
        <f>IF(N266="sníž. přenesená",J266,0)</f>
        <v>0</v>
      </c>
      <c r="BI266" s="200">
        <f>IF(N266="nulová",J266,0)</f>
        <v>0</v>
      </c>
      <c r="BJ266" s="18" t="s">
        <v>81</v>
      </c>
      <c r="BK266" s="200">
        <f>ROUND(I266*H266,2)</f>
        <v>0</v>
      </c>
      <c r="BL266" s="18" t="s">
        <v>173</v>
      </c>
      <c r="BM266" s="199" t="s">
        <v>1205</v>
      </c>
    </row>
    <row r="267" s="2" customFormat="1">
      <c r="A267" s="37"/>
      <c r="B267" s="38"/>
      <c r="C267" s="37"/>
      <c r="D267" s="201" t="s">
        <v>162</v>
      </c>
      <c r="E267" s="37"/>
      <c r="F267" s="202" t="s">
        <v>1204</v>
      </c>
      <c r="G267" s="37"/>
      <c r="H267" s="37"/>
      <c r="I267" s="123"/>
      <c r="J267" s="37"/>
      <c r="K267" s="37"/>
      <c r="L267" s="38"/>
      <c r="M267" s="203"/>
      <c r="N267" s="204"/>
      <c r="O267" s="76"/>
      <c r="P267" s="76"/>
      <c r="Q267" s="76"/>
      <c r="R267" s="76"/>
      <c r="S267" s="76"/>
      <c r="T267" s="7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162</v>
      </c>
      <c r="AU267" s="18" t="s">
        <v>83</v>
      </c>
    </row>
    <row r="268" s="14" customFormat="1">
      <c r="A268" s="14"/>
      <c r="B268" s="217"/>
      <c r="C268" s="14"/>
      <c r="D268" s="201" t="s">
        <v>264</v>
      </c>
      <c r="E268" s="218" t="s">
        <v>1</v>
      </c>
      <c r="F268" s="219" t="s">
        <v>188</v>
      </c>
      <c r="G268" s="14"/>
      <c r="H268" s="220">
        <v>7</v>
      </c>
      <c r="I268" s="221"/>
      <c r="J268" s="14"/>
      <c r="K268" s="14"/>
      <c r="L268" s="217"/>
      <c r="M268" s="222"/>
      <c r="N268" s="223"/>
      <c r="O268" s="223"/>
      <c r="P268" s="223"/>
      <c r="Q268" s="223"/>
      <c r="R268" s="223"/>
      <c r="S268" s="223"/>
      <c r="T268" s="22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18" t="s">
        <v>264</v>
      </c>
      <c r="AU268" s="218" t="s">
        <v>83</v>
      </c>
      <c r="AV268" s="14" t="s">
        <v>83</v>
      </c>
      <c r="AW268" s="14" t="s">
        <v>30</v>
      </c>
      <c r="AX268" s="14" t="s">
        <v>81</v>
      </c>
      <c r="AY268" s="218" t="s">
        <v>153</v>
      </c>
    </row>
    <row r="269" s="2" customFormat="1" ht="16.5" customHeight="1">
      <c r="A269" s="37"/>
      <c r="B269" s="187"/>
      <c r="C269" s="236" t="s">
        <v>690</v>
      </c>
      <c r="D269" s="236" t="s">
        <v>491</v>
      </c>
      <c r="E269" s="237" t="s">
        <v>1206</v>
      </c>
      <c r="F269" s="238" t="s">
        <v>1207</v>
      </c>
      <c r="G269" s="239" t="s">
        <v>494</v>
      </c>
      <c r="H269" s="240">
        <v>7</v>
      </c>
      <c r="I269" s="241"/>
      <c r="J269" s="242">
        <f>ROUND(I269*H269,2)</f>
        <v>0</v>
      </c>
      <c r="K269" s="238" t="s">
        <v>1</v>
      </c>
      <c r="L269" s="243"/>
      <c r="M269" s="244" t="s">
        <v>1</v>
      </c>
      <c r="N269" s="245" t="s">
        <v>38</v>
      </c>
      <c r="O269" s="76"/>
      <c r="P269" s="197">
        <f>O269*H269</f>
        <v>0</v>
      </c>
      <c r="Q269" s="197">
        <v>0.013299999999999999</v>
      </c>
      <c r="R269" s="197">
        <f>Q269*H269</f>
        <v>0.093099999999999988</v>
      </c>
      <c r="S269" s="197">
        <v>0</v>
      </c>
      <c r="T269" s="198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99" t="s">
        <v>281</v>
      </c>
      <c r="AT269" s="199" t="s">
        <v>491</v>
      </c>
      <c r="AU269" s="199" t="s">
        <v>83</v>
      </c>
      <c r="AY269" s="18" t="s">
        <v>153</v>
      </c>
      <c r="BE269" s="200">
        <f>IF(N269="základní",J269,0)</f>
        <v>0</v>
      </c>
      <c r="BF269" s="200">
        <f>IF(N269="snížená",J269,0)</f>
        <v>0</v>
      </c>
      <c r="BG269" s="200">
        <f>IF(N269="zákl. přenesená",J269,0)</f>
        <v>0</v>
      </c>
      <c r="BH269" s="200">
        <f>IF(N269="sníž. přenesená",J269,0)</f>
        <v>0</v>
      </c>
      <c r="BI269" s="200">
        <f>IF(N269="nulová",J269,0)</f>
        <v>0</v>
      </c>
      <c r="BJ269" s="18" t="s">
        <v>81</v>
      </c>
      <c r="BK269" s="200">
        <f>ROUND(I269*H269,2)</f>
        <v>0</v>
      </c>
      <c r="BL269" s="18" t="s">
        <v>237</v>
      </c>
      <c r="BM269" s="199" t="s">
        <v>1208</v>
      </c>
    </row>
    <row r="270" s="2" customFormat="1">
      <c r="A270" s="37"/>
      <c r="B270" s="38"/>
      <c r="C270" s="37"/>
      <c r="D270" s="201" t="s">
        <v>162</v>
      </c>
      <c r="E270" s="37"/>
      <c r="F270" s="202" t="s">
        <v>1207</v>
      </c>
      <c r="G270" s="37"/>
      <c r="H270" s="37"/>
      <c r="I270" s="123"/>
      <c r="J270" s="37"/>
      <c r="K270" s="37"/>
      <c r="L270" s="38"/>
      <c r="M270" s="203"/>
      <c r="N270" s="204"/>
      <c r="O270" s="76"/>
      <c r="P270" s="76"/>
      <c r="Q270" s="76"/>
      <c r="R270" s="76"/>
      <c r="S270" s="76"/>
      <c r="T270" s="7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18" t="s">
        <v>162</v>
      </c>
      <c r="AU270" s="18" t="s">
        <v>83</v>
      </c>
    </row>
    <row r="271" s="14" customFormat="1">
      <c r="A271" s="14"/>
      <c r="B271" s="217"/>
      <c r="C271" s="14"/>
      <c r="D271" s="201" t="s">
        <v>264</v>
      </c>
      <c r="E271" s="218" t="s">
        <v>1</v>
      </c>
      <c r="F271" s="219" t="s">
        <v>188</v>
      </c>
      <c r="G271" s="14"/>
      <c r="H271" s="220">
        <v>7</v>
      </c>
      <c r="I271" s="221"/>
      <c r="J271" s="14"/>
      <c r="K271" s="14"/>
      <c r="L271" s="217"/>
      <c r="M271" s="222"/>
      <c r="N271" s="223"/>
      <c r="O271" s="223"/>
      <c r="P271" s="223"/>
      <c r="Q271" s="223"/>
      <c r="R271" s="223"/>
      <c r="S271" s="223"/>
      <c r="T271" s="22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18" t="s">
        <v>264</v>
      </c>
      <c r="AU271" s="218" t="s">
        <v>83</v>
      </c>
      <c r="AV271" s="14" t="s">
        <v>83</v>
      </c>
      <c r="AW271" s="14" t="s">
        <v>30</v>
      </c>
      <c r="AX271" s="14" t="s">
        <v>81</v>
      </c>
      <c r="AY271" s="218" t="s">
        <v>153</v>
      </c>
    </row>
    <row r="272" s="2" customFormat="1" ht="16.5" customHeight="1">
      <c r="A272" s="37"/>
      <c r="B272" s="187"/>
      <c r="C272" s="188" t="s">
        <v>1209</v>
      </c>
      <c r="D272" s="188" t="s">
        <v>156</v>
      </c>
      <c r="E272" s="189" t="s">
        <v>1210</v>
      </c>
      <c r="F272" s="190" t="s">
        <v>1211</v>
      </c>
      <c r="G272" s="191" t="s">
        <v>494</v>
      </c>
      <c r="H272" s="192">
        <v>5</v>
      </c>
      <c r="I272" s="193"/>
      <c r="J272" s="194">
        <f>ROUND(I272*H272,2)</f>
        <v>0</v>
      </c>
      <c r="K272" s="190" t="s">
        <v>1</v>
      </c>
      <c r="L272" s="38"/>
      <c r="M272" s="195" t="s">
        <v>1</v>
      </c>
      <c r="N272" s="196" t="s">
        <v>38</v>
      </c>
      <c r="O272" s="76"/>
      <c r="P272" s="197">
        <f>O272*H272</f>
        <v>0</v>
      </c>
      <c r="Q272" s="197">
        <v>0.32905679999999998</v>
      </c>
      <c r="R272" s="197">
        <f>Q272*H272</f>
        <v>1.645284</v>
      </c>
      <c r="S272" s="197">
        <v>0</v>
      </c>
      <c r="T272" s="198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99" t="s">
        <v>173</v>
      </c>
      <c r="AT272" s="199" t="s">
        <v>156</v>
      </c>
      <c r="AU272" s="199" t="s">
        <v>83</v>
      </c>
      <c r="AY272" s="18" t="s">
        <v>153</v>
      </c>
      <c r="BE272" s="200">
        <f>IF(N272="základní",J272,0)</f>
        <v>0</v>
      </c>
      <c r="BF272" s="200">
        <f>IF(N272="snížená",J272,0)</f>
        <v>0</v>
      </c>
      <c r="BG272" s="200">
        <f>IF(N272="zákl. přenesená",J272,0)</f>
        <v>0</v>
      </c>
      <c r="BH272" s="200">
        <f>IF(N272="sníž. přenesená",J272,0)</f>
        <v>0</v>
      </c>
      <c r="BI272" s="200">
        <f>IF(N272="nulová",J272,0)</f>
        <v>0</v>
      </c>
      <c r="BJ272" s="18" t="s">
        <v>81</v>
      </c>
      <c r="BK272" s="200">
        <f>ROUND(I272*H272,2)</f>
        <v>0</v>
      </c>
      <c r="BL272" s="18" t="s">
        <v>173</v>
      </c>
      <c r="BM272" s="199" t="s">
        <v>1212</v>
      </c>
    </row>
    <row r="273" s="2" customFormat="1">
      <c r="A273" s="37"/>
      <c r="B273" s="38"/>
      <c r="C273" s="37"/>
      <c r="D273" s="201" t="s">
        <v>162</v>
      </c>
      <c r="E273" s="37"/>
      <c r="F273" s="202" t="s">
        <v>1211</v>
      </c>
      <c r="G273" s="37"/>
      <c r="H273" s="37"/>
      <c r="I273" s="123"/>
      <c r="J273" s="37"/>
      <c r="K273" s="37"/>
      <c r="L273" s="38"/>
      <c r="M273" s="203"/>
      <c r="N273" s="204"/>
      <c r="O273" s="76"/>
      <c r="P273" s="76"/>
      <c r="Q273" s="76"/>
      <c r="R273" s="76"/>
      <c r="S273" s="76"/>
      <c r="T273" s="7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8" t="s">
        <v>162</v>
      </c>
      <c r="AU273" s="18" t="s">
        <v>83</v>
      </c>
    </row>
    <row r="274" s="14" customFormat="1">
      <c r="A274" s="14"/>
      <c r="B274" s="217"/>
      <c r="C274" s="14"/>
      <c r="D274" s="201" t="s">
        <v>264</v>
      </c>
      <c r="E274" s="218" t="s">
        <v>1</v>
      </c>
      <c r="F274" s="219" t="s">
        <v>152</v>
      </c>
      <c r="G274" s="14"/>
      <c r="H274" s="220">
        <v>5</v>
      </c>
      <c r="I274" s="221"/>
      <c r="J274" s="14"/>
      <c r="K274" s="14"/>
      <c r="L274" s="217"/>
      <c r="M274" s="222"/>
      <c r="N274" s="223"/>
      <c r="O274" s="223"/>
      <c r="P274" s="223"/>
      <c r="Q274" s="223"/>
      <c r="R274" s="223"/>
      <c r="S274" s="223"/>
      <c r="T274" s="22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18" t="s">
        <v>264</v>
      </c>
      <c r="AU274" s="218" t="s">
        <v>83</v>
      </c>
      <c r="AV274" s="14" t="s">
        <v>83</v>
      </c>
      <c r="AW274" s="14" t="s">
        <v>30</v>
      </c>
      <c r="AX274" s="14" t="s">
        <v>81</v>
      </c>
      <c r="AY274" s="218" t="s">
        <v>153</v>
      </c>
    </row>
    <row r="275" s="2" customFormat="1" ht="16.5" customHeight="1">
      <c r="A275" s="37"/>
      <c r="B275" s="187"/>
      <c r="C275" s="236" t="s">
        <v>1213</v>
      </c>
      <c r="D275" s="236" t="s">
        <v>491</v>
      </c>
      <c r="E275" s="237" t="s">
        <v>1214</v>
      </c>
      <c r="F275" s="238" t="s">
        <v>1215</v>
      </c>
      <c r="G275" s="239" t="s">
        <v>494</v>
      </c>
      <c r="H275" s="240">
        <v>5</v>
      </c>
      <c r="I275" s="241"/>
      <c r="J275" s="242">
        <f>ROUND(I275*H275,2)</f>
        <v>0</v>
      </c>
      <c r="K275" s="238" t="s">
        <v>1</v>
      </c>
      <c r="L275" s="243"/>
      <c r="M275" s="244" t="s">
        <v>1</v>
      </c>
      <c r="N275" s="245" t="s">
        <v>38</v>
      </c>
      <c r="O275" s="76"/>
      <c r="P275" s="197">
        <f>O275*H275</f>
        <v>0</v>
      </c>
      <c r="Q275" s="197">
        <v>0.029499999999999998</v>
      </c>
      <c r="R275" s="197">
        <f>Q275*H275</f>
        <v>0.14749999999999999</v>
      </c>
      <c r="S275" s="197">
        <v>0</v>
      </c>
      <c r="T275" s="198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99" t="s">
        <v>193</v>
      </c>
      <c r="AT275" s="199" t="s">
        <v>491</v>
      </c>
      <c r="AU275" s="199" t="s">
        <v>83</v>
      </c>
      <c r="AY275" s="18" t="s">
        <v>153</v>
      </c>
      <c r="BE275" s="200">
        <f>IF(N275="základní",J275,0)</f>
        <v>0</v>
      </c>
      <c r="BF275" s="200">
        <f>IF(N275="snížená",J275,0)</f>
        <v>0</v>
      </c>
      <c r="BG275" s="200">
        <f>IF(N275="zákl. přenesená",J275,0)</f>
        <v>0</v>
      </c>
      <c r="BH275" s="200">
        <f>IF(N275="sníž. přenesená",J275,0)</f>
        <v>0</v>
      </c>
      <c r="BI275" s="200">
        <f>IF(N275="nulová",J275,0)</f>
        <v>0</v>
      </c>
      <c r="BJ275" s="18" t="s">
        <v>81</v>
      </c>
      <c r="BK275" s="200">
        <f>ROUND(I275*H275,2)</f>
        <v>0</v>
      </c>
      <c r="BL275" s="18" t="s">
        <v>173</v>
      </c>
      <c r="BM275" s="199" t="s">
        <v>1216</v>
      </c>
    </row>
    <row r="276" s="2" customFormat="1">
      <c r="A276" s="37"/>
      <c r="B276" s="38"/>
      <c r="C276" s="37"/>
      <c r="D276" s="201" t="s">
        <v>162</v>
      </c>
      <c r="E276" s="37"/>
      <c r="F276" s="202" t="s">
        <v>1215</v>
      </c>
      <c r="G276" s="37"/>
      <c r="H276" s="37"/>
      <c r="I276" s="123"/>
      <c r="J276" s="37"/>
      <c r="K276" s="37"/>
      <c r="L276" s="38"/>
      <c r="M276" s="203"/>
      <c r="N276" s="204"/>
      <c r="O276" s="76"/>
      <c r="P276" s="76"/>
      <c r="Q276" s="76"/>
      <c r="R276" s="76"/>
      <c r="S276" s="76"/>
      <c r="T276" s="7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8" t="s">
        <v>162</v>
      </c>
      <c r="AU276" s="18" t="s">
        <v>83</v>
      </c>
    </row>
    <row r="277" s="14" customFormat="1">
      <c r="A277" s="14"/>
      <c r="B277" s="217"/>
      <c r="C277" s="14"/>
      <c r="D277" s="201" t="s">
        <v>264</v>
      </c>
      <c r="E277" s="218" t="s">
        <v>1</v>
      </c>
      <c r="F277" s="219" t="s">
        <v>152</v>
      </c>
      <c r="G277" s="14"/>
      <c r="H277" s="220">
        <v>5</v>
      </c>
      <c r="I277" s="221"/>
      <c r="J277" s="14"/>
      <c r="K277" s="14"/>
      <c r="L277" s="217"/>
      <c r="M277" s="222"/>
      <c r="N277" s="223"/>
      <c r="O277" s="223"/>
      <c r="P277" s="223"/>
      <c r="Q277" s="223"/>
      <c r="R277" s="223"/>
      <c r="S277" s="223"/>
      <c r="T277" s="22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18" t="s">
        <v>264</v>
      </c>
      <c r="AU277" s="218" t="s">
        <v>83</v>
      </c>
      <c r="AV277" s="14" t="s">
        <v>83</v>
      </c>
      <c r="AW277" s="14" t="s">
        <v>30</v>
      </c>
      <c r="AX277" s="14" t="s">
        <v>81</v>
      </c>
      <c r="AY277" s="218" t="s">
        <v>153</v>
      </c>
    </row>
    <row r="278" s="2" customFormat="1" ht="16.5" customHeight="1">
      <c r="A278" s="37"/>
      <c r="B278" s="187"/>
      <c r="C278" s="188" t="s">
        <v>1217</v>
      </c>
      <c r="D278" s="188" t="s">
        <v>156</v>
      </c>
      <c r="E278" s="189" t="s">
        <v>1218</v>
      </c>
      <c r="F278" s="190" t="s">
        <v>1219</v>
      </c>
      <c r="G278" s="191" t="s">
        <v>373</v>
      </c>
      <c r="H278" s="192">
        <v>221.77000000000001</v>
      </c>
      <c r="I278" s="193"/>
      <c r="J278" s="194">
        <f>ROUND(I278*H278,2)</f>
        <v>0</v>
      </c>
      <c r="K278" s="190" t="s">
        <v>1</v>
      </c>
      <c r="L278" s="38"/>
      <c r="M278" s="195" t="s">
        <v>1</v>
      </c>
      <c r="N278" s="196" t="s">
        <v>38</v>
      </c>
      <c r="O278" s="76"/>
      <c r="P278" s="197">
        <f>O278*H278</f>
        <v>0</v>
      </c>
      <c r="Q278" s="197">
        <v>0</v>
      </c>
      <c r="R278" s="197">
        <f>Q278*H278</f>
        <v>0</v>
      </c>
      <c r="S278" s="197">
        <v>0</v>
      </c>
      <c r="T278" s="198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99" t="s">
        <v>173</v>
      </c>
      <c r="AT278" s="199" t="s">
        <v>156</v>
      </c>
      <c r="AU278" s="199" t="s">
        <v>83</v>
      </c>
      <c r="AY278" s="18" t="s">
        <v>153</v>
      </c>
      <c r="BE278" s="200">
        <f>IF(N278="základní",J278,0)</f>
        <v>0</v>
      </c>
      <c r="BF278" s="200">
        <f>IF(N278="snížená",J278,0)</f>
        <v>0</v>
      </c>
      <c r="BG278" s="200">
        <f>IF(N278="zákl. přenesená",J278,0)</f>
        <v>0</v>
      </c>
      <c r="BH278" s="200">
        <f>IF(N278="sníž. přenesená",J278,0)</f>
        <v>0</v>
      </c>
      <c r="BI278" s="200">
        <f>IF(N278="nulová",J278,0)</f>
        <v>0</v>
      </c>
      <c r="BJ278" s="18" t="s">
        <v>81</v>
      </c>
      <c r="BK278" s="200">
        <f>ROUND(I278*H278,2)</f>
        <v>0</v>
      </c>
      <c r="BL278" s="18" t="s">
        <v>173</v>
      </c>
      <c r="BM278" s="199" t="s">
        <v>1220</v>
      </c>
    </row>
    <row r="279" s="2" customFormat="1">
      <c r="A279" s="37"/>
      <c r="B279" s="38"/>
      <c r="C279" s="37"/>
      <c r="D279" s="201" t="s">
        <v>162</v>
      </c>
      <c r="E279" s="37"/>
      <c r="F279" s="202" t="s">
        <v>1221</v>
      </c>
      <c r="G279" s="37"/>
      <c r="H279" s="37"/>
      <c r="I279" s="123"/>
      <c r="J279" s="37"/>
      <c r="K279" s="37"/>
      <c r="L279" s="38"/>
      <c r="M279" s="203"/>
      <c r="N279" s="204"/>
      <c r="O279" s="76"/>
      <c r="P279" s="76"/>
      <c r="Q279" s="76"/>
      <c r="R279" s="76"/>
      <c r="S279" s="76"/>
      <c r="T279" s="7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8" t="s">
        <v>162</v>
      </c>
      <c r="AU279" s="18" t="s">
        <v>83</v>
      </c>
    </row>
    <row r="280" s="14" customFormat="1">
      <c r="A280" s="14"/>
      <c r="B280" s="217"/>
      <c r="C280" s="14"/>
      <c r="D280" s="201" t="s">
        <v>264</v>
      </c>
      <c r="E280" s="218" t="s">
        <v>1</v>
      </c>
      <c r="F280" s="219" t="s">
        <v>1108</v>
      </c>
      <c r="G280" s="14"/>
      <c r="H280" s="220">
        <v>221.77000000000001</v>
      </c>
      <c r="I280" s="221"/>
      <c r="J280" s="14"/>
      <c r="K280" s="14"/>
      <c r="L280" s="217"/>
      <c r="M280" s="222"/>
      <c r="N280" s="223"/>
      <c r="O280" s="223"/>
      <c r="P280" s="223"/>
      <c r="Q280" s="223"/>
      <c r="R280" s="223"/>
      <c r="S280" s="223"/>
      <c r="T280" s="22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18" t="s">
        <v>264</v>
      </c>
      <c r="AU280" s="218" t="s">
        <v>83</v>
      </c>
      <c r="AV280" s="14" t="s">
        <v>83</v>
      </c>
      <c r="AW280" s="14" t="s">
        <v>30</v>
      </c>
      <c r="AX280" s="14" t="s">
        <v>81</v>
      </c>
      <c r="AY280" s="218" t="s">
        <v>153</v>
      </c>
    </row>
    <row r="281" s="2" customFormat="1" ht="16.5" customHeight="1">
      <c r="A281" s="37"/>
      <c r="B281" s="187"/>
      <c r="C281" s="188" t="s">
        <v>1222</v>
      </c>
      <c r="D281" s="188" t="s">
        <v>156</v>
      </c>
      <c r="E281" s="189" t="s">
        <v>1223</v>
      </c>
      <c r="F281" s="190" t="s">
        <v>1224</v>
      </c>
      <c r="G281" s="191" t="s">
        <v>373</v>
      </c>
      <c r="H281" s="192">
        <v>221.77000000000001</v>
      </c>
      <c r="I281" s="193"/>
      <c r="J281" s="194">
        <f>ROUND(I281*H281,2)</f>
        <v>0</v>
      </c>
      <c r="K281" s="190" t="s">
        <v>1</v>
      </c>
      <c r="L281" s="38"/>
      <c r="M281" s="195" t="s">
        <v>1</v>
      </c>
      <c r="N281" s="196" t="s">
        <v>38</v>
      </c>
      <c r="O281" s="76"/>
      <c r="P281" s="197">
        <f>O281*H281</f>
        <v>0</v>
      </c>
      <c r="Q281" s="197">
        <v>1.0000000000000001E-05</v>
      </c>
      <c r="R281" s="197">
        <f>Q281*H281</f>
        <v>0.0022177000000000004</v>
      </c>
      <c r="S281" s="197">
        <v>0</v>
      </c>
      <c r="T281" s="198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99" t="s">
        <v>237</v>
      </c>
      <c r="AT281" s="199" t="s">
        <v>156</v>
      </c>
      <c r="AU281" s="199" t="s">
        <v>83</v>
      </c>
      <c r="AY281" s="18" t="s">
        <v>153</v>
      </c>
      <c r="BE281" s="200">
        <f>IF(N281="základní",J281,0)</f>
        <v>0</v>
      </c>
      <c r="BF281" s="200">
        <f>IF(N281="snížená",J281,0)</f>
        <v>0</v>
      </c>
      <c r="BG281" s="200">
        <f>IF(N281="zákl. přenesená",J281,0)</f>
        <v>0</v>
      </c>
      <c r="BH281" s="200">
        <f>IF(N281="sníž. přenesená",J281,0)</f>
        <v>0</v>
      </c>
      <c r="BI281" s="200">
        <f>IF(N281="nulová",J281,0)</f>
        <v>0</v>
      </c>
      <c r="BJ281" s="18" t="s">
        <v>81</v>
      </c>
      <c r="BK281" s="200">
        <f>ROUND(I281*H281,2)</f>
        <v>0</v>
      </c>
      <c r="BL281" s="18" t="s">
        <v>237</v>
      </c>
      <c r="BM281" s="199" t="s">
        <v>1225</v>
      </c>
    </row>
    <row r="282" s="2" customFormat="1">
      <c r="A282" s="37"/>
      <c r="B282" s="38"/>
      <c r="C282" s="37"/>
      <c r="D282" s="201" t="s">
        <v>162</v>
      </c>
      <c r="E282" s="37"/>
      <c r="F282" s="202" t="s">
        <v>1226</v>
      </c>
      <c r="G282" s="37"/>
      <c r="H282" s="37"/>
      <c r="I282" s="123"/>
      <c r="J282" s="37"/>
      <c r="K282" s="37"/>
      <c r="L282" s="38"/>
      <c r="M282" s="203"/>
      <c r="N282" s="204"/>
      <c r="O282" s="76"/>
      <c r="P282" s="76"/>
      <c r="Q282" s="76"/>
      <c r="R282" s="76"/>
      <c r="S282" s="76"/>
      <c r="T282" s="7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8" t="s">
        <v>162</v>
      </c>
      <c r="AU282" s="18" t="s">
        <v>83</v>
      </c>
    </row>
    <row r="283" s="14" customFormat="1">
      <c r="A283" s="14"/>
      <c r="B283" s="217"/>
      <c r="C283" s="14"/>
      <c r="D283" s="201" t="s">
        <v>264</v>
      </c>
      <c r="E283" s="218" t="s">
        <v>1</v>
      </c>
      <c r="F283" s="219" t="s">
        <v>1108</v>
      </c>
      <c r="G283" s="14"/>
      <c r="H283" s="220">
        <v>221.77000000000001</v>
      </c>
      <c r="I283" s="221"/>
      <c r="J283" s="14"/>
      <c r="K283" s="14"/>
      <c r="L283" s="217"/>
      <c r="M283" s="222"/>
      <c r="N283" s="223"/>
      <c r="O283" s="223"/>
      <c r="P283" s="223"/>
      <c r="Q283" s="223"/>
      <c r="R283" s="223"/>
      <c r="S283" s="223"/>
      <c r="T283" s="22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18" t="s">
        <v>264</v>
      </c>
      <c r="AU283" s="218" t="s">
        <v>83</v>
      </c>
      <c r="AV283" s="14" t="s">
        <v>83</v>
      </c>
      <c r="AW283" s="14" t="s">
        <v>30</v>
      </c>
      <c r="AX283" s="14" t="s">
        <v>81</v>
      </c>
      <c r="AY283" s="218" t="s">
        <v>153</v>
      </c>
    </row>
    <row r="284" s="2" customFormat="1" ht="16.5" customHeight="1">
      <c r="A284" s="37"/>
      <c r="B284" s="187"/>
      <c r="C284" s="188" t="s">
        <v>1227</v>
      </c>
      <c r="D284" s="188" t="s">
        <v>156</v>
      </c>
      <c r="E284" s="189" t="s">
        <v>1228</v>
      </c>
      <c r="F284" s="190" t="s">
        <v>1229</v>
      </c>
      <c r="G284" s="191" t="s">
        <v>494</v>
      </c>
      <c r="H284" s="192">
        <v>2</v>
      </c>
      <c r="I284" s="193"/>
      <c r="J284" s="194">
        <f>ROUND(I284*H284,2)</f>
        <v>0</v>
      </c>
      <c r="K284" s="190" t="s">
        <v>261</v>
      </c>
      <c r="L284" s="38"/>
      <c r="M284" s="195" t="s">
        <v>1</v>
      </c>
      <c r="N284" s="196" t="s">
        <v>38</v>
      </c>
      <c r="O284" s="76"/>
      <c r="P284" s="197">
        <f>O284*H284</f>
        <v>0</v>
      </c>
      <c r="Q284" s="197">
        <v>0.00031</v>
      </c>
      <c r="R284" s="197">
        <f>Q284*H284</f>
        <v>0.00062</v>
      </c>
      <c r="S284" s="197">
        <v>0</v>
      </c>
      <c r="T284" s="198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99" t="s">
        <v>173</v>
      </c>
      <c r="AT284" s="199" t="s">
        <v>156</v>
      </c>
      <c r="AU284" s="199" t="s">
        <v>83</v>
      </c>
      <c r="AY284" s="18" t="s">
        <v>153</v>
      </c>
      <c r="BE284" s="200">
        <f>IF(N284="základní",J284,0)</f>
        <v>0</v>
      </c>
      <c r="BF284" s="200">
        <f>IF(N284="snížená",J284,0)</f>
        <v>0</v>
      </c>
      <c r="BG284" s="200">
        <f>IF(N284="zákl. přenesená",J284,0)</f>
        <v>0</v>
      </c>
      <c r="BH284" s="200">
        <f>IF(N284="sníž. přenesená",J284,0)</f>
        <v>0</v>
      </c>
      <c r="BI284" s="200">
        <f>IF(N284="nulová",J284,0)</f>
        <v>0</v>
      </c>
      <c r="BJ284" s="18" t="s">
        <v>81</v>
      </c>
      <c r="BK284" s="200">
        <f>ROUND(I284*H284,2)</f>
        <v>0</v>
      </c>
      <c r="BL284" s="18" t="s">
        <v>173</v>
      </c>
      <c r="BM284" s="199" t="s">
        <v>1230</v>
      </c>
    </row>
    <row r="285" s="2" customFormat="1">
      <c r="A285" s="37"/>
      <c r="B285" s="38"/>
      <c r="C285" s="37"/>
      <c r="D285" s="201" t="s">
        <v>162</v>
      </c>
      <c r="E285" s="37"/>
      <c r="F285" s="202" t="s">
        <v>1231</v>
      </c>
      <c r="G285" s="37"/>
      <c r="H285" s="37"/>
      <c r="I285" s="123"/>
      <c r="J285" s="37"/>
      <c r="K285" s="37"/>
      <c r="L285" s="38"/>
      <c r="M285" s="203"/>
      <c r="N285" s="204"/>
      <c r="O285" s="76"/>
      <c r="P285" s="76"/>
      <c r="Q285" s="76"/>
      <c r="R285" s="76"/>
      <c r="S285" s="76"/>
      <c r="T285" s="7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T285" s="18" t="s">
        <v>162</v>
      </c>
      <c r="AU285" s="18" t="s">
        <v>83</v>
      </c>
    </row>
    <row r="286" s="14" customFormat="1">
      <c r="A286" s="14"/>
      <c r="B286" s="217"/>
      <c r="C286" s="14"/>
      <c r="D286" s="201" t="s">
        <v>264</v>
      </c>
      <c r="E286" s="218" t="s">
        <v>1</v>
      </c>
      <c r="F286" s="219" t="s">
        <v>83</v>
      </c>
      <c r="G286" s="14"/>
      <c r="H286" s="220">
        <v>2</v>
      </c>
      <c r="I286" s="221"/>
      <c r="J286" s="14"/>
      <c r="K286" s="14"/>
      <c r="L286" s="217"/>
      <c r="M286" s="222"/>
      <c r="N286" s="223"/>
      <c r="O286" s="223"/>
      <c r="P286" s="223"/>
      <c r="Q286" s="223"/>
      <c r="R286" s="223"/>
      <c r="S286" s="223"/>
      <c r="T286" s="22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18" t="s">
        <v>264</v>
      </c>
      <c r="AU286" s="218" t="s">
        <v>83</v>
      </c>
      <c r="AV286" s="14" t="s">
        <v>83</v>
      </c>
      <c r="AW286" s="14" t="s">
        <v>30</v>
      </c>
      <c r="AX286" s="14" t="s">
        <v>81</v>
      </c>
      <c r="AY286" s="218" t="s">
        <v>153</v>
      </c>
    </row>
    <row r="287" s="2" customFormat="1" ht="16.5" customHeight="1">
      <c r="A287" s="37"/>
      <c r="B287" s="187"/>
      <c r="C287" s="188" t="s">
        <v>1232</v>
      </c>
      <c r="D287" s="188" t="s">
        <v>156</v>
      </c>
      <c r="E287" s="189" t="s">
        <v>1233</v>
      </c>
      <c r="F287" s="190" t="s">
        <v>1234</v>
      </c>
      <c r="G287" s="191" t="s">
        <v>494</v>
      </c>
      <c r="H287" s="192">
        <v>5</v>
      </c>
      <c r="I287" s="193"/>
      <c r="J287" s="194">
        <f>ROUND(I287*H287,2)</f>
        <v>0</v>
      </c>
      <c r="K287" s="190" t="s">
        <v>1</v>
      </c>
      <c r="L287" s="38"/>
      <c r="M287" s="195" t="s">
        <v>1</v>
      </c>
      <c r="N287" s="196" t="s">
        <v>38</v>
      </c>
      <c r="O287" s="76"/>
      <c r="P287" s="197">
        <f>O287*H287</f>
        <v>0</v>
      </c>
      <c r="Q287" s="197">
        <v>0.00015799999999999999</v>
      </c>
      <c r="R287" s="197">
        <f>Q287*H287</f>
        <v>0.0007899999999999999</v>
      </c>
      <c r="S287" s="197">
        <v>0</v>
      </c>
      <c r="T287" s="198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99" t="s">
        <v>173</v>
      </c>
      <c r="AT287" s="199" t="s">
        <v>156</v>
      </c>
      <c r="AU287" s="199" t="s">
        <v>83</v>
      </c>
      <c r="AY287" s="18" t="s">
        <v>153</v>
      </c>
      <c r="BE287" s="200">
        <f>IF(N287="základní",J287,0)</f>
        <v>0</v>
      </c>
      <c r="BF287" s="200">
        <f>IF(N287="snížená",J287,0)</f>
        <v>0</v>
      </c>
      <c r="BG287" s="200">
        <f>IF(N287="zákl. přenesená",J287,0)</f>
        <v>0</v>
      </c>
      <c r="BH287" s="200">
        <f>IF(N287="sníž. přenesená",J287,0)</f>
        <v>0</v>
      </c>
      <c r="BI287" s="200">
        <f>IF(N287="nulová",J287,0)</f>
        <v>0</v>
      </c>
      <c r="BJ287" s="18" t="s">
        <v>81</v>
      </c>
      <c r="BK287" s="200">
        <f>ROUND(I287*H287,2)</f>
        <v>0</v>
      </c>
      <c r="BL287" s="18" t="s">
        <v>173</v>
      </c>
      <c r="BM287" s="199" t="s">
        <v>1235</v>
      </c>
    </row>
    <row r="288" s="2" customFormat="1">
      <c r="A288" s="37"/>
      <c r="B288" s="38"/>
      <c r="C288" s="37"/>
      <c r="D288" s="201" t="s">
        <v>162</v>
      </c>
      <c r="E288" s="37"/>
      <c r="F288" s="202" t="s">
        <v>1236</v>
      </c>
      <c r="G288" s="37"/>
      <c r="H288" s="37"/>
      <c r="I288" s="123"/>
      <c r="J288" s="37"/>
      <c r="K288" s="37"/>
      <c r="L288" s="38"/>
      <c r="M288" s="203"/>
      <c r="N288" s="204"/>
      <c r="O288" s="76"/>
      <c r="P288" s="76"/>
      <c r="Q288" s="76"/>
      <c r="R288" s="76"/>
      <c r="S288" s="76"/>
      <c r="T288" s="7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8" t="s">
        <v>162</v>
      </c>
      <c r="AU288" s="18" t="s">
        <v>83</v>
      </c>
    </row>
    <row r="289" s="14" customFormat="1">
      <c r="A289" s="14"/>
      <c r="B289" s="217"/>
      <c r="C289" s="14"/>
      <c r="D289" s="201" t="s">
        <v>264</v>
      </c>
      <c r="E289" s="218" t="s">
        <v>1</v>
      </c>
      <c r="F289" s="219" t="s">
        <v>152</v>
      </c>
      <c r="G289" s="14"/>
      <c r="H289" s="220">
        <v>5</v>
      </c>
      <c r="I289" s="221"/>
      <c r="J289" s="14"/>
      <c r="K289" s="14"/>
      <c r="L289" s="217"/>
      <c r="M289" s="222"/>
      <c r="N289" s="223"/>
      <c r="O289" s="223"/>
      <c r="P289" s="223"/>
      <c r="Q289" s="223"/>
      <c r="R289" s="223"/>
      <c r="S289" s="223"/>
      <c r="T289" s="22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18" t="s">
        <v>264</v>
      </c>
      <c r="AU289" s="218" t="s">
        <v>83</v>
      </c>
      <c r="AV289" s="14" t="s">
        <v>83</v>
      </c>
      <c r="AW289" s="14" t="s">
        <v>30</v>
      </c>
      <c r="AX289" s="14" t="s">
        <v>81</v>
      </c>
      <c r="AY289" s="218" t="s">
        <v>153</v>
      </c>
    </row>
    <row r="290" s="2" customFormat="1" ht="16.5" customHeight="1">
      <c r="A290" s="37"/>
      <c r="B290" s="187"/>
      <c r="C290" s="188" t="s">
        <v>1237</v>
      </c>
      <c r="D290" s="188" t="s">
        <v>156</v>
      </c>
      <c r="E290" s="189" t="s">
        <v>1238</v>
      </c>
      <c r="F290" s="190" t="s">
        <v>1239</v>
      </c>
      <c r="G290" s="191" t="s">
        <v>373</v>
      </c>
      <c r="H290" s="192">
        <v>223.988</v>
      </c>
      <c r="I290" s="193"/>
      <c r="J290" s="194">
        <f>ROUND(I290*H290,2)</f>
        <v>0</v>
      </c>
      <c r="K290" s="190" t="s">
        <v>1</v>
      </c>
      <c r="L290" s="38"/>
      <c r="M290" s="195" t="s">
        <v>1</v>
      </c>
      <c r="N290" s="196" t="s">
        <v>38</v>
      </c>
      <c r="O290" s="76"/>
      <c r="P290" s="197">
        <f>O290*H290</f>
        <v>0</v>
      </c>
      <c r="Q290" s="197">
        <v>0.00019236000000000001</v>
      </c>
      <c r="R290" s="197">
        <f>Q290*H290</f>
        <v>0.043086331679999999</v>
      </c>
      <c r="S290" s="197">
        <v>0</v>
      </c>
      <c r="T290" s="198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99" t="s">
        <v>173</v>
      </c>
      <c r="AT290" s="199" t="s">
        <v>156</v>
      </c>
      <c r="AU290" s="199" t="s">
        <v>83</v>
      </c>
      <c r="AY290" s="18" t="s">
        <v>153</v>
      </c>
      <c r="BE290" s="200">
        <f>IF(N290="základní",J290,0)</f>
        <v>0</v>
      </c>
      <c r="BF290" s="200">
        <f>IF(N290="snížená",J290,0)</f>
        <v>0</v>
      </c>
      <c r="BG290" s="200">
        <f>IF(N290="zákl. přenesená",J290,0)</f>
        <v>0</v>
      </c>
      <c r="BH290" s="200">
        <f>IF(N290="sníž. přenesená",J290,0)</f>
        <v>0</v>
      </c>
      <c r="BI290" s="200">
        <f>IF(N290="nulová",J290,0)</f>
        <v>0</v>
      </c>
      <c r="BJ290" s="18" t="s">
        <v>81</v>
      </c>
      <c r="BK290" s="200">
        <f>ROUND(I290*H290,2)</f>
        <v>0</v>
      </c>
      <c r="BL290" s="18" t="s">
        <v>173</v>
      </c>
      <c r="BM290" s="199" t="s">
        <v>1240</v>
      </c>
    </row>
    <row r="291" s="2" customFormat="1">
      <c r="A291" s="37"/>
      <c r="B291" s="38"/>
      <c r="C291" s="37"/>
      <c r="D291" s="201" t="s">
        <v>162</v>
      </c>
      <c r="E291" s="37"/>
      <c r="F291" s="202" t="s">
        <v>1241</v>
      </c>
      <c r="G291" s="37"/>
      <c r="H291" s="37"/>
      <c r="I291" s="123"/>
      <c r="J291" s="37"/>
      <c r="K291" s="37"/>
      <c r="L291" s="38"/>
      <c r="M291" s="203"/>
      <c r="N291" s="204"/>
      <c r="O291" s="76"/>
      <c r="P291" s="76"/>
      <c r="Q291" s="76"/>
      <c r="R291" s="76"/>
      <c r="S291" s="76"/>
      <c r="T291" s="7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8" t="s">
        <v>162</v>
      </c>
      <c r="AU291" s="18" t="s">
        <v>83</v>
      </c>
    </row>
    <row r="292" s="14" customFormat="1">
      <c r="A292" s="14"/>
      <c r="B292" s="217"/>
      <c r="C292" s="14"/>
      <c r="D292" s="201" t="s">
        <v>264</v>
      </c>
      <c r="E292" s="218" t="s">
        <v>1</v>
      </c>
      <c r="F292" s="219" t="s">
        <v>1108</v>
      </c>
      <c r="G292" s="14"/>
      <c r="H292" s="220">
        <v>221.77000000000001</v>
      </c>
      <c r="I292" s="221"/>
      <c r="J292" s="14"/>
      <c r="K292" s="14"/>
      <c r="L292" s="217"/>
      <c r="M292" s="222"/>
      <c r="N292" s="223"/>
      <c r="O292" s="223"/>
      <c r="P292" s="223"/>
      <c r="Q292" s="223"/>
      <c r="R292" s="223"/>
      <c r="S292" s="223"/>
      <c r="T292" s="22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18" t="s">
        <v>264</v>
      </c>
      <c r="AU292" s="218" t="s">
        <v>83</v>
      </c>
      <c r="AV292" s="14" t="s">
        <v>83</v>
      </c>
      <c r="AW292" s="14" t="s">
        <v>30</v>
      </c>
      <c r="AX292" s="14" t="s">
        <v>81</v>
      </c>
      <c r="AY292" s="218" t="s">
        <v>153</v>
      </c>
    </row>
    <row r="293" s="14" customFormat="1">
      <c r="A293" s="14"/>
      <c r="B293" s="217"/>
      <c r="C293" s="14"/>
      <c r="D293" s="201" t="s">
        <v>264</v>
      </c>
      <c r="E293" s="14"/>
      <c r="F293" s="219" t="s">
        <v>1132</v>
      </c>
      <c r="G293" s="14"/>
      <c r="H293" s="220">
        <v>223.988</v>
      </c>
      <c r="I293" s="221"/>
      <c r="J293" s="14"/>
      <c r="K293" s="14"/>
      <c r="L293" s="217"/>
      <c r="M293" s="222"/>
      <c r="N293" s="223"/>
      <c r="O293" s="223"/>
      <c r="P293" s="223"/>
      <c r="Q293" s="223"/>
      <c r="R293" s="223"/>
      <c r="S293" s="223"/>
      <c r="T293" s="22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18" t="s">
        <v>264</v>
      </c>
      <c r="AU293" s="218" t="s">
        <v>83</v>
      </c>
      <c r="AV293" s="14" t="s">
        <v>83</v>
      </c>
      <c r="AW293" s="14" t="s">
        <v>3</v>
      </c>
      <c r="AX293" s="14" t="s">
        <v>81</v>
      </c>
      <c r="AY293" s="218" t="s">
        <v>153</v>
      </c>
    </row>
    <row r="294" s="2" customFormat="1" ht="16.5" customHeight="1">
      <c r="A294" s="37"/>
      <c r="B294" s="187"/>
      <c r="C294" s="188" t="s">
        <v>1242</v>
      </c>
      <c r="D294" s="188" t="s">
        <v>156</v>
      </c>
      <c r="E294" s="189" t="s">
        <v>1243</v>
      </c>
      <c r="F294" s="190" t="s">
        <v>1244</v>
      </c>
      <c r="G294" s="191" t="s">
        <v>373</v>
      </c>
      <c r="H294" s="192">
        <v>221.77000000000001</v>
      </c>
      <c r="I294" s="193"/>
      <c r="J294" s="194">
        <f>ROUND(I294*H294,2)</f>
        <v>0</v>
      </c>
      <c r="K294" s="190" t="s">
        <v>1</v>
      </c>
      <c r="L294" s="38"/>
      <c r="M294" s="195" t="s">
        <v>1</v>
      </c>
      <c r="N294" s="196" t="s">
        <v>38</v>
      </c>
      <c r="O294" s="76"/>
      <c r="P294" s="197">
        <f>O294*H294</f>
        <v>0</v>
      </c>
      <c r="Q294" s="197">
        <v>0.000126</v>
      </c>
      <c r="R294" s="197">
        <f>Q294*H294</f>
        <v>0.027943020000000002</v>
      </c>
      <c r="S294" s="197">
        <v>0</v>
      </c>
      <c r="T294" s="198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99" t="s">
        <v>173</v>
      </c>
      <c r="AT294" s="199" t="s">
        <v>156</v>
      </c>
      <c r="AU294" s="199" t="s">
        <v>83</v>
      </c>
      <c r="AY294" s="18" t="s">
        <v>153</v>
      </c>
      <c r="BE294" s="200">
        <f>IF(N294="základní",J294,0)</f>
        <v>0</v>
      </c>
      <c r="BF294" s="200">
        <f>IF(N294="snížená",J294,0)</f>
        <v>0</v>
      </c>
      <c r="BG294" s="200">
        <f>IF(N294="zákl. přenesená",J294,0)</f>
        <v>0</v>
      </c>
      <c r="BH294" s="200">
        <f>IF(N294="sníž. přenesená",J294,0)</f>
        <v>0</v>
      </c>
      <c r="BI294" s="200">
        <f>IF(N294="nulová",J294,0)</f>
        <v>0</v>
      </c>
      <c r="BJ294" s="18" t="s">
        <v>81</v>
      </c>
      <c r="BK294" s="200">
        <f>ROUND(I294*H294,2)</f>
        <v>0</v>
      </c>
      <c r="BL294" s="18" t="s">
        <v>173</v>
      </c>
      <c r="BM294" s="199" t="s">
        <v>1245</v>
      </c>
    </row>
    <row r="295" s="2" customFormat="1">
      <c r="A295" s="37"/>
      <c r="B295" s="38"/>
      <c r="C295" s="37"/>
      <c r="D295" s="201" t="s">
        <v>162</v>
      </c>
      <c r="E295" s="37"/>
      <c r="F295" s="202" t="s">
        <v>1246</v>
      </c>
      <c r="G295" s="37"/>
      <c r="H295" s="37"/>
      <c r="I295" s="123"/>
      <c r="J295" s="37"/>
      <c r="K295" s="37"/>
      <c r="L295" s="38"/>
      <c r="M295" s="203"/>
      <c r="N295" s="204"/>
      <c r="O295" s="76"/>
      <c r="P295" s="76"/>
      <c r="Q295" s="76"/>
      <c r="R295" s="76"/>
      <c r="S295" s="76"/>
      <c r="T295" s="7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18" t="s">
        <v>162</v>
      </c>
      <c r="AU295" s="18" t="s">
        <v>83</v>
      </c>
    </row>
    <row r="296" s="14" customFormat="1">
      <c r="A296" s="14"/>
      <c r="B296" s="217"/>
      <c r="C296" s="14"/>
      <c r="D296" s="201" t="s">
        <v>264</v>
      </c>
      <c r="E296" s="218" t="s">
        <v>1</v>
      </c>
      <c r="F296" s="219" t="s">
        <v>1108</v>
      </c>
      <c r="G296" s="14"/>
      <c r="H296" s="220">
        <v>221.77000000000001</v>
      </c>
      <c r="I296" s="221"/>
      <c r="J296" s="14"/>
      <c r="K296" s="14"/>
      <c r="L296" s="217"/>
      <c r="M296" s="222"/>
      <c r="N296" s="223"/>
      <c r="O296" s="223"/>
      <c r="P296" s="223"/>
      <c r="Q296" s="223"/>
      <c r="R296" s="223"/>
      <c r="S296" s="223"/>
      <c r="T296" s="22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18" t="s">
        <v>264</v>
      </c>
      <c r="AU296" s="218" t="s">
        <v>83</v>
      </c>
      <c r="AV296" s="14" t="s">
        <v>83</v>
      </c>
      <c r="AW296" s="14" t="s">
        <v>30</v>
      </c>
      <c r="AX296" s="14" t="s">
        <v>81</v>
      </c>
      <c r="AY296" s="218" t="s">
        <v>153</v>
      </c>
    </row>
    <row r="297" s="12" customFormat="1" ht="22.8" customHeight="1">
      <c r="A297" s="12"/>
      <c r="B297" s="174"/>
      <c r="C297" s="12"/>
      <c r="D297" s="175" t="s">
        <v>72</v>
      </c>
      <c r="E297" s="185" t="s">
        <v>201</v>
      </c>
      <c r="F297" s="185" t="s">
        <v>405</v>
      </c>
      <c r="G297" s="12"/>
      <c r="H297" s="12"/>
      <c r="I297" s="177"/>
      <c r="J297" s="186">
        <f>BK297</f>
        <v>0</v>
      </c>
      <c r="K297" s="12"/>
      <c r="L297" s="174"/>
      <c r="M297" s="179"/>
      <c r="N297" s="180"/>
      <c r="O297" s="180"/>
      <c r="P297" s="181">
        <f>SUM(P298:P306)</f>
        <v>0</v>
      </c>
      <c r="Q297" s="180"/>
      <c r="R297" s="181">
        <f>SUM(R298:R306)</f>
        <v>0</v>
      </c>
      <c r="S297" s="180"/>
      <c r="T297" s="182">
        <f>SUM(T298:T306)</f>
        <v>1.2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175" t="s">
        <v>81</v>
      </c>
      <c r="AT297" s="183" t="s">
        <v>72</v>
      </c>
      <c r="AU297" s="183" t="s">
        <v>81</v>
      </c>
      <c r="AY297" s="175" t="s">
        <v>153</v>
      </c>
      <c r="BK297" s="184">
        <f>SUM(BK298:BK306)</f>
        <v>0</v>
      </c>
    </row>
    <row r="298" s="2" customFormat="1" ht="16.5" customHeight="1">
      <c r="A298" s="37"/>
      <c r="B298" s="187"/>
      <c r="C298" s="188" t="s">
        <v>1247</v>
      </c>
      <c r="D298" s="188" t="s">
        <v>156</v>
      </c>
      <c r="E298" s="189" t="s">
        <v>1248</v>
      </c>
      <c r="F298" s="190" t="s">
        <v>1249</v>
      </c>
      <c r="G298" s="191" t="s">
        <v>260</v>
      </c>
      <c r="H298" s="192">
        <v>30</v>
      </c>
      <c r="I298" s="193"/>
      <c r="J298" s="194">
        <f>ROUND(I298*H298,2)</f>
        <v>0</v>
      </c>
      <c r="K298" s="190" t="s">
        <v>1</v>
      </c>
      <c r="L298" s="38"/>
      <c r="M298" s="195" t="s">
        <v>1</v>
      </c>
      <c r="N298" s="196" t="s">
        <v>38</v>
      </c>
      <c r="O298" s="76"/>
      <c r="P298" s="197">
        <f>O298*H298</f>
        <v>0</v>
      </c>
      <c r="Q298" s="197">
        <v>0</v>
      </c>
      <c r="R298" s="197">
        <f>Q298*H298</f>
        <v>0</v>
      </c>
      <c r="S298" s="197">
        <v>0.02</v>
      </c>
      <c r="T298" s="198">
        <f>S298*H298</f>
        <v>0.59999999999999998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199" t="s">
        <v>173</v>
      </c>
      <c r="AT298" s="199" t="s">
        <v>156</v>
      </c>
      <c r="AU298" s="199" t="s">
        <v>83</v>
      </c>
      <c r="AY298" s="18" t="s">
        <v>153</v>
      </c>
      <c r="BE298" s="200">
        <f>IF(N298="základní",J298,0)</f>
        <v>0</v>
      </c>
      <c r="BF298" s="200">
        <f>IF(N298="snížená",J298,0)</f>
        <v>0</v>
      </c>
      <c r="BG298" s="200">
        <f>IF(N298="zákl. přenesená",J298,0)</f>
        <v>0</v>
      </c>
      <c r="BH298" s="200">
        <f>IF(N298="sníž. přenesená",J298,0)</f>
        <v>0</v>
      </c>
      <c r="BI298" s="200">
        <f>IF(N298="nulová",J298,0)</f>
        <v>0</v>
      </c>
      <c r="BJ298" s="18" t="s">
        <v>81</v>
      </c>
      <c r="BK298" s="200">
        <f>ROUND(I298*H298,2)</f>
        <v>0</v>
      </c>
      <c r="BL298" s="18" t="s">
        <v>173</v>
      </c>
      <c r="BM298" s="199" t="s">
        <v>1250</v>
      </c>
    </row>
    <row r="299" s="2" customFormat="1">
      <c r="A299" s="37"/>
      <c r="B299" s="38"/>
      <c r="C299" s="37"/>
      <c r="D299" s="201" t="s">
        <v>162</v>
      </c>
      <c r="E299" s="37"/>
      <c r="F299" s="202" t="s">
        <v>1251</v>
      </c>
      <c r="G299" s="37"/>
      <c r="H299" s="37"/>
      <c r="I299" s="123"/>
      <c r="J299" s="37"/>
      <c r="K299" s="37"/>
      <c r="L299" s="38"/>
      <c r="M299" s="203"/>
      <c r="N299" s="204"/>
      <c r="O299" s="76"/>
      <c r="P299" s="76"/>
      <c r="Q299" s="76"/>
      <c r="R299" s="76"/>
      <c r="S299" s="76"/>
      <c r="T299" s="7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T299" s="18" t="s">
        <v>162</v>
      </c>
      <c r="AU299" s="18" t="s">
        <v>83</v>
      </c>
    </row>
    <row r="300" s="14" customFormat="1">
      <c r="A300" s="14"/>
      <c r="B300" s="217"/>
      <c r="C300" s="14"/>
      <c r="D300" s="201" t="s">
        <v>264</v>
      </c>
      <c r="E300" s="218" t="s">
        <v>1</v>
      </c>
      <c r="F300" s="219" t="s">
        <v>439</v>
      </c>
      <c r="G300" s="14"/>
      <c r="H300" s="220">
        <v>30</v>
      </c>
      <c r="I300" s="221"/>
      <c r="J300" s="14"/>
      <c r="K300" s="14"/>
      <c r="L300" s="217"/>
      <c r="M300" s="222"/>
      <c r="N300" s="223"/>
      <c r="O300" s="223"/>
      <c r="P300" s="223"/>
      <c r="Q300" s="223"/>
      <c r="R300" s="223"/>
      <c r="S300" s="223"/>
      <c r="T300" s="22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18" t="s">
        <v>264</v>
      </c>
      <c r="AU300" s="218" t="s">
        <v>83</v>
      </c>
      <c r="AV300" s="14" t="s">
        <v>83</v>
      </c>
      <c r="AW300" s="14" t="s">
        <v>30</v>
      </c>
      <c r="AX300" s="14" t="s">
        <v>81</v>
      </c>
      <c r="AY300" s="218" t="s">
        <v>153</v>
      </c>
    </row>
    <row r="301" s="2" customFormat="1" ht="16.5" customHeight="1">
      <c r="A301" s="37"/>
      <c r="B301" s="187"/>
      <c r="C301" s="188" t="s">
        <v>1252</v>
      </c>
      <c r="D301" s="188" t="s">
        <v>156</v>
      </c>
      <c r="E301" s="189" t="s">
        <v>1253</v>
      </c>
      <c r="F301" s="190" t="s">
        <v>1254</v>
      </c>
      <c r="G301" s="191" t="s">
        <v>260</v>
      </c>
      <c r="H301" s="192">
        <v>30</v>
      </c>
      <c r="I301" s="193"/>
      <c r="J301" s="194">
        <f>ROUND(I301*H301,2)</f>
        <v>0</v>
      </c>
      <c r="K301" s="190" t="s">
        <v>1</v>
      </c>
      <c r="L301" s="38"/>
      <c r="M301" s="195" t="s">
        <v>1</v>
      </c>
      <c r="N301" s="196" t="s">
        <v>38</v>
      </c>
      <c r="O301" s="76"/>
      <c r="P301" s="197">
        <f>O301*H301</f>
        <v>0</v>
      </c>
      <c r="Q301" s="197">
        <v>0</v>
      </c>
      <c r="R301" s="197">
        <f>Q301*H301</f>
        <v>0</v>
      </c>
      <c r="S301" s="197">
        <v>0.02</v>
      </c>
      <c r="T301" s="198">
        <f>S301*H301</f>
        <v>0.59999999999999998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199" t="s">
        <v>173</v>
      </c>
      <c r="AT301" s="199" t="s">
        <v>156</v>
      </c>
      <c r="AU301" s="199" t="s">
        <v>83</v>
      </c>
      <c r="AY301" s="18" t="s">
        <v>153</v>
      </c>
      <c r="BE301" s="200">
        <f>IF(N301="základní",J301,0)</f>
        <v>0</v>
      </c>
      <c r="BF301" s="200">
        <f>IF(N301="snížená",J301,0)</f>
        <v>0</v>
      </c>
      <c r="BG301" s="200">
        <f>IF(N301="zákl. přenesená",J301,0)</f>
        <v>0</v>
      </c>
      <c r="BH301" s="200">
        <f>IF(N301="sníž. přenesená",J301,0)</f>
        <v>0</v>
      </c>
      <c r="BI301" s="200">
        <f>IF(N301="nulová",J301,0)</f>
        <v>0</v>
      </c>
      <c r="BJ301" s="18" t="s">
        <v>81</v>
      </c>
      <c r="BK301" s="200">
        <f>ROUND(I301*H301,2)</f>
        <v>0</v>
      </c>
      <c r="BL301" s="18" t="s">
        <v>173</v>
      </c>
      <c r="BM301" s="199" t="s">
        <v>1255</v>
      </c>
    </row>
    <row r="302" s="2" customFormat="1">
      <c r="A302" s="37"/>
      <c r="B302" s="38"/>
      <c r="C302" s="37"/>
      <c r="D302" s="201" t="s">
        <v>162</v>
      </c>
      <c r="E302" s="37"/>
      <c r="F302" s="202" t="s">
        <v>1256</v>
      </c>
      <c r="G302" s="37"/>
      <c r="H302" s="37"/>
      <c r="I302" s="123"/>
      <c r="J302" s="37"/>
      <c r="K302" s="37"/>
      <c r="L302" s="38"/>
      <c r="M302" s="203"/>
      <c r="N302" s="204"/>
      <c r="O302" s="76"/>
      <c r="P302" s="76"/>
      <c r="Q302" s="76"/>
      <c r="R302" s="76"/>
      <c r="S302" s="76"/>
      <c r="T302" s="7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8" t="s">
        <v>162</v>
      </c>
      <c r="AU302" s="18" t="s">
        <v>83</v>
      </c>
    </row>
    <row r="303" s="14" customFormat="1">
      <c r="A303" s="14"/>
      <c r="B303" s="217"/>
      <c r="C303" s="14"/>
      <c r="D303" s="201" t="s">
        <v>264</v>
      </c>
      <c r="E303" s="218" t="s">
        <v>1</v>
      </c>
      <c r="F303" s="219" t="s">
        <v>439</v>
      </c>
      <c r="G303" s="14"/>
      <c r="H303" s="220">
        <v>30</v>
      </c>
      <c r="I303" s="221"/>
      <c r="J303" s="14"/>
      <c r="K303" s="14"/>
      <c r="L303" s="217"/>
      <c r="M303" s="222"/>
      <c r="N303" s="223"/>
      <c r="O303" s="223"/>
      <c r="P303" s="223"/>
      <c r="Q303" s="223"/>
      <c r="R303" s="223"/>
      <c r="S303" s="223"/>
      <c r="T303" s="22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18" t="s">
        <v>264</v>
      </c>
      <c r="AU303" s="218" t="s">
        <v>83</v>
      </c>
      <c r="AV303" s="14" t="s">
        <v>83</v>
      </c>
      <c r="AW303" s="14" t="s">
        <v>30</v>
      </c>
      <c r="AX303" s="14" t="s">
        <v>81</v>
      </c>
      <c r="AY303" s="218" t="s">
        <v>153</v>
      </c>
    </row>
    <row r="304" s="2" customFormat="1" ht="16.5" customHeight="1">
      <c r="A304" s="37"/>
      <c r="B304" s="187"/>
      <c r="C304" s="188" t="s">
        <v>1257</v>
      </c>
      <c r="D304" s="188" t="s">
        <v>156</v>
      </c>
      <c r="E304" s="189" t="s">
        <v>1258</v>
      </c>
      <c r="F304" s="190" t="s">
        <v>1259</v>
      </c>
      <c r="G304" s="191" t="s">
        <v>494</v>
      </c>
      <c r="H304" s="192">
        <v>3</v>
      </c>
      <c r="I304" s="193"/>
      <c r="J304" s="194">
        <f>ROUND(I304*H304,2)</f>
        <v>0</v>
      </c>
      <c r="K304" s="190" t="s">
        <v>1</v>
      </c>
      <c r="L304" s="38"/>
      <c r="M304" s="195" t="s">
        <v>1</v>
      </c>
      <c r="N304" s="196" t="s">
        <v>38</v>
      </c>
      <c r="O304" s="76"/>
      <c r="P304" s="197">
        <f>O304*H304</f>
        <v>0</v>
      </c>
      <c r="Q304" s="197">
        <v>0</v>
      </c>
      <c r="R304" s="197">
        <f>Q304*H304</f>
        <v>0</v>
      </c>
      <c r="S304" s="197">
        <v>0</v>
      </c>
      <c r="T304" s="198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199" t="s">
        <v>173</v>
      </c>
      <c r="AT304" s="199" t="s">
        <v>156</v>
      </c>
      <c r="AU304" s="199" t="s">
        <v>83</v>
      </c>
      <c r="AY304" s="18" t="s">
        <v>153</v>
      </c>
      <c r="BE304" s="200">
        <f>IF(N304="základní",J304,0)</f>
        <v>0</v>
      </c>
      <c r="BF304" s="200">
        <f>IF(N304="snížená",J304,0)</f>
        <v>0</v>
      </c>
      <c r="BG304" s="200">
        <f>IF(N304="zákl. přenesená",J304,0)</f>
        <v>0</v>
      </c>
      <c r="BH304" s="200">
        <f>IF(N304="sníž. přenesená",J304,0)</f>
        <v>0</v>
      </c>
      <c r="BI304" s="200">
        <f>IF(N304="nulová",J304,0)</f>
        <v>0</v>
      </c>
      <c r="BJ304" s="18" t="s">
        <v>81</v>
      </c>
      <c r="BK304" s="200">
        <f>ROUND(I304*H304,2)</f>
        <v>0</v>
      </c>
      <c r="BL304" s="18" t="s">
        <v>173</v>
      </c>
      <c r="BM304" s="199" t="s">
        <v>1260</v>
      </c>
    </row>
    <row r="305" s="2" customFormat="1">
      <c r="A305" s="37"/>
      <c r="B305" s="38"/>
      <c r="C305" s="37"/>
      <c r="D305" s="201" t="s">
        <v>162</v>
      </c>
      <c r="E305" s="37"/>
      <c r="F305" s="202" t="s">
        <v>1259</v>
      </c>
      <c r="G305" s="37"/>
      <c r="H305" s="37"/>
      <c r="I305" s="123"/>
      <c r="J305" s="37"/>
      <c r="K305" s="37"/>
      <c r="L305" s="38"/>
      <c r="M305" s="203"/>
      <c r="N305" s="204"/>
      <c r="O305" s="76"/>
      <c r="P305" s="76"/>
      <c r="Q305" s="76"/>
      <c r="R305" s="76"/>
      <c r="S305" s="76"/>
      <c r="T305" s="7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T305" s="18" t="s">
        <v>162</v>
      </c>
      <c r="AU305" s="18" t="s">
        <v>83</v>
      </c>
    </row>
    <row r="306" s="14" customFormat="1">
      <c r="A306" s="14"/>
      <c r="B306" s="217"/>
      <c r="C306" s="14"/>
      <c r="D306" s="201" t="s">
        <v>264</v>
      </c>
      <c r="E306" s="218" t="s">
        <v>1</v>
      </c>
      <c r="F306" s="219" t="s">
        <v>168</v>
      </c>
      <c r="G306" s="14"/>
      <c r="H306" s="220">
        <v>3</v>
      </c>
      <c r="I306" s="221"/>
      <c r="J306" s="14"/>
      <c r="K306" s="14"/>
      <c r="L306" s="217"/>
      <c r="M306" s="222"/>
      <c r="N306" s="223"/>
      <c r="O306" s="223"/>
      <c r="P306" s="223"/>
      <c r="Q306" s="223"/>
      <c r="R306" s="223"/>
      <c r="S306" s="223"/>
      <c r="T306" s="22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18" t="s">
        <v>264</v>
      </c>
      <c r="AU306" s="218" t="s">
        <v>83</v>
      </c>
      <c r="AV306" s="14" t="s">
        <v>83</v>
      </c>
      <c r="AW306" s="14" t="s">
        <v>30</v>
      </c>
      <c r="AX306" s="14" t="s">
        <v>81</v>
      </c>
      <c r="AY306" s="218" t="s">
        <v>153</v>
      </c>
    </row>
    <row r="307" s="12" customFormat="1" ht="22.8" customHeight="1">
      <c r="A307" s="12"/>
      <c r="B307" s="174"/>
      <c r="C307" s="12"/>
      <c r="D307" s="175" t="s">
        <v>72</v>
      </c>
      <c r="E307" s="185" t="s">
        <v>667</v>
      </c>
      <c r="F307" s="185" t="s">
        <v>668</v>
      </c>
      <c r="G307" s="12"/>
      <c r="H307" s="12"/>
      <c r="I307" s="177"/>
      <c r="J307" s="186">
        <f>BK307</f>
        <v>0</v>
      </c>
      <c r="K307" s="12"/>
      <c r="L307" s="174"/>
      <c r="M307" s="179"/>
      <c r="N307" s="180"/>
      <c r="O307" s="180"/>
      <c r="P307" s="181">
        <f>SUM(P308:P311)</f>
        <v>0</v>
      </c>
      <c r="Q307" s="180"/>
      <c r="R307" s="181">
        <f>SUM(R308:R311)</f>
        <v>0</v>
      </c>
      <c r="S307" s="180"/>
      <c r="T307" s="182">
        <f>SUM(T308:T311)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75" t="s">
        <v>81</v>
      </c>
      <c r="AT307" s="183" t="s">
        <v>72</v>
      </c>
      <c r="AU307" s="183" t="s">
        <v>81</v>
      </c>
      <c r="AY307" s="175" t="s">
        <v>153</v>
      </c>
      <c r="BK307" s="184">
        <f>SUM(BK308:BK311)</f>
        <v>0</v>
      </c>
    </row>
    <row r="308" s="2" customFormat="1" ht="16.5" customHeight="1">
      <c r="A308" s="37"/>
      <c r="B308" s="187"/>
      <c r="C308" s="188" t="s">
        <v>1261</v>
      </c>
      <c r="D308" s="188" t="s">
        <v>156</v>
      </c>
      <c r="E308" s="189" t="s">
        <v>1262</v>
      </c>
      <c r="F308" s="190" t="s">
        <v>1263</v>
      </c>
      <c r="G308" s="191" t="s">
        <v>359</v>
      </c>
      <c r="H308" s="192">
        <v>25.885999999999999</v>
      </c>
      <c r="I308" s="193"/>
      <c r="J308" s="194">
        <f>ROUND(I308*H308,2)</f>
        <v>0</v>
      </c>
      <c r="K308" s="190" t="s">
        <v>261</v>
      </c>
      <c r="L308" s="38"/>
      <c r="M308" s="195" t="s">
        <v>1</v>
      </c>
      <c r="N308" s="196" t="s">
        <v>38</v>
      </c>
      <c r="O308" s="76"/>
      <c r="P308" s="197">
        <f>O308*H308</f>
        <v>0</v>
      </c>
      <c r="Q308" s="197">
        <v>0</v>
      </c>
      <c r="R308" s="197">
        <f>Q308*H308</f>
        <v>0</v>
      </c>
      <c r="S308" s="197">
        <v>0</v>
      </c>
      <c r="T308" s="198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99" t="s">
        <v>173</v>
      </c>
      <c r="AT308" s="199" t="s">
        <v>156</v>
      </c>
      <c r="AU308" s="199" t="s">
        <v>83</v>
      </c>
      <c r="AY308" s="18" t="s">
        <v>153</v>
      </c>
      <c r="BE308" s="200">
        <f>IF(N308="základní",J308,0)</f>
        <v>0</v>
      </c>
      <c r="BF308" s="200">
        <f>IF(N308="snížená",J308,0)</f>
        <v>0</v>
      </c>
      <c r="BG308" s="200">
        <f>IF(N308="zákl. přenesená",J308,0)</f>
        <v>0</v>
      </c>
      <c r="BH308" s="200">
        <f>IF(N308="sníž. přenesená",J308,0)</f>
        <v>0</v>
      </c>
      <c r="BI308" s="200">
        <f>IF(N308="nulová",J308,0)</f>
        <v>0</v>
      </c>
      <c r="BJ308" s="18" t="s">
        <v>81</v>
      </c>
      <c r="BK308" s="200">
        <f>ROUND(I308*H308,2)</f>
        <v>0</v>
      </c>
      <c r="BL308" s="18" t="s">
        <v>173</v>
      </c>
      <c r="BM308" s="199" t="s">
        <v>1264</v>
      </c>
    </row>
    <row r="309" s="2" customFormat="1">
      <c r="A309" s="37"/>
      <c r="B309" s="38"/>
      <c r="C309" s="37"/>
      <c r="D309" s="201" t="s">
        <v>162</v>
      </c>
      <c r="E309" s="37"/>
      <c r="F309" s="202" t="s">
        <v>1265</v>
      </c>
      <c r="G309" s="37"/>
      <c r="H309" s="37"/>
      <c r="I309" s="123"/>
      <c r="J309" s="37"/>
      <c r="K309" s="37"/>
      <c r="L309" s="38"/>
      <c r="M309" s="203"/>
      <c r="N309" s="204"/>
      <c r="O309" s="76"/>
      <c r="P309" s="76"/>
      <c r="Q309" s="76"/>
      <c r="R309" s="76"/>
      <c r="S309" s="76"/>
      <c r="T309" s="7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T309" s="18" t="s">
        <v>162</v>
      </c>
      <c r="AU309" s="18" t="s">
        <v>83</v>
      </c>
    </row>
    <row r="310" s="2" customFormat="1" ht="16.5" customHeight="1">
      <c r="A310" s="37"/>
      <c r="B310" s="187"/>
      <c r="C310" s="188" t="s">
        <v>1266</v>
      </c>
      <c r="D310" s="188" t="s">
        <v>156</v>
      </c>
      <c r="E310" s="189" t="s">
        <v>1267</v>
      </c>
      <c r="F310" s="190" t="s">
        <v>1268</v>
      </c>
      <c r="G310" s="191" t="s">
        <v>359</v>
      </c>
      <c r="H310" s="192">
        <v>25.885999999999999</v>
      </c>
      <c r="I310" s="193"/>
      <c r="J310" s="194">
        <f>ROUND(I310*H310,2)</f>
        <v>0</v>
      </c>
      <c r="K310" s="190" t="s">
        <v>261</v>
      </c>
      <c r="L310" s="38"/>
      <c r="M310" s="195" t="s">
        <v>1</v>
      </c>
      <c r="N310" s="196" t="s">
        <v>38</v>
      </c>
      <c r="O310" s="76"/>
      <c r="P310" s="197">
        <f>O310*H310</f>
        <v>0</v>
      </c>
      <c r="Q310" s="197">
        <v>0</v>
      </c>
      <c r="R310" s="197">
        <f>Q310*H310</f>
        <v>0</v>
      </c>
      <c r="S310" s="197">
        <v>0</v>
      </c>
      <c r="T310" s="198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199" t="s">
        <v>173</v>
      </c>
      <c r="AT310" s="199" t="s">
        <v>156</v>
      </c>
      <c r="AU310" s="199" t="s">
        <v>83</v>
      </c>
      <c r="AY310" s="18" t="s">
        <v>153</v>
      </c>
      <c r="BE310" s="200">
        <f>IF(N310="základní",J310,0)</f>
        <v>0</v>
      </c>
      <c r="BF310" s="200">
        <f>IF(N310="snížená",J310,0)</f>
        <v>0</v>
      </c>
      <c r="BG310" s="200">
        <f>IF(N310="zákl. přenesená",J310,0)</f>
        <v>0</v>
      </c>
      <c r="BH310" s="200">
        <f>IF(N310="sníž. přenesená",J310,0)</f>
        <v>0</v>
      </c>
      <c r="BI310" s="200">
        <f>IF(N310="nulová",J310,0)</f>
        <v>0</v>
      </c>
      <c r="BJ310" s="18" t="s">
        <v>81</v>
      </c>
      <c r="BK310" s="200">
        <f>ROUND(I310*H310,2)</f>
        <v>0</v>
      </c>
      <c r="BL310" s="18" t="s">
        <v>173</v>
      </c>
      <c r="BM310" s="199" t="s">
        <v>1269</v>
      </c>
    </row>
    <row r="311" s="2" customFormat="1">
      <c r="A311" s="37"/>
      <c r="B311" s="38"/>
      <c r="C311" s="37"/>
      <c r="D311" s="201" t="s">
        <v>162</v>
      </c>
      <c r="E311" s="37"/>
      <c r="F311" s="202" t="s">
        <v>1270</v>
      </c>
      <c r="G311" s="37"/>
      <c r="H311" s="37"/>
      <c r="I311" s="123"/>
      <c r="J311" s="37"/>
      <c r="K311" s="37"/>
      <c r="L311" s="38"/>
      <c r="M311" s="203"/>
      <c r="N311" s="204"/>
      <c r="O311" s="76"/>
      <c r="P311" s="76"/>
      <c r="Q311" s="76"/>
      <c r="R311" s="76"/>
      <c r="S311" s="76"/>
      <c r="T311" s="7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T311" s="18" t="s">
        <v>162</v>
      </c>
      <c r="AU311" s="18" t="s">
        <v>83</v>
      </c>
    </row>
    <row r="312" s="12" customFormat="1" ht="25.92" customHeight="1">
      <c r="A312" s="12"/>
      <c r="B312" s="174"/>
      <c r="C312" s="12"/>
      <c r="D312" s="175" t="s">
        <v>72</v>
      </c>
      <c r="E312" s="176" t="s">
        <v>491</v>
      </c>
      <c r="F312" s="176" t="s">
        <v>674</v>
      </c>
      <c r="G312" s="12"/>
      <c r="H312" s="12"/>
      <c r="I312" s="177"/>
      <c r="J312" s="178">
        <f>BK312</f>
        <v>0</v>
      </c>
      <c r="K312" s="12"/>
      <c r="L312" s="174"/>
      <c r="M312" s="179"/>
      <c r="N312" s="180"/>
      <c r="O312" s="180"/>
      <c r="P312" s="181">
        <f>P313</f>
        <v>0</v>
      </c>
      <c r="Q312" s="180"/>
      <c r="R312" s="181">
        <f>R313</f>
        <v>0.79200000000000004</v>
      </c>
      <c r="S312" s="180"/>
      <c r="T312" s="182">
        <f>T313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175" t="s">
        <v>168</v>
      </c>
      <c r="AT312" s="183" t="s">
        <v>72</v>
      </c>
      <c r="AU312" s="183" t="s">
        <v>73</v>
      </c>
      <c r="AY312" s="175" t="s">
        <v>153</v>
      </c>
      <c r="BK312" s="184">
        <f>BK313</f>
        <v>0</v>
      </c>
    </row>
    <row r="313" s="12" customFormat="1" ht="22.8" customHeight="1">
      <c r="A313" s="12"/>
      <c r="B313" s="174"/>
      <c r="C313" s="12"/>
      <c r="D313" s="175" t="s">
        <v>72</v>
      </c>
      <c r="E313" s="185" t="s">
        <v>684</v>
      </c>
      <c r="F313" s="185" t="s">
        <v>685</v>
      </c>
      <c r="G313" s="12"/>
      <c r="H313" s="12"/>
      <c r="I313" s="177"/>
      <c r="J313" s="186">
        <f>BK313</f>
        <v>0</v>
      </c>
      <c r="K313" s="12"/>
      <c r="L313" s="174"/>
      <c r="M313" s="179"/>
      <c r="N313" s="180"/>
      <c r="O313" s="180"/>
      <c r="P313" s="181">
        <f>SUM(P314:P316)</f>
        <v>0</v>
      </c>
      <c r="Q313" s="180"/>
      <c r="R313" s="181">
        <f>SUM(R314:R316)</f>
        <v>0.79200000000000004</v>
      </c>
      <c r="S313" s="180"/>
      <c r="T313" s="182">
        <f>SUM(T314:T316)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175" t="s">
        <v>168</v>
      </c>
      <c r="AT313" s="183" t="s">
        <v>72</v>
      </c>
      <c r="AU313" s="183" t="s">
        <v>81</v>
      </c>
      <c r="AY313" s="175" t="s">
        <v>153</v>
      </c>
      <c r="BK313" s="184">
        <f>SUM(BK314:BK316)</f>
        <v>0</v>
      </c>
    </row>
    <row r="314" s="2" customFormat="1" ht="16.5" customHeight="1">
      <c r="A314" s="37"/>
      <c r="B314" s="187"/>
      <c r="C314" s="188" t="s">
        <v>1271</v>
      </c>
      <c r="D314" s="188" t="s">
        <v>156</v>
      </c>
      <c r="E314" s="189" t="s">
        <v>1272</v>
      </c>
      <c r="F314" s="190" t="s">
        <v>1273</v>
      </c>
      <c r="G314" s="191" t="s">
        <v>373</v>
      </c>
      <c r="H314" s="192">
        <v>10</v>
      </c>
      <c r="I314" s="193"/>
      <c r="J314" s="194">
        <f>ROUND(I314*H314,2)</f>
        <v>0</v>
      </c>
      <c r="K314" s="190" t="s">
        <v>261</v>
      </c>
      <c r="L314" s="38"/>
      <c r="M314" s="195" t="s">
        <v>1</v>
      </c>
      <c r="N314" s="196" t="s">
        <v>38</v>
      </c>
      <c r="O314" s="76"/>
      <c r="P314" s="197">
        <f>O314*H314</f>
        <v>0</v>
      </c>
      <c r="Q314" s="197">
        <v>0.079200000000000007</v>
      </c>
      <c r="R314" s="197">
        <f>Q314*H314</f>
        <v>0.79200000000000004</v>
      </c>
      <c r="S314" s="197">
        <v>0</v>
      </c>
      <c r="T314" s="198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199" t="s">
        <v>680</v>
      </c>
      <c r="AT314" s="199" t="s">
        <v>156</v>
      </c>
      <c r="AU314" s="199" t="s">
        <v>83</v>
      </c>
      <c r="AY314" s="18" t="s">
        <v>153</v>
      </c>
      <c r="BE314" s="200">
        <f>IF(N314="základní",J314,0)</f>
        <v>0</v>
      </c>
      <c r="BF314" s="200">
        <f>IF(N314="snížená",J314,0)</f>
        <v>0</v>
      </c>
      <c r="BG314" s="200">
        <f>IF(N314="zákl. přenesená",J314,0)</f>
        <v>0</v>
      </c>
      <c r="BH314" s="200">
        <f>IF(N314="sníž. přenesená",J314,0)</f>
        <v>0</v>
      </c>
      <c r="BI314" s="200">
        <f>IF(N314="nulová",J314,0)</f>
        <v>0</v>
      </c>
      <c r="BJ314" s="18" t="s">
        <v>81</v>
      </c>
      <c r="BK314" s="200">
        <f>ROUND(I314*H314,2)</f>
        <v>0</v>
      </c>
      <c r="BL314" s="18" t="s">
        <v>680</v>
      </c>
      <c r="BM314" s="199" t="s">
        <v>1274</v>
      </c>
    </row>
    <row r="315" s="2" customFormat="1">
      <c r="A315" s="37"/>
      <c r="B315" s="38"/>
      <c r="C315" s="37"/>
      <c r="D315" s="201" t="s">
        <v>162</v>
      </c>
      <c r="E315" s="37"/>
      <c r="F315" s="202" t="s">
        <v>1275</v>
      </c>
      <c r="G315" s="37"/>
      <c r="H315" s="37"/>
      <c r="I315" s="123"/>
      <c r="J315" s="37"/>
      <c r="K315" s="37"/>
      <c r="L315" s="38"/>
      <c r="M315" s="203"/>
      <c r="N315" s="204"/>
      <c r="O315" s="76"/>
      <c r="P315" s="76"/>
      <c r="Q315" s="76"/>
      <c r="R315" s="76"/>
      <c r="S315" s="76"/>
      <c r="T315" s="7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T315" s="18" t="s">
        <v>162</v>
      </c>
      <c r="AU315" s="18" t="s">
        <v>83</v>
      </c>
    </row>
    <row r="316" s="14" customFormat="1">
      <c r="A316" s="14"/>
      <c r="B316" s="217"/>
      <c r="C316" s="14"/>
      <c r="D316" s="201" t="s">
        <v>264</v>
      </c>
      <c r="E316" s="218" t="s">
        <v>1</v>
      </c>
      <c r="F316" s="219" t="s">
        <v>206</v>
      </c>
      <c r="G316" s="14"/>
      <c r="H316" s="220">
        <v>10</v>
      </c>
      <c r="I316" s="221"/>
      <c r="J316" s="14"/>
      <c r="K316" s="14"/>
      <c r="L316" s="217"/>
      <c r="M316" s="233"/>
      <c r="N316" s="234"/>
      <c r="O316" s="234"/>
      <c r="P316" s="234"/>
      <c r="Q316" s="234"/>
      <c r="R316" s="234"/>
      <c r="S316" s="234"/>
      <c r="T316" s="235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18" t="s">
        <v>264</v>
      </c>
      <c r="AU316" s="218" t="s">
        <v>83</v>
      </c>
      <c r="AV316" s="14" t="s">
        <v>83</v>
      </c>
      <c r="AW316" s="14" t="s">
        <v>30</v>
      </c>
      <c r="AX316" s="14" t="s">
        <v>81</v>
      </c>
      <c r="AY316" s="218" t="s">
        <v>153</v>
      </c>
    </row>
    <row r="317" s="2" customFormat="1" ht="6.96" customHeight="1">
      <c r="A317" s="37"/>
      <c r="B317" s="59"/>
      <c r="C317" s="60"/>
      <c r="D317" s="60"/>
      <c r="E317" s="60"/>
      <c r="F317" s="60"/>
      <c r="G317" s="60"/>
      <c r="H317" s="60"/>
      <c r="I317" s="147"/>
      <c r="J317" s="60"/>
      <c r="K317" s="60"/>
      <c r="L317" s="38"/>
      <c r="M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</row>
  </sheetData>
  <autoFilter ref="C125:K316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pavel.ibl</dc:creator>
  <cp:lastModifiedBy>pavel.ibl</cp:lastModifiedBy>
  <dcterms:created xsi:type="dcterms:W3CDTF">2020-05-19T14:11:04Z</dcterms:created>
  <dcterms:modified xsi:type="dcterms:W3CDTF">2020-05-19T14:11:50Z</dcterms:modified>
</cp:coreProperties>
</file>