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indrich\Desktop\Záloha\Office\DOTACE\OPŽP\KANALIZACE_ČOV_LIPNICE\ROZPOČTY_MACH_DOMAŽLICE\"/>
    </mc:Choice>
  </mc:AlternateContent>
  <bookViews>
    <workbookView xWindow="0" yWindow="0" windowWidth="23040" windowHeight="8796"/>
  </bookViews>
  <sheets>
    <sheet name="Rekapitulace stavby" sheetId="1" r:id="rId1"/>
    <sheet name="SO 02 - ČOV Lipnice " sheetId="2" r:id="rId2"/>
    <sheet name="Pokyny pro vyplnění" sheetId="3" r:id="rId3"/>
  </sheets>
  <definedNames>
    <definedName name="_xlnm._FilterDatabase" localSheetId="1" hidden="1">'SO 02 - ČOV Lipnice '!$C$102:$K$810</definedName>
    <definedName name="_xlnm.Print_Titles" localSheetId="0">'Rekapitulace stavby'!$52:$52</definedName>
    <definedName name="_xlnm.Print_Titles" localSheetId="1">'SO 02 - ČOV Lipnice '!$102:$102</definedName>
    <definedName name="_xlnm.Print_Area" localSheetId="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stavby'!$C$42:$AQ$56</definedName>
    <definedName name="_xlnm.Print_Area" localSheetId="1">'SO 02 - ČOV Lipnice '!$C$4:$J$39,'SO 02 - ČOV Lipnice '!$C$45:$J$84,'SO 02 - ČOV Lipnice '!$C$90:$K$810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809" i="2"/>
  <c r="BH809" i="2"/>
  <c r="BG809" i="2"/>
  <c r="BF809" i="2"/>
  <c r="T809" i="2"/>
  <c r="R809" i="2"/>
  <c r="P809" i="2"/>
  <c r="BI807" i="2"/>
  <c r="BH807" i="2"/>
  <c r="BG807" i="2"/>
  <c r="BF807" i="2"/>
  <c r="T807" i="2"/>
  <c r="R807" i="2"/>
  <c r="P807" i="2"/>
  <c r="BI805" i="2"/>
  <c r="BH805" i="2"/>
  <c r="BG805" i="2"/>
  <c r="BF805" i="2"/>
  <c r="T805" i="2"/>
  <c r="R805" i="2"/>
  <c r="P805" i="2"/>
  <c r="BI803" i="2"/>
  <c r="BH803" i="2"/>
  <c r="BG803" i="2"/>
  <c r="BF803" i="2"/>
  <c r="T803" i="2"/>
  <c r="T802" i="2"/>
  <c r="R803" i="2"/>
  <c r="R802" i="2"/>
  <c r="P803" i="2"/>
  <c r="P802" i="2" s="1"/>
  <c r="BI801" i="2"/>
  <c r="BH801" i="2"/>
  <c r="BG801" i="2"/>
  <c r="BF801" i="2"/>
  <c r="T801" i="2"/>
  <c r="R801" i="2"/>
  <c r="P801" i="2"/>
  <c r="BI800" i="2"/>
  <c r="BH800" i="2"/>
  <c r="BG800" i="2"/>
  <c r="BF800" i="2"/>
  <c r="T800" i="2"/>
  <c r="R800" i="2"/>
  <c r="P800" i="2"/>
  <c r="BI798" i="2"/>
  <c r="BH798" i="2"/>
  <c r="BG798" i="2"/>
  <c r="BF798" i="2"/>
  <c r="T798" i="2"/>
  <c r="R798" i="2"/>
  <c r="P798" i="2"/>
  <c r="BI796" i="2"/>
  <c r="BH796" i="2"/>
  <c r="BG796" i="2"/>
  <c r="BF796" i="2"/>
  <c r="T796" i="2"/>
  <c r="R796" i="2"/>
  <c r="P796" i="2"/>
  <c r="BI795" i="2"/>
  <c r="BH795" i="2"/>
  <c r="BG795" i="2"/>
  <c r="BF795" i="2"/>
  <c r="T795" i="2"/>
  <c r="R795" i="2"/>
  <c r="P795" i="2"/>
  <c r="BI791" i="2"/>
  <c r="BH791" i="2"/>
  <c r="BG791" i="2"/>
  <c r="BF791" i="2"/>
  <c r="T791" i="2"/>
  <c r="R791" i="2"/>
  <c r="P791" i="2"/>
  <c r="BI789" i="2"/>
  <c r="BH789" i="2"/>
  <c r="BG789" i="2"/>
  <c r="BF789" i="2"/>
  <c r="T789" i="2"/>
  <c r="R789" i="2"/>
  <c r="P789" i="2"/>
  <c r="BI787" i="2"/>
  <c r="BH787" i="2"/>
  <c r="BG787" i="2"/>
  <c r="BF787" i="2"/>
  <c r="T787" i="2"/>
  <c r="R787" i="2"/>
  <c r="P787" i="2"/>
  <c r="BI785" i="2"/>
  <c r="BH785" i="2"/>
  <c r="BG785" i="2"/>
  <c r="BF785" i="2"/>
  <c r="T785" i="2"/>
  <c r="R785" i="2"/>
  <c r="P785" i="2"/>
  <c r="BI783" i="2"/>
  <c r="BH783" i="2"/>
  <c r="BG783" i="2"/>
  <c r="BF783" i="2"/>
  <c r="T783" i="2"/>
  <c r="R783" i="2"/>
  <c r="P783" i="2"/>
  <c r="BI781" i="2"/>
  <c r="BH781" i="2"/>
  <c r="BG781" i="2"/>
  <c r="BF781" i="2"/>
  <c r="T781" i="2"/>
  <c r="R781" i="2"/>
  <c r="P781" i="2"/>
  <c r="BI773" i="2"/>
  <c r="BH773" i="2"/>
  <c r="BG773" i="2"/>
  <c r="BF773" i="2"/>
  <c r="T773" i="2"/>
  <c r="R773" i="2"/>
  <c r="P773" i="2"/>
  <c r="BI766" i="2"/>
  <c r="BH766" i="2"/>
  <c r="BG766" i="2"/>
  <c r="BF766" i="2"/>
  <c r="T766" i="2"/>
  <c r="R766" i="2"/>
  <c r="P766" i="2"/>
  <c r="BI764" i="2"/>
  <c r="BH764" i="2"/>
  <c r="BG764" i="2"/>
  <c r="BF764" i="2"/>
  <c r="T764" i="2"/>
  <c r="R764" i="2"/>
  <c r="P764" i="2"/>
  <c r="BI760" i="2"/>
  <c r="BH760" i="2"/>
  <c r="BG760" i="2"/>
  <c r="BF760" i="2"/>
  <c r="T760" i="2"/>
  <c r="R760" i="2"/>
  <c r="P760" i="2"/>
  <c r="BI759" i="2"/>
  <c r="BH759" i="2"/>
  <c r="BG759" i="2"/>
  <c r="BF759" i="2"/>
  <c r="T759" i="2"/>
  <c r="R759" i="2"/>
  <c r="P759" i="2"/>
  <c r="BI756" i="2"/>
  <c r="BH756" i="2"/>
  <c r="BG756" i="2"/>
  <c r="BF756" i="2"/>
  <c r="T756" i="2"/>
  <c r="R756" i="2"/>
  <c r="P756" i="2"/>
  <c r="BI755" i="2"/>
  <c r="BH755" i="2"/>
  <c r="BG755" i="2"/>
  <c r="BF755" i="2"/>
  <c r="T755" i="2"/>
  <c r="R755" i="2"/>
  <c r="P755" i="2"/>
  <c r="BI754" i="2"/>
  <c r="BH754" i="2"/>
  <c r="BG754" i="2"/>
  <c r="BF754" i="2"/>
  <c r="T754" i="2"/>
  <c r="R754" i="2"/>
  <c r="P754" i="2"/>
  <c r="BI751" i="2"/>
  <c r="BH751" i="2"/>
  <c r="BG751" i="2"/>
  <c r="BF751" i="2"/>
  <c r="T751" i="2"/>
  <c r="R751" i="2"/>
  <c r="P751" i="2"/>
  <c r="BI749" i="2"/>
  <c r="BH749" i="2"/>
  <c r="BG749" i="2"/>
  <c r="BF749" i="2"/>
  <c r="T749" i="2"/>
  <c r="R749" i="2"/>
  <c r="P749" i="2"/>
  <c r="BI748" i="2"/>
  <c r="BH748" i="2"/>
  <c r="BG748" i="2"/>
  <c r="BF748" i="2"/>
  <c r="T748" i="2"/>
  <c r="R748" i="2"/>
  <c r="P748" i="2"/>
  <c r="BI747" i="2"/>
  <c r="BH747" i="2"/>
  <c r="BG747" i="2"/>
  <c r="BF747" i="2"/>
  <c r="T747" i="2"/>
  <c r="R747" i="2"/>
  <c r="P747" i="2"/>
  <c r="BI745" i="2"/>
  <c r="BH745" i="2"/>
  <c r="BG745" i="2"/>
  <c r="BF745" i="2"/>
  <c r="T745" i="2"/>
  <c r="R745" i="2"/>
  <c r="P745" i="2"/>
  <c r="BI742" i="2"/>
  <c r="BH742" i="2"/>
  <c r="BG742" i="2"/>
  <c r="BF742" i="2"/>
  <c r="T742" i="2"/>
  <c r="R742" i="2"/>
  <c r="P742" i="2"/>
  <c r="BI739" i="2"/>
  <c r="BH739" i="2"/>
  <c r="BG739" i="2"/>
  <c r="BF739" i="2"/>
  <c r="T739" i="2"/>
  <c r="R739" i="2"/>
  <c r="P739" i="2"/>
  <c r="BI737" i="2"/>
  <c r="BH737" i="2"/>
  <c r="BG737" i="2"/>
  <c r="BF737" i="2"/>
  <c r="T737" i="2"/>
  <c r="R737" i="2"/>
  <c r="P737" i="2"/>
  <c r="BI735" i="2"/>
  <c r="BH735" i="2"/>
  <c r="BG735" i="2"/>
  <c r="BF735" i="2"/>
  <c r="T735" i="2"/>
  <c r="R735" i="2"/>
  <c r="P735" i="2"/>
  <c r="BI733" i="2"/>
  <c r="BH733" i="2"/>
  <c r="BG733" i="2"/>
  <c r="BF733" i="2"/>
  <c r="T733" i="2"/>
  <c r="R733" i="2"/>
  <c r="P733" i="2"/>
  <c r="BI731" i="2"/>
  <c r="BH731" i="2"/>
  <c r="BG731" i="2"/>
  <c r="BF731" i="2"/>
  <c r="T731" i="2"/>
  <c r="R731" i="2"/>
  <c r="P731" i="2"/>
  <c r="BI726" i="2"/>
  <c r="BH726" i="2"/>
  <c r="BG726" i="2"/>
  <c r="BF726" i="2"/>
  <c r="T726" i="2"/>
  <c r="R726" i="2"/>
  <c r="P726" i="2"/>
  <c r="BI724" i="2"/>
  <c r="BH724" i="2"/>
  <c r="BG724" i="2"/>
  <c r="BF724" i="2"/>
  <c r="T724" i="2"/>
  <c r="R724" i="2"/>
  <c r="P724" i="2"/>
  <c r="BI719" i="2"/>
  <c r="BH719" i="2"/>
  <c r="BG719" i="2"/>
  <c r="BF719" i="2"/>
  <c r="T719" i="2"/>
  <c r="R719" i="2"/>
  <c r="P719" i="2"/>
  <c r="BI717" i="2"/>
  <c r="BH717" i="2"/>
  <c r="BG717" i="2"/>
  <c r="BF717" i="2"/>
  <c r="T717" i="2"/>
  <c r="R717" i="2"/>
  <c r="P717" i="2"/>
  <c r="BI715" i="2"/>
  <c r="BH715" i="2"/>
  <c r="BG715" i="2"/>
  <c r="BF715" i="2"/>
  <c r="T715" i="2"/>
  <c r="R715" i="2"/>
  <c r="P715" i="2"/>
  <c r="BI713" i="2"/>
  <c r="BH713" i="2"/>
  <c r="BG713" i="2"/>
  <c r="BF713" i="2"/>
  <c r="T713" i="2"/>
  <c r="R713" i="2"/>
  <c r="P713" i="2"/>
  <c r="BI711" i="2"/>
  <c r="BH711" i="2"/>
  <c r="BG711" i="2"/>
  <c r="BF711" i="2"/>
  <c r="T711" i="2"/>
  <c r="R711" i="2"/>
  <c r="P711" i="2"/>
  <c r="BI709" i="2"/>
  <c r="BH709" i="2"/>
  <c r="BG709" i="2"/>
  <c r="BF709" i="2"/>
  <c r="T709" i="2"/>
  <c r="R709" i="2"/>
  <c r="P709" i="2"/>
  <c r="BI707" i="2"/>
  <c r="BH707" i="2"/>
  <c r="BG707" i="2"/>
  <c r="BF707" i="2"/>
  <c r="T707" i="2"/>
  <c r="R707" i="2"/>
  <c r="P707" i="2"/>
  <c r="BI703" i="2"/>
  <c r="BH703" i="2"/>
  <c r="BG703" i="2"/>
  <c r="BF703" i="2"/>
  <c r="T703" i="2"/>
  <c r="R703" i="2"/>
  <c r="P703" i="2"/>
  <c r="BI699" i="2"/>
  <c r="BH699" i="2"/>
  <c r="BG699" i="2"/>
  <c r="BF699" i="2"/>
  <c r="T699" i="2"/>
  <c r="R699" i="2"/>
  <c r="P699" i="2"/>
  <c r="BI694" i="2"/>
  <c r="BH694" i="2"/>
  <c r="BG694" i="2"/>
  <c r="BF694" i="2"/>
  <c r="T694" i="2"/>
  <c r="R694" i="2"/>
  <c r="P694" i="2"/>
  <c r="BI692" i="2"/>
  <c r="BH692" i="2"/>
  <c r="BG692" i="2"/>
  <c r="BF692" i="2"/>
  <c r="T692" i="2"/>
  <c r="R692" i="2"/>
  <c r="P692" i="2"/>
  <c r="BI688" i="2"/>
  <c r="BH688" i="2"/>
  <c r="BG688" i="2"/>
  <c r="BF688" i="2"/>
  <c r="T688" i="2"/>
  <c r="R688" i="2"/>
  <c r="P688" i="2"/>
  <c r="BI683" i="2"/>
  <c r="BH683" i="2"/>
  <c r="BG683" i="2"/>
  <c r="BF683" i="2"/>
  <c r="T683" i="2"/>
  <c r="R683" i="2"/>
  <c r="P683" i="2"/>
  <c r="BI679" i="2"/>
  <c r="BH679" i="2"/>
  <c r="BG679" i="2"/>
  <c r="BF679" i="2"/>
  <c r="T679" i="2"/>
  <c r="R679" i="2"/>
  <c r="P679" i="2"/>
  <c r="BI674" i="2"/>
  <c r="BH674" i="2"/>
  <c r="BG674" i="2"/>
  <c r="BF674" i="2"/>
  <c r="T674" i="2"/>
  <c r="R674" i="2"/>
  <c r="P674" i="2"/>
  <c r="BI671" i="2"/>
  <c r="BH671" i="2"/>
  <c r="BG671" i="2"/>
  <c r="BF671" i="2"/>
  <c r="T671" i="2"/>
  <c r="R671" i="2"/>
  <c r="P671" i="2"/>
  <c r="BI667" i="2"/>
  <c r="BH667" i="2"/>
  <c r="BG667" i="2"/>
  <c r="BF667" i="2"/>
  <c r="T667" i="2"/>
  <c r="R667" i="2"/>
  <c r="P667" i="2"/>
  <c r="BI662" i="2"/>
  <c r="BH662" i="2"/>
  <c r="BG662" i="2"/>
  <c r="BF662" i="2"/>
  <c r="T662" i="2"/>
  <c r="R662" i="2"/>
  <c r="P662" i="2"/>
  <c r="BI660" i="2"/>
  <c r="BH660" i="2"/>
  <c r="BG660" i="2"/>
  <c r="BF660" i="2"/>
  <c r="T660" i="2"/>
  <c r="R660" i="2"/>
  <c r="P660" i="2"/>
  <c r="BI658" i="2"/>
  <c r="BH658" i="2"/>
  <c r="BG658" i="2"/>
  <c r="BF658" i="2"/>
  <c r="T658" i="2"/>
  <c r="R658" i="2"/>
  <c r="P658" i="2"/>
  <c r="BI656" i="2"/>
  <c r="BH656" i="2"/>
  <c r="BG656" i="2"/>
  <c r="BF656" i="2"/>
  <c r="T656" i="2"/>
  <c r="R656" i="2"/>
  <c r="P656" i="2"/>
  <c r="BI655" i="2"/>
  <c r="BH655" i="2"/>
  <c r="BG655" i="2"/>
  <c r="BF655" i="2"/>
  <c r="T655" i="2"/>
  <c r="R655" i="2"/>
  <c r="P655" i="2"/>
  <c r="BI654" i="2"/>
  <c r="BH654" i="2"/>
  <c r="BG654" i="2"/>
  <c r="BF654" i="2"/>
  <c r="T654" i="2"/>
  <c r="R654" i="2"/>
  <c r="P654" i="2"/>
  <c r="BI653" i="2"/>
  <c r="BH653" i="2"/>
  <c r="BG653" i="2"/>
  <c r="BF653" i="2"/>
  <c r="T653" i="2"/>
  <c r="R653" i="2"/>
  <c r="P653" i="2"/>
  <c r="BI652" i="2"/>
  <c r="BH652" i="2"/>
  <c r="BG652" i="2"/>
  <c r="BF652" i="2"/>
  <c r="T652" i="2"/>
  <c r="R652" i="2"/>
  <c r="P652" i="2"/>
  <c r="BI651" i="2"/>
  <c r="BH651" i="2"/>
  <c r="BG651" i="2"/>
  <c r="BF651" i="2"/>
  <c r="T651" i="2"/>
  <c r="R651" i="2"/>
  <c r="P651" i="2"/>
  <c r="BI650" i="2"/>
  <c r="BH650" i="2"/>
  <c r="BG650" i="2"/>
  <c r="BF650" i="2"/>
  <c r="T650" i="2"/>
  <c r="R650" i="2"/>
  <c r="P650" i="2"/>
  <c r="BI649" i="2"/>
  <c r="BH649" i="2"/>
  <c r="BG649" i="2"/>
  <c r="BF649" i="2"/>
  <c r="T649" i="2"/>
  <c r="R649" i="2"/>
  <c r="P649" i="2"/>
  <c r="BI647" i="2"/>
  <c r="BH647" i="2"/>
  <c r="BG647" i="2"/>
  <c r="BF647" i="2"/>
  <c r="T647" i="2"/>
  <c r="R647" i="2"/>
  <c r="P647" i="2"/>
  <c r="BI645" i="2"/>
  <c r="BH645" i="2"/>
  <c r="BG645" i="2"/>
  <c r="BF645" i="2"/>
  <c r="T645" i="2"/>
  <c r="R645" i="2"/>
  <c r="P645" i="2"/>
  <c r="BI642" i="2"/>
  <c r="BH642" i="2"/>
  <c r="BG642" i="2"/>
  <c r="BF642" i="2"/>
  <c r="T642" i="2"/>
  <c r="R642" i="2"/>
  <c r="P642" i="2"/>
  <c r="BI640" i="2"/>
  <c r="BH640" i="2"/>
  <c r="BG640" i="2"/>
  <c r="BF640" i="2"/>
  <c r="T640" i="2"/>
  <c r="R640" i="2"/>
  <c r="P640" i="2"/>
  <c r="BI638" i="2"/>
  <c r="BH638" i="2"/>
  <c r="BG638" i="2"/>
  <c r="BF638" i="2"/>
  <c r="T638" i="2"/>
  <c r="R638" i="2"/>
  <c r="P638" i="2"/>
  <c r="BI635" i="2"/>
  <c r="BH635" i="2"/>
  <c r="BG635" i="2"/>
  <c r="BF635" i="2"/>
  <c r="T635" i="2"/>
  <c r="R635" i="2"/>
  <c r="P635" i="2"/>
  <c r="BI633" i="2"/>
  <c r="BH633" i="2"/>
  <c r="BG633" i="2"/>
  <c r="BF633" i="2"/>
  <c r="T633" i="2"/>
  <c r="R633" i="2"/>
  <c r="P633" i="2"/>
  <c r="BI630" i="2"/>
  <c r="BH630" i="2"/>
  <c r="BG630" i="2"/>
  <c r="BF630" i="2"/>
  <c r="T630" i="2"/>
  <c r="R630" i="2"/>
  <c r="P630" i="2"/>
  <c r="BI628" i="2"/>
  <c r="BH628" i="2"/>
  <c r="BG628" i="2"/>
  <c r="BF628" i="2"/>
  <c r="T628" i="2"/>
  <c r="R628" i="2"/>
  <c r="P628" i="2"/>
  <c r="BI627" i="2"/>
  <c r="BH627" i="2"/>
  <c r="BG627" i="2"/>
  <c r="BF627" i="2"/>
  <c r="T627" i="2"/>
  <c r="R627" i="2"/>
  <c r="P627" i="2"/>
  <c r="BI625" i="2"/>
  <c r="BH625" i="2"/>
  <c r="BG625" i="2"/>
  <c r="BF625" i="2"/>
  <c r="T625" i="2"/>
  <c r="R625" i="2"/>
  <c r="P625" i="2"/>
  <c r="BI622" i="2"/>
  <c r="BH622" i="2"/>
  <c r="BG622" i="2"/>
  <c r="BF622" i="2"/>
  <c r="T622" i="2"/>
  <c r="R622" i="2"/>
  <c r="P622" i="2"/>
  <c r="BI620" i="2"/>
  <c r="BH620" i="2"/>
  <c r="BG620" i="2"/>
  <c r="BF620" i="2"/>
  <c r="T620" i="2"/>
  <c r="R620" i="2"/>
  <c r="P620" i="2"/>
  <c r="BI618" i="2"/>
  <c r="BH618" i="2"/>
  <c r="BG618" i="2"/>
  <c r="BF618" i="2"/>
  <c r="T618" i="2"/>
  <c r="R618" i="2"/>
  <c r="P618" i="2"/>
  <c r="BI615" i="2"/>
  <c r="BH615" i="2"/>
  <c r="BG615" i="2"/>
  <c r="BF615" i="2"/>
  <c r="T615" i="2"/>
  <c r="T614" i="2"/>
  <c r="R615" i="2"/>
  <c r="R614" i="2"/>
  <c r="P615" i="2"/>
  <c r="P614" i="2" s="1"/>
  <c r="BI613" i="2"/>
  <c r="BH613" i="2"/>
  <c r="BG613" i="2"/>
  <c r="BF613" i="2"/>
  <c r="T613" i="2"/>
  <c r="R613" i="2"/>
  <c r="P613" i="2"/>
  <c r="BI611" i="2"/>
  <c r="BH611" i="2"/>
  <c r="BG611" i="2"/>
  <c r="BF611" i="2"/>
  <c r="T611" i="2"/>
  <c r="R611" i="2"/>
  <c r="P611" i="2"/>
  <c r="BI609" i="2"/>
  <c r="BH609" i="2"/>
  <c r="BG609" i="2"/>
  <c r="BF609" i="2"/>
  <c r="T609" i="2"/>
  <c r="R609" i="2"/>
  <c r="P609" i="2"/>
  <c r="BI606" i="2"/>
  <c r="BH606" i="2"/>
  <c r="BG606" i="2"/>
  <c r="BF606" i="2"/>
  <c r="T606" i="2"/>
  <c r="R606" i="2"/>
  <c r="P606" i="2"/>
  <c r="BI604" i="2"/>
  <c r="BH604" i="2"/>
  <c r="BG604" i="2"/>
  <c r="BF604" i="2"/>
  <c r="T604" i="2"/>
  <c r="R604" i="2"/>
  <c r="P604" i="2"/>
  <c r="BI600" i="2"/>
  <c r="BH600" i="2"/>
  <c r="BG600" i="2"/>
  <c r="BF600" i="2"/>
  <c r="T600" i="2"/>
  <c r="R600" i="2"/>
  <c r="P600" i="2"/>
  <c r="BI598" i="2"/>
  <c r="BH598" i="2"/>
  <c r="BG598" i="2"/>
  <c r="BF598" i="2"/>
  <c r="T598" i="2"/>
  <c r="R598" i="2"/>
  <c r="P598" i="2"/>
  <c r="BI595" i="2"/>
  <c r="BH595" i="2"/>
  <c r="BG595" i="2"/>
  <c r="BF595" i="2"/>
  <c r="T595" i="2"/>
  <c r="R595" i="2"/>
  <c r="P595" i="2"/>
  <c r="BI592" i="2"/>
  <c r="BH592" i="2"/>
  <c r="BG592" i="2"/>
  <c r="BF592" i="2"/>
  <c r="T592" i="2"/>
  <c r="T591" i="2"/>
  <c r="R592" i="2"/>
  <c r="R591" i="2" s="1"/>
  <c r="P592" i="2"/>
  <c r="P591" i="2"/>
  <c r="BI588" i="2"/>
  <c r="BH588" i="2"/>
  <c r="BG588" i="2"/>
  <c r="BF588" i="2"/>
  <c r="T588" i="2"/>
  <c r="R588" i="2"/>
  <c r="P588" i="2"/>
  <c r="BI585" i="2"/>
  <c r="BH585" i="2"/>
  <c r="BG585" i="2"/>
  <c r="BF585" i="2"/>
  <c r="T585" i="2"/>
  <c r="R585" i="2"/>
  <c r="P585" i="2"/>
  <c r="BI584" i="2"/>
  <c r="BH584" i="2"/>
  <c r="BG584" i="2"/>
  <c r="BF584" i="2"/>
  <c r="T584" i="2"/>
  <c r="R584" i="2"/>
  <c r="P584" i="2"/>
  <c r="BI582" i="2"/>
  <c r="BH582" i="2"/>
  <c r="BG582" i="2"/>
  <c r="BF582" i="2"/>
  <c r="T582" i="2"/>
  <c r="R582" i="2"/>
  <c r="P582" i="2"/>
  <c r="BI580" i="2"/>
  <c r="BH580" i="2"/>
  <c r="BG580" i="2"/>
  <c r="BF580" i="2"/>
  <c r="T580" i="2"/>
  <c r="R580" i="2"/>
  <c r="P580" i="2"/>
  <c r="BI579" i="2"/>
  <c r="BH579" i="2"/>
  <c r="BG579" i="2"/>
  <c r="BF579" i="2"/>
  <c r="T579" i="2"/>
  <c r="R579" i="2"/>
  <c r="P579" i="2"/>
  <c r="BI576" i="2"/>
  <c r="BH576" i="2"/>
  <c r="BG576" i="2"/>
  <c r="BF576" i="2"/>
  <c r="T576" i="2"/>
  <c r="R576" i="2"/>
  <c r="P576" i="2"/>
  <c r="BI574" i="2"/>
  <c r="BH574" i="2"/>
  <c r="BG574" i="2"/>
  <c r="BF574" i="2"/>
  <c r="T574" i="2"/>
  <c r="R574" i="2"/>
  <c r="P574" i="2"/>
  <c r="BI571" i="2"/>
  <c r="BH571" i="2"/>
  <c r="BG571" i="2"/>
  <c r="BF571" i="2"/>
  <c r="T571" i="2"/>
  <c r="R571" i="2"/>
  <c r="P571" i="2"/>
  <c r="BI568" i="2"/>
  <c r="BH568" i="2"/>
  <c r="BG568" i="2"/>
  <c r="BF568" i="2"/>
  <c r="T568" i="2"/>
  <c r="R568" i="2"/>
  <c r="P568" i="2"/>
  <c r="BI565" i="2"/>
  <c r="BH565" i="2"/>
  <c r="BG565" i="2"/>
  <c r="BF565" i="2"/>
  <c r="T565" i="2"/>
  <c r="R565" i="2"/>
  <c r="P565" i="2"/>
  <c r="BI557" i="2"/>
  <c r="BH557" i="2"/>
  <c r="BG557" i="2"/>
  <c r="BF557" i="2"/>
  <c r="T557" i="2"/>
  <c r="R557" i="2"/>
  <c r="P557" i="2"/>
  <c r="BI554" i="2"/>
  <c r="BH554" i="2"/>
  <c r="BG554" i="2"/>
  <c r="BF554" i="2"/>
  <c r="T554" i="2"/>
  <c r="R554" i="2"/>
  <c r="P554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39" i="2"/>
  <c r="BH539" i="2"/>
  <c r="BG539" i="2"/>
  <c r="BF539" i="2"/>
  <c r="T539" i="2"/>
  <c r="R539" i="2"/>
  <c r="P539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7" i="2"/>
  <c r="BH527" i="2"/>
  <c r="BG527" i="2"/>
  <c r="BF527" i="2"/>
  <c r="T527" i="2"/>
  <c r="R527" i="2"/>
  <c r="P527" i="2"/>
  <c r="BI524" i="2"/>
  <c r="BH524" i="2"/>
  <c r="BG524" i="2"/>
  <c r="BF524" i="2"/>
  <c r="T524" i="2"/>
  <c r="R524" i="2"/>
  <c r="P524" i="2"/>
  <c r="BI518" i="2"/>
  <c r="BH518" i="2"/>
  <c r="BG518" i="2"/>
  <c r="BF518" i="2"/>
  <c r="T518" i="2"/>
  <c r="R518" i="2"/>
  <c r="P518" i="2"/>
  <c r="BI499" i="2"/>
  <c r="BH499" i="2"/>
  <c r="BG499" i="2"/>
  <c r="BF499" i="2"/>
  <c r="T499" i="2"/>
  <c r="R499" i="2"/>
  <c r="P499" i="2"/>
  <c r="BI479" i="2"/>
  <c r="BH479" i="2"/>
  <c r="BG479" i="2"/>
  <c r="BF479" i="2"/>
  <c r="T479" i="2"/>
  <c r="R479" i="2"/>
  <c r="P479" i="2"/>
  <c r="BI463" i="2"/>
  <c r="BH463" i="2"/>
  <c r="BG463" i="2"/>
  <c r="BF463" i="2"/>
  <c r="T463" i="2"/>
  <c r="R463" i="2"/>
  <c r="P463" i="2"/>
  <c r="BI447" i="2"/>
  <c r="BH447" i="2"/>
  <c r="BG447" i="2"/>
  <c r="BF447" i="2"/>
  <c r="T447" i="2"/>
  <c r="R447" i="2"/>
  <c r="P447" i="2"/>
  <c r="BI443" i="2"/>
  <c r="BH443" i="2"/>
  <c r="BG443" i="2"/>
  <c r="BF443" i="2"/>
  <c r="T443" i="2"/>
  <c r="R443" i="2"/>
  <c r="P443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7" i="2"/>
  <c r="BH437" i="2"/>
  <c r="BG437" i="2"/>
  <c r="BF437" i="2"/>
  <c r="T437" i="2"/>
  <c r="R437" i="2"/>
  <c r="P437" i="2"/>
  <c r="BI436" i="2"/>
  <c r="BH436" i="2"/>
  <c r="BG436" i="2"/>
  <c r="BF436" i="2"/>
  <c r="T436" i="2"/>
  <c r="R436" i="2"/>
  <c r="P436" i="2"/>
  <c r="BI435" i="2"/>
  <c r="BH435" i="2"/>
  <c r="BG435" i="2"/>
  <c r="BF435" i="2"/>
  <c r="T435" i="2"/>
  <c r="R435" i="2"/>
  <c r="P435" i="2"/>
  <c r="BI434" i="2"/>
  <c r="BH434" i="2"/>
  <c r="BG434" i="2"/>
  <c r="BF434" i="2"/>
  <c r="T434" i="2"/>
  <c r="R434" i="2"/>
  <c r="P434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R431" i="2"/>
  <c r="P431" i="2"/>
  <c r="BI429" i="2"/>
  <c r="BH429" i="2"/>
  <c r="BG429" i="2"/>
  <c r="BF429" i="2"/>
  <c r="T429" i="2"/>
  <c r="R429" i="2"/>
  <c r="P429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400" i="2"/>
  <c r="BH400" i="2"/>
  <c r="BG400" i="2"/>
  <c r="BF400" i="2"/>
  <c r="T400" i="2"/>
  <c r="R400" i="2"/>
  <c r="P400" i="2"/>
  <c r="BI382" i="2"/>
  <c r="BH382" i="2"/>
  <c r="BG382" i="2"/>
  <c r="BF382" i="2"/>
  <c r="T382" i="2"/>
  <c r="R382" i="2"/>
  <c r="P382" i="2"/>
  <c r="BI375" i="2"/>
  <c r="BH375" i="2"/>
  <c r="BG375" i="2"/>
  <c r="BF375" i="2"/>
  <c r="T375" i="2"/>
  <c r="R375" i="2"/>
  <c r="P375" i="2"/>
  <c r="BI365" i="2"/>
  <c r="BH365" i="2"/>
  <c r="BG365" i="2"/>
  <c r="BF365" i="2"/>
  <c r="T365" i="2"/>
  <c r="R365" i="2"/>
  <c r="P365" i="2"/>
  <c r="BI349" i="2"/>
  <c r="BH349" i="2"/>
  <c r="BG349" i="2"/>
  <c r="BF349" i="2"/>
  <c r="T349" i="2"/>
  <c r="R349" i="2"/>
  <c r="P349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13" i="2"/>
  <c r="BH313" i="2"/>
  <c r="BG313" i="2"/>
  <c r="BF313" i="2"/>
  <c r="T313" i="2"/>
  <c r="R313" i="2"/>
  <c r="P313" i="2"/>
  <c r="BI304" i="2"/>
  <c r="BH304" i="2"/>
  <c r="BG304" i="2"/>
  <c r="BF304" i="2"/>
  <c r="T304" i="2"/>
  <c r="R304" i="2"/>
  <c r="P304" i="2"/>
  <c r="BI296" i="2"/>
  <c r="BH296" i="2"/>
  <c r="BG296" i="2"/>
  <c r="BF296" i="2"/>
  <c r="T296" i="2"/>
  <c r="R296" i="2"/>
  <c r="P296" i="2"/>
  <c r="BI288" i="2"/>
  <c r="BH288" i="2"/>
  <c r="BG288" i="2"/>
  <c r="BF288" i="2"/>
  <c r="T288" i="2"/>
  <c r="R288" i="2"/>
  <c r="P288" i="2"/>
  <c r="BI262" i="2"/>
  <c r="BH262" i="2"/>
  <c r="BG262" i="2"/>
  <c r="BF262" i="2"/>
  <c r="T262" i="2"/>
  <c r="R262" i="2"/>
  <c r="P262" i="2"/>
  <c r="BI254" i="2"/>
  <c r="BH254" i="2"/>
  <c r="BG254" i="2"/>
  <c r="BF254" i="2"/>
  <c r="T254" i="2"/>
  <c r="R254" i="2"/>
  <c r="P254" i="2"/>
  <c r="BI250" i="2"/>
  <c r="BH250" i="2"/>
  <c r="BG250" i="2"/>
  <c r="BF250" i="2"/>
  <c r="T250" i="2"/>
  <c r="R250" i="2"/>
  <c r="P250" i="2"/>
  <c r="BI243" i="2"/>
  <c r="BH243" i="2"/>
  <c r="BG243" i="2"/>
  <c r="BF243" i="2"/>
  <c r="T243" i="2"/>
  <c r="R243" i="2"/>
  <c r="P243" i="2"/>
  <c r="BI237" i="2"/>
  <c r="BH237" i="2"/>
  <c r="BG237" i="2"/>
  <c r="BF237" i="2"/>
  <c r="T237" i="2"/>
  <c r="R237" i="2"/>
  <c r="P237" i="2"/>
  <c r="BI225" i="2"/>
  <c r="BH225" i="2"/>
  <c r="BG225" i="2"/>
  <c r="BF225" i="2"/>
  <c r="T225" i="2"/>
  <c r="R225" i="2"/>
  <c r="P225" i="2"/>
  <c r="BI213" i="2"/>
  <c r="BH213" i="2"/>
  <c r="BG213" i="2"/>
  <c r="BF213" i="2"/>
  <c r="T213" i="2"/>
  <c r="R213" i="2"/>
  <c r="P213" i="2"/>
  <c r="BI201" i="2"/>
  <c r="BH201" i="2"/>
  <c r="BG201" i="2"/>
  <c r="BF201" i="2"/>
  <c r="T201" i="2"/>
  <c r="R201" i="2"/>
  <c r="P201" i="2"/>
  <c r="BI187" i="2"/>
  <c r="BH187" i="2"/>
  <c r="BG187" i="2"/>
  <c r="BF187" i="2"/>
  <c r="T187" i="2"/>
  <c r="R187" i="2"/>
  <c r="P187" i="2"/>
  <c r="BI173" i="2"/>
  <c r="BH173" i="2"/>
  <c r="BG173" i="2"/>
  <c r="BF173" i="2"/>
  <c r="T173" i="2"/>
  <c r="R173" i="2"/>
  <c r="P173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46" i="2"/>
  <c r="BH146" i="2"/>
  <c r="BG146" i="2"/>
  <c r="BF146" i="2"/>
  <c r="T146" i="2"/>
  <c r="R146" i="2"/>
  <c r="P146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11" i="2"/>
  <c r="BH111" i="2"/>
  <c r="BG111" i="2"/>
  <c r="BF111" i="2"/>
  <c r="T111" i="2"/>
  <c r="R111" i="2"/>
  <c r="P111" i="2"/>
  <c r="BI110" i="2"/>
  <c r="BH110" i="2"/>
  <c r="BG110" i="2"/>
  <c r="BF110" i="2"/>
  <c r="T110" i="2"/>
  <c r="R110" i="2"/>
  <c r="P110" i="2"/>
  <c r="BI109" i="2"/>
  <c r="BH109" i="2"/>
  <c r="BG109" i="2"/>
  <c r="BF109" i="2"/>
  <c r="T109" i="2"/>
  <c r="R109" i="2"/>
  <c r="P109" i="2"/>
  <c r="BI108" i="2"/>
  <c r="BH108" i="2"/>
  <c r="BG108" i="2"/>
  <c r="BF108" i="2"/>
  <c r="T108" i="2"/>
  <c r="R108" i="2"/>
  <c r="P108" i="2"/>
  <c r="BI107" i="2"/>
  <c r="BH107" i="2"/>
  <c r="BG107" i="2"/>
  <c r="BF107" i="2"/>
  <c r="T107" i="2"/>
  <c r="R107" i="2"/>
  <c r="P107" i="2"/>
  <c r="J100" i="2"/>
  <c r="J99" i="2"/>
  <c r="F99" i="2"/>
  <c r="F97" i="2"/>
  <c r="E95" i="2"/>
  <c r="J55" i="2"/>
  <c r="J54" i="2"/>
  <c r="F54" i="2"/>
  <c r="F52" i="2"/>
  <c r="E50" i="2"/>
  <c r="J18" i="2"/>
  <c r="E18" i="2"/>
  <c r="F55" i="2" s="1"/>
  <c r="J17" i="2"/>
  <c r="J12" i="2"/>
  <c r="J52" i="2" s="1"/>
  <c r="E7" i="2"/>
  <c r="E48" i="2" s="1"/>
  <c r="L50" i="1"/>
  <c r="AM50" i="1"/>
  <c r="AM49" i="1"/>
  <c r="L49" i="1"/>
  <c r="AM47" i="1"/>
  <c r="L47" i="1"/>
  <c r="L45" i="1"/>
  <c r="L44" i="1"/>
  <c r="BK796" i="2"/>
  <c r="BK749" i="2"/>
  <c r="J742" i="2"/>
  <c r="BK724" i="2"/>
  <c r="J707" i="2"/>
  <c r="J679" i="2"/>
  <c r="J662" i="2"/>
  <c r="J656" i="2"/>
  <c r="BK651" i="2"/>
  <c r="J647" i="2"/>
  <c r="BK630" i="2"/>
  <c r="BK625" i="2"/>
  <c r="BK609" i="2"/>
  <c r="J598" i="2"/>
  <c r="BK582" i="2"/>
  <c r="BK576" i="2"/>
  <c r="BK554" i="2"/>
  <c r="BK532" i="2"/>
  <c r="BK463" i="2"/>
  <c r="BK439" i="2"/>
  <c r="J437" i="2"/>
  <c r="J411" i="2"/>
  <c r="BK404" i="2"/>
  <c r="BK795" i="2"/>
  <c r="BK785" i="2"/>
  <c r="BK764" i="2"/>
  <c r="J747" i="2"/>
  <c r="J735" i="2"/>
  <c r="BK717" i="2"/>
  <c r="BK694" i="2"/>
  <c r="BK656" i="2"/>
  <c r="BK647" i="2"/>
  <c r="BK640" i="2"/>
  <c r="BK620" i="2"/>
  <c r="BK595" i="2"/>
  <c r="BK571" i="2"/>
  <c r="J527" i="2"/>
  <c r="J443" i="2"/>
  <c r="BK411" i="2"/>
  <c r="J402" i="2"/>
  <c r="J323" i="2"/>
  <c r="BK254" i="2"/>
  <c r="J158" i="2"/>
  <c r="J115" i="2"/>
  <c r="J109" i="2"/>
  <c r="BK791" i="2"/>
  <c r="BK756" i="2"/>
  <c r="BK747" i="2"/>
  <c r="BK713" i="2"/>
  <c r="BK688" i="2"/>
  <c r="BK662" i="2"/>
  <c r="BK653" i="2"/>
  <c r="J618" i="2"/>
  <c r="BK600" i="2"/>
  <c r="J582" i="2"/>
  <c r="BK546" i="2"/>
  <c r="BK499" i="2"/>
  <c r="J442" i="2"/>
  <c r="BK382" i="2"/>
  <c r="BK313" i="2"/>
  <c r="J262" i="2"/>
  <c r="J213" i="2"/>
  <c r="J173" i="2"/>
  <c r="BK110" i="2"/>
  <c r="J807" i="2"/>
  <c r="BK803" i="2"/>
  <c r="J795" i="2"/>
  <c r="J785" i="2"/>
  <c r="J759" i="2"/>
  <c r="BK748" i="2"/>
  <c r="J733" i="2"/>
  <c r="J713" i="2"/>
  <c r="J694" i="2"/>
  <c r="J652" i="2"/>
  <c r="J633" i="2"/>
  <c r="BK618" i="2"/>
  <c r="J585" i="2"/>
  <c r="BK579" i="2"/>
  <c r="J530" i="2"/>
  <c r="J439" i="2"/>
  <c r="BK433" i="2"/>
  <c r="J326" i="2"/>
  <c r="BK262" i="2"/>
  <c r="BK213" i="2"/>
  <c r="BK118" i="2"/>
  <c r="BK109" i="2"/>
  <c r="J798" i="2"/>
  <c r="J754" i="2"/>
  <c r="J748" i="2"/>
  <c r="BK731" i="2"/>
  <c r="BK711" i="2"/>
  <c r="J692" i="2"/>
  <c r="BK671" i="2"/>
  <c r="BK660" i="2"/>
  <c r="BK655" i="2"/>
  <c r="J650" i="2"/>
  <c r="J640" i="2"/>
  <c r="J628" i="2"/>
  <c r="J622" i="2"/>
  <c r="J606" i="2"/>
  <c r="J595" i="2"/>
  <c r="BK580" i="2"/>
  <c r="J574" i="2"/>
  <c r="J557" i="2"/>
  <c r="BK543" i="2"/>
  <c r="J499" i="2"/>
  <c r="BK443" i="2"/>
  <c r="J433" i="2"/>
  <c r="BK408" i="2"/>
  <c r="BK402" i="2"/>
  <c r="BK789" i="2"/>
  <c r="BK781" i="2"/>
  <c r="J766" i="2"/>
  <c r="BK745" i="2"/>
  <c r="J737" i="2"/>
  <c r="J724" i="2"/>
  <c r="BK699" i="2"/>
  <c r="BK674" i="2"/>
  <c r="BK652" i="2"/>
  <c r="J642" i="2"/>
  <c r="BK622" i="2"/>
  <c r="BK611" i="2"/>
  <c r="J576" i="2"/>
  <c r="BK557" i="2"/>
  <c r="BK518" i="2"/>
  <c r="BK431" i="2"/>
  <c r="J405" i="2"/>
  <c r="J400" i="2"/>
  <c r="J304" i="2"/>
  <c r="J250" i="2"/>
  <c r="BK173" i="2"/>
  <c r="J112" i="2"/>
  <c r="BK107" i="2"/>
  <c r="J796" i="2"/>
  <c r="BK759" i="2"/>
  <c r="J751" i="2"/>
  <c r="J715" i="2"/>
  <c r="BK703" i="2"/>
  <c r="BK667" i="2"/>
  <c r="BK654" i="2"/>
  <c r="BK638" i="2"/>
  <c r="BK606" i="2"/>
  <c r="BK588" i="2"/>
  <c r="BK568" i="2"/>
  <c r="BK524" i="2"/>
  <c r="BK447" i="2"/>
  <c r="J429" i="2"/>
  <c r="J365" i="2"/>
  <c r="BK288" i="2"/>
  <c r="J237" i="2"/>
  <c r="BK161" i="2"/>
  <c r="J111" i="2"/>
  <c r="BK809" i="2"/>
  <c r="BK805" i="2"/>
  <c r="BK801" i="2"/>
  <c r="J791" i="2"/>
  <c r="BK783" i="2"/>
  <c r="BK766" i="2"/>
  <c r="J749" i="2"/>
  <c r="J739" i="2"/>
  <c r="J719" i="2"/>
  <c r="J699" i="2"/>
  <c r="J671" i="2"/>
  <c r="J638" i="2"/>
  <c r="J630" i="2"/>
  <c r="J620" i="2"/>
  <c r="BK598" i="2"/>
  <c r="BK584" i="2"/>
  <c r="J554" i="2"/>
  <c r="BK442" i="2"/>
  <c r="BK434" i="2"/>
  <c r="BK400" i="2"/>
  <c r="J349" i="2"/>
  <c r="J288" i="2"/>
  <c r="BK237" i="2"/>
  <c r="BK115" i="2"/>
  <c r="BK733" i="2"/>
  <c r="J651" i="2"/>
  <c r="BK645" i="2"/>
  <c r="J625" i="2"/>
  <c r="J600" i="2"/>
  <c r="J539" i="2"/>
  <c r="J434" i="2"/>
  <c r="J408" i="2"/>
  <c r="BK349" i="2"/>
  <c r="J296" i="2"/>
  <c r="BK187" i="2"/>
  <c r="J118" i="2"/>
  <c r="J110" i="2"/>
  <c r="J801" i="2"/>
  <c r="J783" i="2"/>
  <c r="BK755" i="2"/>
  <c r="BK735" i="2"/>
  <c r="J709" i="2"/>
  <c r="BK683" i="2"/>
  <c r="J660" i="2"/>
  <c r="J635" i="2"/>
  <c r="J611" i="2"/>
  <c r="BK585" i="2"/>
  <c r="J565" i="2"/>
  <c r="J532" i="2"/>
  <c r="J463" i="2"/>
  <c r="J435" i="2"/>
  <c r="J375" i="2"/>
  <c r="BK304" i="2"/>
  <c r="BK243" i="2"/>
  <c r="BK201" i="2"/>
  <c r="BK158" i="2"/>
  <c r="J108" i="2"/>
  <c r="J809" i="2"/>
  <c r="J805" i="2"/>
  <c r="BK798" i="2"/>
  <c r="J787" i="2"/>
  <c r="J781" i="2"/>
  <c r="J756" i="2"/>
  <c r="BK742" i="2"/>
  <c r="J731" i="2"/>
  <c r="BK707" i="2"/>
  <c r="BK692" i="2"/>
  <c r="J654" i="2"/>
  <c r="BK635" i="2"/>
  <c r="BK627" i="2"/>
  <c r="J609" i="2"/>
  <c r="J568" i="2"/>
  <c r="BK539" i="2"/>
  <c r="J524" i="2"/>
  <c r="BK436" i="2"/>
  <c r="J382" i="2"/>
  <c r="BK323" i="2"/>
  <c r="BK250" i="2"/>
  <c r="J201" i="2"/>
  <c r="BK112" i="2"/>
  <c r="J764" i="2"/>
  <c r="BK751" i="2"/>
  <c r="J745" i="2"/>
  <c r="J726" i="2"/>
  <c r="BK709" i="2"/>
  <c r="J688" i="2"/>
  <c r="J667" i="2"/>
  <c r="BK658" i="2"/>
  <c r="J653" i="2"/>
  <c r="BK649" i="2"/>
  <c r="BK633" i="2"/>
  <c r="J627" i="2"/>
  <c r="J615" i="2"/>
  <c r="J604" i="2"/>
  <c r="J592" i="2"/>
  <c r="J579" i="2"/>
  <c r="J571" i="2"/>
  <c r="J546" i="2"/>
  <c r="J518" i="2"/>
  <c r="J447" i="2"/>
  <c r="J436" i="2"/>
  <c r="J431" i="2"/>
  <c r="BK406" i="2"/>
  <c r="BK800" i="2"/>
  <c r="BK787" i="2"/>
  <c r="BK773" i="2"/>
  <c r="BK760" i="2"/>
  <c r="BK739" i="2"/>
  <c r="BK726" i="2"/>
  <c r="BK715" i="2"/>
  <c r="J683" i="2"/>
  <c r="J655" i="2"/>
  <c r="J649" i="2"/>
  <c r="J645" i="2"/>
  <c r="BK615" i="2"/>
  <c r="BK604" i="2"/>
  <c r="J584" i="2"/>
  <c r="BK530" i="2"/>
  <c r="BK479" i="2"/>
  <c r="BK429" i="2"/>
  <c r="BK405" i="2"/>
  <c r="BK375" i="2"/>
  <c r="J313" i="2"/>
  <c r="BK225" i="2"/>
  <c r="J161" i="2"/>
  <c r="BK111" i="2"/>
  <c r="BK108" i="2"/>
  <c r="J800" i="2"/>
  <c r="J760" i="2"/>
  <c r="BK754" i="2"/>
  <c r="BK719" i="2"/>
  <c r="J711" i="2"/>
  <c r="BK679" i="2"/>
  <c r="J658" i="2"/>
  <c r="BK650" i="2"/>
  <c r="J613" i="2"/>
  <c r="BK592" i="2"/>
  <c r="BK574" i="2"/>
  <c r="J543" i="2"/>
  <c r="J479" i="2"/>
  <c r="BK437" i="2"/>
  <c r="J406" i="2"/>
  <c r="BK326" i="2"/>
  <c r="J254" i="2"/>
  <c r="J225" i="2"/>
  <c r="J187" i="2"/>
  <c r="J146" i="2"/>
  <c r="AS54" i="1"/>
  <c r="BK807" i="2"/>
  <c r="J803" i="2"/>
  <c r="J789" i="2"/>
  <c r="J773" i="2"/>
  <c r="J755" i="2"/>
  <c r="BK737" i="2"/>
  <c r="J717" i="2"/>
  <c r="J703" i="2"/>
  <c r="J674" i="2"/>
  <c r="BK642" i="2"/>
  <c r="BK628" i="2"/>
  <c r="BK613" i="2"/>
  <c r="J588" i="2"/>
  <c r="J580" i="2"/>
  <c r="BK565" i="2"/>
  <c r="BK527" i="2"/>
  <c r="BK435" i="2"/>
  <c r="J404" i="2"/>
  <c r="BK365" i="2"/>
  <c r="BK296" i="2"/>
  <c r="J243" i="2"/>
  <c r="BK146" i="2"/>
  <c r="J107" i="2"/>
  <c r="P765" i="2" l="1"/>
  <c r="T765" i="2"/>
  <c r="R765" i="2"/>
  <c r="BK106" i="2"/>
  <c r="R583" i="2"/>
  <c r="T106" i="2"/>
  <c r="R407" i="2"/>
  <c r="BK430" i="2"/>
  <c r="J430" i="2" s="1"/>
  <c r="J64" i="2" s="1"/>
  <c r="T430" i="2"/>
  <c r="R446" i="2"/>
  <c r="R106" i="2"/>
  <c r="P407" i="2"/>
  <c r="BK446" i="2"/>
  <c r="J446" i="2"/>
  <c r="J65" i="2" s="1"/>
  <c r="P446" i="2"/>
  <c r="P617" i="2"/>
  <c r="P106" i="2"/>
  <c r="BK407" i="2"/>
  <c r="J407" i="2"/>
  <c r="J63" i="2"/>
  <c r="T407" i="2"/>
  <c r="P430" i="2"/>
  <c r="R430" i="2"/>
  <c r="T446" i="2"/>
  <c r="BK542" i="2"/>
  <c r="J542" i="2" s="1"/>
  <c r="J66" i="2" s="1"/>
  <c r="P542" i="2"/>
  <c r="R542" i="2"/>
  <c r="T542" i="2"/>
  <c r="BK578" i="2"/>
  <c r="J578" i="2"/>
  <c r="J67" i="2"/>
  <c r="P578" i="2"/>
  <c r="R578" i="2"/>
  <c r="T578" i="2"/>
  <c r="BK583" i="2"/>
  <c r="J583" i="2" s="1"/>
  <c r="J68" i="2" s="1"/>
  <c r="P583" i="2"/>
  <c r="T583" i="2"/>
  <c r="BK594" i="2"/>
  <c r="P594" i="2"/>
  <c r="R594" i="2"/>
  <c r="T594" i="2"/>
  <c r="BK605" i="2"/>
  <c r="J605" i="2" s="1"/>
  <c r="J72" i="2" s="1"/>
  <c r="P605" i="2"/>
  <c r="R605" i="2"/>
  <c r="T605" i="2"/>
  <c r="BK617" i="2"/>
  <c r="J617" i="2"/>
  <c r="J74" i="2" s="1"/>
  <c r="R617" i="2"/>
  <c r="T617" i="2"/>
  <c r="BK718" i="2"/>
  <c r="J718" i="2" s="1"/>
  <c r="J75" i="2" s="1"/>
  <c r="P718" i="2"/>
  <c r="R718" i="2"/>
  <c r="T718" i="2"/>
  <c r="BK738" i="2"/>
  <c r="J738" i="2"/>
  <c r="J76" i="2"/>
  <c r="P738" i="2"/>
  <c r="R738" i="2"/>
  <c r="T738" i="2"/>
  <c r="BK750" i="2"/>
  <c r="J750" i="2" s="1"/>
  <c r="J77" i="2" s="1"/>
  <c r="P750" i="2"/>
  <c r="R750" i="2"/>
  <c r="T750" i="2"/>
  <c r="BK780" i="2"/>
  <c r="J780" i="2"/>
  <c r="J79" i="2"/>
  <c r="P780" i="2"/>
  <c r="R780" i="2"/>
  <c r="T780" i="2"/>
  <c r="BK794" i="2"/>
  <c r="J794" i="2" s="1"/>
  <c r="J81" i="2" s="1"/>
  <c r="P794" i="2"/>
  <c r="R794" i="2"/>
  <c r="T794" i="2"/>
  <c r="BK804" i="2"/>
  <c r="J804" i="2"/>
  <c r="J83" i="2"/>
  <c r="P804" i="2"/>
  <c r="R804" i="2"/>
  <c r="T804" i="2"/>
  <c r="E93" i="2"/>
  <c r="J97" i="2"/>
  <c r="BE112" i="2"/>
  <c r="BE118" i="2"/>
  <c r="BE187" i="2"/>
  <c r="BE201" i="2"/>
  <c r="BE225" i="2"/>
  <c r="BE243" i="2"/>
  <c r="BE254" i="2"/>
  <c r="BE262" i="2"/>
  <c r="BE288" i="2"/>
  <c r="BE304" i="2"/>
  <c r="BE313" i="2"/>
  <c r="BE323" i="2"/>
  <c r="BE349" i="2"/>
  <c r="BE375" i="2"/>
  <c r="BE411" i="2"/>
  <c r="BE447" i="2"/>
  <c r="BE479" i="2"/>
  <c r="BE499" i="2"/>
  <c r="BE557" i="2"/>
  <c r="BE571" i="2"/>
  <c r="BE582" i="2"/>
  <c r="BE585" i="2"/>
  <c r="BE600" i="2"/>
  <c r="BE609" i="2"/>
  <c r="BE611" i="2"/>
  <c r="BE620" i="2"/>
  <c r="BE638" i="2"/>
  <c r="BE645" i="2"/>
  <c r="BE647" i="2"/>
  <c r="BE650" i="2"/>
  <c r="BE651" i="2"/>
  <c r="BE655" i="2"/>
  <c r="BE656" i="2"/>
  <c r="BE660" i="2"/>
  <c r="BE662" i="2"/>
  <c r="BE674" i="2"/>
  <c r="BE679" i="2"/>
  <c r="BE709" i="2"/>
  <c r="BE711" i="2"/>
  <c r="BE719" i="2"/>
  <c r="BE760" i="2"/>
  <c r="BE783" i="2"/>
  <c r="BE795" i="2"/>
  <c r="BE801" i="2"/>
  <c r="BE803" i="2"/>
  <c r="BE805" i="2"/>
  <c r="BE807" i="2"/>
  <c r="BE809" i="2"/>
  <c r="BK591" i="2"/>
  <c r="J591" i="2"/>
  <c r="J69" i="2"/>
  <c r="F100" i="2"/>
  <c r="BE107" i="2"/>
  <c r="BE108" i="2"/>
  <c r="BE109" i="2"/>
  <c r="BE111" i="2"/>
  <c r="BE115" i="2"/>
  <c r="BE146" i="2"/>
  <c r="BE161" i="2"/>
  <c r="BE237" i="2"/>
  <c r="BE250" i="2"/>
  <c r="BE296" i="2"/>
  <c r="BE400" i="2"/>
  <c r="BE402" i="2"/>
  <c r="BE408" i="2"/>
  <c r="BE429" i="2"/>
  <c r="BE431" i="2"/>
  <c r="BE433" i="2"/>
  <c r="BE442" i="2"/>
  <c r="BE527" i="2"/>
  <c r="BE532" i="2"/>
  <c r="BE554" i="2"/>
  <c r="BE576" i="2"/>
  <c r="BE588" i="2"/>
  <c r="BE622" i="2"/>
  <c r="BE625" i="2"/>
  <c r="BE627" i="2"/>
  <c r="BE640" i="2"/>
  <c r="BE671" i="2"/>
  <c r="BE692" i="2"/>
  <c r="BE699" i="2"/>
  <c r="BE724" i="2"/>
  <c r="BE726" i="2"/>
  <c r="BE731" i="2"/>
  <c r="BE739" i="2"/>
  <c r="BE742" i="2"/>
  <c r="BE764" i="2"/>
  <c r="BE766" i="2"/>
  <c r="BE785" i="2"/>
  <c r="BE787" i="2"/>
  <c r="BE796" i="2"/>
  <c r="BE800" i="2"/>
  <c r="BE110" i="2"/>
  <c r="BE158" i="2"/>
  <c r="BE173" i="2"/>
  <c r="BE213" i="2"/>
  <c r="BE326" i="2"/>
  <c r="BE365" i="2"/>
  <c r="BE382" i="2"/>
  <c r="BE404" i="2"/>
  <c r="BE405" i="2"/>
  <c r="BE406" i="2"/>
  <c r="BE434" i="2"/>
  <c r="BE435" i="2"/>
  <c r="BE436" i="2"/>
  <c r="BE437" i="2"/>
  <c r="BE439" i="2"/>
  <c r="BE443" i="2"/>
  <c r="BE463" i="2"/>
  <c r="BE518" i="2"/>
  <c r="BE530" i="2"/>
  <c r="BE539" i="2"/>
  <c r="BE546" i="2"/>
  <c r="BE568" i="2"/>
  <c r="BE574" i="2"/>
  <c r="BE579" i="2"/>
  <c r="BE580" i="2"/>
  <c r="BE584" i="2"/>
  <c r="BE592" i="2"/>
  <c r="BE595" i="2"/>
  <c r="BE604" i="2"/>
  <c r="BE606" i="2"/>
  <c r="BE613" i="2"/>
  <c r="BE628" i="2"/>
  <c r="BE630" i="2"/>
  <c r="BE633" i="2"/>
  <c r="BE649" i="2"/>
  <c r="BE653" i="2"/>
  <c r="BE658" i="2"/>
  <c r="BE667" i="2"/>
  <c r="BE688" i="2"/>
  <c r="BE747" i="2"/>
  <c r="BE748" i="2"/>
  <c r="BE749" i="2"/>
  <c r="BE751" i="2"/>
  <c r="BE754" i="2"/>
  <c r="BE759" i="2"/>
  <c r="BE791" i="2"/>
  <c r="BE798" i="2"/>
  <c r="BE524" i="2"/>
  <c r="BE543" i="2"/>
  <c r="BE565" i="2"/>
  <c r="BE598" i="2"/>
  <c r="BE615" i="2"/>
  <c r="BE618" i="2"/>
  <c r="BE635" i="2"/>
  <c r="BE642" i="2"/>
  <c r="BE652" i="2"/>
  <c r="BE654" i="2"/>
  <c r="BE683" i="2"/>
  <c r="BE694" i="2"/>
  <c r="BE703" i="2"/>
  <c r="BE707" i="2"/>
  <c r="BE713" i="2"/>
  <c r="BE715" i="2"/>
  <c r="BE717" i="2"/>
  <c r="BE733" i="2"/>
  <c r="BE735" i="2"/>
  <c r="BE737" i="2"/>
  <c r="BE745" i="2"/>
  <c r="BE755" i="2"/>
  <c r="BE756" i="2"/>
  <c r="BE773" i="2"/>
  <c r="BE781" i="2"/>
  <c r="BE789" i="2"/>
  <c r="BK614" i="2"/>
  <c r="J614" i="2"/>
  <c r="J73" i="2" s="1"/>
  <c r="BK765" i="2"/>
  <c r="J765" i="2"/>
  <c r="J78" i="2"/>
  <c r="BK802" i="2"/>
  <c r="J802" i="2"/>
  <c r="J82" i="2"/>
  <c r="F36" i="2"/>
  <c r="BC55" i="1" s="1"/>
  <c r="BC54" i="1" s="1"/>
  <c r="W32" i="1" s="1"/>
  <c r="F34" i="2"/>
  <c r="BA55" i="1" s="1"/>
  <c r="BA54" i="1" s="1"/>
  <c r="W30" i="1" s="1"/>
  <c r="F35" i="2"/>
  <c r="BB55" i="1" s="1"/>
  <c r="BB54" i="1" s="1"/>
  <c r="W31" i="1" s="1"/>
  <c r="J34" i="2"/>
  <c r="AW55" i="1" s="1"/>
  <c r="F37" i="2"/>
  <c r="BD55" i="1"/>
  <c r="BD54" i="1"/>
  <c r="W33" i="1" s="1"/>
  <c r="P105" i="2" l="1"/>
  <c r="P104" i="2" s="1"/>
  <c r="P103" i="2" s="1"/>
  <c r="AU55" i="1" s="1"/>
  <c r="AU54" i="1" s="1"/>
  <c r="T793" i="2"/>
  <c r="R793" i="2"/>
  <c r="P793" i="2"/>
  <c r="BK105" i="2"/>
  <c r="J105" i="2" s="1"/>
  <c r="J61" i="2" s="1"/>
  <c r="T593" i="2"/>
  <c r="R593" i="2"/>
  <c r="P593" i="2"/>
  <c r="BK593" i="2"/>
  <c r="J593" i="2"/>
  <c r="J70" i="2"/>
  <c r="R105" i="2"/>
  <c r="R104" i="2" s="1"/>
  <c r="R103" i="2" s="1"/>
  <c r="T105" i="2"/>
  <c r="T104" i="2" s="1"/>
  <c r="T103" i="2" s="1"/>
  <c r="J106" i="2"/>
  <c r="J62" i="2"/>
  <c r="J594" i="2"/>
  <c r="J71" i="2" s="1"/>
  <c r="BK793" i="2"/>
  <c r="J793" i="2"/>
  <c r="J80" i="2" s="1"/>
  <c r="AX54" i="1"/>
  <c r="AY54" i="1"/>
  <c r="F33" i="2"/>
  <c r="AZ55" i="1" s="1"/>
  <c r="AZ54" i="1" s="1"/>
  <c r="W29" i="1" s="1"/>
  <c r="AW54" i="1"/>
  <c r="AK30" i="1" s="1"/>
  <c r="J33" i="2"/>
  <c r="AV55" i="1" s="1"/>
  <c r="AT55" i="1" s="1"/>
  <c r="BK104" i="2" l="1"/>
  <c r="J104" i="2"/>
  <c r="J60" i="2"/>
  <c r="AV54" i="1"/>
  <c r="AK29" i="1"/>
  <c r="BK103" i="2" l="1"/>
  <c r="J103" i="2" s="1"/>
  <c r="J30" i="2" s="1"/>
  <c r="AG55" i="1" s="1"/>
  <c r="AG54" i="1" s="1"/>
  <c r="AK26" i="1" s="1"/>
  <c r="AK35" i="1" s="1"/>
  <c r="AT54" i="1"/>
  <c r="J39" i="2" l="1"/>
  <c r="AN54" i="1"/>
  <c r="AN55" i="1"/>
  <c r="J59" i="2"/>
</calcChain>
</file>

<file path=xl/sharedStrings.xml><?xml version="1.0" encoding="utf-8"?>
<sst xmlns="http://schemas.openxmlformats.org/spreadsheetml/2006/main" count="7972" uniqueCount="1339">
  <si>
    <t>Export Komplet</t>
  </si>
  <si>
    <t>VZ</t>
  </si>
  <si>
    <t>2.0</t>
  </si>
  <si>
    <t>ZAMOK</t>
  </si>
  <si>
    <t>False</t>
  </si>
  <si>
    <t>{3524f404-72af-4c71-abee-a8d33005cbea}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</si>
  <si>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</si>
  <si>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</si>
  <si>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</si>
  <si>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</si>
  <si>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</si>
  <si>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</si>
  <si>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</si>
  <si>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</si>
  <si>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2021SP01-K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</si>
  <si>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</si>
  <si>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</si>
  <si>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KSO:</t>
  </si>
  <si>
    <t/>
  </si>
  <si>
    <t>CC-CZ:</t>
  </si>
  <si>
    <t>Místo:</t>
  </si>
  <si>
    <t>Lipnice u Spáleného Poříčí</t>
  </si>
  <si>
    <t>Datum:</t>
  </si>
  <si>
    <t>21. 1. 2021</t>
  </si>
  <si>
    <t>Zadavatel:</t>
  </si>
  <si>
    <t>IČ:</t>
  </si>
  <si>
    <t>00257249</t>
  </si>
  <si>
    <t>Město Spálené Poříčí</t>
  </si>
  <si>
    <t>DIČ:</t>
  </si>
  <si>
    <t>Uchazeč:</t>
  </si>
  <si>
    <t>Vyplň údaj</t>
  </si>
  <si>
    <t>Projektant:</t>
  </si>
  <si>
    <t>06787720</t>
  </si>
  <si>
    <t>INGVAMA inženýrská a projektová spol. s r.o.</t>
  </si>
  <si>
    <t>True</t>
  </si>
  <si>
    <t>Zpracovatel:</t>
  </si>
  <si>
    <t>16737385</t>
  </si>
  <si>
    <t>Ing.Miroslav Mach</t>
  </si>
  <si>
    <t>CZ6609020110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</si>
  <si>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</si>
  <si>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</si>
  <si>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</si>
  <si>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</si>
  <si>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</si>
  <si>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</si>
  <si>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</si>
  <si>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</si>
  <si>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</si>
  <si>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</si>
  <si>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</si>
  <si>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</si>
  <si>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</si>
  <si>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</si>
  <si>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</si>
  <si>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</si>
  <si>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</si>
  <si>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</si>
  <si>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</si>
  <si>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</si>
  <si>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</si>
  <si>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</si>
  <si>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</si>
  <si>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</si>
  <si>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</si>
  <si>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</si>
  <si>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</si>
  <si>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</si>
  <si>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</si>
  <si>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</si>
  <si>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</si>
  <si>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</si>
  <si>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</si>
  <si>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</si>
  <si>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</si>
  <si>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</si>
  <si>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</si>
  <si>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</si>
  <si>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</si>
  <si>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</si>
  <si>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</si>
  <si>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02</t>
  </si>
  <si>
    <t xml:space="preserve">ČOV Lipnice </t>
  </si>
  <si>
    <t>STA</t>
  </si>
  <si>
    <t>1</t>
  </si>
  <si>
    <t>{2b4e9d1c-39ea-417e-8e0b-dcea8f5171dd}</t>
  </si>
  <si>
    <t>2</t>
  </si>
  <si>
    <t>KRYCÍ LIST SOUPISU PRACÍ</t>
  </si>
  <si>
    <t>Objekt:</t>
  </si>
  <si>
    <t xml:space="preserve">SO 02 - ČOV Lipnice </t>
  </si>
  <si>
    <t>REKAPITULACE ČLENĚNÍ SOUPISU PRACÍ</t>
  </si>
  <si>
    <t>Kód dílu - Popis</t>
  </si>
  <si>
    <t>Cena celkem [CZK]</t>
  </si>
  <si>
    <t>-1</t>
  </si>
  <si>
    <t>CELKEM - CELKEM</t>
  </si>
  <si>
    <t xml:space="preserve">    HSV - Práce a dodávky HSV</t>
  </si>
  <si>
    <t xml:space="preserve">      1 - Zemní práce</t>
  </si>
  <si>
    <t xml:space="preserve">      2 - Zakládání</t>
  </si>
  <si>
    <t xml:space="preserve">      3 - Svislé a kompletní konstrukce</t>
  </si>
  <si>
    <t xml:space="preserve">      4 - Vodorovné konstrukce</t>
  </si>
  <si>
    <t xml:space="preserve">      5 - Komunikace pozemní</t>
  </si>
  <si>
    <t xml:space="preserve">      9 - Ostatní konstrukce a práce, bourání</t>
  </si>
  <si>
    <t xml:space="preserve">      997 - Přesun sutě</t>
  </si>
  <si>
    <t xml:space="preserve">      998 - Přesun hmot</t>
  </si>
  <si>
    <t xml:space="preserve">    PSV - Práce a dodávky PSV</t>
  </si>
  <si>
    <t xml:space="preserve">      711 - Izolace proti vodě, vlhkosti a plynům</t>
  </si>
  <si>
    <t xml:space="preserve">      712 - Povlakové krytiny</t>
  </si>
  <si>
    <t xml:space="preserve">      725 - Zdravotechnika - zařizovací předměty</t>
  </si>
  <si>
    <t xml:space="preserve">      8 - Trubní vedení</t>
  </si>
  <si>
    <t xml:space="preserve">      762 - Konstrukce tesařské</t>
  </si>
  <si>
    <t xml:space="preserve">      764 - Konstrukce klempířské</t>
  </si>
  <si>
    <t xml:space="preserve">      766 - Konstrukce truhlářské</t>
  </si>
  <si>
    <t xml:space="preserve">      783 - Dokončovací práce - nátěry</t>
  </si>
  <si>
    <t xml:space="preserve">      M21 - Elektromontáže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</si>
  <si>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</si>
  <si>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</si>
  <si>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</si>
  <si>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</si>
  <si>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</si>
  <si>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</si>
  <si>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</si>
  <si>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</si>
  <si>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</si>
  <si>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</si>
  <si>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</si>
  <si>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</si>
  <si>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</si>
  <si>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</si>
  <si>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</si>
  <si>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</si>
  <si>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</si>
  <si>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CELKEM</t>
  </si>
  <si>
    <t>4</t>
  </si>
  <si>
    <t>ROZPOCET</t>
  </si>
  <si>
    <t>HSV</t>
  </si>
  <si>
    <t>Práce a dodávky HSV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</si>
  <si>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</si>
  <si>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</si>
  <si>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</si>
  <si>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</si>
  <si>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</si>
  <si>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2021 01</t>
  </si>
  <si>
    <t>3</t>
  </si>
  <si>
    <t>-1550334096</t>
  </si>
  <si>
    <t>115101301</t>
  </si>
  <si>
    <t>Pohotovost záložní čerpací soupravy pro dopravní výšku do 10 m s uvažovaným průměrným přítokem do 500 l/min</t>
  </si>
  <si>
    <t>den</t>
  </si>
  <si>
    <t>-1009467866</t>
  </si>
  <si>
    <t>111251101</t>
  </si>
  <si>
    <t>Odstranění křovin a stromů s odstraněním kořenů strojně průměru kmene do 100 mm v rovině nebo ve svahu sklonu terénu do 1:5, při celkové ploše do 100 m2</t>
  </si>
  <si>
    <t>m2</t>
  </si>
  <si>
    <t>-745940968</t>
  </si>
  <si>
    <t>112101102</t>
  </si>
  <si>
    <t>Odstranění stromů s odřezáním kmene a s odvětvením listnatých, průměru kmene přes 300 do 500 mm</t>
  </si>
  <si>
    <t>kus</t>
  </si>
  <si>
    <t>1929132894</t>
  </si>
  <si>
    <t>5</t>
  </si>
  <si>
    <t>112251102</t>
  </si>
  <si>
    <t>Odstranění pařezů strojně s jejich vykopáním, vytrháním nebo odstřelením průměru přes 300 do 500 mm</t>
  </si>
  <si>
    <t>466159266</t>
  </si>
  <si>
    <t>6</t>
  </si>
  <si>
    <t>113107241</t>
  </si>
  <si>
    <t>Odstranění podkladů nebo krytů strojně plochy jednotlivě přes 200 m2 s přemístěním hmot na skládku na vzdálenost do 20 m nebo s naložením na dopravní prostředek živičných, o tl. vrstvy do 50 mm</t>
  </si>
  <si>
    <t>-6731817</t>
  </si>
  <si>
    <t>P</t>
  </si>
  <si>
    <t>Poznámka k položce:_x000D_
Elektropřípojka</t>
  </si>
  <si>
    <t>VV</t>
  </si>
  <si>
    <t>5,5*0,6+5,5*0,4</t>
  </si>
  <si>
    <t>7</t>
  </si>
  <si>
    <t>113107322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</si>
  <si>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</si>
  <si>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-1997504326</t>
  </si>
  <si>
    <t xml:space="preserve">Poznámka k položce:_x000D_
Elektropřípojka_x000D_
</t>
  </si>
  <si>
    <t>5,5*0,4</t>
  </si>
  <si>
    <t>8</t>
  </si>
  <si>
    <t>121151113</t>
  </si>
  <si>
    <t>Sejmutí ornice strojně při souvislé ploše přes 100 do 500 m2, tl. vrstvy do 200 mm</t>
  </si>
  <si>
    <t>-1873185302</t>
  </si>
  <si>
    <t>elektropřípojka ( samostatná část )</t>
  </si>
  <si>
    <t>56*0.4</t>
  </si>
  <si>
    <t>účelová komunikace ( pod elektropřípojka)</t>
  </si>
  <si>
    <t>139*3.5</t>
  </si>
  <si>
    <t>zpevněná plocha ( odečet jáma septik )</t>
  </si>
  <si>
    <t>190-23</t>
  </si>
  <si>
    <t>přítokové potrubí DN250 + rozšířený násyp</t>
  </si>
  <si>
    <t>52*0.6+25*1</t>
  </si>
  <si>
    <t>septik jáma</t>
  </si>
  <si>
    <t>209</t>
  </si>
  <si>
    <t>VKF1</t>
  </si>
  <si>
    <t>440</t>
  </si>
  <si>
    <t>VKF2</t>
  </si>
  <si>
    <t>431</t>
  </si>
  <si>
    <t>plocha pod objekty (PŠ1-4,OD,RŠ,potrubí)včetně rozšíření terénních úprav</t>
  </si>
  <si>
    <t>270</t>
  </si>
  <si>
    <t>potrubí odtokové</t>
  </si>
  <si>
    <t>(7+13+27+10)*1+20*0.6</t>
  </si>
  <si>
    <t>ostatní areálové potrubí u ČŠ</t>
  </si>
  <si>
    <t>(5+2)*1</t>
  </si>
  <si>
    <t>výtokový objekt</t>
  </si>
  <si>
    <t>1*3.1</t>
  </si>
  <si>
    <t>zemní val</t>
  </si>
  <si>
    <t>(55+1.5+1.5)*6</t>
  </si>
  <si>
    <t>odvodňovací koryto</t>
  </si>
  <si>
    <t>73*0.6</t>
  </si>
  <si>
    <t>Součet</t>
  </si>
  <si>
    <t>9</t>
  </si>
  <si>
    <t>131151104</t>
  </si>
  <si>
    <t>Hloubení nezapažených jam a zářezů strojně s urovnáním dna do předepsaného profilu a spádu v hornině třídy těžitelnosti I skupiny 1 a 2 přes 100 do 500 m3</t>
  </si>
  <si>
    <t>m3</t>
  </si>
  <si>
    <t>-719650796</t>
  </si>
  <si>
    <t>septik</t>
  </si>
  <si>
    <t>(14,150+17,86)/2*2,58*(7,68+11,63)/2</t>
  </si>
  <si>
    <t>VKF 1</t>
  </si>
  <si>
    <t>(13,9+17,2)/2*(1,855+1,245)/2*(22,90+26,2)/2</t>
  </si>
  <si>
    <t xml:space="preserve">VKF 2    </t>
  </si>
  <si>
    <t>(13,9+17,2)/2*(1,715+1,0)/2*(22,9+25,98)/2</t>
  </si>
  <si>
    <t>dokop PŠ</t>
  </si>
  <si>
    <t>2.5*2.5*0.5*4*0.7</t>
  </si>
  <si>
    <t>70% výkopu tř. těžitelnosti  1,2</t>
  </si>
  <si>
    <t>1515,056*0,7</t>
  </si>
  <si>
    <t>10</t>
  </si>
  <si>
    <t>131151343</t>
  </si>
  <si>
    <t>Vrtání jamek strojně průměru přes 200 do 300 mm</t>
  </si>
  <si>
    <t>m</t>
  </si>
  <si>
    <t>-1686019746</t>
  </si>
  <si>
    <t>vrtání základů pro sloupky plotu</t>
  </si>
  <si>
    <t>(101+2)*0,8</t>
  </si>
  <si>
    <t>11</t>
  </si>
  <si>
    <t>131251104</t>
  </si>
  <si>
    <t>Hloubení nezapažených jam a zářezů strojně s urovnáním dna do předepsaného profilu a spádu v hornině třídy těžitelnosti I skupiny 3 přes 100 do 500 m3</t>
  </si>
  <si>
    <t>-1297123913</t>
  </si>
  <si>
    <t>30% výkopu tř. těžitelnosti  3</t>
  </si>
  <si>
    <t>1515,056*0,3</t>
  </si>
  <si>
    <t>12</t>
  </si>
  <si>
    <t>132151103</t>
  </si>
  <si>
    <t>Hloubení nezapažených rýh šířky do 800 mm strojně s urovnáním dna do předepsaného profilu a spádu v hornině třídy těžitelnosti I skupiny 1 a 2 přes 50 do 100 m3</t>
  </si>
  <si>
    <t>-895181108</t>
  </si>
  <si>
    <t>elektropřípojka</t>
  </si>
  <si>
    <t>(5.5*0.4*0.55+(223-5.5)*0.4*0.6)</t>
  </si>
  <si>
    <t>potrubí k PŠ + od PŠ</t>
  </si>
  <si>
    <t>(20+8+8+20+2*4)*0.6*0.6</t>
  </si>
  <si>
    <t>vedení RŠ-ČŠ</t>
  </si>
  <si>
    <t>8*0.6*1</t>
  </si>
  <si>
    <t>odtokové potrubí</t>
  </si>
  <si>
    <t>0.8*20*0.6</t>
  </si>
  <si>
    <t>obslužný domek</t>
  </si>
  <si>
    <t>0.2*0.4*10</t>
  </si>
  <si>
    <t>70% výkopu tř. těžitelnosti 1,2</t>
  </si>
  <si>
    <t>91,65*0,7</t>
  </si>
  <si>
    <t>13</t>
  </si>
  <si>
    <t>132251103</t>
  </si>
  <si>
    <t>Hloubení nezapažených rýh šířky do 800 mm strojně s urovnáním dna do předepsaného profilu a spádu v hornině třídy těžitelnosti I skupiny 3 přes 50 do 100 m3</t>
  </si>
  <si>
    <t>1773023242</t>
  </si>
  <si>
    <t>30% výkopu tř. těžitelnosti 3</t>
  </si>
  <si>
    <t>91,65*0,3</t>
  </si>
  <si>
    <t>14</t>
  </si>
  <si>
    <t>132151253</t>
  </si>
  <si>
    <t>Hloubení nezapažených rýh šířky přes 800 do 2 000 mm strojně s urovnáním dna do předepsaného profilu a spádu v hornině třídy těžitelnosti I skupiny 1 a 2 přes 50 do 100 m3</t>
  </si>
  <si>
    <t>1521365173</t>
  </si>
  <si>
    <t>přítokové potrubí DN250</t>
  </si>
  <si>
    <t>(1.05+0.3)/2*52*0.6</t>
  </si>
  <si>
    <t>SŠ-ČŠ</t>
  </si>
  <si>
    <t>(17*1+3*2*1.5)</t>
  </si>
  <si>
    <t>(1.8*7*1+1.45*13*1+1.2*27*1+1*10*1+1.5*1*3)</t>
  </si>
  <si>
    <t>1*3.1*0.1</t>
  </si>
  <si>
    <t>125,72*0,7</t>
  </si>
  <si>
    <t>132251253</t>
  </si>
  <si>
    <t>Hloubení nezapažených rýh šířky přes 800 do 2 000 mm strojně s urovnáním dna do předepsaného profilu a spádu v hornině třídy těžitelnosti I skupiny 3 přes 50 do 100 m3</t>
  </si>
  <si>
    <t>-1986690829</t>
  </si>
  <si>
    <t>125,72*0,3</t>
  </si>
  <si>
    <t>16</t>
  </si>
  <si>
    <t>151101101</t>
  </si>
  <si>
    <t>Zřízení pažení a rozepření stěn rýh pro podzemní vedení příložné pro jakoukoliv mezerovitost, hloubky do 2 m</t>
  </si>
  <si>
    <t>-1063122766</t>
  </si>
  <si>
    <t>6.5*2*2</t>
  </si>
  <si>
    <t>ČŠ-MŠ</t>
  </si>
  <si>
    <t>13*2</t>
  </si>
  <si>
    <t>MŠ-Š2</t>
  </si>
  <si>
    <t>1.65*13</t>
  </si>
  <si>
    <t>Š2-Š3</t>
  </si>
  <si>
    <t>1.45*27*2</t>
  </si>
  <si>
    <t>Š2,Š3</t>
  </si>
  <si>
    <t>2*4*1.65*2</t>
  </si>
  <si>
    <t>17</t>
  </si>
  <si>
    <t>151101102</t>
  </si>
  <si>
    <t>Zřízení pažení a rozepření stěn rýh pro podzemní vedení příložné pro jakoukoliv mezerovitost, hloubky do 4 m</t>
  </si>
  <si>
    <t>-541806471</t>
  </si>
  <si>
    <t>ČŠ</t>
  </si>
  <si>
    <t>2.5*4*3.08</t>
  </si>
  <si>
    <t>MŠ</t>
  </si>
  <si>
    <t>2.3*4*2.26</t>
  </si>
  <si>
    <t>18</t>
  </si>
  <si>
    <t>151101111</t>
  </si>
  <si>
    <t>Odstranění pažení a rozepření stěn rýh pro podzemní vedení s uložením materiálu na vzdálenost do 3 m od kraje výkopu příložné, hloubky do 2 m</t>
  </si>
  <si>
    <t>-86924577</t>
  </si>
  <si>
    <t>19</t>
  </si>
  <si>
    <t>151101112</t>
  </si>
  <si>
    <t>Odstranění pažení a rozepření stěn rýh pro podzemní vedení s uložením materiálu na vzdálenost do 3 m od kraje výkopu příložné, hloubky přes 2 do 4 m</t>
  </si>
  <si>
    <t>793344242</t>
  </si>
  <si>
    <t>20</t>
  </si>
  <si>
    <t>162551107</t>
  </si>
  <si>
    <t>Vodorovné přemístění výkopku nebo sypaniny po suchu na obvyklém dopravním prostředku, bez naložení výkopku, avšak se složením bez rozhrnutí z horniny třídy těžitelnosti I skupiny 1 až 3 na vzdálenost přes 2 000 do 2 500 m</t>
  </si>
  <si>
    <t>1717859632</t>
  </si>
  <si>
    <t xml:space="preserve">výkopů jam a rýh ) </t>
  </si>
  <si>
    <t>454,517+1060,539+64,155+27,495+88,004+37,716</t>
  </si>
  <si>
    <t>výkopek pro zpětný zásyp / bez ornice</t>
  </si>
  <si>
    <t>-260,026</t>
  </si>
  <si>
    <t>výkopek pro násypů</t>
  </si>
  <si>
    <t>-638,4</t>
  </si>
  <si>
    <t>167151111</t>
  </si>
  <si>
    <t>Nakládání, skládání a překládání neulehlého výkopku nebo sypaniny strojně nakládání, množství přes 100 m3, z hornin třídy těžitelnosti I, skupiny 1 až 3</t>
  </si>
  <si>
    <t>805937458</t>
  </si>
  <si>
    <t xml:space="preserve">zásyp výkopů jam a rýh ) </t>
  </si>
  <si>
    <t>1060,517+454,518+64,155+27,495+88,004+37,716</t>
  </si>
  <si>
    <t>odečet VKF 1</t>
  </si>
  <si>
    <t>-(13,9+17,2)/2*(1,855+1,245)/2*(22,90+26,2)/2</t>
  </si>
  <si>
    <t>odečet VKF 2</t>
  </si>
  <si>
    <t>-(13,9+17,2)/2*(1,715+1,0)/2*(22,9+25,98)/2</t>
  </si>
  <si>
    <t xml:space="preserve">odečet </t>
  </si>
  <si>
    <t>podsyp potrubí</t>
  </si>
  <si>
    <t>-21,9</t>
  </si>
  <si>
    <t>obsyp potrubí</t>
  </si>
  <si>
    <t>-66,76</t>
  </si>
  <si>
    <t>podkl.vrsvy štěrku</t>
  </si>
  <si>
    <t>-16,11</t>
  </si>
  <si>
    <t>betony</t>
  </si>
  <si>
    <t>-38,80</t>
  </si>
  <si>
    <t>objem potrubí</t>
  </si>
  <si>
    <t>-52*0,05-78*0,03</t>
  </si>
  <si>
    <t>objem šachet</t>
  </si>
  <si>
    <t>-0,5-1,0-0,5-4*1,0-2,0-3*1,0</t>
  </si>
  <si>
    <t>objem septiku</t>
  </si>
  <si>
    <t>-6,58*2,25*2,93*5</t>
  </si>
  <si>
    <t>Mezisoučet</t>
  </si>
  <si>
    <t>nakládání ornice</t>
  </si>
  <si>
    <t>672,631*0,2</t>
  </si>
  <si>
    <t>22</t>
  </si>
  <si>
    <t>171151101</t>
  </si>
  <si>
    <t>Hutnění boků násypů z hornin soudržných a sypkých pro jakýkoliv sklon, délku a míru zhutnění svahu</t>
  </si>
  <si>
    <t>1434292621</t>
  </si>
  <si>
    <t>7,6*57</t>
  </si>
  <si>
    <t>přítokové potrubí</t>
  </si>
  <si>
    <t>25*1,0</t>
  </si>
  <si>
    <t>násypy objekty kolem PŠ</t>
  </si>
  <si>
    <t>23</t>
  </si>
  <si>
    <t>171151103</t>
  </si>
  <si>
    <t>Uložení sypanin do násypů strojně s rozprostřením sypaniny ve vrstvách a s hrubým urovnáním zhutněných z hornin soudržných jakékoliv třídy těžitelnosti</t>
  </si>
  <si>
    <t>-558343810</t>
  </si>
  <si>
    <t>1*25*0,3</t>
  </si>
  <si>
    <t>násypy objekty kolem PŠ - terénní úpravy</t>
  </si>
  <si>
    <t>270*0,5</t>
  </si>
  <si>
    <t>8,7*57</t>
  </si>
  <si>
    <t>24</t>
  </si>
  <si>
    <t>171152501</t>
  </si>
  <si>
    <t>Zhutnění podloží pod násypy z rostlé horniny třídy těžitelnosti I a II, skupiny 1 až 4 z hornin soudružných a nesoudržných</t>
  </si>
  <si>
    <t>1247140352</t>
  </si>
  <si>
    <t xml:space="preserve">Poznámka k položce:_x000D_
hutnění válcem 3,2 t_x000D_
</t>
  </si>
  <si>
    <t>Zpevněná plocha a komunikace</t>
  </si>
  <si>
    <t>139*3,5+190</t>
  </si>
  <si>
    <t>14,15*7,68</t>
  </si>
  <si>
    <t>VKF1,2</t>
  </si>
  <si>
    <t>315*2</t>
  </si>
  <si>
    <t>25</t>
  </si>
  <si>
    <t>171201231</t>
  </si>
  <si>
    <t>Poplatek za uložení stavebního odpadu na recyklační skládce (skládkovné) zeminy a kamení zatříděného do Katalogu odpadů pod kódem 17 05 04</t>
  </si>
  <si>
    <t>t</t>
  </si>
  <si>
    <t>upravená pol. URS</t>
  </si>
  <si>
    <t>455763739</t>
  </si>
  <si>
    <t>Poznámka k položce:_x000D_
Zemina bude uložena na pozemku investora jako úprava terénu - toto položku ocenit O,- Kč/t</t>
  </si>
  <si>
    <t>odečten zásyp objektu</t>
  </si>
  <si>
    <t>833,979*1,4 'Přepočtené koeficientem množství</t>
  </si>
  <si>
    <t>26</t>
  </si>
  <si>
    <t>171251201</t>
  </si>
  <si>
    <t>Uložení sypaniny na skládky nebo meziskládky bez hutnění s upravením uložené sypaniny do předepsaného tvaru</t>
  </si>
  <si>
    <t>-291013240</t>
  </si>
  <si>
    <t>1060,517+454,517+64,155+27,495+88,004+37,716</t>
  </si>
  <si>
    <t>27</t>
  </si>
  <si>
    <t>174151101</t>
  </si>
  <si>
    <t>Zásyp sypaninou z jakékoliv horniny strojně s uložením výkopku ve vrstvách se zhutněním jam, šachet, rýh nebo kolem objektů v těchto vykopávkách</t>
  </si>
  <si>
    <t>566840518</t>
  </si>
  <si>
    <t>28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</si>
  <si>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</si>
  <si>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</si>
  <si>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1862824293</t>
  </si>
  <si>
    <t>223*0.4*0.1</t>
  </si>
  <si>
    <t>přítokové potrubí - odečet chráničky</t>
  </si>
  <si>
    <t>(52-35)*0.6*0.55</t>
  </si>
  <si>
    <t>potrubí k PŠ + OD PŠ</t>
  </si>
  <si>
    <t>(20+8+8+20+2*4)*0.6*0.4</t>
  </si>
  <si>
    <t>RŠ-ČŠ</t>
  </si>
  <si>
    <t>8*0.6*0.35</t>
  </si>
  <si>
    <t>ost. samostatné elektrovedení</t>
  </si>
  <si>
    <t>16*0.4*0.1</t>
  </si>
  <si>
    <t>9*1*0.45</t>
  </si>
  <si>
    <t>odtokové potrubí vyjma chráničky</t>
  </si>
  <si>
    <t>(7+13+27+14)*1*0.5</t>
  </si>
  <si>
    <t>29</t>
  </si>
  <si>
    <t>M</t>
  </si>
  <si>
    <t>58331200</t>
  </si>
  <si>
    <t>štěrkopísek netříděný zásypový</t>
  </si>
  <si>
    <t>461511313</t>
  </si>
  <si>
    <t>66,76*2 'Přepočtené koeficientem množství</t>
  </si>
  <si>
    <t>30</t>
  </si>
  <si>
    <t>178153501</t>
  </si>
  <si>
    <t>Uložení netříděných sypanin do kamenitých hrází nebo kamenitých částí smíšených hrází z hornin třídy těžitelnosti II a III, skupiny 5 až 7, ve vrstvách o tl. do 600 mm</t>
  </si>
  <si>
    <t>371926584</t>
  </si>
  <si>
    <t xml:space="preserve">Poznámka k položce:_x000D_
stabilizace břehu z lomového kamene včetně dodávky kamene._x000D_
</t>
  </si>
  <si>
    <t>0,25*(26,9*(1,2+0,8)+16,0*(1,0+1,0))</t>
  </si>
  <si>
    <t>0,25*(26,0*(1,1+0,2)+16,0*(0,5+1,0))</t>
  </si>
  <si>
    <t>31</t>
  </si>
  <si>
    <t>182351133</t>
  </si>
  <si>
    <t>Rozprostření a urovnání ornice ve svahu sklonu přes 1:5 strojně při souvislé ploše přes 500 m2, tl. vrstvy do 200 mm</t>
  </si>
  <si>
    <t>-147589901</t>
  </si>
  <si>
    <t>209-13,05*6,58</t>
  </si>
  <si>
    <t>32</t>
  </si>
  <si>
    <t>183111211</t>
  </si>
  <si>
    <t>Hloubení jamek pro vysazování rostlin v zemině tř.1 až 4 s výměnou půdy z 50% v rovině nebo na svahu do 1:5, objemu do 0,002 m3</t>
  </si>
  <si>
    <t>-1376621416</t>
  </si>
  <si>
    <t>392*4*2</t>
  </si>
  <si>
    <t>33</t>
  </si>
  <si>
    <t>02650530.R</t>
  </si>
  <si>
    <t>mokřadní vegetace</t>
  </si>
  <si>
    <t>R - položka</t>
  </si>
  <si>
    <t>-339531472</t>
  </si>
  <si>
    <t xml:space="preserve">Poznámka k položce:_x000D_
mokřadní rostliny - Chrastavice rákosovitá _x000D_
_x000D_
_x000D_
</t>
  </si>
  <si>
    <t>34</t>
  </si>
  <si>
    <t>183151152</t>
  </si>
  <si>
    <t>Hloubení jam pro výsadbu dřevin strojně ve svahu přes 1:2 do 1:1, objem přes 0,20 do 0,30 m3</t>
  </si>
  <si>
    <t>989331609</t>
  </si>
  <si>
    <t>35</t>
  </si>
  <si>
    <t>184102113</t>
  </si>
  <si>
    <t>Výsadba dřeviny s balem do předem vyhloubené jamky se zalitím v rovině nebo na svahu do 1:5, při průměru balu přes 300 do 400 mm</t>
  </si>
  <si>
    <t>-1945674440</t>
  </si>
  <si>
    <t>36</t>
  </si>
  <si>
    <t>02640445</t>
  </si>
  <si>
    <t>habr obecný /Carpinus betulus/ 200-250cm</t>
  </si>
  <si>
    <t>291205190</t>
  </si>
  <si>
    <t>Zakládání</t>
  </si>
  <si>
    <t>37</t>
  </si>
  <si>
    <t>212752101.R</t>
  </si>
  <si>
    <t>Trativody z drenážních trubek pro liniové stavby a komunikace se zřízením štěrkového lože pod trubky a s jejich obsypem v otevřeném výkopu trubka korugovaná sendvičová PP-HT SN 4 celoperforovaná 360° DN 40</t>
  </si>
  <si>
    <t>1755901954</t>
  </si>
  <si>
    <t xml:space="preserve">Poznámka k položce:_x000D_
včetně dodávky tvarovek </t>
  </si>
  <si>
    <t>19*6*4*2</t>
  </si>
  <si>
    <t>38</t>
  </si>
  <si>
    <t>273351121</t>
  </si>
  <si>
    <t>Bednění základů desek zřízení</t>
  </si>
  <si>
    <t>-782843502</t>
  </si>
  <si>
    <t>chránička obetonování přítokové potrubí ( dobednění nad terén)</t>
  </si>
  <si>
    <t>2.5*2</t>
  </si>
  <si>
    <t>česle</t>
  </si>
  <si>
    <t>(1.66+1.06)*2*0.83</t>
  </si>
  <si>
    <t>(13.15+6.68)*2*0.15</t>
  </si>
  <si>
    <t>RŠ</t>
  </si>
  <si>
    <t>1.5*4*0.9</t>
  </si>
  <si>
    <t>PŠ 1-4</t>
  </si>
  <si>
    <t>(2.3+2.3)*2*0.15*4</t>
  </si>
  <si>
    <t>(1.5+1.5)*2*0.15</t>
  </si>
  <si>
    <t>(1.3+1.3)*2*0.15</t>
  </si>
  <si>
    <t>0.25*10*2</t>
  </si>
  <si>
    <t>39</t>
  </si>
  <si>
    <t>273351122</t>
  </si>
  <si>
    <t>Bednění základů desek odstranění</t>
  </si>
  <si>
    <t>1739920755</t>
  </si>
  <si>
    <t>Svislé a kompletní konstrukce</t>
  </si>
  <si>
    <t>40</t>
  </si>
  <si>
    <t>338171113</t>
  </si>
  <si>
    <t>Montáž sloupků a vzpěr plotových ocelových trubkových nebo profilovaných výšky do 2,00 m se zabetonováním do 0,08 m3 do připravených jamek</t>
  </si>
  <si>
    <t>-840366325</t>
  </si>
  <si>
    <t>1+11+12+27+12+25+1+12+2</t>
  </si>
  <si>
    <t>41</t>
  </si>
  <si>
    <t>55342261</t>
  </si>
  <si>
    <t>sloupek plotový koncový Pz a komaxitový 2150/48x1,5mm</t>
  </si>
  <si>
    <t>-1441309507</t>
  </si>
  <si>
    <t>42</t>
  </si>
  <si>
    <t>55342253</t>
  </si>
  <si>
    <t>sloupek plotový průběžný Pz a komaxitový 2100/38x1,5mm</t>
  </si>
  <si>
    <t>-678106964</t>
  </si>
  <si>
    <t>43</t>
  </si>
  <si>
    <t>55342189</t>
  </si>
  <si>
    <t>plotová profilovaná vzpěra D 30-40mm dl 2,0-2,5m bez hlavy a objímky pro svařované pletivo v návinu povrchová úprava Pz a komaxit</t>
  </si>
  <si>
    <t>2110760992</t>
  </si>
  <si>
    <t>44</t>
  </si>
  <si>
    <t>348101230</t>
  </si>
  <si>
    <t>Osazení vrat nebo vrátek k oplocení na sloupky ocelové, plochy jednotlivě přes 4 do 6 m2</t>
  </si>
  <si>
    <t>1696696370</t>
  </si>
  <si>
    <t>45</t>
  </si>
  <si>
    <t>55342339</t>
  </si>
  <si>
    <t>brána plotová dvoukřídlá Pz 4000x1530mm</t>
  </si>
  <si>
    <t>-78969646</t>
  </si>
  <si>
    <t xml:space="preserve">Poznámka k položce:_x000D_
úprava pzn + komaxit včetně dodání sloupků, kování a zámku s vložkou FAB_x000D_
</t>
  </si>
  <si>
    <t>46</t>
  </si>
  <si>
    <t>348401120</t>
  </si>
  <si>
    <t>Montáž oplocení z pletiva strojového s napínacími dráty do 1,6 m</t>
  </si>
  <si>
    <t>-253993069</t>
  </si>
  <si>
    <t xml:space="preserve">oplocení areálu </t>
  </si>
  <si>
    <t>24,0+26+64+26+58+6</t>
  </si>
  <si>
    <t>47</t>
  </si>
  <si>
    <t>15619100</t>
  </si>
  <si>
    <t>drát poplastovaný kruhový napínací 2,5/3,5mm</t>
  </si>
  <si>
    <t>-107713472</t>
  </si>
  <si>
    <t>48</t>
  </si>
  <si>
    <t>31327502</t>
  </si>
  <si>
    <t>pletivo drátěné plastifikované se čtvercovými oky 50/2,2mm v 1500mm</t>
  </si>
  <si>
    <t>2044503110</t>
  </si>
  <si>
    <t>Vodorovné konstrukce</t>
  </si>
  <si>
    <t>49</t>
  </si>
  <si>
    <t>451535111</t>
  </si>
  <si>
    <t>Podkladní vrstva tl. do 250 mm s dodáním hmot, s jejich rozprostřením a zhutněním a s urovnáním horní plochy ze štěrku</t>
  </si>
  <si>
    <t>1787653220</t>
  </si>
  <si>
    <t>cránička přítokové potrubí</t>
  </si>
  <si>
    <t>0.6*0.1*35</t>
  </si>
  <si>
    <t>Š1, Š2, Š3, RŠ, ČŠ, MŠ</t>
  </si>
  <si>
    <t>0.2*6</t>
  </si>
  <si>
    <t>1.8*1.3*0.1</t>
  </si>
  <si>
    <t>13.2*6.75*0.1</t>
  </si>
  <si>
    <t>0.5*4</t>
  </si>
  <si>
    <t>chránička odtokové potrubí</t>
  </si>
  <si>
    <t>0.6*0.1*16</t>
  </si>
  <si>
    <t>0.2*0.1*10+2.06*2.06*0.12</t>
  </si>
  <si>
    <t>50</t>
  </si>
  <si>
    <t>451572111</t>
  </si>
  <si>
    <t>Lože pod potrubí, stoky a drobné objekty v otevřeném výkopu z kameniva drobného těženého 0 až 4 mm</t>
  </si>
  <si>
    <t>-1368091758</t>
  </si>
  <si>
    <t>přítokové potrubí ( odečet chráničky )</t>
  </si>
  <si>
    <t>(52-35)*0.6*0.1</t>
  </si>
  <si>
    <t>(20+8+8+20+2*4)*0.6*0.1</t>
  </si>
  <si>
    <t>RŠ - ČS</t>
  </si>
  <si>
    <t>8*0.6*0.1</t>
  </si>
  <si>
    <t>ostatní samostatné elektrovedení</t>
  </si>
  <si>
    <t>SŠ - ČS</t>
  </si>
  <si>
    <t>9*1*0.1</t>
  </si>
  <si>
    <t>(7+13+27+14)*1*0.1</t>
  </si>
  <si>
    <t>51</t>
  </si>
  <si>
    <t>452311151</t>
  </si>
  <si>
    <t>Podkladní a zajišťovací konstrukce z betonu prostého v otevřeném výkopu desky pod potrubí, stoky a drobné objekty z betonu tř. C 20/25</t>
  </si>
  <si>
    <t>-1079607257</t>
  </si>
  <si>
    <t>chránička obetonování přítokové potrubí</t>
  </si>
  <si>
    <t>(0.6*0.55-0.05)*35</t>
  </si>
  <si>
    <t>česle včetně obetonování</t>
  </si>
  <si>
    <t>1.66*1.06*0.15+(1.66+1.06)*2*0.15*0.68</t>
  </si>
  <si>
    <t>13.15*6.68*0.15</t>
  </si>
  <si>
    <t>RŠ včet. obetonování</t>
  </si>
  <si>
    <t>1.5*1.5*0.15+1*0.75</t>
  </si>
  <si>
    <t>PŠ 1-4 vč.výplně</t>
  </si>
  <si>
    <t>2.3*2.3*0.15*4+0.6*1*4</t>
  </si>
  <si>
    <t>ČŠ vč.výplně</t>
  </si>
  <si>
    <t>1.5*1.5*0.15+0.4*3</t>
  </si>
  <si>
    <t>MŠ vč.výplně</t>
  </si>
  <si>
    <t>1.3*1.3*0.15+0.35*2.1</t>
  </si>
  <si>
    <t>chránička obetonováníodtokové potrubí</t>
  </si>
  <si>
    <t>(0.6*0.5-0.03)*16</t>
  </si>
  <si>
    <t>0.2*0.75*10</t>
  </si>
  <si>
    <t>52</t>
  </si>
  <si>
    <t>452368113</t>
  </si>
  <si>
    <t>Výztuž podkladních desek, bloků nebo pražců v otevřeném výkopu z betonářské oceli 10 505 (R) nebo BSt 500</t>
  </si>
  <si>
    <t>-1430835879</t>
  </si>
  <si>
    <t xml:space="preserve">Poznámka k položce:_x000D_
započítáno ztratné 20%_x000D_
</t>
  </si>
  <si>
    <t xml:space="preserve">cránička </t>
  </si>
  <si>
    <t>0.5*35*2*0.0079*1.2</t>
  </si>
  <si>
    <t>(1.6*1+(1.6+1)*2)*0.0079*1.2</t>
  </si>
  <si>
    <t>13.1*6.6*0.0079*1.2</t>
  </si>
  <si>
    <t xml:space="preserve">RŠ </t>
  </si>
  <si>
    <t>(1.45*1.45+1.4*4)*0.0079*1.2</t>
  </si>
  <si>
    <t>2.2*2.2*4*0.0079*1.2</t>
  </si>
  <si>
    <t>ČŠ ( výztuž stěn součástí dodavatele plast.)</t>
  </si>
  <si>
    <t>1.4*1.4*0.0079*1.2</t>
  </si>
  <si>
    <t>MŠ ( výztuž stěn součástí dodavatele plast.)</t>
  </si>
  <si>
    <t>1.2*1.2*0.0079*1.2</t>
  </si>
  <si>
    <t>chránička</t>
  </si>
  <si>
    <t>0.5*16*2*0.0079*1.2</t>
  </si>
  <si>
    <t>53</t>
  </si>
  <si>
    <t>457531111</t>
  </si>
  <si>
    <t>Filtrační vrstvy jakékoliv tloušťky a sklonu z hrubého drceného kameniva bez zhutnění, frakce od 4-8 do 22-32 mm</t>
  </si>
  <si>
    <t>1418347912</t>
  </si>
  <si>
    <t xml:space="preserve">Poznámka k položce:_x000D_
 ve filrační vrstvě je uloženo perforované potrubí - zvýšená pracnost!!_x000D_
</t>
  </si>
  <si>
    <t>VKF1,2-praný štěrk fr.8/16  1x(200mm-300mmm),1*50mm,1*200mm</t>
  </si>
  <si>
    <t>(13,9+0,25)*(22,9+0,25)*0,25*2</t>
  </si>
  <si>
    <t>(13,9+1,125)*(22,9+1,125)*(0,20+0,05)*2</t>
  </si>
  <si>
    <t>54</t>
  </si>
  <si>
    <t>457561111</t>
  </si>
  <si>
    <t>Filtrační vrstvy jakékoliv tloušťky a sklonu z drobného drceného kameniva bez zhutnění, frakce 2-4 mm</t>
  </si>
  <si>
    <t>-691254293</t>
  </si>
  <si>
    <t>VKF 1,2 praný štěrk frakce 2/4, tl. 750mm</t>
  </si>
  <si>
    <t>(13,90+1,25)*(22,90+1,25)*0,75*2</t>
  </si>
  <si>
    <t>55</t>
  </si>
  <si>
    <t>457971122</t>
  </si>
  <si>
    <t>Zřízení vrstvy z geotextilie s přesahem bez připevnění k podkladu, s potřebným dočasným zatěžováním včetně zakotvení okraje o sklonu přes 10° do 35°, šířky geotextilie přes 3 do 7,5 m</t>
  </si>
  <si>
    <t>835837437</t>
  </si>
  <si>
    <t>VKF 1,2</t>
  </si>
  <si>
    <t>18*26.65*2*2</t>
  </si>
  <si>
    <t>56</t>
  </si>
  <si>
    <t>69311172</t>
  </si>
  <si>
    <t>geotextilie PP s ÚV stabilizací 300g/m2</t>
  </si>
  <si>
    <t>-1549157409</t>
  </si>
  <si>
    <t>1918,8*1,05 'Přepočtené koeficientem množství</t>
  </si>
  <si>
    <t>57</t>
  </si>
  <si>
    <t>463215111</t>
  </si>
  <si>
    <t>Rovnanina z lomového kamene neupraveného, netříděného</t>
  </si>
  <si>
    <t>-907916530</t>
  </si>
  <si>
    <t>Poznámka k položce:_x000D_
stabilizace lomovým kamenem</t>
  </si>
  <si>
    <t>66.6*0.2</t>
  </si>
  <si>
    <t>57.5*0.2</t>
  </si>
  <si>
    <t>58</t>
  </si>
  <si>
    <t>465511322</t>
  </si>
  <si>
    <t>Dlažba z lomového kamene upraveného vodorovná nebo plocha ve sklonu do 1:2 s dodáním hmot na sucho, se zalitím spár cementovou maltou v ploše přes 20 m2, tl. 250 mm</t>
  </si>
  <si>
    <t>-731864127</t>
  </si>
  <si>
    <t>VÝTOKOVÝ OBJEKT</t>
  </si>
  <si>
    <t>3,3*1</t>
  </si>
  <si>
    <t>Komunikace pozemní</t>
  </si>
  <si>
    <t>59</t>
  </si>
  <si>
    <t>564811111</t>
  </si>
  <si>
    <t>Podklad ze štěrkodrti ŠD s rozprostřením a zhutněním, po zhutnění tl. 50 mm</t>
  </si>
  <si>
    <t>58470834</t>
  </si>
  <si>
    <t>VKF1+2,podklad pod folii</t>
  </si>
  <si>
    <t>17,8*26,45*2</t>
  </si>
  <si>
    <t>60</t>
  </si>
  <si>
    <t>564851111</t>
  </si>
  <si>
    <t>Podklad ze štěrkodrti ŠD s rozprostřením a zhutněním, po zhutnění tl. 150 mm</t>
  </si>
  <si>
    <t>119081079</t>
  </si>
  <si>
    <t>účelová  komunikace</t>
  </si>
  <si>
    <t>139*3.5*2</t>
  </si>
  <si>
    <t>zpevněná plocha</t>
  </si>
  <si>
    <t>190*2</t>
  </si>
  <si>
    <t>elektropřípojka asfalt</t>
  </si>
  <si>
    <t>61</t>
  </si>
  <si>
    <t>567122114</t>
  </si>
  <si>
    <t>Podklad ze směsi stmelené cementem SC bez dilatačních spár, s rozprostřením a zhutněním SC C 8/10 (KSC I), po zhutnění tl. 150 mm</t>
  </si>
  <si>
    <t>-788692436</t>
  </si>
  <si>
    <t>podklad pod asfalt elektropřípojka</t>
  </si>
  <si>
    <t>62</t>
  </si>
  <si>
    <t>571907111</t>
  </si>
  <si>
    <t>Posyp podkladu nebo krytu s rozprostřením a zhutněním kamenivem drceným nebo těženým, v množství přes 30 do 35 kg/m2</t>
  </si>
  <si>
    <t>1551803601</t>
  </si>
  <si>
    <t>190</t>
  </si>
  <si>
    <t>kladecí ŠD</t>
  </si>
  <si>
    <t>63</t>
  </si>
  <si>
    <t>573211111</t>
  </si>
  <si>
    <t>Postřik spojovací PS bez posypu kamenivem z asfaltu silničního, v množství 0,60 kg/m2</t>
  </si>
  <si>
    <t>15311191</t>
  </si>
  <si>
    <t>5,5*0,6</t>
  </si>
  <si>
    <t>64</t>
  </si>
  <si>
    <t>577144111</t>
  </si>
  <si>
    <t>Asfaltový beton vrstva obrusná ACO 11 (ABS) s rozprostřením a se zhutněním z nemodifikovaného asfaltu v pruhu šířky do 3 m tř. I, po zhutnění tl. 50 mm</t>
  </si>
  <si>
    <t>1771207529</t>
  </si>
  <si>
    <t>dvě vrstvy elektropřípojka</t>
  </si>
  <si>
    <t>5,5</t>
  </si>
  <si>
    <t>65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</si>
  <si>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</si>
  <si>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</si>
  <si>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786194987</t>
  </si>
  <si>
    <t>2,06*2,06</t>
  </si>
  <si>
    <t>66</t>
  </si>
  <si>
    <t>59248005</t>
  </si>
  <si>
    <t>dlažba plošná betonová chodníková 300x300x50mm přírodní</t>
  </si>
  <si>
    <t>-23217348</t>
  </si>
  <si>
    <t>4,244*1,03 'Přepočtené koeficientem množství</t>
  </si>
  <si>
    <t>67</t>
  </si>
  <si>
    <t>998225111</t>
  </si>
  <si>
    <t>Přesun hmot pro komunikace s krytem z kameniva, monolitickým betonovým nebo živičným dopravní vzdálenost do 200 m jakékoliv délky objektu</t>
  </si>
  <si>
    <t>-1942594442</t>
  </si>
  <si>
    <t>0,429+0,503</t>
  </si>
  <si>
    <t>Ostatní konstrukce a práce, bourání</t>
  </si>
  <si>
    <t>68</t>
  </si>
  <si>
    <t>919121111</t>
  </si>
  <si>
    <t>Utěsnění dilatačních spár zálivkou za studena v cementobetonovém nebo živičném krytu včetně adhezního nátěru s těsnicím profilem pod zálivkou, pro komůrky šířky 10 mm, hloubky 20 mm</t>
  </si>
  <si>
    <t>-227716981</t>
  </si>
  <si>
    <t>69</t>
  </si>
  <si>
    <t>919731122</t>
  </si>
  <si>
    <t>Zarovnání styčné plochy podkladu nebo krytu podél vybourané části komunikace nebo zpevněné plochy živičné tl. přes 50 do 100 mm</t>
  </si>
  <si>
    <t>761350021</t>
  </si>
  <si>
    <t>5,5*2</t>
  </si>
  <si>
    <t>70</t>
  </si>
  <si>
    <t>919735112</t>
  </si>
  <si>
    <t>Řezání stávajícího živičného krytu nebo podkladu hloubky přes 50 do 100 mm</t>
  </si>
  <si>
    <t>-923858224</t>
  </si>
  <si>
    <t>997</t>
  </si>
  <si>
    <t>Přesun sutě</t>
  </si>
  <si>
    <t>71</t>
  </si>
  <si>
    <t>997013501</t>
  </si>
  <si>
    <t>Odvoz suti a vybouraných hmot na skládku nebo meziskládku se složením, na vzdálenost do 1 km</t>
  </si>
  <si>
    <t>11963121</t>
  </si>
  <si>
    <t>72</t>
  </si>
  <si>
    <t>997221559</t>
  </si>
  <si>
    <t>Vodorovná doprava suti bez naložení, ale se složením a s hrubým urovnáním Příplatek k ceně za každý další i započatý 1 km přes 1 km</t>
  </si>
  <si>
    <t>-1981049591</t>
  </si>
  <si>
    <t>recyklační skládka AZS 98 Rokycany - 14 km</t>
  </si>
  <si>
    <t>14*1,177</t>
  </si>
  <si>
    <t>73</t>
  </si>
  <si>
    <t>997221875</t>
  </si>
  <si>
    <t>Poplatek za uložení stavebního odpadu na recyklační skládce (skládkovné) asfaltového bez obsahu dehtu zatříděného do Katalogu odpadů pod kódem 17 03 02</t>
  </si>
  <si>
    <t>74491040</t>
  </si>
  <si>
    <t>RC AZS 98 Rokycany  139,- Kč/t</t>
  </si>
  <si>
    <t>1,177</t>
  </si>
  <si>
    <t>998</t>
  </si>
  <si>
    <t>Přesun hmot</t>
  </si>
  <si>
    <t>74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</si>
  <si>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</si>
  <si>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</si>
  <si>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202991965</t>
  </si>
  <si>
    <t>PSV</t>
  </si>
  <si>
    <t>Práce a dodávky PSV</t>
  </si>
  <si>
    <t>711</t>
  </si>
  <si>
    <t>Izolace proti vodě, vlhkosti a plynům</t>
  </si>
  <si>
    <t>75</t>
  </si>
  <si>
    <t>711461103</t>
  </si>
  <si>
    <t>Provedení izolace proti povrchové a podpovrchové tlakové vodě fóliemi na ploše vodorovné V přilepenou v plné ploše</t>
  </si>
  <si>
    <t>1584930816</t>
  </si>
  <si>
    <t>18*26,65*2</t>
  </si>
  <si>
    <t>76</t>
  </si>
  <si>
    <t>28322003</t>
  </si>
  <si>
    <t>fólie hydroizolační pro spodní stavbu mPVC tl 1,0mm</t>
  </si>
  <si>
    <t>1341917452</t>
  </si>
  <si>
    <t>959,4*1,1655 'Přepočtené koeficientem množství</t>
  </si>
  <si>
    <t>77</t>
  </si>
  <si>
    <t>711767278</t>
  </si>
  <si>
    <t>Provedení detailů fóliemi opracování trubních prostupů na pevnou a volnou přírubu s dotěsněním tmelem, průměru do 200 mm</t>
  </si>
  <si>
    <t>1514849508</t>
  </si>
  <si>
    <t xml:space="preserve">Poznámka k položce:_x000D_
včetně dodávky potřebného materiálu_x000D_
</t>
  </si>
  <si>
    <t>78</t>
  </si>
  <si>
    <t>998711101</t>
  </si>
  <si>
    <t>Přesun hmot pro izolace proti vodě, vlhkosti a plynům stanovený z hmotnosti přesunovaného materiálu vodorovná dopravní vzdálenost do 50 m v objektech výšky do 6 m</t>
  </si>
  <si>
    <t>2024961827</t>
  </si>
  <si>
    <t>712</t>
  </si>
  <si>
    <t>Povlakové krytiny</t>
  </si>
  <si>
    <t>79</t>
  </si>
  <si>
    <t>712441559</t>
  </si>
  <si>
    <t>Provedení povlakové krytiny střech šikmých přes 10° do 30° pásy přitavením NAIP v plné ploše</t>
  </si>
  <si>
    <t>957146983</t>
  </si>
  <si>
    <t>obsluž.domek</t>
  </si>
  <si>
    <t>2*2,8*3,0</t>
  </si>
  <si>
    <t>80</t>
  </si>
  <si>
    <t>62855002</t>
  </si>
  <si>
    <t>pás asfaltový natavitelný modifikovaný SBS tl 5,0mm s vložkou z polyesterové rohože a spalitelnou PE fólií nebo jemnozrnným minerálním posypem na horním povrchu</t>
  </si>
  <si>
    <t>-1453220887</t>
  </si>
  <si>
    <t>8,4*1,1655 'Přepočtené koeficientem množství</t>
  </si>
  <si>
    <t>81</t>
  </si>
  <si>
    <t>62853004</t>
  </si>
  <si>
    <t>pás asfaltový natavitelný modifikovaný SBS tl 4,0mm s vložkou ze skleněné tkaniny a spalitelnou PE fólií nebo jemnozrnným minerálním posypem na horním povrchu</t>
  </si>
  <si>
    <t>-628341027</t>
  </si>
  <si>
    <t>82</t>
  </si>
  <si>
    <t>998712101</t>
  </si>
  <si>
    <t>Přesun hmot pro povlakové krytiny stanovený z hmotnosti přesunovaného materiálu vodorovná dopravní vzdálenost do 50 m v objektech výšky do 6 m</t>
  </si>
  <si>
    <t>1848200469</t>
  </si>
  <si>
    <t>725</t>
  </si>
  <si>
    <t>Zdravotechnika - zařizovací předměty</t>
  </si>
  <si>
    <t>83</t>
  </si>
  <si>
    <t>725214211.R</t>
  </si>
  <si>
    <t>Umyvadlo stojanové mobilní s nádrží na vodu 65 l,nádrž na odpadní vodu 77 l . materiál HDPE</t>
  </si>
  <si>
    <t>soubor</t>
  </si>
  <si>
    <t>1586820785</t>
  </si>
  <si>
    <t>Poznámka k položce:_x000D_
včetně nádoby na tekuté mýdlo a držáku pro papírové ručníky</t>
  </si>
  <si>
    <t>Trubní vedení</t>
  </si>
  <si>
    <t>84</t>
  </si>
  <si>
    <t>871224201</t>
  </si>
  <si>
    <t>Montáž kanalizačního potrubí z plastů z polyetylenu PE 100 svařovaných na tupo v otevřeném výkopu ve sklonu do 20 % SDR 11/PN16 D 63 x 5,8 mm</t>
  </si>
  <si>
    <t>1833760354</t>
  </si>
  <si>
    <t>85</t>
  </si>
  <si>
    <t>28613127</t>
  </si>
  <si>
    <t>trubka vodovodní PE100 PN 10 SDR17 63x3,8mm</t>
  </si>
  <si>
    <t>2049213011</t>
  </si>
  <si>
    <t>8*1,015 'Přepočtené koeficientem množství</t>
  </si>
  <si>
    <t>86</t>
  </si>
  <si>
    <t>871263121</t>
  </si>
  <si>
    <t>Montáž kanalizačního potrubí z plastů z tvrdého PVC těsněných gumovým kroužkem v otevřeném výkopu ve sklonu do 20 % DN 110</t>
  </si>
  <si>
    <t>843352225</t>
  </si>
  <si>
    <t xml:space="preserve">Poznámka k položce:_x000D_
včetně tvarovek_x000D_
</t>
  </si>
  <si>
    <t>20+8+8+20</t>
  </si>
  <si>
    <t>87</t>
  </si>
  <si>
    <t>28611171</t>
  </si>
  <si>
    <t>trubka kanalizační PVC DN 110x3000mm SN10</t>
  </si>
  <si>
    <t>-1911534496</t>
  </si>
  <si>
    <t>56*1,03 'Přepočtené koeficientem množství</t>
  </si>
  <si>
    <t>88</t>
  </si>
  <si>
    <t>871273121</t>
  </si>
  <si>
    <t>Montáž kanalizačního potrubí z plastů z tvrdého PVC těsněných gumovým kroužkem v otevřeném výkopu ve sklonu do 20 % DN 125</t>
  </si>
  <si>
    <t>1382542907</t>
  </si>
  <si>
    <t>89</t>
  </si>
  <si>
    <t>28611132</t>
  </si>
  <si>
    <t>trubka kanalizační PVC DN 160x2000mm SN4</t>
  </si>
  <si>
    <t>-50124233</t>
  </si>
  <si>
    <t>8*1,03 'Přepočtené koeficientem množství</t>
  </si>
  <si>
    <t>90</t>
  </si>
  <si>
    <t>871313121</t>
  </si>
  <si>
    <t>Montáž kanalizačního potrubí z plastů z tvrdého PVC těsněných gumovým kroužkem v otevřeném výkopu ve sklonu do 20 % DN 160</t>
  </si>
  <si>
    <t>-1548329432</t>
  </si>
  <si>
    <t>Poznámka k položce:_x000D_
včetně tvarovek</t>
  </si>
  <si>
    <t>4,4+4,5+160,1</t>
  </si>
  <si>
    <t>91</t>
  </si>
  <si>
    <t>28611166</t>
  </si>
  <si>
    <t>trubka kanalizační PVC DN 160x5000mm SN8</t>
  </si>
  <si>
    <t>-2039642240</t>
  </si>
  <si>
    <t>9*1,03 'Přepočtené koeficientem množství</t>
  </si>
  <si>
    <t>92</t>
  </si>
  <si>
    <t>28610402.R</t>
  </si>
  <si>
    <t>trubka drenážní systému budov celoperforovaná flexibilní tyčová PVC-U DN 160 SN4 2,5m šířka štěrbin 1,2mm</t>
  </si>
  <si>
    <t>upravená položka</t>
  </si>
  <si>
    <t>1106570266</t>
  </si>
  <si>
    <t>Poznámka k položce:_x000D_
včetně všech tvarovek</t>
  </si>
  <si>
    <t>160,1*1,03 'Přepočtené koeficientem množství</t>
  </si>
  <si>
    <t>93</t>
  </si>
  <si>
    <t>871353121</t>
  </si>
  <si>
    <t>Montáž kanalizačního potrubí z plastů z tvrdého PVC těsněných gumovým kroužkem v otevřeném výkopu ve sklonu do 20 % DN 200</t>
  </si>
  <si>
    <t>-644675455</t>
  </si>
  <si>
    <t>7+13+27+30+1</t>
  </si>
  <si>
    <t>94</t>
  </si>
  <si>
    <t>28611178</t>
  </si>
  <si>
    <t>trubka kanalizační PVC DN 200x6000mm SN10</t>
  </si>
  <si>
    <t>-262783494</t>
  </si>
  <si>
    <t>78*1,03 'Přepočtené koeficientem množství</t>
  </si>
  <si>
    <t>95</t>
  </si>
  <si>
    <t>871363121</t>
  </si>
  <si>
    <t>Montáž kanalizačního potrubí z plastů z tvrdého PVC těsněných gumovým kroužkem v otevřeném výkopu ve sklonu do 20 % DN 250</t>
  </si>
  <si>
    <t>-1106597960</t>
  </si>
  <si>
    <t>50+2</t>
  </si>
  <si>
    <t>96</t>
  </si>
  <si>
    <t>28611180</t>
  </si>
  <si>
    <t>trubka kanalizační PVC DN 250x6000mm SN10</t>
  </si>
  <si>
    <t>270010855</t>
  </si>
  <si>
    <t>52*1,03 'Přepočtené koeficientem množství</t>
  </si>
  <si>
    <t>97</t>
  </si>
  <si>
    <t>877270310</t>
  </si>
  <si>
    <t>Montáž tvarovek na kanalizačním plastovém potrubí z polypropylenu PP hladkého plnostěnného kolen DN 125</t>
  </si>
  <si>
    <t>-1004628892</t>
  </si>
  <si>
    <t>4+4+152+152+152+76</t>
  </si>
  <si>
    <t>98</t>
  </si>
  <si>
    <t>28611358</t>
  </si>
  <si>
    <t>koleno kanalizace PVC KG 125x87°</t>
  </si>
  <si>
    <t>-1833817282</t>
  </si>
  <si>
    <t>99</t>
  </si>
  <si>
    <t>28611586</t>
  </si>
  <si>
    <t>zátka kanalizace plastové KG DN 125</t>
  </si>
  <si>
    <t>-1026288784</t>
  </si>
  <si>
    <t>100</t>
  </si>
  <si>
    <t>28611932</t>
  </si>
  <si>
    <t>redukce kanalizační plastová nesouosá KG 125/100</t>
  </si>
  <si>
    <t>2107033928</t>
  </si>
  <si>
    <t>101</t>
  </si>
  <si>
    <t>28615637</t>
  </si>
  <si>
    <t>redukce kanalizační nesouosá PP dlouhá DN 110/75 pro vysoké teploty</t>
  </si>
  <si>
    <t>-1597247059</t>
  </si>
  <si>
    <t>102</t>
  </si>
  <si>
    <t>28615636</t>
  </si>
  <si>
    <t>redukce nesouosá HTR DN 75/50</t>
  </si>
  <si>
    <t>1528843028</t>
  </si>
  <si>
    <t>103</t>
  </si>
  <si>
    <t>28611426</t>
  </si>
  <si>
    <t>odbočka kanalizační plastová s hrdlem KG 125/125/87°</t>
  </si>
  <si>
    <t>-232064726</t>
  </si>
  <si>
    <t>104</t>
  </si>
  <si>
    <t>892241111</t>
  </si>
  <si>
    <t>Tlakové zkoušky vodou na potrubí DN do 80</t>
  </si>
  <si>
    <t>1230635687</t>
  </si>
  <si>
    <t>105</t>
  </si>
  <si>
    <t>892351111</t>
  </si>
  <si>
    <t>Tlakové zkoušky vodou na potrubí DN 150 nebo 200</t>
  </si>
  <si>
    <t>722112564</t>
  </si>
  <si>
    <t>78+9+8+56</t>
  </si>
  <si>
    <t>106</t>
  </si>
  <si>
    <t>892381111</t>
  </si>
  <si>
    <t>Tlakové zkoušky vodou na potrubí DN 250, 300 nebo 350</t>
  </si>
  <si>
    <t>1839027162</t>
  </si>
  <si>
    <t>107</t>
  </si>
  <si>
    <t>899311114.R</t>
  </si>
  <si>
    <t>Osazení poklopů litinových s rámem nad 150 kg</t>
  </si>
  <si>
    <t>1988883018</t>
  </si>
  <si>
    <t>Poznámka k položce:_x000D_
D.1.2.2, D.1.2.11</t>
  </si>
  <si>
    <t>108</t>
  </si>
  <si>
    <t>55340322.R</t>
  </si>
  <si>
    <t>Kanalizační poklop třídy zatížení B125 podle ČSN EN 124-2, kruhový, světlost DN 600 mm, bez ventilace</t>
  </si>
  <si>
    <t>R- položka</t>
  </si>
  <si>
    <t>-634343057</t>
  </si>
  <si>
    <t xml:space="preserve">Šachtový poklop podle stavebních předpisů ČSN EN 124 pro jízdní pruhy silnic, pěší zóny a parkovací místa. </t>
  </si>
  <si>
    <t xml:space="preserve">Dosedací plochy u vík  a rámu jsou obráběny a do víka je zabudována tlumící vložka. </t>
  </si>
  <si>
    <t>109</t>
  </si>
  <si>
    <t>894421111.R</t>
  </si>
  <si>
    <t>Osazení betonových dílců šachet do 0,5 t</t>
  </si>
  <si>
    <t>-217972649</t>
  </si>
  <si>
    <t>Položka je určena pro osazení betonových dílců šachet dle DIN 4034, skruže rovné na kroužek, hmotnost do 0,5 t. pouze montáž</t>
  </si>
  <si>
    <t>110</t>
  </si>
  <si>
    <t>59224354.R</t>
  </si>
  <si>
    <t>_x000D_
 Zákrytová deska šachty 1000/625, třída zatížení B125 1000/625/200</t>
  </si>
  <si>
    <t>-1906214240</t>
  </si>
  <si>
    <t>111</t>
  </si>
  <si>
    <t>59224361.R</t>
  </si>
  <si>
    <t>Skruž šachetní DN 100/ výška50/ tl12 cm PS_x000D_
 prvek z prostého vibrolisovaného betonu_x000D_
 vysoká pevnost – třída betonu C45/50_x000D_
 odolná vůči vlivu prostředí XF4, XA3 (vyjma prostředí s chemickou síranovou agresivitou)_x000D_
 každá skruž opatřena dvěma DEHA závěsy</t>
  </si>
  <si>
    <t>-1242921481</t>
  </si>
  <si>
    <t xml:space="preserve">rozměr 1000/500/120 mm  Kanalizační šachty DN 1000 dle DIN 4034.1  Q =  splnění kvalitativních podmínek sekce pro kanalizace </t>
  </si>
  <si>
    <t>PS- kramlové ocelové stupadlo s PE povlakem</t>
  </si>
  <si>
    <t>112</t>
  </si>
  <si>
    <t>894421112.R</t>
  </si>
  <si>
    <t>Osazení betonových dílců šachet do 1,4 t</t>
  </si>
  <si>
    <t>-650829066</t>
  </si>
  <si>
    <t>Položka je určena pro osazení betonových dílců šachet dle DIN 4034, skruže rovné na kroužek, hmotnost do 1,4 t. pouze montáž</t>
  </si>
  <si>
    <t>113</t>
  </si>
  <si>
    <t>59224353.R</t>
  </si>
  <si>
    <t>Konus šachetní - přechodová skruž, která slouží k ukončení revizní šachty_x000D_
vytváří přechod mezi skružemi DN1000 a poklopem šachty DN600</t>
  </si>
  <si>
    <t>987218047</t>
  </si>
  <si>
    <t xml:space="preserve">rozměr 1000/625/580 mm, síla stěny 120 mm  Kanalizační šachty DN 1000 dle DIN 4034.1  Q =  splnění kvalitativních podmínek sekce pro kanalizace </t>
  </si>
  <si>
    <t>KPS - kapsové plastové stupadlo</t>
  </si>
  <si>
    <t>114</t>
  </si>
  <si>
    <t>894423111.R</t>
  </si>
  <si>
    <t>Osazení betonových dílců šachet do 2,0 t</t>
  </si>
  <si>
    <t>-123708616</t>
  </si>
  <si>
    <t>Položka je určena pro osazení betonových dílců šachet dle DIN 4034, šachtová dna na kroužek, hmotnost do 2,0 t. pouze montáž</t>
  </si>
  <si>
    <t>115</t>
  </si>
  <si>
    <t>59224366.R</t>
  </si>
  <si>
    <t>Kompaktní šachtové dno v kvalitě dle ČSN EN 1917. Výrobek ze samozhutnitelného betonu, pevnostní třída betonu C45/50, odolnost vůči vlivu prostředí XF4, XA3 (vyjma prostředí s chemickou síranovou agresivitou), maximální vodotěsnost a nízká nasákavost (do 2%).</t>
  </si>
  <si>
    <t>-1856315406</t>
  </si>
  <si>
    <t>116</t>
  </si>
  <si>
    <t>59224373.R</t>
  </si>
  <si>
    <t xml:space="preserve">Těsnění elastom pro šach díly DN 1000pryžové těsnění dle ČSN EN 681-1_x000D_
</t>
  </si>
  <si>
    <t>2129572015</t>
  </si>
  <si>
    <t>1+2+2</t>
  </si>
  <si>
    <t xml:space="preserve">Kanalizační šachty DN 1000 dle DIN 4034.1  Q =  splnění kvalitativních podmínek sekce pro kanalizace PS </t>
  </si>
  <si>
    <t>117</t>
  </si>
  <si>
    <t>8948111I.R</t>
  </si>
  <si>
    <t>Česle - PP konstrukce hranatá 1.2x0.6x0.6 m, napojení potrubí, nerez česle, PP žlab, PP poklop</t>
  </si>
  <si>
    <t>-1547787121</t>
  </si>
  <si>
    <t>Poznámka k položce:_x000D_
D.1.2.2</t>
  </si>
  <si>
    <t>(vyjma zem. pr., bet. podkladní desky a podsypu, obet.)</t>
  </si>
  <si>
    <t>118</t>
  </si>
  <si>
    <t>8948112I.R</t>
  </si>
  <si>
    <t>Biologický septik - 5x ŽB pref. nádrž 40m3, vnitřní PP vystrojení, propojovací potrubí vč. prostupů, PP poklopy</t>
  </si>
  <si>
    <t>-1256452354</t>
  </si>
  <si>
    <t>Poznámka k položce:_x000D_
D.1.2.3</t>
  </si>
  <si>
    <t>(vyjma zemních prací, bet. podkladní desky a podsypu)</t>
  </si>
  <si>
    <t>119</t>
  </si>
  <si>
    <t>8948113I.R</t>
  </si>
  <si>
    <t>RŠ - PP kruhová DN 1200, výška 0.9m, napojení potrubí, vnitřní vystrojení, PP poklop</t>
  </si>
  <si>
    <t>-438313773</t>
  </si>
  <si>
    <t>Poznámka k položce:_x000D_
D.1.2.4</t>
  </si>
  <si>
    <t>120</t>
  </si>
  <si>
    <t>8948114I.R</t>
  </si>
  <si>
    <t>PŠ 1-4 - PP kruhová dvouplášťová DN 2000 s vybetonováním, výška 1m, napojení potrubí, vnitřní vystrojení pulzní vypouštěč, PP poklop</t>
  </si>
  <si>
    <t>-21796548</t>
  </si>
  <si>
    <t>Poznámka k položce:_x000D_
D.1.2.5</t>
  </si>
  <si>
    <t>121</t>
  </si>
  <si>
    <t>8948115I.R</t>
  </si>
  <si>
    <t>ČŠ - PP kruhová dvouplášťová DN 1200 s vybetonováním, výška 3m, napojení potrubí, vnitřní vystrojení, PP poklop</t>
  </si>
  <si>
    <t>631214501</t>
  </si>
  <si>
    <t>Poznámka k položce:_x000D_
D.1.2.10</t>
  </si>
  <si>
    <t>122</t>
  </si>
  <si>
    <t>8948116I.R</t>
  </si>
  <si>
    <t>MŠ - PP kruhová dvouplášťová DN 1000 s vybetonováním, výška 2.1m, napojení potrubí, vnitřní vystrojení, Thompsonův přeliv +kalibrace, PP poklop</t>
  </si>
  <si>
    <t>-1664002345</t>
  </si>
  <si>
    <t>Poznámka k položce:_x000D_
D.1.2.11</t>
  </si>
  <si>
    <t>123</t>
  </si>
  <si>
    <t>8948117I.R</t>
  </si>
  <si>
    <t>SŠ 1,2 - PP kruhová samonosná DN 600 výška 1.35m, napojení potrubí, vnitřní vystrojení, PP poklop</t>
  </si>
  <si>
    <t>-603879464</t>
  </si>
  <si>
    <t>124</t>
  </si>
  <si>
    <t>998276101</t>
  </si>
  <si>
    <t>Přesun hmot pro trubní vedení hloubené z trub z plastických hmot nebo sklolaminátových pro vodovody nebo kanalizace v otevřeném výkopu dopravní vzdálenost do 15 m</t>
  </si>
  <si>
    <t>-1147109840</t>
  </si>
  <si>
    <t>762</t>
  </si>
  <si>
    <t>Konstrukce tesařské</t>
  </si>
  <si>
    <t>125</t>
  </si>
  <si>
    <t>762123110</t>
  </si>
  <si>
    <t>Montáž konstrukce stěn a příček vázaných z fošen, hranolů, hranolků, průřezové plochy do 100 cm2</t>
  </si>
  <si>
    <t>252097795</t>
  </si>
  <si>
    <t>2.5*4*2*1.1</t>
  </si>
  <si>
    <t>2*12*1.1</t>
  </si>
  <si>
    <t>0.7*2</t>
  </si>
  <si>
    <t>126</t>
  </si>
  <si>
    <t>61223269</t>
  </si>
  <si>
    <t>hranol konstrukční KVH lepený průřezu 80x80-280mm pohledový</t>
  </si>
  <si>
    <t>-583295639</t>
  </si>
  <si>
    <t>49,8*0,08*0,08</t>
  </si>
  <si>
    <t>127</t>
  </si>
  <si>
    <t>762332131</t>
  </si>
  <si>
    <t>Montáž vázaných konstrukcí krovů střech pultových, sedlových, valbových, stanových čtvercového nebo obdélníkového půdorysu z řeziva hraněného průřezové plochy do 120 cm2</t>
  </si>
  <si>
    <t>111576623</t>
  </si>
  <si>
    <t>1.5*4*2*1.1</t>
  </si>
  <si>
    <t>4*1.5*1.1</t>
  </si>
  <si>
    <t>128</t>
  </si>
  <si>
    <t>61223263</t>
  </si>
  <si>
    <t>hranol konstrukční KVH lepený průřezu 80x80-280mm nepohledový</t>
  </si>
  <si>
    <t>-635678924</t>
  </si>
  <si>
    <t>21,8*0,08*0,08</t>
  </si>
  <si>
    <t>129</t>
  </si>
  <si>
    <t>762341210</t>
  </si>
  <si>
    <t>Bednění a laťování montáž bednění střech rovných a šikmých sklonu do 60° s vyřezáním otvorů z prken hrubých na sraz tl. do 32 mm</t>
  </si>
  <si>
    <t>-1949768087</t>
  </si>
  <si>
    <t>1,55*2,8*2*1,1</t>
  </si>
  <si>
    <t>130</t>
  </si>
  <si>
    <t>60511109</t>
  </si>
  <si>
    <t>řezivo jehličnaté smrk, borovice š přes 80mm tl 24mm dl 2-3m</t>
  </si>
  <si>
    <t>-1598493243</t>
  </si>
  <si>
    <t>9,54*0,0024</t>
  </si>
  <si>
    <t>131</t>
  </si>
  <si>
    <t>998762101</t>
  </si>
  <si>
    <t>Přesun hmot pro konstrukce tesařské stanovený z hmotnosti přesunovaného materiálu vodorovná dopravní vzdálenost do 50 m v objektech výšky do 6 m</t>
  </si>
  <si>
    <t>1586182896</t>
  </si>
  <si>
    <t>764</t>
  </si>
  <si>
    <t>Konstrukce klempířské</t>
  </si>
  <si>
    <t>132</t>
  </si>
  <si>
    <t>764212632</t>
  </si>
  <si>
    <t>Oplechování střešních prvků z pozinkovaného plechu s povrchovou úpravou štítu závětrnou lištou rš 200 mm</t>
  </si>
  <si>
    <t>744318693</t>
  </si>
  <si>
    <t>obslužný domel</t>
  </si>
  <si>
    <t>2*3</t>
  </si>
  <si>
    <t>133</t>
  </si>
  <si>
    <t>764212662</t>
  </si>
  <si>
    <t>Oplechování střešních prvků z pozinkovaného plechu s povrchovou úpravou okapu okapovým plechem střechy rovné rš 200 mm</t>
  </si>
  <si>
    <t>382271814</t>
  </si>
  <si>
    <t>2*2,8</t>
  </si>
  <si>
    <t>134</t>
  </si>
  <si>
    <t>764511601</t>
  </si>
  <si>
    <t>Žlab podokapní z pozinkovaného plechu s povrchovou úpravou včetně háků a čel půlkruhový do rš 280 mm</t>
  </si>
  <si>
    <t>1203631247</t>
  </si>
  <si>
    <t>2,8*2</t>
  </si>
  <si>
    <t>135</t>
  </si>
  <si>
    <t>764511641</t>
  </si>
  <si>
    <t>Žlab podokapní z pozinkovaného plechu s povrchovou úpravou včetně háků a čel kotlík oválný (trychtýřový), rš žlabu/průměr svodu do 250/90 mm</t>
  </si>
  <si>
    <t>-489886178</t>
  </si>
  <si>
    <t>136</t>
  </si>
  <si>
    <t>764518621</t>
  </si>
  <si>
    <t>Svod z pozinkovaného plechu s upraveným povrchem včetně objímek, kolen a odskoků kruhový, průměru do 90 mm</t>
  </si>
  <si>
    <t>868990684</t>
  </si>
  <si>
    <t>137</t>
  </si>
  <si>
    <t>998764101</t>
  </si>
  <si>
    <t>Přesun hmot pro konstrukce klempířské stanovený z hmotnosti přesunovaného materiálu vodorovná dopravní vzdálenost do 50 m v objektech výšky do 6 m</t>
  </si>
  <si>
    <t>-1096644932</t>
  </si>
  <si>
    <t>766</t>
  </si>
  <si>
    <t>Konstrukce truhlářské</t>
  </si>
  <si>
    <t>138</t>
  </si>
  <si>
    <t>766412213</t>
  </si>
  <si>
    <t>Montáž obložení stěn plochy přes 1 m2 palubkami na pero a drážku z měkkého dřeva, šířky přes 80 do 100 mm</t>
  </si>
  <si>
    <t>-840070873</t>
  </si>
  <si>
    <t>2,5*2,4-1,8+2,5*2,4+2,5*2,1-0,7*0,9+2,5*2,1</t>
  </si>
  <si>
    <t>139</t>
  </si>
  <si>
    <t>61191120</t>
  </si>
  <si>
    <t>palubky obkladové smrk profil klasický 12,5x96mm jakost A/B</t>
  </si>
  <si>
    <t>2103493903</t>
  </si>
  <si>
    <t>140</t>
  </si>
  <si>
    <t>766621621</t>
  </si>
  <si>
    <t>Montáž oken dřevěných plochy do 1 m2 včetně montáže rámu otevíravých do dřevěné konstrukce</t>
  </si>
  <si>
    <t>914551083</t>
  </si>
  <si>
    <t>141</t>
  </si>
  <si>
    <t>61110008</t>
  </si>
  <si>
    <t>okno dřevěné otevíravé/sklopné dvojsklo do plochy 1m2</t>
  </si>
  <si>
    <t>1891664124</t>
  </si>
  <si>
    <t>0,7*0,9</t>
  </si>
  <si>
    <t>142</t>
  </si>
  <si>
    <t>766660511</t>
  </si>
  <si>
    <t>Montáž dveřních křídel dřevěných nebo plastových vchodových dveří včetně rámu do dřevěných konstrukcí jednokřídlových bez nadsvětlíku</t>
  </si>
  <si>
    <t>637248864</t>
  </si>
  <si>
    <t>143</t>
  </si>
  <si>
    <t>61110016.R</t>
  </si>
  <si>
    <t>dveře dřevěné vstupn palubkové včetně zámku,kování,nátěru</t>
  </si>
  <si>
    <t>-379242676</t>
  </si>
  <si>
    <t>Poznámka k položce:_x000D_
zámek + vložka FAB</t>
  </si>
  <si>
    <t xml:space="preserve">obslužný domek  </t>
  </si>
  <si>
    <t>0,9*2,0</t>
  </si>
  <si>
    <t>144</t>
  </si>
  <si>
    <t>998766101</t>
  </si>
  <si>
    <t>Přesun hmot pro konstrukce truhlářské stanovený z hmotnosti přesunovaného materiálu vodorovná dopravní vzdálenost do 50 m v objektech výšky do 6 m</t>
  </si>
  <si>
    <t>-1745677266</t>
  </si>
  <si>
    <t>783</t>
  </si>
  <si>
    <t>Dokončovací práce - nátěry</t>
  </si>
  <si>
    <t>145</t>
  </si>
  <si>
    <t>783127101</t>
  </si>
  <si>
    <t>Krycí nátěr truhlářských konstrukcí jednonásobný akrylátový</t>
  </si>
  <si>
    <t>-886464298</t>
  </si>
  <si>
    <t>obklad palubkový</t>
  </si>
  <si>
    <t>2*(2,5*2,4-1,8+2,5*2,4+2,5*2,1-0,7*0,9+2,5*2,1)</t>
  </si>
  <si>
    <t>podhled střechy</t>
  </si>
  <si>
    <t>2,5*2,5*1,5</t>
  </si>
  <si>
    <t>146</t>
  </si>
  <si>
    <t>783128211</t>
  </si>
  <si>
    <t>Lakovací nátěr truhlářských konstrukcí dvojnásobný s mezibroušením akrylátový</t>
  </si>
  <si>
    <t>750090767</t>
  </si>
  <si>
    <t>M21</t>
  </si>
  <si>
    <t>Elektromontáže</t>
  </si>
  <si>
    <t>147</t>
  </si>
  <si>
    <t>21M-1IM</t>
  </si>
  <si>
    <t>Elektropřípojka - Kabel CYKY-J 4x10, chránička PVC D63, zemnič FeZn 30x4, CYKY-J 3x1.5, výstražná folie + montáž (vyjma zemních prací a obsypu)</t>
  </si>
  <si>
    <t>R -  položlka</t>
  </si>
  <si>
    <t>-946061036</t>
  </si>
  <si>
    <t>Poznámka k položce:_x000D_
TZ, Situační výkresy</t>
  </si>
  <si>
    <t>148</t>
  </si>
  <si>
    <t>21M-2IM</t>
  </si>
  <si>
    <t>Pilíř PER včetně vystrojení, vč. připojení kabelem AYKY 4x16, chránička PVC D50, zemnič FeZn 30x4 dl. max 5m + montáž</t>
  </si>
  <si>
    <t>1921555474</t>
  </si>
  <si>
    <t>149</t>
  </si>
  <si>
    <t>21M-3IM</t>
  </si>
  <si>
    <t>Vnitřní elektroinstalace OD: elektrorozvaděč nástěnný včetně vystrojení + PLC, 1x zásuvka, 1x světlo + montáž</t>
  </si>
  <si>
    <t>-1871732656</t>
  </si>
  <si>
    <t>150</t>
  </si>
  <si>
    <t>21M-4IM</t>
  </si>
  <si>
    <t>Elektropřípojka MŠ - dl.31m, UZ sonda včetně kabelu, chránička PVC D50+ montáž (vyjma zemních prací a obsypu)</t>
  </si>
  <si>
    <t>-523265395</t>
  </si>
  <si>
    <t>151</t>
  </si>
  <si>
    <t>21M-5IM</t>
  </si>
  <si>
    <t>Elektropřípojka ČŠ - dl.24m, kabel napájení čerpadla, chránička PVC D50+ montáž (vyjma zemních prací a obsypu)</t>
  </si>
  <si>
    <t>47725965</t>
  </si>
  <si>
    <t>152</t>
  </si>
  <si>
    <t>21M-6IM</t>
  </si>
  <si>
    <t>Čerpadlo recirkulace dle spec. PD technologie vč. instalace</t>
  </si>
  <si>
    <t>-398219049</t>
  </si>
  <si>
    <t>Poznámka k položce:_x000D_
TZ</t>
  </si>
  <si>
    <t>VRN</t>
  </si>
  <si>
    <t>Vedlejší rozpočtové náklady</t>
  </si>
  <si>
    <t>VRN1</t>
  </si>
  <si>
    <t>Průzkumné, geodetické a projektové práce</t>
  </si>
  <si>
    <t>153</t>
  </si>
  <si>
    <t>012203000</t>
  </si>
  <si>
    <t>Geodetické práce při provádění stavby</t>
  </si>
  <si>
    <t>soub</t>
  </si>
  <si>
    <t>1024</t>
  </si>
  <si>
    <t>887804044</t>
  </si>
  <si>
    <t>154</t>
  </si>
  <si>
    <t>012303000</t>
  </si>
  <si>
    <t>Geodetické práce po výstavbě</t>
  </si>
  <si>
    <t>-343570460</t>
  </si>
  <si>
    <t xml:space="preserve">Poznámka k položce:_x000D_
Zaměření skutečného provedení stavby včetně vyhotovení geometrického plánu pro vklad do katastru nemovitostí, zajištění geometrických plánů služebnosti  ověřeného Katastrálním úřadem._x000D_
_x000D_
</t>
  </si>
  <si>
    <t>155</t>
  </si>
  <si>
    <t>013254000</t>
  </si>
  <si>
    <t>Dokumentace skutečného provedení stavby</t>
  </si>
  <si>
    <t>1061537335</t>
  </si>
  <si>
    <t xml:space="preserve">Poznámka k položce:_x000D_
Součástí dokumentace  jsou veškeré zkušební prootokoly, revizní zprávy, atesty a doklady,prohlášení o shodě, seznam doporučených náhradních dílů,seznam  ochraných a bezpečnostních prostředků a pomůcek_x000D_
</t>
  </si>
  <si>
    <t>156</t>
  </si>
  <si>
    <t>013274000</t>
  </si>
  <si>
    <t>Pasportizace objektu před započetím prací</t>
  </si>
  <si>
    <t>-2013116393</t>
  </si>
  <si>
    <t>157</t>
  </si>
  <si>
    <t>013284000</t>
  </si>
  <si>
    <t>Pasportizace objektu po provedení prací</t>
  </si>
  <si>
    <t>306125347</t>
  </si>
  <si>
    <t>VRN3</t>
  </si>
  <si>
    <t>Zařízení staveniště</t>
  </si>
  <si>
    <t>158</t>
  </si>
  <si>
    <t>030001000</t>
  </si>
  <si>
    <t>…</t>
  </si>
  <si>
    <t>1960162329</t>
  </si>
  <si>
    <t>VRN4</t>
  </si>
  <si>
    <t>Inženýrská činnost</t>
  </si>
  <si>
    <t>159</t>
  </si>
  <si>
    <t>043154000</t>
  </si>
  <si>
    <t>Zkoušky hutnicí</t>
  </si>
  <si>
    <t>300327120</t>
  </si>
  <si>
    <t>Poznámka k položce:_x000D_
-kontrolní zkoušky zhutnění konstrukčních vrstev komunikací dle technologických předpisů správců komunikací atd.( např.ČSN)_x000D_
_x000D_
-kontrolní zkoušky zhutnění zpětných zásypů dle projektové dokumentace;</t>
  </si>
  <si>
    <t>160</t>
  </si>
  <si>
    <t>049002000</t>
  </si>
  <si>
    <t xml:space="preserve">Ostatní inženýrská činnost - Provozní řád ČOV,provedení všech potřebných zkoušek, zaškolení obsluhy_x000D_
</t>
  </si>
  <si>
    <t>-1198249781</t>
  </si>
  <si>
    <t>Poznámka k položce:_x000D_
Vypracování provozního řádu ČOV včetně všech povinných příloh_x000D_
- návrh na doplnění, příp. úpravu stávajícího provozního řádu kanalizace příslušného kanalizačního povodí_x000D_
- příprava a provedení komplexních zkoušek ČOV, uvedení do provozu včetně zaškolení obsluhy</t>
  </si>
  <si>
    <t>161</t>
  </si>
  <si>
    <t>072103011</t>
  </si>
  <si>
    <t xml:space="preserve">Zajištění DIO komunikace II. a III. třídy </t>
  </si>
  <si>
    <t>-1196574782</t>
  </si>
  <si>
    <t>Poznámka k položce:_x000D_
- dopravně – inženýrská opatření a rozhodnutí – projednání a zajištění případného zvláštního užívání komunikací a veřejných ploch včetně úhrady vyměřených poplatků a nájemného, zajištění dopravního značení k dopravním omezením, jejich údržba a přemisťování a následné odstranění dle uzavřených smluv se správcem komunikací případně vyjádření správce obsažených v dokladové části DSP a podmínek v těchto dokumentech uvedených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</si>
  <si>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</si>
  <si>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</si>
  <si>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</si>
  <si>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</si>
  <si>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</si>
  <si>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</si>
  <si>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</si>
  <si>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</si>
  <si>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</si>
  <si>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</si>
  <si>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</si>
  <si>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</si>
  <si>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</si>
  <si>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</si>
  <si>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</si>
  <si>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</si>
  <si>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</si>
  <si>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</si>
  <si>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</si>
  <si>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</si>
  <si>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</si>
  <si>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</si>
  <si>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</si>
  <si>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</si>
  <si>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</si>
  <si>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</si>
  <si>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</si>
  <si>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</si>
  <si>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</si>
  <si>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</si>
  <si>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</si>
  <si>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</si>
  <si>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</si>
  <si>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</si>
  <si>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</si>
  <si>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</si>
  <si>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</si>
  <si>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</si>
  <si>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</si>
  <si>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</si>
  <si>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</si>
  <si>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</si>
  <si>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</si>
  <si>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</si>
  <si>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</si>
  <si>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</si>
  <si>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</si>
  <si>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</si>
  <si>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</si>
  <si>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</si>
  <si>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</si>
  <si>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</si>
  <si>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</si>
  <si>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</si>
  <si>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</si>
  <si>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</si>
  <si>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</si>
  <si>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</si>
  <si>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</si>
  <si>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</si>
  <si>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</si>
  <si>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</si>
  <si>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</si>
  <si>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</si>
  <si>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</si>
  <si>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</si>
  <si>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</si>
  <si>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</si>
  <si>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</si>
  <si>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</si>
  <si>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</si>
  <si>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</si>
  <si>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</si>
  <si>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</si>
  <si>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</si>
  <si>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</si>
  <si>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</si>
  <si>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</si>
  <si>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</si>
  <si>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</si>
  <si>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</si>
  <si>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</si>
  <si>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</si>
  <si>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</si>
  <si>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</si>
  <si>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</si>
  <si>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</si>
  <si>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</si>
  <si>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</si>
  <si>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</si>
  <si>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</si>
  <si>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</si>
  <si>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</si>
  <si>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</si>
  <si>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</si>
  <si>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</si>
  <si>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</si>
  <si>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</si>
  <si>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</si>
  <si>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</si>
  <si>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</si>
  <si>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</si>
  <si>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</si>
  <si>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</si>
  <si>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</si>
  <si>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</si>
  <si>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</si>
  <si>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</si>
  <si>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</si>
  <si>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</si>
  <si>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</si>
  <si>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</si>
  <si>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</si>
  <si>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</si>
  <si>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</si>
  <si>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</si>
  <si>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</si>
  <si>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</si>
  <si>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</si>
  <si>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</si>
  <si>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</si>
  <si>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</si>
  <si>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</si>
  <si>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</si>
  <si>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</si>
  <si>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</si>
  <si>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</si>
  <si>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</si>
  <si>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</si>
  <si>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</si>
  <si>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</si>
  <si>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</si>
  <si>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</si>
  <si>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</si>
  <si>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</si>
  <si>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</si>
  <si>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</si>
  <si>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</si>
  <si>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</si>
  <si>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</si>
  <si>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</si>
  <si>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</si>
  <si>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</si>
  <si>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</si>
  <si>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</si>
  <si>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</si>
  <si>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</si>
  <si>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</si>
  <si>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</si>
  <si>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</si>
  <si>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</si>
  <si>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</si>
  <si>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</si>
  <si>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</si>
  <si>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</si>
  <si>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</si>
  <si>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</si>
  <si>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</si>
  <si>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</si>
  <si>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</si>
  <si>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</si>
  <si>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</si>
  <si>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</si>
  <si>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</si>
  <si>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</si>
  <si>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</si>
  <si>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</si>
  <si>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</si>
  <si>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</si>
  <si>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</si>
  <si>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</si>
  <si>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</si>
  <si>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</si>
  <si>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</si>
  <si>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</si>
  <si>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</si>
  <si>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</si>
  <si>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</si>
  <si>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</si>
  <si>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</si>
  <si>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</si>
  <si>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</si>
  <si>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</si>
  <si>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</si>
  <si>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</si>
  <si>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</si>
  <si>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ČOV Lipnice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</si>
</sst>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49" fontId="41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>
      <selection activeCell="J55" sqref="J55:AF55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" customHeight="1">
      <c r="AR2" s="366"/>
      <c r="AS2" s="366"/>
      <c r="AT2" s="366"/>
      <c r="AU2" s="366"/>
      <c r="AV2" s="366"/>
      <c r="AW2" s="366"/>
      <c r="AX2" s="366"/>
      <c r="AY2" s="366"/>
      <c r="AZ2" s="366"/>
      <c r="BA2" s="366"/>
      <c r="BB2" s="366"/>
      <c r="BC2" s="366"/>
      <c r="BD2" s="366"/>
      <c r="BE2" s="366"/>
      <c r="BS2" s="19" t="s">
        <v>6</v>
      </c>
      <c r="BT2" s="19" t="s">
        <v>7</v>
      </c>
    </row>
    <row r="3" spans="1:74" s="1" customFormat="1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0" t="s">
        <v>14</v>
      </c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24"/>
      <c r="AQ5" s="24"/>
      <c r="AR5" s="22"/>
      <c r="BE5" s="327" t="s">
        <v>15</v>
      </c>
      <c r="BS5" s="19" t="s">
        <v>6</v>
      </c>
    </row>
    <row r="6" spans="1:74" s="1" customFormat="1" ht="36.9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32" t="s">
        <v>1338</v>
      </c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24"/>
      <c r="AQ6" s="24"/>
      <c r="AR6" s="22"/>
      <c r="BE6" s="328"/>
      <c r="BS6" s="19" t="s">
        <v>6</v>
      </c>
    </row>
    <row r="7" spans="1:74" s="1" customFormat="1" ht="12" customHeight="1">
      <c r="B7" s="23"/>
      <c r="C7" s="24"/>
      <c r="D7" s="31" t="s">
        <v>17</v>
      </c>
      <c r="E7" s="24"/>
      <c r="F7" s="24"/>
      <c r="G7" s="24"/>
      <c r="H7" s="24"/>
      <c r="I7" s="24"/>
      <c r="J7" s="24"/>
      <c r="K7" s="29" t="s">
        <v>18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19</v>
      </c>
      <c r="AL7" s="24"/>
      <c r="AM7" s="24"/>
      <c r="AN7" s="29" t="s">
        <v>18</v>
      </c>
      <c r="AO7" s="24"/>
      <c r="AP7" s="24"/>
      <c r="AQ7" s="24"/>
      <c r="AR7" s="22"/>
      <c r="BE7" s="328"/>
      <c r="BS7" s="19" t="s">
        <v>6</v>
      </c>
    </row>
    <row r="8" spans="1:74" s="1" customFormat="1" ht="12" customHeight="1">
      <c r="B8" s="23"/>
      <c r="C8" s="24"/>
      <c r="D8" s="31" t="s">
        <v>20</v>
      </c>
      <c r="E8" s="24"/>
      <c r="F8" s="24"/>
      <c r="G8" s="24"/>
      <c r="H8" s="24"/>
      <c r="I8" s="24"/>
      <c r="J8" s="24"/>
      <c r="K8" s="29" t="s">
        <v>21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22</v>
      </c>
      <c r="AL8" s="24"/>
      <c r="AM8" s="24"/>
      <c r="AN8" s="32" t="s">
        <v>23</v>
      </c>
      <c r="AO8" s="24"/>
      <c r="AP8" s="24"/>
      <c r="AQ8" s="24"/>
      <c r="AR8" s="22"/>
      <c r="BE8" s="328"/>
      <c r="BS8" s="19" t="s">
        <v>6</v>
      </c>
    </row>
    <row r="9" spans="1:74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28"/>
      <c r="BS9" s="19" t="s">
        <v>6</v>
      </c>
    </row>
    <row r="10" spans="1:74" s="1" customFormat="1" ht="12" customHeight="1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26</v>
      </c>
      <c r="AO10" s="24"/>
      <c r="AP10" s="24"/>
      <c r="AQ10" s="24"/>
      <c r="AR10" s="22"/>
      <c r="BE10" s="328"/>
      <c r="BS10" s="19" t="s">
        <v>6</v>
      </c>
    </row>
    <row r="11" spans="1:74" s="1" customFormat="1" ht="18.45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18</v>
      </c>
      <c r="AO11" s="24"/>
      <c r="AP11" s="24"/>
      <c r="AQ11" s="24"/>
      <c r="AR11" s="22"/>
      <c r="BE11" s="328"/>
      <c r="BS11" s="19" t="s">
        <v>6</v>
      </c>
    </row>
    <row r="12" spans="1:74" s="1" customFormat="1" ht="6.9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28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30</v>
      </c>
      <c r="AO13" s="24"/>
      <c r="AP13" s="24"/>
      <c r="AQ13" s="24"/>
      <c r="AR13" s="22"/>
      <c r="BE13" s="328"/>
      <c r="BS13" s="19" t="s">
        <v>6</v>
      </c>
    </row>
    <row r="14" spans="1:74" ht="13.2">
      <c r="B14" s="23"/>
      <c r="C14" s="24"/>
      <c r="D14" s="24"/>
      <c r="E14" s="333" t="s">
        <v>30</v>
      </c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28"/>
      <c r="BS14" s="19" t="s">
        <v>6</v>
      </c>
    </row>
    <row r="15" spans="1:74" s="1" customFormat="1" ht="6.9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28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32</v>
      </c>
      <c r="AO16" s="24"/>
      <c r="AP16" s="24"/>
      <c r="AQ16" s="24"/>
      <c r="AR16" s="22"/>
      <c r="BE16" s="328"/>
      <c r="BS16" s="19" t="s">
        <v>4</v>
      </c>
    </row>
    <row r="17" spans="1:71" s="1" customFormat="1" ht="18.45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18</v>
      </c>
      <c r="AO17" s="24"/>
      <c r="AP17" s="24"/>
      <c r="AQ17" s="24"/>
      <c r="AR17" s="22"/>
      <c r="BE17" s="328"/>
      <c r="BS17" s="19" t="s">
        <v>34</v>
      </c>
    </row>
    <row r="18" spans="1:71" s="1" customFormat="1" ht="6.9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28"/>
      <c r="BS18" s="19" t="s">
        <v>6</v>
      </c>
    </row>
    <row r="19" spans="1:71" s="1" customFormat="1" ht="12" customHeight="1">
      <c r="B19" s="23"/>
      <c r="C19" s="24"/>
      <c r="D19" s="31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36</v>
      </c>
      <c r="AO19" s="24"/>
      <c r="AP19" s="24"/>
      <c r="AQ19" s="24"/>
      <c r="AR19" s="22"/>
      <c r="BE19" s="328"/>
      <c r="BS19" s="19" t="s">
        <v>6</v>
      </c>
    </row>
    <row r="20" spans="1:71" s="1" customFormat="1" ht="18.45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38</v>
      </c>
      <c r="AO20" s="24"/>
      <c r="AP20" s="24"/>
      <c r="AQ20" s="24"/>
      <c r="AR20" s="22"/>
      <c r="BE20" s="328"/>
      <c r="BS20" s="19" t="s">
        <v>4</v>
      </c>
    </row>
    <row r="21" spans="1:71" s="1" customFormat="1" ht="6.9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28"/>
    </row>
    <row r="22" spans="1:71" s="1" customFormat="1" ht="12" customHeight="1">
      <c r="B22" s="23"/>
      <c r="C22" s="24"/>
      <c r="D22" s="31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28"/>
    </row>
    <row r="23" spans="1:71" s="1" customFormat="1" ht="47.25" customHeight="1">
      <c r="B23" s="23"/>
      <c r="C23" s="24"/>
      <c r="D23" s="24"/>
      <c r="E23" s="335" t="s">
        <v>40</v>
      </c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24"/>
      <c r="AP23" s="24"/>
      <c r="AQ23" s="24"/>
      <c r="AR23" s="22"/>
      <c r="BE23" s="328"/>
    </row>
    <row r="24" spans="1:71" s="1" customFormat="1" ht="6.9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28"/>
    </row>
    <row r="25" spans="1:71" s="1" customFormat="1" ht="6.9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28"/>
    </row>
    <row r="26" spans="1:71" s="2" customFormat="1" ht="25.95" customHeight="1">
      <c r="A26" s="36"/>
      <c r="B26" s="37"/>
      <c r="C26" s="38"/>
      <c r="D26" s="39" t="s">
        <v>41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36">
        <f>ROUND(AG54,2)</f>
        <v>0</v>
      </c>
      <c r="AL26" s="337"/>
      <c r="AM26" s="337"/>
      <c r="AN26" s="337"/>
      <c r="AO26" s="337"/>
      <c r="AP26" s="38"/>
      <c r="AQ26" s="38"/>
      <c r="AR26" s="41"/>
      <c r="BE26" s="328"/>
    </row>
    <row r="27" spans="1:71" s="2" customFormat="1" ht="6.9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28"/>
    </row>
    <row r="28" spans="1:71" s="2" customFormat="1" ht="13.2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38" t="s">
        <v>42</v>
      </c>
      <c r="M28" s="338"/>
      <c r="N28" s="338"/>
      <c r="O28" s="338"/>
      <c r="P28" s="338"/>
      <c r="Q28" s="38"/>
      <c r="R28" s="38"/>
      <c r="S28" s="38"/>
      <c r="T28" s="38"/>
      <c r="U28" s="38"/>
      <c r="V28" s="38"/>
      <c r="W28" s="338" t="s">
        <v>43</v>
      </c>
      <c r="X28" s="338"/>
      <c r="Y28" s="338"/>
      <c r="Z28" s="338"/>
      <c r="AA28" s="338"/>
      <c r="AB28" s="338"/>
      <c r="AC28" s="338"/>
      <c r="AD28" s="338"/>
      <c r="AE28" s="338"/>
      <c r="AF28" s="38"/>
      <c r="AG28" s="38"/>
      <c r="AH28" s="38"/>
      <c r="AI28" s="38"/>
      <c r="AJ28" s="38"/>
      <c r="AK28" s="338" t="s">
        <v>44</v>
      </c>
      <c r="AL28" s="338"/>
      <c r="AM28" s="338"/>
      <c r="AN28" s="338"/>
      <c r="AO28" s="338"/>
      <c r="AP28" s="38"/>
      <c r="AQ28" s="38"/>
      <c r="AR28" s="41"/>
      <c r="BE28" s="328"/>
    </row>
    <row r="29" spans="1:71" s="3" customFormat="1" ht="14.4" customHeight="1">
      <c r="B29" s="42"/>
      <c r="C29" s="43"/>
      <c r="D29" s="31" t="s">
        <v>45</v>
      </c>
      <c r="E29" s="43"/>
      <c r="F29" s="31" t="s">
        <v>46</v>
      </c>
      <c r="G29" s="43"/>
      <c r="H29" s="43"/>
      <c r="I29" s="43"/>
      <c r="J29" s="43"/>
      <c r="K29" s="43"/>
      <c r="L29" s="341">
        <v>0.21</v>
      </c>
      <c r="M29" s="340"/>
      <c r="N29" s="340"/>
      <c r="O29" s="340"/>
      <c r="P29" s="340"/>
      <c r="Q29" s="43"/>
      <c r="R29" s="43"/>
      <c r="S29" s="43"/>
      <c r="T29" s="43"/>
      <c r="U29" s="43"/>
      <c r="V29" s="43"/>
      <c r="W29" s="339">
        <f>ROUND(AZ54, 2)</f>
        <v>0</v>
      </c>
      <c r="X29" s="340"/>
      <c r="Y29" s="340"/>
      <c r="Z29" s="340"/>
      <c r="AA29" s="340"/>
      <c r="AB29" s="340"/>
      <c r="AC29" s="340"/>
      <c r="AD29" s="340"/>
      <c r="AE29" s="340"/>
      <c r="AF29" s="43"/>
      <c r="AG29" s="43"/>
      <c r="AH29" s="43"/>
      <c r="AI29" s="43"/>
      <c r="AJ29" s="43"/>
      <c r="AK29" s="339">
        <f>ROUND(AV54, 2)</f>
        <v>0</v>
      </c>
      <c r="AL29" s="340"/>
      <c r="AM29" s="340"/>
      <c r="AN29" s="340"/>
      <c r="AO29" s="340"/>
      <c r="AP29" s="43"/>
      <c r="AQ29" s="43"/>
      <c r="AR29" s="44"/>
      <c r="BE29" s="329"/>
    </row>
    <row r="30" spans="1:71" s="3" customFormat="1" ht="14.4" customHeight="1">
      <c r="B30" s="42"/>
      <c r="C30" s="43"/>
      <c r="D30" s="43"/>
      <c r="E30" s="43"/>
      <c r="F30" s="31" t="s">
        <v>47</v>
      </c>
      <c r="G30" s="43"/>
      <c r="H30" s="43"/>
      <c r="I30" s="43"/>
      <c r="J30" s="43"/>
      <c r="K30" s="43"/>
      <c r="L30" s="341">
        <v>0.15</v>
      </c>
      <c r="M30" s="340"/>
      <c r="N30" s="340"/>
      <c r="O30" s="340"/>
      <c r="P30" s="340"/>
      <c r="Q30" s="43"/>
      <c r="R30" s="43"/>
      <c r="S30" s="43"/>
      <c r="T30" s="43"/>
      <c r="U30" s="43"/>
      <c r="V30" s="43"/>
      <c r="W30" s="339">
        <f>ROUND(BA54, 2)</f>
        <v>0</v>
      </c>
      <c r="X30" s="340"/>
      <c r="Y30" s="340"/>
      <c r="Z30" s="340"/>
      <c r="AA30" s="340"/>
      <c r="AB30" s="340"/>
      <c r="AC30" s="340"/>
      <c r="AD30" s="340"/>
      <c r="AE30" s="340"/>
      <c r="AF30" s="43"/>
      <c r="AG30" s="43"/>
      <c r="AH30" s="43"/>
      <c r="AI30" s="43"/>
      <c r="AJ30" s="43"/>
      <c r="AK30" s="339">
        <f>ROUND(AW54, 2)</f>
        <v>0</v>
      </c>
      <c r="AL30" s="340"/>
      <c r="AM30" s="340"/>
      <c r="AN30" s="340"/>
      <c r="AO30" s="340"/>
      <c r="AP30" s="43"/>
      <c r="AQ30" s="43"/>
      <c r="AR30" s="44"/>
      <c r="BE30" s="329"/>
    </row>
    <row r="31" spans="1:71" s="3" customFormat="1" ht="14.4" hidden="1" customHeight="1">
      <c r="B31" s="42"/>
      <c r="C31" s="43"/>
      <c r="D31" s="43"/>
      <c r="E31" s="43"/>
      <c r="F31" s="31" t="s">
        <v>48</v>
      </c>
      <c r="G31" s="43"/>
      <c r="H31" s="43"/>
      <c r="I31" s="43"/>
      <c r="J31" s="43"/>
      <c r="K31" s="43"/>
      <c r="L31" s="341">
        <v>0.21</v>
      </c>
      <c r="M31" s="340"/>
      <c r="N31" s="340"/>
      <c r="O31" s="340"/>
      <c r="P31" s="340"/>
      <c r="Q31" s="43"/>
      <c r="R31" s="43"/>
      <c r="S31" s="43"/>
      <c r="T31" s="43"/>
      <c r="U31" s="43"/>
      <c r="V31" s="43"/>
      <c r="W31" s="339">
        <f>ROUND(BB54, 2)</f>
        <v>0</v>
      </c>
      <c r="X31" s="340"/>
      <c r="Y31" s="340"/>
      <c r="Z31" s="340"/>
      <c r="AA31" s="340"/>
      <c r="AB31" s="340"/>
      <c r="AC31" s="340"/>
      <c r="AD31" s="340"/>
      <c r="AE31" s="340"/>
      <c r="AF31" s="43"/>
      <c r="AG31" s="43"/>
      <c r="AH31" s="43"/>
      <c r="AI31" s="43"/>
      <c r="AJ31" s="43"/>
      <c r="AK31" s="339">
        <v>0</v>
      </c>
      <c r="AL31" s="340"/>
      <c r="AM31" s="340"/>
      <c r="AN31" s="340"/>
      <c r="AO31" s="340"/>
      <c r="AP31" s="43"/>
      <c r="AQ31" s="43"/>
      <c r="AR31" s="44"/>
      <c r="BE31" s="329"/>
    </row>
    <row r="32" spans="1:71" s="3" customFormat="1" ht="14.4" hidden="1" customHeight="1">
      <c r="B32" s="42"/>
      <c r="C32" s="43"/>
      <c r="D32" s="43"/>
      <c r="E32" s="43"/>
      <c r="F32" s="31" t="s">
        <v>49</v>
      </c>
      <c r="G32" s="43"/>
      <c r="H32" s="43"/>
      <c r="I32" s="43"/>
      <c r="J32" s="43"/>
      <c r="K32" s="43"/>
      <c r="L32" s="341">
        <v>0.15</v>
      </c>
      <c r="M32" s="340"/>
      <c r="N32" s="340"/>
      <c r="O32" s="340"/>
      <c r="P32" s="340"/>
      <c r="Q32" s="43"/>
      <c r="R32" s="43"/>
      <c r="S32" s="43"/>
      <c r="T32" s="43"/>
      <c r="U32" s="43"/>
      <c r="V32" s="43"/>
      <c r="W32" s="339">
        <f>ROUND(BC54, 2)</f>
        <v>0</v>
      </c>
      <c r="X32" s="340"/>
      <c r="Y32" s="340"/>
      <c r="Z32" s="340"/>
      <c r="AA32" s="340"/>
      <c r="AB32" s="340"/>
      <c r="AC32" s="340"/>
      <c r="AD32" s="340"/>
      <c r="AE32" s="340"/>
      <c r="AF32" s="43"/>
      <c r="AG32" s="43"/>
      <c r="AH32" s="43"/>
      <c r="AI32" s="43"/>
      <c r="AJ32" s="43"/>
      <c r="AK32" s="339">
        <v>0</v>
      </c>
      <c r="AL32" s="340"/>
      <c r="AM32" s="340"/>
      <c r="AN32" s="340"/>
      <c r="AO32" s="340"/>
      <c r="AP32" s="43"/>
      <c r="AQ32" s="43"/>
      <c r="AR32" s="44"/>
      <c r="BE32" s="329"/>
    </row>
    <row r="33" spans="1:57" s="3" customFormat="1" ht="14.4" hidden="1" customHeight="1">
      <c r="B33" s="42"/>
      <c r="C33" s="43"/>
      <c r="D33" s="43"/>
      <c r="E33" s="43"/>
      <c r="F33" s="31" t="s">
        <v>50</v>
      </c>
      <c r="G33" s="43"/>
      <c r="H33" s="43"/>
      <c r="I33" s="43"/>
      <c r="J33" s="43"/>
      <c r="K33" s="43"/>
      <c r="L33" s="341">
        <v>0</v>
      </c>
      <c r="M33" s="340"/>
      <c r="N33" s="340"/>
      <c r="O33" s="340"/>
      <c r="P33" s="340"/>
      <c r="Q33" s="43"/>
      <c r="R33" s="43"/>
      <c r="S33" s="43"/>
      <c r="T33" s="43"/>
      <c r="U33" s="43"/>
      <c r="V33" s="43"/>
      <c r="W33" s="339">
        <f>ROUND(BD54, 2)</f>
        <v>0</v>
      </c>
      <c r="X33" s="340"/>
      <c r="Y33" s="340"/>
      <c r="Z33" s="340"/>
      <c r="AA33" s="340"/>
      <c r="AB33" s="340"/>
      <c r="AC33" s="340"/>
      <c r="AD33" s="340"/>
      <c r="AE33" s="340"/>
      <c r="AF33" s="43"/>
      <c r="AG33" s="43"/>
      <c r="AH33" s="43"/>
      <c r="AI33" s="43"/>
      <c r="AJ33" s="43"/>
      <c r="AK33" s="339">
        <v>0</v>
      </c>
      <c r="AL33" s="340"/>
      <c r="AM33" s="340"/>
      <c r="AN33" s="340"/>
      <c r="AO33" s="340"/>
      <c r="AP33" s="43"/>
      <c r="AQ33" s="43"/>
      <c r="AR33" s="44"/>
    </row>
    <row r="34" spans="1:57" s="2" customFormat="1" ht="6.9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5" customHeight="1">
      <c r="A35" s="36"/>
      <c r="B35" s="37"/>
      <c r="C35" s="45"/>
      <c r="D35" s="46" t="s">
        <v>51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52</v>
      </c>
      <c r="U35" s="47"/>
      <c r="V35" s="47"/>
      <c r="W35" s="47"/>
      <c r="X35" s="342" t="s">
        <v>53</v>
      </c>
      <c r="Y35" s="343"/>
      <c r="Z35" s="343"/>
      <c r="AA35" s="343"/>
      <c r="AB35" s="343"/>
      <c r="AC35" s="47"/>
      <c r="AD35" s="47"/>
      <c r="AE35" s="47"/>
      <c r="AF35" s="47"/>
      <c r="AG35" s="47"/>
      <c r="AH35" s="47"/>
      <c r="AI35" s="47"/>
      <c r="AJ35" s="47"/>
      <c r="AK35" s="344">
        <f>SUM(AK26:AK33)</f>
        <v>0</v>
      </c>
      <c r="AL35" s="343"/>
      <c r="AM35" s="343"/>
      <c r="AN35" s="343"/>
      <c r="AO35" s="345"/>
      <c r="AP35" s="45"/>
      <c r="AQ35" s="45"/>
      <c r="AR35" s="41"/>
      <c r="BE35" s="36"/>
    </row>
    <row r="36" spans="1:57" s="2" customFormat="1" ht="6.9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" customHeight="1">
      <c r="A42" s="36"/>
      <c r="B42" s="37"/>
      <c r="C42" s="25" t="s">
        <v>54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2021SP01-K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6" t="str">
        <f>K6</f>
        <v>ČOV Lipnice</v>
      </c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7"/>
      <c r="AM45" s="347"/>
      <c r="AN45" s="347"/>
      <c r="AO45" s="347"/>
      <c r="AP45" s="58"/>
      <c r="AQ45" s="58"/>
      <c r="AR45" s="59"/>
    </row>
    <row r="46" spans="1:57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20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Lipnice u Spáleného Poříčí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22</v>
      </c>
      <c r="AJ47" s="38"/>
      <c r="AK47" s="38"/>
      <c r="AL47" s="38"/>
      <c r="AM47" s="348" t="str">
        <f>IF(AN8= "","",AN8)</f>
        <v>21. 1. 2021</v>
      </c>
      <c r="AN47" s="348"/>
      <c r="AO47" s="38"/>
      <c r="AP47" s="38"/>
      <c r="AQ47" s="38"/>
      <c r="AR47" s="41"/>
      <c r="BE47" s="36"/>
    </row>
    <row r="48" spans="1:57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25.65" customHeight="1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Spálené Poříčí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49" t="str">
        <f>IF(E17="","",E17)</f>
        <v>INGVAMA inženýrská a projektová spol. s r.o.</v>
      </c>
      <c r="AN49" s="350"/>
      <c r="AO49" s="350"/>
      <c r="AP49" s="350"/>
      <c r="AQ49" s="38"/>
      <c r="AR49" s="41"/>
      <c r="AS49" s="351" t="s">
        <v>55</v>
      </c>
      <c r="AT49" s="352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15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35</v>
      </c>
      <c r="AJ50" s="38"/>
      <c r="AK50" s="38"/>
      <c r="AL50" s="38"/>
      <c r="AM50" s="349" t="str">
        <f>IF(E20="","",E20)</f>
        <v>Ing.Miroslav Mach</v>
      </c>
      <c r="AN50" s="350"/>
      <c r="AO50" s="350"/>
      <c r="AP50" s="350"/>
      <c r="AQ50" s="38"/>
      <c r="AR50" s="41"/>
      <c r="AS50" s="353"/>
      <c r="AT50" s="354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5"/>
      <c r="AT51" s="356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7" t="s">
        <v>56</v>
      </c>
      <c r="D52" s="358"/>
      <c r="E52" s="358"/>
      <c r="F52" s="358"/>
      <c r="G52" s="358"/>
      <c r="H52" s="68"/>
      <c r="I52" s="359" t="s">
        <v>57</v>
      </c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60" t="s">
        <v>58</v>
      </c>
      <c r="AH52" s="358"/>
      <c r="AI52" s="358"/>
      <c r="AJ52" s="358"/>
      <c r="AK52" s="358"/>
      <c r="AL52" s="358"/>
      <c r="AM52" s="358"/>
      <c r="AN52" s="359" t="s">
        <v>59</v>
      </c>
      <c r="AO52" s="358"/>
      <c r="AP52" s="358"/>
      <c r="AQ52" s="69" t="s">
        <v>60</v>
      </c>
      <c r="AR52" s="41"/>
      <c r="AS52" s="70" t="s">
        <v>61</v>
      </c>
      <c r="AT52" s="71" t="s">
        <v>62</v>
      </c>
      <c r="AU52" s="71" t="s">
        <v>63</v>
      </c>
      <c r="AV52" s="71" t="s">
        <v>64</v>
      </c>
      <c r="AW52" s="71" t="s">
        <v>65</v>
      </c>
      <c r="AX52" s="71" t="s">
        <v>66</v>
      </c>
      <c r="AY52" s="71" t="s">
        <v>67</v>
      </c>
      <c r="AZ52" s="71" t="s">
        <v>68</v>
      </c>
      <c r="BA52" s="71" t="s">
        <v>69</v>
      </c>
      <c r="BB52" s="71" t="s">
        <v>70</v>
      </c>
      <c r="BC52" s="71" t="s">
        <v>71</v>
      </c>
      <c r="BD52" s="72" t="s">
        <v>72</v>
      </c>
      <c r="BE52" s="36"/>
    </row>
    <row r="53" spans="1:91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" customHeight="1">
      <c r="B54" s="76"/>
      <c r="C54" s="77" t="s">
        <v>73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4">
        <f>ROUND(AG55,2)</f>
        <v>0</v>
      </c>
      <c r="AH54" s="364"/>
      <c r="AI54" s="364"/>
      <c r="AJ54" s="364"/>
      <c r="AK54" s="364"/>
      <c r="AL54" s="364"/>
      <c r="AM54" s="364"/>
      <c r="AN54" s="365">
        <f>SUM(AG54,AT54)</f>
        <v>0</v>
      </c>
      <c r="AO54" s="365"/>
      <c r="AP54" s="365"/>
      <c r="AQ54" s="80" t="s">
        <v>18</v>
      </c>
      <c r="AR54" s="81"/>
      <c r="AS54" s="82">
        <f>ROUND(AS55,2)</f>
        <v>0</v>
      </c>
      <c r="AT54" s="83">
        <f>ROUND(SUM(AV54:AW54),2)</f>
        <v>0</v>
      </c>
      <c r="AU54" s="84">
        <f>ROUND(AU55,5)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ROUND(AZ55,2)</f>
        <v>0</v>
      </c>
      <c r="BA54" s="83">
        <f>ROUND(BA55,2)</f>
        <v>0</v>
      </c>
      <c r="BB54" s="83">
        <f>ROUND(BB55,2)</f>
        <v>0</v>
      </c>
      <c r="BC54" s="83">
        <f>ROUND(BC55,2)</f>
        <v>0</v>
      </c>
      <c r="BD54" s="85">
        <f>ROUND(BD55,2)</f>
        <v>0</v>
      </c>
      <c r="BS54" s="86" t="s">
        <v>74</v>
      </c>
      <c r="BT54" s="86" t="s">
        <v>75</v>
      </c>
      <c r="BU54" s="87" t="s">
        <v>76</v>
      </c>
      <c r="BV54" s="86" t="s">
        <v>77</v>
      </c>
      <c r="BW54" s="86" t="s">
        <v>5</v>
      </c>
      <c r="BX54" s="86" t="s">
        <v>78</v>
      </c>
      <c r="CL54" s="86" t="s">
        <v>18</v>
      </c>
    </row>
    <row r="55" spans="1:91" s="7" customFormat="1" ht="16.5" customHeight="1">
      <c r="A55" s="88" t="s">
        <v>79</v>
      </c>
      <c r="B55" s="89"/>
      <c r="C55" s="90"/>
      <c r="D55" s="363" t="s">
        <v>80</v>
      </c>
      <c r="E55" s="363"/>
      <c r="F55" s="363"/>
      <c r="G55" s="363"/>
      <c r="H55" s="363"/>
      <c r="I55" s="91"/>
      <c r="J55" s="363" t="s">
        <v>81</v>
      </c>
      <c r="K55" s="363"/>
      <c r="L55" s="363"/>
      <c r="M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61">
        <f>'SO 02 - ČOV Lipnice '!J30</f>
        <v>0</v>
      </c>
      <c r="AH55" s="362"/>
      <c r="AI55" s="362"/>
      <c r="AJ55" s="362"/>
      <c r="AK55" s="362"/>
      <c r="AL55" s="362"/>
      <c r="AM55" s="362"/>
      <c r="AN55" s="361">
        <f>SUM(AG55,AT55)</f>
        <v>0</v>
      </c>
      <c r="AO55" s="362"/>
      <c r="AP55" s="362"/>
      <c r="AQ55" s="92" t="s">
        <v>82</v>
      </c>
      <c r="AR55" s="93"/>
      <c r="AS55" s="94">
        <v>0</v>
      </c>
      <c r="AT55" s="95">
        <f>ROUND(SUM(AV55:AW55),2)</f>
        <v>0</v>
      </c>
      <c r="AU55" s="96">
        <f>'SO 02 - ČOV Lipnice '!P103</f>
        <v>0</v>
      </c>
      <c r="AV55" s="95">
        <f>'SO 02 - ČOV Lipnice '!J33</f>
        <v>0</v>
      </c>
      <c r="AW55" s="95">
        <f>'SO 02 - ČOV Lipnice '!J34</f>
        <v>0</v>
      </c>
      <c r="AX55" s="95">
        <f>'SO 02 - ČOV Lipnice '!J35</f>
        <v>0</v>
      </c>
      <c r="AY55" s="95">
        <f>'SO 02 - ČOV Lipnice '!J36</f>
        <v>0</v>
      </c>
      <c r="AZ55" s="95">
        <f>'SO 02 - ČOV Lipnice '!F33</f>
        <v>0</v>
      </c>
      <c r="BA55" s="95">
        <f>'SO 02 - ČOV Lipnice '!F34</f>
        <v>0</v>
      </c>
      <c r="BB55" s="95">
        <f>'SO 02 - ČOV Lipnice '!F35</f>
        <v>0</v>
      </c>
      <c r="BC55" s="95">
        <f>'SO 02 - ČOV Lipnice '!F36</f>
        <v>0</v>
      </c>
      <c r="BD55" s="97">
        <f>'SO 02 - ČOV Lipnice '!F37</f>
        <v>0</v>
      </c>
      <c r="BT55" s="98" t="s">
        <v>83</v>
      </c>
      <c r="BV55" s="98" t="s">
        <v>77</v>
      </c>
      <c r="BW55" s="98" t="s">
        <v>84</v>
      </c>
      <c r="BX55" s="98" t="s">
        <v>5</v>
      </c>
      <c r="CL55" s="98" t="s">
        <v>18</v>
      </c>
      <c r="CM55" s="98" t="s">
        <v>85</v>
      </c>
    </row>
    <row r="56" spans="1:91" s="2" customFormat="1" ht="30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1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91" s="2" customFormat="1" ht="6.9" customHeight="1">
      <c r="A57" s="36"/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</sheetData>
  <sheetProtection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02 - ČOV Lipnice 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1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AT2" s="19" t="s">
        <v>84</v>
      </c>
    </row>
    <row r="3" spans="1:46" s="1" customFormat="1" ht="6.9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22"/>
      <c r="AT3" s="19" t="s">
        <v>85</v>
      </c>
    </row>
    <row r="4" spans="1:46" s="1" customFormat="1" ht="24.9" customHeight="1">
      <c r="B4" s="22"/>
      <c r="D4" s="101" t="s">
        <v>86</v>
      </c>
      <c r="L4" s="22"/>
      <c r="M4" s="102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3" t="s">
        <v>16</v>
      </c>
      <c r="L6" s="22"/>
    </row>
    <row r="7" spans="1:46" s="1" customFormat="1" ht="16.5" customHeight="1">
      <c r="B7" s="22"/>
      <c r="E7" s="367" t="str">
        <f>'Rekapitulace stavby'!K6</f>
        <v>ČOV Lipnice</v>
      </c>
      <c r="F7" s="368"/>
      <c r="G7" s="368"/>
      <c r="H7" s="368"/>
      <c r="L7" s="22"/>
    </row>
    <row r="8" spans="1:46" s="2" customFormat="1" ht="12" customHeight="1">
      <c r="A8" s="36"/>
      <c r="B8" s="41"/>
      <c r="C8" s="36"/>
      <c r="D8" s="103" t="s">
        <v>87</v>
      </c>
      <c r="E8" s="36"/>
      <c r="F8" s="36"/>
      <c r="G8" s="36"/>
      <c r="H8" s="36"/>
      <c r="I8" s="36"/>
      <c r="J8" s="36"/>
      <c r="K8" s="36"/>
      <c r="L8" s="104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69" t="s">
        <v>88</v>
      </c>
      <c r="F9" s="370"/>
      <c r="G9" s="370"/>
      <c r="H9" s="370"/>
      <c r="I9" s="36"/>
      <c r="J9" s="36"/>
      <c r="K9" s="36"/>
      <c r="L9" s="104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4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3" t="s">
        <v>17</v>
      </c>
      <c r="E11" s="36"/>
      <c r="F11" s="105" t="s">
        <v>18</v>
      </c>
      <c r="G11" s="36"/>
      <c r="H11" s="36"/>
      <c r="I11" s="103" t="s">
        <v>19</v>
      </c>
      <c r="J11" s="105" t="s">
        <v>18</v>
      </c>
      <c r="K11" s="36"/>
      <c r="L11" s="104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3" t="s">
        <v>20</v>
      </c>
      <c r="E12" s="36"/>
      <c r="F12" s="105" t="s">
        <v>21</v>
      </c>
      <c r="G12" s="36"/>
      <c r="H12" s="36"/>
      <c r="I12" s="103" t="s">
        <v>22</v>
      </c>
      <c r="J12" s="106" t="str">
        <f>'Rekapitulace stavby'!AN8</f>
        <v>21. 1. 2021</v>
      </c>
      <c r="K12" s="36"/>
      <c r="L12" s="104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4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3" t="s">
        <v>24</v>
      </c>
      <c r="E14" s="36"/>
      <c r="F14" s="36"/>
      <c r="G14" s="36"/>
      <c r="H14" s="36"/>
      <c r="I14" s="103" t="s">
        <v>25</v>
      </c>
      <c r="J14" s="105" t="s">
        <v>26</v>
      </c>
      <c r="K14" s="36"/>
      <c r="L14" s="104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03" t="s">
        <v>28</v>
      </c>
      <c r="J15" s="105" t="s">
        <v>18</v>
      </c>
      <c r="K15" s="36"/>
      <c r="L15" s="104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4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3" t="s">
        <v>29</v>
      </c>
      <c r="E17" s="36"/>
      <c r="F17" s="36"/>
      <c r="G17" s="36"/>
      <c r="H17" s="36"/>
      <c r="I17" s="103" t="s">
        <v>25</v>
      </c>
      <c r="J17" s="32" t="str">
        <f>'Rekapitulace stavby'!AN13</f>
        <v>Vyplň údaj</v>
      </c>
      <c r="K17" s="36"/>
      <c r="L17" s="104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1" t="str">
        <f>'Rekapitulace stavby'!E14</f>
        <v>Vyplň údaj</v>
      </c>
      <c r="F18" s="372"/>
      <c r="G18" s="372"/>
      <c r="H18" s="372"/>
      <c r="I18" s="103" t="s">
        <v>28</v>
      </c>
      <c r="J18" s="32" t="str">
        <f>'Rekapitulace stavby'!AN14</f>
        <v>Vyplň údaj</v>
      </c>
      <c r="K18" s="36"/>
      <c r="L18" s="104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4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3" t="s">
        <v>31</v>
      </c>
      <c r="E20" s="36"/>
      <c r="F20" s="36"/>
      <c r="G20" s="36"/>
      <c r="H20" s="36"/>
      <c r="I20" s="103" t="s">
        <v>25</v>
      </c>
      <c r="J20" s="105" t="s">
        <v>32</v>
      </c>
      <c r="K20" s="36"/>
      <c r="L20" s="104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33</v>
      </c>
      <c r="F21" s="36"/>
      <c r="G21" s="36"/>
      <c r="H21" s="36"/>
      <c r="I21" s="103" t="s">
        <v>28</v>
      </c>
      <c r="J21" s="105" t="s">
        <v>18</v>
      </c>
      <c r="K21" s="36"/>
      <c r="L21" s="104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4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3" t="s">
        <v>35</v>
      </c>
      <c r="E23" s="36"/>
      <c r="F23" s="36"/>
      <c r="G23" s="36"/>
      <c r="H23" s="36"/>
      <c r="I23" s="103" t="s">
        <v>25</v>
      </c>
      <c r="J23" s="105" t="s">
        <v>36</v>
      </c>
      <c r="K23" s="36"/>
      <c r="L23" s="104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37</v>
      </c>
      <c r="F24" s="36"/>
      <c r="G24" s="36"/>
      <c r="H24" s="36"/>
      <c r="I24" s="103" t="s">
        <v>28</v>
      </c>
      <c r="J24" s="105" t="s">
        <v>38</v>
      </c>
      <c r="K24" s="36"/>
      <c r="L24" s="104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3" t="s">
        <v>39</v>
      </c>
      <c r="E26" s="36"/>
      <c r="F26" s="36"/>
      <c r="G26" s="36"/>
      <c r="H26" s="36"/>
      <c r="I26" s="36"/>
      <c r="J26" s="36"/>
      <c r="K26" s="36"/>
      <c r="L26" s="104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07"/>
      <c r="B27" s="108"/>
      <c r="C27" s="107"/>
      <c r="D27" s="107"/>
      <c r="E27" s="373" t="s">
        <v>18</v>
      </c>
      <c r="F27" s="373"/>
      <c r="G27" s="373"/>
      <c r="H27" s="373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4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0"/>
      <c r="E29" s="110"/>
      <c r="F29" s="110"/>
      <c r="G29" s="110"/>
      <c r="H29" s="110"/>
      <c r="I29" s="110"/>
      <c r="J29" s="110"/>
      <c r="K29" s="110"/>
      <c r="L29" s="104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1" t="s">
        <v>41</v>
      </c>
      <c r="E30" s="36"/>
      <c r="F30" s="36"/>
      <c r="G30" s="36"/>
      <c r="H30" s="36"/>
      <c r="I30" s="36"/>
      <c r="J30" s="112">
        <f>ROUND(J103, 2)</f>
        <v>0</v>
      </c>
      <c r="K30" s="36"/>
      <c r="L30" s="104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0"/>
      <c r="E31" s="110"/>
      <c r="F31" s="110"/>
      <c r="G31" s="110"/>
      <c r="H31" s="110"/>
      <c r="I31" s="110"/>
      <c r="J31" s="110"/>
      <c r="K31" s="110"/>
      <c r="L31" s="104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3" t="s">
        <v>43</v>
      </c>
      <c r="G32" s="36"/>
      <c r="H32" s="36"/>
      <c r="I32" s="113" t="s">
        <v>42</v>
      </c>
      <c r="J32" s="113" t="s">
        <v>44</v>
      </c>
      <c r="K32" s="36"/>
      <c r="L32" s="104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4" t="s">
        <v>45</v>
      </c>
      <c r="E33" s="103" t="s">
        <v>46</v>
      </c>
      <c r="F33" s="115">
        <f>ROUND((SUM(BE103:BE810)),  2)</f>
        <v>0</v>
      </c>
      <c r="G33" s="36"/>
      <c r="H33" s="36"/>
      <c r="I33" s="116">
        <v>0.21</v>
      </c>
      <c r="J33" s="115">
        <f>ROUND(((SUM(BE103:BE810))*I33),  2)</f>
        <v>0</v>
      </c>
      <c r="K33" s="36"/>
      <c r="L33" s="104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3" t="s">
        <v>47</v>
      </c>
      <c r="F34" s="115">
        <f>ROUND((SUM(BF103:BF810)),  2)</f>
        <v>0</v>
      </c>
      <c r="G34" s="36"/>
      <c r="H34" s="36"/>
      <c r="I34" s="116">
        <v>0.15</v>
      </c>
      <c r="J34" s="115">
        <f>ROUND(((SUM(BF103:BF810))*I34),  2)</f>
        <v>0</v>
      </c>
      <c r="K34" s="36"/>
      <c r="L34" s="104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3" t="s">
        <v>48</v>
      </c>
      <c r="F35" s="115">
        <f>ROUND((SUM(BG103:BG810)),  2)</f>
        <v>0</v>
      </c>
      <c r="G35" s="36"/>
      <c r="H35" s="36"/>
      <c r="I35" s="116">
        <v>0.21</v>
      </c>
      <c r="J35" s="115">
        <f>0</f>
        <v>0</v>
      </c>
      <c r="K35" s="36"/>
      <c r="L35" s="104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3" t="s">
        <v>49</v>
      </c>
      <c r="F36" s="115">
        <f>ROUND((SUM(BH103:BH810)),  2)</f>
        <v>0</v>
      </c>
      <c r="G36" s="36"/>
      <c r="H36" s="36"/>
      <c r="I36" s="116">
        <v>0.15</v>
      </c>
      <c r="J36" s="115">
        <f>0</f>
        <v>0</v>
      </c>
      <c r="K36" s="36"/>
      <c r="L36" s="104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3" t="s">
        <v>50</v>
      </c>
      <c r="F37" s="115">
        <f>ROUND((SUM(BI103:BI810)),  2)</f>
        <v>0</v>
      </c>
      <c r="G37" s="36"/>
      <c r="H37" s="36"/>
      <c r="I37" s="116">
        <v>0</v>
      </c>
      <c r="J37" s="115">
        <f>0</f>
        <v>0</v>
      </c>
      <c r="K37" s="36"/>
      <c r="L37" s="104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4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17"/>
      <c r="D39" s="118" t="s">
        <v>51</v>
      </c>
      <c r="E39" s="119"/>
      <c r="F39" s="119"/>
      <c r="G39" s="120" t="s">
        <v>52</v>
      </c>
      <c r="H39" s="121" t="s">
        <v>53</v>
      </c>
      <c r="I39" s="119"/>
      <c r="J39" s="122">
        <f>SUM(J30:J37)</f>
        <v>0</v>
      </c>
      <c r="K39" s="123"/>
      <c r="L39" s="104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04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04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89</v>
      </c>
      <c r="D45" s="38"/>
      <c r="E45" s="38"/>
      <c r="F45" s="38"/>
      <c r="G45" s="38"/>
      <c r="H45" s="38"/>
      <c r="I45" s="38"/>
      <c r="J45" s="38"/>
      <c r="K45" s="38"/>
      <c r="L45" s="104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4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4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4" t="str">
        <f>E7</f>
        <v>ČOV Lipnice</v>
      </c>
      <c r="F48" s="375"/>
      <c r="G48" s="375"/>
      <c r="H48" s="375"/>
      <c r="I48" s="38"/>
      <c r="J48" s="38"/>
      <c r="K48" s="38"/>
      <c r="L48" s="104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87</v>
      </c>
      <c r="D49" s="38"/>
      <c r="E49" s="38"/>
      <c r="F49" s="38"/>
      <c r="G49" s="38"/>
      <c r="H49" s="38"/>
      <c r="I49" s="38"/>
      <c r="J49" s="38"/>
      <c r="K49" s="38"/>
      <c r="L49" s="104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6" t="str">
        <f>E9</f>
        <v xml:space="preserve">SO 02 - ČOV Lipnice </v>
      </c>
      <c r="F50" s="376"/>
      <c r="G50" s="376"/>
      <c r="H50" s="376"/>
      <c r="I50" s="38"/>
      <c r="J50" s="38"/>
      <c r="K50" s="38"/>
      <c r="L50" s="104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4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>Lipnice u Spáleného Poříčí</v>
      </c>
      <c r="G52" s="38"/>
      <c r="H52" s="38"/>
      <c r="I52" s="31" t="s">
        <v>22</v>
      </c>
      <c r="J52" s="61" t="str">
        <f>IF(J12="","",J12)</f>
        <v>21. 1. 2021</v>
      </c>
      <c r="K52" s="38"/>
      <c r="L52" s="104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4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049999999999997" customHeight="1">
      <c r="A54" s="36"/>
      <c r="B54" s="37"/>
      <c r="C54" s="31" t="s">
        <v>24</v>
      </c>
      <c r="D54" s="38"/>
      <c r="E54" s="38"/>
      <c r="F54" s="29" t="str">
        <f>E15</f>
        <v>Město Spálené Poříčí</v>
      </c>
      <c r="G54" s="38"/>
      <c r="H54" s="38"/>
      <c r="I54" s="31" t="s">
        <v>31</v>
      </c>
      <c r="J54" s="34" t="str">
        <f>E21</f>
        <v>INGVAMA inženýrská a projektová spol. s r.o.</v>
      </c>
      <c r="K54" s="38"/>
      <c r="L54" s="104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>Ing.Miroslav Mach</v>
      </c>
      <c r="K55" s="38"/>
      <c r="L55" s="104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4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28" t="s">
        <v>90</v>
      </c>
      <c r="D57" s="129"/>
      <c r="E57" s="129"/>
      <c r="F57" s="129"/>
      <c r="G57" s="129"/>
      <c r="H57" s="129"/>
      <c r="I57" s="129"/>
      <c r="J57" s="130" t="s">
        <v>91</v>
      </c>
      <c r="K57" s="129"/>
      <c r="L57" s="104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4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1" t="s">
        <v>73</v>
      </c>
      <c r="D59" s="38"/>
      <c r="E59" s="38"/>
      <c r="F59" s="38"/>
      <c r="G59" s="38"/>
      <c r="H59" s="38"/>
      <c r="I59" s="38"/>
      <c r="J59" s="79">
        <f>J103</f>
        <v>0</v>
      </c>
      <c r="K59" s="38"/>
      <c r="L59" s="104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92</v>
      </c>
    </row>
    <row r="60" spans="1:47" s="9" customFormat="1" ht="24.9" customHeight="1">
      <c r="B60" s="132"/>
      <c r="C60" s="133"/>
      <c r="D60" s="134" t="s">
        <v>93</v>
      </c>
      <c r="E60" s="135"/>
      <c r="F60" s="135"/>
      <c r="G60" s="135"/>
      <c r="H60" s="135"/>
      <c r="I60" s="135"/>
      <c r="J60" s="136">
        <f>J104</f>
        <v>0</v>
      </c>
      <c r="K60" s="133"/>
      <c r="L60" s="137"/>
    </row>
    <row r="61" spans="1:47" s="10" customFormat="1" ht="19.95" customHeight="1">
      <c r="B61" s="138"/>
      <c r="C61" s="139"/>
      <c r="D61" s="140" t="s">
        <v>94</v>
      </c>
      <c r="E61" s="141"/>
      <c r="F61" s="141"/>
      <c r="G61" s="141"/>
      <c r="H61" s="141"/>
      <c r="I61" s="141"/>
      <c r="J61" s="142">
        <f>J105</f>
        <v>0</v>
      </c>
      <c r="K61" s="139"/>
      <c r="L61" s="143"/>
    </row>
    <row r="62" spans="1:47" s="10" customFormat="1" ht="14.85" customHeight="1">
      <c r="B62" s="138"/>
      <c r="C62" s="139"/>
      <c r="D62" s="140" t="s">
        <v>95</v>
      </c>
      <c r="E62" s="141"/>
      <c r="F62" s="141"/>
      <c r="G62" s="141"/>
      <c r="H62" s="141"/>
      <c r="I62" s="141"/>
      <c r="J62" s="142">
        <f>J106</f>
        <v>0</v>
      </c>
      <c r="K62" s="139"/>
      <c r="L62" s="143"/>
    </row>
    <row r="63" spans="1:47" s="10" customFormat="1" ht="14.85" customHeight="1">
      <c r="B63" s="138"/>
      <c r="C63" s="139"/>
      <c r="D63" s="140" t="s">
        <v>96</v>
      </c>
      <c r="E63" s="141"/>
      <c r="F63" s="141"/>
      <c r="G63" s="141"/>
      <c r="H63" s="141"/>
      <c r="I63" s="141"/>
      <c r="J63" s="142">
        <f>J407</f>
        <v>0</v>
      </c>
      <c r="K63" s="139"/>
      <c r="L63" s="143"/>
    </row>
    <row r="64" spans="1:47" s="10" customFormat="1" ht="14.85" customHeight="1">
      <c r="B64" s="138"/>
      <c r="C64" s="139"/>
      <c r="D64" s="140" t="s">
        <v>97</v>
      </c>
      <c r="E64" s="141"/>
      <c r="F64" s="141"/>
      <c r="G64" s="141"/>
      <c r="H64" s="141"/>
      <c r="I64" s="141"/>
      <c r="J64" s="142">
        <f>J430</f>
        <v>0</v>
      </c>
      <c r="K64" s="139"/>
      <c r="L64" s="143"/>
    </row>
    <row r="65" spans="2:12" s="10" customFormat="1" ht="14.85" customHeight="1">
      <c r="B65" s="138"/>
      <c r="C65" s="139"/>
      <c r="D65" s="140" t="s">
        <v>98</v>
      </c>
      <c r="E65" s="141"/>
      <c r="F65" s="141"/>
      <c r="G65" s="141"/>
      <c r="H65" s="141"/>
      <c r="I65" s="141"/>
      <c r="J65" s="142">
        <f>J446</f>
        <v>0</v>
      </c>
      <c r="K65" s="139"/>
      <c r="L65" s="143"/>
    </row>
    <row r="66" spans="2:12" s="10" customFormat="1" ht="14.85" customHeight="1">
      <c r="B66" s="138"/>
      <c r="C66" s="139"/>
      <c r="D66" s="140" t="s">
        <v>99</v>
      </c>
      <c r="E66" s="141"/>
      <c r="F66" s="141"/>
      <c r="G66" s="141"/>
      <c r="H66" s="141"/>
      <c r="I66" s="141"/>
      <c r="J66" s="142">
        <f>J542</f>
        <v>0</v>
      </c>
      <c r="K66" s="139"/>
      <c r="L66" s="143"/>
    </row>
    <row r="67" spans="2:12" s="10" customFormat="1" ht="14.85" customHeight="1">
      <c r="B67" s="138"/>
      <c r="C67" s="139"/>
      <c r="D67" s="140" t="s">
        <v>100</v>
      </c>
      <c r="E67" s="141"/>
      <c r="F67" s="141"/>
      <c r="G67" s="141"/>
      <c r="H67" s="141"/>
      <c r="I67" s="141"/>
      <c r="J67" s="142">
        <f>J578</f>
        <v>0</v>
      </c>
      <c r="K67" s="139"/>
      <c r="L67" s="143"/>
    </row>
    <row r="68" spans="2:12" s="10" customFormat="1" ht="14.85" customHeight="1">
      <c r="B68" s="138"/>
      <c r="C68" s="139"/>
      <c r="D68" s="140" t="s">
        <v>101</v>
      </c>
      <c r="E68" s="141"/>
      <c r="F68" s="141"/>
      <c r="G68" s="141"/>
      <c r="H68" s="141"/>
      <c r="I68" s="141"/>
      <c r="J68" s="142">
        <f>J583</f>
        <v>0</v>
      </c>
      <c r="K68" s="139"/>
      <c r="L68" s="143"/>
    </row>
    <row r="69" spans="2:12" s="10" customFormat="1" ht="14.85" customHeight="1">
      <c r="B69" s="138"/>
      <c r="C69" s="139"/>
      <c r="D69" s="140" t="s">
        <v>102</v>
      </c>
      <c r="E69" s="141"/>
      <c r="F69" s="141"/>
      <c r="G69" s="141"/>
      <c r="H69" s="141"/>
      <c r="I69" s="141"/>
      <c r="J69" s="142">
        <f>J591</f>
        <v>0</v>
      </c>
      <c r="K69" s="139"/>
      <c r="L69" s="143"/>
    </row>
    <row r="70" spans="2:12" s="10" customFormat="1" ht="19.95" customHeight="1">
      <c r="B70" s="138"/>
      <c r="C70" s="139"/>
      <c r="D70" s="140" t="s">
        <v>103</v>
      </c>
      <c r="E70" s="141"/>
      <c r="F70" s="141"/>
      <c r="G70" s="141"/>
      <c r="H70" s="141"/>
      <c r="I70" s="141"/>
      <c r="J70" s="142">
        <f>J593</f>
        <v>0</v>
      </c>
      <c r="K70" s="139"/>
      <c r="L70" s="143"/>
    </row>
    <row r="71" spans="2:12" s="10" customFormat="1" ht="14.85" customHeight="1">
      <c r="B71" s="138"/>
      <c r="C71" s="139"/>
      <c r="D71" s="140" t="s">
        <v>104</v>
      </c>
      <c r="E71" s="141"/>
      <c r="F71" s="141"/>
      <c r="G71" s="141"/>
      <c r="H71" s="141"/>
      <c r="I71" s="141"/>
      <c r="J71" s="142">
        <f>J594</f>
        <v>0</v>
      </c>
      <c r="K71" s="139"/>
      <c r="L71" s="143"/>
    </row>
    <row r="72" spans="2:12" s="10" customFormat="1" ht="14.85" customHeight="1">
      <c r="B72" s="138"/>
      <c r="C72" s="139"/>
      <c r="D72" s="140" t="s">
        <v>105</v>
      </c>
      <c r="E72" s="141"/>
      <c r="F72" s="141"/>
      <c r="G72" s="141"/>
      <c r="H72" s="141"/>
      <c r="I72" s="141"/>
      <c r="J72" s="142">
        <f>J605</f>
        <v>0</v>
      </c>
      <c r="K72" s="139"/>
      <c r="L72" s="143"/>
    </row>
    <row r="73" spans="2:12" s="10" customFormat="1" ht="14.85" customHeight="1">
      <c r="B73" s="138"/>
      <c r="C73" s="139"/>
      <c r="D73" s="140" t="s">
        <v>106</v>
      </c>
      <c r="E73" s="141"/>
      <c r="F73" s="141"/>
      <c r="G73" s="141"/>
      <c r="H73" s="141"/>
      <c r="I73" s="141"/>
      <c r="J73" s="142">
        <f>J614</f>
        <v>0</v>
      </c>
      <c r="K73" s="139"/>
      <c r="L73" s="143"/>
    </row>
    <row r="74" spans="2:12" s="10" customFormat="1" ht="14.85" customHeight="1">
      <c r="B74" s="138"/>
      <c r="C74" s="139"/>
      <c r="D74" s="140" t="s">
        <v>107</v>
      </c>
      <c r="E74" s="141"/>
      <c r="F74" s="141"/>
      <c r="G74" s="141"/>
      <c r="H74" s="141"/>
      <c r="I74" s="141"/>
      <c r="J74" s="142">
        <f>J617</f>
        <v>0</v>
      </c>
      <c r="K74" s="139"/>
      <c r="L74" s="143"/>
    </row>
    <row r="75" spans="2:12" s="10" customFormat="1" ht="14.85" customHeight="1">
      <c r="B75" s="138"/>
      <c r="C75" s="139"/>
      <c r="D75" s="140" t="s">
        <v>108</v>
      </c>
      <c r="E75" s="141"/>
      <c r="F75" s="141"/>
      <c r="G75" s="141"/>
      <c r="H75" s="141"/>
      <c r="I75" s="141"/>
      <c r="J75" s="142">
        <f>J718</f>
        <v>0</v>
      </c>
      <c r="K75" s="139"/>
      <c r="L75" s="143"/>
    </row>
    <row r="76" spans="2:12" s="10" customFormat="1" ht="14.85" customHeight="1">
      <c r="B76" s="138"/>
      <c r="C76" s="139"/>
      <c r="D76" s="140" t="s">
        <v>109</v>
      </c>
      <c r="E76" s="141"/>
      <c r="F76" s="141"/>
      <c r="G76" s="141"/>
      <c r="H76" s="141"/>
      <c r="I76" s="141"/>
      <c r="J76" s="142">
        <f>J738</f>
        <v>0</v>
      </c>
      <c r="K76" s="139"/>
      <c r="L76" s="143"/>
    </row>
    <row r="77" spans="2:12" s="10" customFormat="1" ht="14.85" customHeight="1">
      <c r="B77" s="138"/>
      <c r="C77" s="139"/>
      <c r="D77" s="140" t="s">
        <v>110</v>
      </c>
      <c r="E77" s="141"/>
      <c r="F77" s="141"/>
      <c r="G77" s="141"/>
      <c r="H77" s="141"/>
      <c r="I77" s="141"/>
      <c r="J77" s="142">
        <f>J750</f>
        <v>0</v>
      </c>
      <c r="K77" s="139"/>
      <c r="L77" s="143"/>
    </row>
    <row r="78" spans="2:12" s="10" customFormat="1" ht="14.85" customHeight="1">
      <c r="B78" s="138"/>
      <c r="C78" s="139"/>
      <c r="D78" s="140" t="s">
        <v>111</v>
      </c>
      <c r="E78" s="141"/>
      <c r="F78" s="141"/>
      <c r="G78" s="141"/>
      <c r="H78" s="141"/>
      <c r="I78" s="141"/>
      <c r="J78" s="142">
        <f>J765</f>
        <v>0</v>
      </c>
      <c r="K78" s="139"/>
      <c r="L78" s="143"/>
    </row>
    <row r="79" spans="2:12" s="10" customFormat="1" ht="14.85" customHeight="1">
      <c r="B79" s="138"/>
      <c r="C79" s="139"/>
      <c r="D79" s="140" t="s">
        <v>112</v>
      </c>
      <c r="E79" s="141"/>
      <c r="F79" s="141"/>
      <c r="G79" s="141"/>
      <c r="H79" s="141"/>
      <c r="I79" s="141"/>
      <c r="J79" s="142">
        <f>J780</f>
        <v>0</v>
      </c>
      <c r="K79" s="139"/>
      <c r="L79" s="143"/>
    </row>
    <row r="80" spans="2:12" s="9" customFormat="1" ht="24.9" customHeight="1">
      <c r="B80" s="132"/>
      <c r="C80" s="133"/>
      <c r="D80" s="134" t="s">
        <v>113</v>
      </c>
      <c r="E80" s="135"/>
      <c r="F80" s="135"/>
      <c r="G80" s="135"/>
      <c r="H80" s="135"/>
      <c r="I80" s="135"/>
      <c r="J80" s="136">
        <f>J793</f>
        <v>0</v>
      </c>
      <c r="K80" s="133"/>
      <c r="L80" s="137"/>
    </row>
    <row r="81" spans="1:31" s="10" customFormat="1" ht="19.95" customHeight="1">
      <c r="B81" s="138"/>
      <c r="C81" s="139"/>
      <c r="D81" s="140" t="s">
        <v>114</v>
      </c>
      <c r="E81" s="141"/>
      <c r="F81" s="141"/>
      <c r="G81" s="141"/>
      <c r="H81" s="141"/>
      <c r="I81" s="141"/>
      <c r="J81" s="142">
        <f>J794</f>
        <v>0</v>
      </c>
      <c r="K81" s="139"/>
      <c r="L81" s="143"/>
    </row>
    <row r="82" spans="1:31" s="10" customFormat="1" ht="19.95" customHeight="1">
      <c r="B82" s="138"/>
      <c r="C82" s="139"/>
      <c r="D82" s="140" t="s">
        <v>115</v>
      </c>
      <c r="E82" s="141"/>
      <c r="F82" s="141"/>
      <c r="G82" s="141"/>
      <c r="H82" s="141"/>
      <c r="I82" s="141"/>
      <c r="J82" s="142">
        <f>J802</f>
        <v>0</v>
      </c>
      <c r="K82" s="139"/>
      <c r="L82" s="143"/>
    </row>
    <row r="83" spans="1:31" s="10" customFormat="1" ht="19.95" customHeight="1">
      <c r="B83" s="138"/>
      <c r="C83" s="139"/>
      <c r="D83" s="140" t="s">
        <v>116</v>
      </c>
      <c r="E83" s="141"/>
      <c r="F83" s="141"/>
      <c r="G83" s="141"/>
      <c r="H83" s="141"/>
      <c r="I83" s="141"/>
      <c r="J83" s="142">
        <f>J804</f>
        <v>0</v>
      </c>
      <c r="K83" s="139"/>
      <c r="L83" s="143"/>
    </row>
    <row r="84" spans="1:31" s="2" customFormat="1" ht="21.7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4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" customHeight="1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104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9" spans="1:31" s="2" customFormat="1" ht="6.9" customHeight="1">
      <c r="A89" s="36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104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24.9" customHeight="1">
      <c r="A90" s="36"/>
      <c r="B90" s="37"/>
      <c r="C90" s="25" t="s">
        <v>117</v>
      </c>
      <c r="D90" s="38"/>
      <c r="E90" s="38"/>
      <c r="F90" s="38"/>
      <c r="G90" s="38"/>
      <c r="H90" s="38"/>
      <c r="I90" s="38"/>
      <c r="J90" s="38"/>
      <c r="K90" s="38"/>
      <c r="L90" s="104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6.9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4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1" t="s">
        <v>16</v>
      </c>
      <c r="D92" s="38"/>
      <c r="E92" s="38"/>
      <c r="F92" s="38"/>
      <c r="G92" s="38"/>
      <c r="H92" s="38"/>
      <c r="I92" s="38"/>
      <c r="J92" s="38"/>
      <c r="K92" s="38"/>
      <c r="L92" s="104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74" t="str">
        <f>E7</f>
        <v>ČOV Lipnice</v>
      </c>
      <c r="F93" s="375"/>
      <c r="G93" s="375"/>
      <c r="H93" s="375"/>
      <c r="I93" s="38"/>
      <c r="J93" s="38"/>
      <c r="K93" s="38"/>
      <c r="L93" s="104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1" t="s">
        <v>87</v>
      </c>
      <c r="D94" s="38"/>
      <c r="E94" s="38"/>
      <c r="F94" s="38"/>
      <c r="G94" s="38"/>
      <c r="H94" s="38"/>
      <c r="I94" s="38"/>
      <c r="J94" s="38"/>
      <c r="K94" s="38"/>
      <c r="L94" s="104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6.5" customHeight="1">
      <c r="A95" s="36"/>
      <c r="B95" s="37"/>
      <c r="C95" s="38"/>
      <c r="D95" s="38"/>
      <c r="E95" s="346" t="str">
        <f>E9</f>
        <v xml:space="preserve">SO 02 - ČOV Lipnice </v>
      </c>
      <c r="F95" s="376"/>
      <c r="G95" s="376"/>
      <c r="H95" s="376"/>
      <c r="I95" s="38"/>
      <c r="J95" s="38"/>
      <c r="K95" s="38"/>
      <c r="L95" s="104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4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2" customHeight="1">
      <c r="A97" s="36"/>
      <c r="B97" s="37"/>
      <c r="C97" s="31" t="s">
        <v>20</v>
      </c>
      <c r="D97" s="38"/>
      <c r="E97" s="38"/>
      <c r="F97" s="29" t="str">
        <f>F12</f>
        <v>Lipnice u Spáleného Poříčí</v>
      </c>
      <c r="G97" s="38"/>
      <c r="H97" s="38"/>
      <c r="I97" s="31" t="s">
        <v>22</v>
      </c>
      <c r="J97" s="61" t="str">
        <f>IF(J12="","",J12)</f>
        <v>21. 1. 2021</v>
      </c>
      <c r="K97" s="38"/>
      <c r="L97" s="104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04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40.049999999999997" customHeight="1">
      <c r="A99" s="36"/>
      <c r="B99" s="37"/>
      <c r="C99" s="31" t="s">
        <v>24</v>
      </c>
      <c r="D99" s="38"/>
      <c r="E99" s="38"/>
      <c r="F99" s="29" t="str">
        <f>E15</f>
        <v>Město Spálené Poříčí</v>
      </c>
      <c r="G99" s="38"/>
      <c r="H99" s="38"/>
      <c r="I99" s="31" t="s">
        <v>31</v>
      </c>
      <c r="J99" s="34" t="str">
        <f>E21</f>
        <v>INGVAMA inženýrská a projektová spol. s r.o.</v>
      </c>
      <c r="K99" s="38"/>
      <c r="L99" s="104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5.15" customHeight="1">
      <c r="A100" s="36"/>
      <c r="B100" s="37"/>
      <c r="C100" s="31" t="s">
        <v>29</v>
      </c>
      <c r="D100" s="38"/>
      <c r="E100" s="38"/>
      <c r="F100" s="29" t="str">
        <f>IF(E18="","",E18)</f>
        <v>Vyplň údaj</v>
      </c>
      <c r="G100" s="38"/>
      <c r="H100" s="38"/>
      <c r="I100" s="31" t="s">
        <v>35</v>
      </c>
      <c r="J100" s="34" t="str">
        <f>E24</f>
        <v>Ing.Miroslav Mach</v>
      </c>
      <c r="K100" s="38"/>
      <c r="L100" s="104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0.3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104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11" customFormat="1" ht="29.25" customHeight="1">
      <c r="A102" s="144"/>
      <c r="B102" s="145"/>
      <c r="C102" s="146" t="s">
        <v>118</v>
      </c>
      <c r="D102" s="147" t="s">
        <v>60</v>
      </c>
      <c r="E102" s="147" t="s">
        <v>56</v>
      </c>
      <c r="F102" s="147" t="s">
        <v>57</v>
      </c>
      <c r="G102" s="147" t="s">
        <v>119</v>
      </c>
      <c r="H102" s="147" t="s">
        <v>120</v>
      </c>
      <c r="I102" s="147" t="s">
        <v>121</v>
      </c>
      <c r="J102" s="147" t="s">
        <v>91</v>
      </c>
      <c r="K102" s="148" t="s">
        <v>122</v>
      </c>
      <c r="L102" s="149"/>
      <c r="M102" s="70" t="s">
        <v>18</v>
      </c>
      <c r="N102" s="71" t="s">
        <v>45</v>
      </c>
      <c r="O102" s="71" t="s">
        <v>123</v>
      </c>
      <c r="P102" s="71" t="s">
        <v>124</v>
      </c>
      <c r="Q102" s="71" t="s">
        <v>125</v>
      </c>
      <c r="R102" s="71" t="s">
        <v>126</v>
      </c>
      <c r="S102" s="71" t="s">
        <v>127</v>
      </c>
      <c r="T102" s="72" t="s">
        <v>128</v>
      </c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</row>
    <row r="103" spans="1:65" s="2" customFormat="1" ht="22.8" customHeight="1">
      <c r="A103" s="36"/>
      <c r="B103" s="37"/>
      <c r="C103" s="77" t="s">
        <v>129</v>
      </c>
      <c r="D103" s="38"/>
      <c r="E103" s="38"/>
      <c r="F103" s="38"/>
      <c r="G103" s="38"/>
      <c r="H103" s="38"/>
      <c r="I103" s="38"/>
      <c r="J103" s="150">
        <f>BK103</f>
        <v>0</v>
      </c>
      <c r="K103" s="38"/>
      <c r="L103" s="41"/>
      <c r="M103" s="73"/>
      <c r="N103" s="151"/>
      <c r="O103" s="74"/>
      <c r="P103" s="152">
        <f>P104+P793</f>
        <v>0</v>
      </c>
      <c r="Q103" s="74"/>
      <c r="R103" s="152">
        <f>R104+R793</f>
        <v>57.118825910000005</v>
      </c>
      <c r="S103" s="74"/>
      <c r="T103" s="153">
        <f>T104+T793</f>
        <v>1.177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74</v>
      </c>
      <c r="AU103" s="19" t="s">
        <v>92</v>
      </c>
      <c r="BK103" s="154">
        <f>BK104+BK793</f>
        <v>0</v>
      </c>
    </row>
    <row r="104" spans="1:65" s="12" customFormat="1" ht="25.95" customHeight="1">
      <c r="B104" s="155"/>
      <c r="C104" s="156"/>
      <c r="D104" s="157" t="s">
        <v>74</v>
      </c>
      <c r="E104" s="158" t="s">
        <v>130</v>
      </c>
      <c r="F104" s="158" t="s">
        <v>130</v>
      </c>
      <c r="G104" s="156"/>
      <c r="H104" s="156"/>
      <c r="I104" s="159"/>
      <c r="J104" s="160">
        <f>BK104</f>
        <v>0</v>
      </c>
      <c r="K104" s="156"/>
      <c r="L104" s="161"/>
      <c r="M104" s="162"/>
      <c r="N104" s="163"/>
      <c r="O104" s="163"/>
      <c r="P104" s="164">
        <f>P105+P593</f>
        <v>0</v>
      </c>
      <c r="Q104" s="163"/>
      <c r="R104" s="164">
        <f>R105+R593</f>
        <v>57.118825910000005</v>
      </c>
      <c r="S104" s="163"/>
      <c r="T104" s="165">
        <f>T105+T593</f>
        <v>1.177</v>
      </c>
      <c r="AR104" s="166" t="s">
        <v>131</v>
      </c>
      <c r="AT104" s="167" t="s">
        <v>74</v>
      </c>
      <c r="AU104" s="167" t="s">
        <v>75</v>
      </c>
      <c r="AY104" s="166" t="s">
        <v>132</v>
      </c>
      <c r="BK104" s="168">
        <f>BK105+BK593</f>
        <v>0</v>
      </c>
    </row>
    <row r="105" spans="1:65" s="12" customFormat="1" ht="22.8" customHeight="1">
      <c r="B105" s="155"/>
      <c r="C105" s="156"/>
      <c r="D105" s="157" t="s">
        <v>74</v>
      </c>
      <c r="E105" s="169" t="s">
        <v>133</v>
      </c>
      <c r="F105" s="169" t="s">
        <v>134</v>
      </c>
      <c r="G105" s="156"/>
      <c r="H105" s="156"/>
      <c r="I105" s="159"/>
      <c r="J105" s="170">
        <f>BK105</f>
        <v>0</v>
      </c>
      <c r="K105" s="156"/>
      <c r="L105" s="161"/>
      <c r="M105" s="162"/>
      <c r="N105" s="163"/>
      <c r="O105" s="163"/>
      <c r="P105" s="164">
        <f>P106+P407+P430+P446+P542+P578+P583+P591</f>
        <v>0</v>
      </c>
      <c r="Q105" s="163"/>
      <c r="R105" s="164">
        <f>R106+R407+R430+R446+R542+R578+R583+R591</f>
        <v>52.993532180000003</v>
      </c>
      <c r="S105" s="163"/>
      <c r="T105" s="165">
        <f>T106+T407+T430+T446+T542+T578+T583+T591</f>
        <v>1.177</v>
      </c>
      <c r="AR105" s="166" t="s">
        <v>83</v>
      </c>
      <c r="AT105" s="167" t="s">
        <v>74</v>
      </c>
      <c r="AU105" s="167" t="s">
        <v>83</v>
      </c>
      <c r="AY105" s="166" t="s">
        <v>132</v>
      </c>
      <c r="BK105" s="168">
        <f>BK106+BK407+BK430+BK446+BK542+BK578+BK583+BK591</f>
        <v>0</v>
      </c>
    </row>
    <row r="106" spans="1:65" s="12" customFormat="1" ht="20.85" customHeight="1">
      <c r="B106" s="155"/>
      <c r="C106" s="156"/>
      <c r="D106" s="157" t="s">
        <v>74</v>
      </c>
      <c r="E106" s="169" t="s">
        <v>83</v>
      </c>
      <c r="F106" s="169" t="s">
        <v>135</v>
      </c>
      <c r="G106" s="156"/>
      <c r="H106" s="156"/>
      <c r="I106" s="159"/>
      <c r="J106" s="170">
        <f>BK106</f>
        <v>0</v>
      </c>
      <c r="K106" s="156"/>
      <c r="L106" s="161"/>
      <c r="M106" s="162"/>
      <c r="N106" s="163"/>
      <c r="O106" s="163"/>
      <c r="P106" s="164">
        <f>SUM(P107:P406)</f>
        <v>0</v>
      </c>
      <c r="Q106" s="163"/>
      <c r="R106" s="164">
        <f>SUM(R107:R406)</f>
        <v>0.19949919999999999</v>
      </c>
      <c r="S106" s="163"/>
      <c r="T106" s="165">
        <f>SUM(T107:T406)</f>
        <v>1.177</v>
      </c>
      <c r="AR106" s="166" t="s">
        <v>83</v>
      </c>
      <c r="AT106" s="167" t="s">
        <v>74</v>
      </c>
      <c r="AU106" s="167" t="s">
        <v>85</v>
      </c>
      <c r="AY106" s="166" t="s">
        <v>132</v>
      </c>
      <c r="BK106" s="168">
        <f>SUM(BK107:BK406)</f>
        <v>0</v>
      </c>
    </row>
    <row r="107" spans="1:65" s="2" customFormat="1" ht="24.15" customHeight="1">
      <c r="A107" s="36"/>
      <c r="B107" s="37"/>
      <c r="C107" s="171" t="s">
        <v>83</v>
      </c>
      <c r="D107" s="171" t="s">
        <v>136</v>
      </c>
      <c r="E107" s="172" t="s">
        <v>137</v>
      </c>
      <c r="F107" s="173" t="s">
        <v>138</v>
      </c>
      <c r="G107" s="174" t="s">
        <v>139</v>
      </c>
      <c r="H107" s="175">
        <v>200</v>
      </c>
      <c r="I107" s="176"/>
      <c r="J107" s="177">
        <f t="shared" ref="J107:J112" si="0">ROUND(I107*H107,2)</f>
        <v>0</v>
      </c>
      <c r="K107" s="173" t="s">
        <v>140</v>
      </c>
      <c r="L107" s="41"/>
      <c r="M107" s="178" t="s">
        <v>18</v>
      </c>
      <c r="N107" s="179" t="s">
        <v>46</v>
      </c>
      <c r="O107" s="66"/>
      <c r="P107" s="180">
        <f t="shared" ref="P107:P112" si="1">O107*H107</f>
        <v>0</v>
      </c>
      <c r="Q107" s="180">
        <v>3.0000000000000001E-5</v>
      </c>
      <c r="R107" s="180">
        <f t="shared" ref="R107:R112" si="2">Q107*H107</f>
        <v>6.0000000000000001E-3</v>
      </c>
      <c r="S107" s="180">
        <v>0</v>
      </c>
      <c r="T107" s="181">
        <f t="shared" ref="T107:T112" si="3"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2" t="s">
        <v>131</v>
      </c>
      <c r="AT107" s="182" t="s">
        <v>136</v>
      </c>
      <c r="AU107" s="182" t="s">
        <v>141</v>
      </c>
      <c r="AY107" s="19" t="s">
        <v>132</v>
      </c>
      <c r="BE107" s="183">
        <f t="shared" ref="BE107:BE112" si="4">IF(N107="základní",J107,0)</f>
        <v>0</v>
      </c>
      <c r="BF107" s="183">
        <f t="shared" ref="BF107:BF112" si="5">IF(N107="snížená",J107,0)</f>
        <v>0</v>
      </c>
      <c r="BG107" s="183">
        <f t="shared" ref="BG107:BG112" si="6">IF(N107="zákl. přenesená",J107,0)</f>
        <v>0</v>
      </c>
      <c r="BH107" s="183">
        <f t="shared" ref="BH107:BH112" si="7">IF(N107="sníž. přenesená",J107,0)</f>
        <v>0</v>
      </c>
      <c r="BI107" s="183">
        <f t="shared" ref="BI107:BI112" si="8">IF(N107="nulová",J107,0)</f>
        <v>0</v>
      </c>
      <c r="BJ107" s="19" t="s">
        <v>83</v>
      </c>
      <c r="BK107" s="183">
        <f t="shared" ref="BK107:BK112" si="9">ROUND(I107*H107,2)</f>
        <v>0</v>
      </c>
      <c r="BL107" s="19" t="s">
        <v>131</v>
      </c>
      <c r="BM107" s="182" t="s">
        <v>142</v>
      </c>
    </row>
    <row r="108" spans="1:65" s="2" customFormat="1" ht="37.799999999999997" customHeight="1">
      <c r="A108" s="36"/>
      <c r="B108" s="37"/>
      <c r="C108" s="171" t="s">
        <v>85</v>
      </c>
      <c r="D108" s="171" t="s">
        <v>136</v>
      </c>
      <c r="E108" s="172" t="s">
        <v>143</v>
      </c>
      <c r="F108" s="173" t="s">
        <v>144</v>
      </c>
      <c r="G108" s="174" t="s">
        <v>145</v>
      </c>
      <c r="H108" s="175">
        <v>45</v>
      </c>
      <c r="I108" s="176"/>
      <c r="J108" s="177">
        <f t="shared" si="0"/>
        <v>0</v>
      </c>
      <c r="K108" s="173" t="s">
        <v>140</v>
      </c>
      <c r="L108" s="41"/>
      <c r="M108" s="178" t="s">
        <v>18</v>
      </c>
      <c r="N108" s="179" t="s">
        <v>46</v>
      </c>
      <c r="O108" s="66"/>
      <c r="P108" s="180">
        <f t="shared" si="1"/>
        <v>0</v>
      </c>
      <c r="Q108" s="180">
        <v>0</v>
      </c>
      <c r="R108" s="180">
        <f t="shared" si="2"/>
        <v>0</v>
      </c>
      <c r="S108" s="180">
        <v>0</v>
      </c>
      <c r="T108" s="181">
        <f t="shared" si="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2" t="s">
        <v>131</v>
      </c>
      <c r="AT108" s="182" t="s">
        <v>136</v>
      </c>
      <c r="AU108" s="182" t="s">
        <v>141</v>
      </c>
      <c r="AY108" s="19" t="s">
        <v>132</v>
      </c>
      <c r="BE108" s="183">
        <f t="shared" si="4"/>
        <v>0</v>
      </c>
      <c r="BF108" s="183">
        <f t="shared" si="5"/>
        <v>0</v>
      </c>
      <c r="BG108" s="183">
        <f t="shared" si="6"/>
        <v>0</v>
      </c>
      <c r="BH108" s="183">
        <f t="shared" si="7"/>
        <v>0</v>
      </c>
      <c r="BI108" s="183">
        <f t="shared" si="8"/>
        <v>0</v>
      </c>
      <c r="BJ108" s="19" t="s">
        <v>83</v>
      </c>
      <c r="BK108" s="183">
        <f t="shared" si="9"/>
        <v>0</v>
      </c>
      <c r="BL108" s="19" t="s">
        <v>131</v>
      </c>
      <c r="BM108" s="182" t="s">
        <v>146</v>
      </c>
    </row>
    <row r="109" spans="1:65" s="2" customFormat="1" ht="49.05" customHeight="1">
      <c r="A109" s="36"/>
      <c r="B109" s="37"/>
      <c r="C109" s="171" t="s">
        <v>141</v>
      </c>
      <c r="D109" s="171" t="s">
        <v>136</v>
      </c>
      <c r="E109" s="172" t="s">
        <v>147</v>
      </c>
      <c r="F109" s="173" t="s">
        <v>148</v>
      </c>
      <c r="G109" s="174" t="s">
        <v>149</v>
      </c>
      <c r="H109" s="175">
        <v>50</v>
      </c>
      <c r="I109" s="176"/>
      <c r="J109" s="177">
        <f t="shared" si="0"/>
        <v>0</v>
      </c>
      <c r="K109" s="173" t="s">
        <v>140</v>
      </c>
      <c r="L109" s="41"/>
      <c r="M109" s="178" t="s">
        <v>18</v>
      </c>
      <c r="N109" s="179" t="s">
        <v>46</v>
      </c>
      <c r="O109" s="66"/>
      <c r="P109" s="180">
        <f t="shared" si="1"/>
        <v>0</v>
      </c>
      <c r="Q109" s="180">
        <v>0</v>
      </c>
      <c r="R109" s="180">
        <f t="shared" si="2"/>
        <v>0</v>
      </c>
      <c r="S109" s="180">
        <v>0</v>
      </c>
      <c r="T109" s="181">
        <f t="shared" si="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2" t="s">
        <v>131</v>
      </c>
      <c r="AT109" s="182" t="s">
        <v>136</v>
      </c>
      <c r="AU109" s="182" t="s">
        <v>141</v>
      </c>
      <c r="AY109" s="19" t="s">
        <v>132</v>
      </c>
      <c r="BE109" s="183">
        <f t="shared" si="4"/>
        <v>0</v>
      </c>
      <c r="BF109" s="183">
        <f t="shared" si="5"/>
        <v>0</v>
      </c>
      <c r="BG109" s="183">
        <f t="shared" si="6"/>
        <v>0</v>
      </c>
      <c r="BH109" s="183">
        <f t="shared" si="7"/>
        <v>0</v>
      </c>
      <c r="BI109" s="183">
        <f t="shared" si="8"/>
        <v>0</v>
      </c>
      <c r="BJ109" s="19" t="s">
        <v>83</v>
      </c>
      <c r="BK109" s="183">
        <f t="shared" si="9"/>
        <v>0</v>
      </c>
      <c r="BL109" s="19" t="s">
        <v>131</v>
      </c>
      <c r="BM109" s="182" t="s">
        <v>150</v>
      </c>
    </row>
    <row r="110" spans="1:65" s="2" customFormat="1" ht="24.15" customHeight="1">
      <c r="A110" s="36"/>
      <c r="B110" s="37"/>
      <c r="C110" s="171" t="s">
        <v>131</v>
      </c>
      <c r="D110" s="171" t="s">
        <v>136</v>
      </c>
      <c r="E110" s="172" t="s">
        <v>151</v>
      </c>
      <c r="F110" s="173" t="s">
        <v>152</v>
      </c>
      <c r="G110" s="174" t="s">
        <v>153</v>
      </c>
      <c r="H110" s="175">
        <v>2</v>
      </c>
      <c r="I110" s="176"/>
      <c r="J110" s="177">
        <f t="shared" si="0"/>
        <v>0</v>
      </c>
      <c r="K110" s="173" t="s">
        <v>140</v>
      </c>
      <c r="L110" s="41"/>
      <c r="M110" s="178" t="s">
        <v>18</v>
      </c>
      <c r="N110" s="179" t="s">
        <v>46</v>
      </c>
      <c r="O110" s="66"/>
      <c r="P110" s="180">
        <f t="shared" si="1"/>
        <v>0</v>
      </c>
      <c r="Q110" s="180">
        <v>0</v>
      </c>
      <c r="R110" s="180">
        <f t="shared" si="2"/>
        <v>0</v>
      </c>
      <c r="S110" s="180">
        <v>0</v>
      </c>
      <c r="T110" s="181">
        <f t="shared" si="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2" t="s">
        <v>131</v>
      </c>
      <c r="AT110" s="182" t="s">
        <v>136</v>
      </c>
      <c r="AU110" s="182" t="s">
        <v>141</v>
      </c>
      <c r="AY110" s="19" t="s">
        <v>132</v>
      </c>
      <c r="BE110" s="183">
        <f t="shared" si="4"/>
        <v>0</v>
      </c>
      <c r="BF110" s="183">
        <f t="shared" si="5"/>
        <v>0</v>
      </c>
      <c r="BG110" s="183">
        <f t="shared" si="6"/>
        <v>0</v>
      </c>
      <c r="BH110" s="183">
        <f t="shared" si="7"/>
        <v>0</v>
      </c>
      <c r="BI110" s="183">
        <f t="shared" si="8"/>
        <v>0</v>
      </c>
      <c r="BJ110" s="19" t="s">
        <v>83</v>
      </c>
      <c r="BK110" s="183">
        <f t="shared" si="9"/>
        <v>0</v>
      </c>
      <c r="BL110" s="19" t="s">
        <v>131</v>
      </c>
      <c r="BM110" s="182" t="s">
        <v>154</v>
      </c>
    </row>
    <row r="111" spans="1:65" s="2" customFormat="1" ht="37.799999999999997" customHeight="1">
      <c r="A111" s="36"/>
      <c r="B111" s="37"/>
      <c r="C111" s="171" t="s">
        <v>155</v>
      </c>
      <c r="D111" s="171" t="s">
        <v>136</v>
      </c>
      <c r="E111" s="172" t="s">
        <v>156</v>
      </c>
      <c r="F111" s="173" t="s">
        <v>157</v>
      </c>
      <c r="G111" s="174" t="s">
        <v>153</v>
      </c>
      <c r="H111" s="175">
        <v>2</v>
      </c>
      <c r="I111" s="176"/>
      <c r="J111" s="177">
        <f t="shared" si="0"/>
        <v>0</v>
      </c>
      <c r="K111" s="173" t="s">
        <v>140</v>
      </c>
      <c r="L111" s="41"/>
      <c r="M111" s="178" t="s">
        <v>18</v>
      </c>
      <c r="N111" s="179" t="s">
        <v>46</v>
      </c>
      <c r="O111" s="66"/>
      <c r="P111" s="180">
        <f t="shared" si="1"/>
        <v>0</v>
      </c>
      <c r="Q111" s="180">
        <v>0</v>
      </c>
      <c r="R111" s="180">
        <f t="shared" si="2"/>
        <v>0</v>
      </c>
      <c r="S111" s="180">
        <v>0</v>
      </c>
      <c r="T111" s="181">
        <f t="shared" si="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2" t="s">
        <v>131</v>
      </c>
      <c r="AT111" s="182" t="s">
        <v>136</v>
      </c>
      <c r="AU111" s="182" t="s">
        <v>141</v>
      </c>
      <c r="AY111" s="19" t="s">
        <v>132</v>
      </c>
      <c r="BE111" s="183">
        <f t="shared" si="4"/>
        <v>0</v>
      </c>
      <c r="BF111" s="183">
        <f t="shared" si="5"/>
        <v>0</v>
      </c>
      <c r="BG111" s="183">
        <f t="shared" si="6"/>
        <v>0</v>
      </c>
      <c r="BH111" s="183">
        <f t="shared" si="7"/>
        <v>0</v>
      </c>
      <c r="BI111" s="183">
        <f t="shared" si="8"/>
        <v>0</v>
      </c>
      <c r="BJ111" s="19" t="s">
        <v>83</v>
      </c>
      <c r="BK111" s="183">
        <f t="shared" si="9"/>
        <v>0</v>
      </c>
      <c r="BL111" s="19" t="s">
        <v>131</v>
      </c>
      <c r="BM111" s="182" t="s">
        <v>158</v>
      </c>
    </row>
    <row r="112" spans="1:65" s="2" customFormat="1" ht="49.05" customHeight="1">
      <c r="A112" s="36"/>
      <c r="B112" s="37"/>
      <c r="C112" s="171" t="s">
        <v>159</v>
      </c>
      <c r="D112" s="171" t="s">
        <v>136</v>
      </c>
      <c r="E112" s="172" t="s">
        <v>160</v>
      </c>
      <c r="F112" s="173" t="s">
        <v>161</v>
      </c>
      <c r="G112" s="174" t="s">
        <v>149</v>
      </c>
      <c r="H112" s="175">
        <v>5.5</v>
      </c>
      <c r="I112" s="176"/>
      <c r="J112" s="177">
        <f t="shared" si="0"/>
        <v>0</v>
      </c>
      <c r="K112" s="173" t="s">
        <v>140</v>
      </c>
      <c r="L112" s="41"/>
      <c r="M112" s="178" t="s">
        <v>18</v>
      </c>
      <c r="N112" s="179" t="s">
        <v>46</v>
      </c>
      <c r="O112" s="66"/>
      <c r="P112" s="180">
        <f t="shared" si="1"/>
        <v>0</v>
      </c>
      <c r="Q112" s="180">
        <v>0</v>
      </c>
      <c r="R112" s="180">
        <f t="shared" si="2"/>
        <v>0</v>
      </c>
      <c r="S112" s="180">
        <v>9.8000000000000004E-2</v>
      </c>
      <c r="T112" s="181">
        <f t="shared" si="3"/>
        <v>0.53900000000000003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2" t="s">
        <v>131</v>
      </c>
      <c r="AT112" s="182" t="s">
        <v>136</v>
      </c>
      <c r="AU112" s="182" t="s">
        <v>141</v>
      </c>
      <c r="AY112" s="19" t="s">
        <v>132</v>
      </c>
      <c r="BE112" s="183">
        <f t="shared" si="4"/>
        <v>0</v>
      </c>
      <c r="BF112" s="183">
        <f t="shared" si="5"/>
        <v>0</v>
      </c>
      <c r="BG112" s="183">
        <f t="shared" si="6"/>
        <v>0</v>
      </c>
      <c r="BH112" s="183">
        <f t="shared" si="7"/>
        <v>0</v>
      </c>
      <c r="BI112" s="183">
        <f t="shared" si="8"/>
        <v>0</v>
      </c>
      <c r="BJ112" s="19" t="s">
        <v>83</v>
      </c>
      <c r="BK112" s="183">
        <f t="shared" si="9"/>
        <v>0</v>
      </c>
      <c r="BL112" s="19" t="s">
        <v>131</v>
      </c>
      <c r="BM112" s="182" t="s">
        <v>162</v>
      </c>
    </row>
    <row r="113" spans="1:65" s="2" customFormat="1" ht="19.2">
      <c r="A113" s="36"/>
      <c r="B113" s="37"/>
      <c r="C113" s="38"/>
      <c r="D113" s="184" t="s">
        <v>163</v>
      </c>
      <c r="E113" s="38"/>
      <c r="F113" s="185" t="s">
        <v>164</v>
      </c>
      <c r="G113" s="38"/>
      <c r="H113" s="38"/>
      <c r="I113" s="186"/>
      <c r="J113" s="38"/>
      <c r="K113" s="38"/>
      <c r="L113" s="41"/>
      <c r="M113" s="187"/>
      <c r="N113" s="188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163</v>
      </c>
      <c r="AU113" s="19" t="s">
        <v>141</v>
      </c>
    </row>
    <row r="114" spans="1:65" s="13" customFormat="1" ht="10.199999999999999">
      <c r="B114" s="189"/>
      <c r="C114" s="190"/>
      <c r="D114" s="184" t="s">
        <v>165</v>
      </c>
      <c r="E114" s="191" t="s">
        <v>18</v>
      </c>
      <c r="F114" s="192" t="s">
        <v>166</v>
      </c>
      <c r="G114" s="190"/>
      <c r="H114" s="193">
        <v>5.5</v>
      </c>
      <c r="I114" s="194"/>
      <c r="J114" s="190"/>
      <c r="K114" s="190"/>
      <c r="L114" s="195"/>
      <c r="M114" s="196"/>
      <c r="N114" s="197"/>
      <c r="O114" s="197"/>
      <c r="P114" s="197"/>
      <c r="Q114" s="197"/>
      <c r="R114" s="197"/>
      <c r="S114" s="197"/>
      <c r="T114" s="198"/>
      <c r="AT114" s="199" t="s">
        <v>165</v>
      </c>
      <c r="AU114" s="199" t="s">
        <v>141</v>
      </c>
      <c r="AV114" s="13" t="s">
        <v>85</v>
      </c>
      <c r="AW114" s="13" t="s">
        <v>34</v>
      </c>
      <c r="AX114" s="13" t="s">
        <v>83</v>
      </c>
      <c r="AY114" s="199" t="s">
        <v>132</v>
      </c>
    </row>
    <row r="115" spans="1:65" s="2" customFormat="1" ht="62.7" customHeight="1">
      <c r="A115" s="36"/>
      <c r="B115" s="37"/>
      <c r="C115" s="171" t="s">
        <v>167</v>
      </c>
      <c r="D115" s="171" t="s">
        <v>136</v>
      </c>
      <c r="E115" s="172" t="s">
        <v>168</v>
      </c>
      <c r="F115" s="173" t="s">
        <v>169</v>
      </c>
      <c r="G115" s="174" t="s">
        <v>149</v>
      </c>
      <c r="H115" s="175">
        <v>2.2000000000000002</v>
      </c>
      <c r="I115" s="176"/>
      <c r="J115" s="177">
        <f>ROUND(I115*H115,2)</f>
        <v>0</v>
      </c>
      <c r="K115" s="173" t="s">
        <v>140</v>
      </c>
      <c r="L115" s="41"/>
      <c r="M115" s="178" t="s">
        <v>18</v>
      </c>
      <c r="N115" s="179" t="s">
        <v>46</v>
      </c>
      <c r="O115" s="66"/>
      <c r="P115" s="180">
        <f>O115*H115</f>
        <v>0</v>
      </c>
      <c r="Q115" s="180">
        <v>0</v>
      </c>
      <c r="R115" s="180">
        <f>Q115*H115</f>
        <v>0</v>
      </c>
      <c r="S115" s="180">
        <v>0.28999999999999998</v>
      </c>
      <c r="T115" s="181">
        <f>S115*H115</f>
        <v>0.63800000000000001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2" t="s">
        <v>131</v>
      </c>
      <c r="AT115" s="182" t="s">
        <v>136</v>
      </c>
      <c r="AU115" s="182" t="s">
        <v>141</v>
      </c>
      <c r="AY115" s="19" t="s">
        <v>132</v>
      </c>
      <c r="BE115" s="183">
        <f>IF(N115="základní",J115,0)</f>
        <v>0</v>
      </c>
      <c r="BF115" s="183">
        <f>IF(N115="snížená",J115,0)</f>
        <v>0</v>
      </c>
      <c r="BG115" s="183">
        <f>IF(N115="zákl. přenesená",J115,0)</f>
        <v>0</v>
      </c>
      <c r="BH115" s="183">
        <f>IF(N115="sníž. přenesená",J115,0)</f>
        <v>0</v>
      </c>
      <c r="BI115" s="183">
        <f>IF(N115="nulová",J115,0)</f>
        <v>0</v>
      </c>
      <c r="BJ115" s="19" t="s">
        <v>83</v>
      </c>
      <c r="BK115" s="183">
        <f>ROUND(I115*H115,2)</f>
        <v>0</v>
      </c>
      <c r="BL115" s="19" t="s">
        <v>131</v>
      </c>
      <c r="BM115" s="182" t="s">
        <v>170</v>
      </c>
    </row>
    <row r="116" spans="1:65" s="2" customFormat="1" ht="28.8">
      <c r="A116" s="36"/>
      <c r="B116" s="37"/>
      <c r="C116" s="38"/>
      <c r="D116" s="184" t="s">
        <v>163</v>
      </c>
      <c r="E116" s="38"/>
      <c r="F116" s="185" t="s">
        <v>171</v>
      </c>
      <c r="G116" s="38"/>
      <c r="H116" s="38"/>
      <c r="I116" s="186"/>
      <c r="J116" s="38"/>
      <c r="K116" s="38"/>
      <c r="L116" s="41"/>
      <c r="M116" s="187"/>
      <c r="N116" s="188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163</v>
      </c>
      <c r="AU116" s="19" t="s">
        <v>141</v>
      </c>
    </row>
    <row r="117" spans="1:65" s="13" customFormat="1" ht="10.199999999999999">
      <c r="B117" s="189"/>
      <c r="C117" s="190"/>
      <c r="D117" s="184" t="s">
        <v>165</v>
      </c>
      <c r="E117" s="191" t="s">
        <v>18</v>
      </c>
      <c r="F117" s="192" t="s">
        <v>172</v>
      </c>
      <c r="G117" s="190"/>
      <c r="H117" s="193">
        <v>2.2000000000000002</v>
      </c>
      <c r="I117" s="194"/>
      <c r="J117" s="190"/>
      <c r="K117" s="190"/>
      <c r="L117" s="195"/>
      <c r="M117" s="196"/>
      <c r="N117" s="197"/>
      <c r="O117" s="197"/>
      <c r="P117" s="197"/>
      <c r="Q117" s="197"/>
      <c r="R117" s="197"/>
      <c r="S117" s="197"/>
      <c r="T117" s="198"/>
      <c r="AT117" s="199" t="s">
        <v>165</v>
      </c>
      <c r="AU117" s="199" t="s">
        <v>141</v>
      </c>
      <c r="AV117" s="13" t="s">
        <v>85</v>
      </c>
      <c r="AW117" s="13" t="s">
        <v>34</v>
      </c>
      <c r="AX117" s="13" t="s">
        <v>83</v>
      </c>
      <c r="AY117" s="199" t="s">
        <v>132</v>
      </c>
    </row>
    <row r="118" spans="1:65" s="2" customFormat="1" ht="24.15" customHeight="1">
      <c r="A118" s="36"/>
      <c r="B118" s="37"/>
      <c r="C118" s="171" t="s">
        <v>173</v>
      </c>
      <c r="D118" s="171" t="s">
        <v>136</v>
      </c>
      <c r="E118" s="172" t="s">
        <v>174</v>
      </c>
      <c r="F118" s="173" t="s">
        <v>175</v>
      </c>
      <c r="G118" s="174" t="s">
        <v>149</v>
      </c>
      <c r="H118" s="175">
        <v>2553</v>
      </c>
      <c r="I118" s="176"/>
      <c r="J118" s="177">
        <f>ROUND(I118*H118,2)</f>
        <v>0</v>
      </c>
      <c r="K118" s="173" t="s">
        <v>140</v>
      </c>
      <c r="L118" s="41"/>
      <c r="M118" s="178" t="s">
        <v>18</v>
      </c>
      <c r="N118" s="179" t="s">
        <v>46</v>
      </c>
      <c r="O118" s="66"/>
      <c r="P118" s="180">
        <f>O118*H118</f>
        <v>0</v>
      </c>
      <c r="Q118" s="180">
        <v>0</v>
      </c>
      <c r="R118" s="180">
        <f>Q118*H118</f>
        <v>0</v>
      </c>
      <c r="S118" s="180">
        <v>0</v>
      </c>
      <c r="T118" s="181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2" t="s">
        <v>131</v>
      </c>
      <c r="AT118" s="182" t="s">
        <v>136</v>
      </c>
      <c r="AU118" s="182" t="s">
        <v>141</v>
      </c>
      <c r="AY118" s="19" t="s">
        <v>132</v>
      </c>
      <c r="BE118" s="183">
        <f>IF(N118="základní",J118,0)</f>
        <v>0</v>
      </c>
      <c r="BF118" s="183">
        <f>IF(N118="snížená",J118,0)</f>
        <v>0</v>
      </c>
      <c r="BG118" s="183">
        <f>IF(N118="zákl. přenesená",J118,0)</f>
        <v>0</v>
      </c>
      <c r="BH118" s="183">
        <f>IF(N118="sníž. přenesená",J118,0)</f>
        <v>0</v>
      </c>
      <c r="BI118" s="183">
        <f>IF(N118="nulová",J118,0)</f>
        <v>0</v>
      </c>
      <c r="BJ118" s="19" t="s">
        <v>83</v>
      </c>
      <c r="BK118" s="183">
        <f>ROUND(I118*H118,2)</f>
        <v>0</v>
      </c>
      <c r="BL118" s="19" t="s">
        <v>131</v>
      </c>
      <c r="BM118" s="182" t="s">
        <v>176</v>
      </c>
    </row>
    <row r="119" spans="1:65" s="14" customFormat="1" ht="10.199999999999999">
      <c r="B119" s="200"/>
      <c r="C119" s="201"/>
      <c r="D119" s="184" t="s">
        <v>165</v>
      </c>
      <c r="E119" s="202" t="s">
        <v>18</v>
      </c>
      <c r="F119" s="203" t="s">
        <v>177</v>
      </c>
      <c r="G119" s="201"/>
      <c r="H119" s="202" t="s">
        <v>18</v>
      </c>
      <c r="I119" s="204"/>
      <c r="J119" s="201"/>
      <c r="K119" s="201"/>
      <c r="L119" s="205"/>
      <c r="M119" s="206"/>
      <c r="N119" s="207"/>
      <c r="O119" s="207"/>
      <c r="P119" s="207"/>
      <c r="Q119" s="207"/>
      <c r="R119" s="207"/>
      <c r="S119" s="207"/>
      <c r="T119" s="208"/>
      <c r="AT119" s="209" t="s">
        <v>165</v>
      </c>
      <c r="AU119" s="209" t="s">
        <v>141</v>
      </c>
      <c r="AV119" s="14" t="s">
        <v>83</v>
      </c>
      <c r="AW119" s="14" t="s">
        <v>34</v>
      </c>
      <c r="AX119" s="14" t="s">
        <v>75</v>
      </c>
      <c r="AY119" s="209" t="s">
        <v>132</v>
      </c>
    </row>
    <row r="120" spans="1:65" s="13" customFormat="1" ht="10.199999999999999">
      <c r="B120" s="189"/>
      <c r="C120" s="190"/>
      <c r="D120" s="184" t="s">
        <v>165</v>
      </c>
      <c r="E120" s="191" t="s">
        <v>18</v>
      </c>
      <c r="F120" s="192" t="s">
        <v>178</v>
      </c>
      <c r="G120" s="190"/>
      <c r="H120" s="193">
        <v>22.4</v>
      </c>
      <c r="I120" s="194"/>
      <c r="J120" s="190"/>
      <c r="K120" s="190"/>
      <c r="L120" s="195"/>
      <c r="M120" s="196"/>
      <c r="N120" s="197"/>
      <c r="O120" s="197"/>
      <c r="P120" s="197"/>
      <c r="Q120" s="197"/>
      <c r="R120" s="197"/>
      <c r="S120" s="197"/>
      <c r="T120" s="198"/>
      <c r="AT120" s="199" t="s">
        <v>165</v>
      </c>
      <c r="AU120" s="199" t="s">
        <v>141</v>
      </c>
      <c r="AV120" s="13" t="s">
        <v>85</v>
      </c>
      <c r="AW120" s="13" t="s">
        <v>34</v>
      </c>
      <c r="AX120" s="13" t="s">
        <v>75</v>
      </c>
      <c r="AY120" s="199" t="s">
        <v>132</v>
      </c>
    </row>
    <row r="121" spans="1:65" s="14" customFormat="1" ht="10.199999999999999">
      <c r="B121" s="200"/>
      <c r="C121" s="201"/>
      <c r="D121" s="184" t="s">
        <v>165</v>
      </c>
      <c r="E121" s="202" t="s">
        <v>18</v>
      </c>
      <c r="F121" s="203" t="s">
        <v>179</v>
      </c>
      <c r="G121" s="201"/>
      <c r="H121" s="202" t="s">
        <v>18</v>
      </c>
      <c r="I121" s="204"/>
      <c r="J121" s="201"/>
      <c r="K121" s="201"/>
      <c r="L121" s="205"/>
      <c r="M121" s="206"/>
      <c r="N121" s="207"/>
      <c r="O121" s="207"/>
      <c r="P121" s="207"/>
      <c r="Q121" s="207"/>
      <c r="R121" s="207"/>
      <c r="S121" s="207"/>
      <c r="T121" s="208"/>
      <c r="AT121" s="209" t="s">
        <v>165</v>
      </c>
      <c r="AU121" s="209" t="s">
        <v>141</v>
      </c>
      <c r="AV121" s="14" t="s">
        <v>83</v>
      </c>
      <c r="AW121" s="14" t="s">
        <v>34</v>
      </c>
      <c r="AX121" s="14" t="s">
        <v>75</v>
      </c>
      <c r="AY121" s="209" t="s">
        <v>132</v>
      </c>
    </row>
    <row r="122" spans="1:65" s="13" customFormat="1" ht="10.199999999999999">
      <c r="B122" s="189"/>
      <c r="C122" s="190"/>
      <c r="D122" s="184" t="s">
        <v>165</v>
      </c>
      <c r="E122" s="191" t="s">
        <v>18</v>
      </c>
      <c r="F122" s="192" t="s">
        <v>180</v>
      </c>
      <c r="G122" s="190"/>
      <c r="H122" s="193">
        <v>486.5</v>
      </c>
      <c r="I122" s="194"/>
      <c r="J122" s="190"/>
      <c r="K122" s="190"/>
      <c r="L122" s="195"/>
      <c r="M122" s="196"/>
      <c r="N122" s="197"/>
      <c r="O122" s="197"/>
      <c r="P122" s="197"/>
      <c r="Q122" s="197"/>
      <c r="R122" s="197"/>
      <c r="S122" s="197"/>
      <c r="T122" s="198"/>
      <c r="AT122" s="199" t="s">
        <v>165</v>
      </c>
      <c r="AU122" s="199" t="s">
        <v>141</v>
      </c>
      <c r="AV122" s="13" t="s">
        <v>85</v>
      </c>
      <c r="AW122" s="13" t="s">
        <v>34</v>
      </c>
      <c r="AX122" s="13" t="s">
        <v>75</v>
      </c>
      <c r="AY122" s="199" t="s">
        <v>132</v>
      </c>
    </row>
    <row r="123" spans="1:65" s="14" customFormat="1" ht="10.199999999999999">
      <c r="B123" s="200"/>
      <c r="C123" s="201"/>
      <c r="D123" s="184" t="s">
        <v>165</v>
      </c>
      <c r="E123" s="202" t="s">
        <v>18</v>
      </c>
      <c r="F123" s="203" t="s">
        <v>181</v>
      </c>
      <c r="G123" s="201"/>
      <c r="H123" s="202" t="s">
        <v>18</v>
      </c>
      <c r="I123" s="204"/>
      <c r="J123" s="201"/>
      <c r="K123" s="201"/>
      <c r="L123" s="205"/>
      <c r="M123" s="206"/>
      <c r="N123" s="207"/>
      <c r="O123" s="207"/>
      <c r="P123" s="207"/>
      <c r="Q123" s="207"/>
      <c r="R123" s="207"/>
      <c r="S123" s="207"/>
      <c r="T123" s="208"/>
      <c r="AT123" s="209" t="s">
        <v>165</v>
      </c>
      <c r="AU123" s="209" t="s">
        <v>141</v>
      </c>
      <c r="AV123" s="14" t="s">
        <v>83</v>
      </c>
      <c r="AW123" s="14" t="s">
        <v>34</v>
      </c>
      <c r="AX123" s="14" t="s">
        <v>75</v>
      </c>
      <c r="AY123" s="209" t="s">
        <v>132</v>
      </c>
    </row>
    <row r="124" spans="1:65" s="13" customFormat="1" ht="10.199999999999999">
      <c r="B124" s="189"/>
      <c r="C124" s="190"/>
      <c r="D124" s="184" t="s">
        <v>165</v>
      </c>
      <c r="E124" s="191" t="s">
        <v>18</v>
      </c>
      <c r="F124" s="192" t="s">
        <v>182</v>
      </c>
      <c r="G124" s="190"/>
      <c r="H124" s="193">
        <v>167</v>
      </c>
      <c r="I124" s="194"/>
      <c r="J124" s="190"/>
      <c r="K124" s="190"/>
      <c r="L124" s="195"/>
      <c r="M124" s="196"/>
      <c r="N124" s="197"/>
      <c r="O124" s="197"/>
      <c r="P124" s="197"/>
      <c r="Q124" s="197"/>
      <c r="R124" s="197"/>
      <c r="S124" s="197"/>
      <c r="T124" s="198"/>
      <c r="AT124" s="199" t="s">
        <v>165</v>
      </c>
      <c r="AU124" s="199" t="s">
        <v>141</v>
      </c>
      <c r="AV124" s="13" t="s">
        <v>85</v>
      </c>
      <c r="AW124" s="13" t="s">
        <v>34</v>
      </c>
      <c r="AX124" s="13" t="s">
        <v>75</v>
      </c>
      <c r="AY124" s="199" t="s">
        <v>132</v>
      </c>
    </row>
    <row r="125" spans="1:65" s="14" customFormat="1" ht="10.199999999999999">
      <c r="B125" s="200"/>
      <c r="C125" s="201"/>
      <c r="D125" s="184" t="s">
        <v>165</v>
      </c>
      <c r="E125" s="202" t="s">
        <v>18</v>
      </c>
      <c r="F125" s="203" t="s">
        <v>183</v>
      </c>
      <c r="G125" s="201"/>
      <c r="H125" s="202" t="s">
        <v>18</v>
      </c>
      <c r="I125" s="204"/>
      <c r="J125" s="201"/>
      <c r="K125" s="201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165</v>
      </c>
      <c r="AU125" s="209" t="s">
        <v>141</v>
      </c>
      <c r="AV125" s="14" t="s">
        <v>83</v>
      </c>
      <c r="AW125" s="14" t="s">
        <v>34</v>
      </c>
      <c r="AX125" s="14" t="s">
        <v>75</v>
      </c>
      <c r="AY125" s="209" t="s">
        <v>132</v>
      </c>
    </row>
    <row r="126" spans="1:65" s="13" customFormat="1" ht="10.199999999999999">
      <c r="B126" s="189"/>
      <c r="C126" s="190"/>
      <c r="D126" s="184" t="s">
        <v>165</v>
      </c>
      <c r="E126" s="191" t="s">
        <v>18</v>
      </c>
      <c r="F126" s="192" t="s">
        <v>184</v>
      </c>
      <c r="G126" s="190"/>
      <c r="H126" s="193">
        <v>56.2</v>
      </c>
      <c r="I126" s="194"/>
      <c r="J126" s="190"/>
      <c r="K126" s="190"/>
      <c r="L126" s="195"/>
      <c r="M126" s="196"/>
      <c r="N126" s="197"/>
      <c r="O126" s="197"/>
      <c r="P126" s="197"/>
      <c r="Q126" s="197"/>
      <c r="R126" s="197"/>
      <c r="S126" s="197"/>
      <c r="T126" s="198"/>
      <c r="AT126" s="199" t="s">
        <v>165</v>
      </c>
      <c r="AU126" s="199" t="s">
        <v>141</v>
      </c>
      <c r="AV126" s="13" t="s">
        <v>85</v>
      </c>
      <c r="AW126" s="13" t="s">
        <v>34</v>
      </c>
      <c r="AX126" s="13" t="s">
        <v>75</v>
      </c>
      <c r="AY126" s="199" t="s">
        <v>132</v>
      </c>
    </row>
    <row r="127" spans="1:65" s="14" customFormat="1" ht="10.199999999999999">
      <c r="B127" s="200"/>
      <c r="C127" s="201"/>
      <c r="D127" s="184" t="s">
        <v>165</v>
      </c>
      <c r="E127" s="202" t="s">
        <v>18</v>
      </c>
      <c r="F127" s="203" t="s">
        <v>185</v>
      </c>
      <c r="G127" s="201"/>
      <c r="H127" s="202" t="s">
        <v>18</v>
      </c>
      <c r="I127" s="204"/>
      <c r="J127" s="201"/>
      <c r="K127" s="201"/>
      <c r="L127" s="205"/>
      <c r="M127" s="206"/>
      <c r="N127" s="207"/>
      <c r="O127" s="207"/>
      <c r="P127" s="207"/>
      <c r="Q127" s="207"/>
      <c r="R127" s="207"/>
      <c r="S127" s="207"/>
      <c r="T127" s="208"/>
      <c r="AT127" s="209" t="s">
        <v>165</v>
      </c>
      <c r="AU127" s="209" t="s">
        <v>141</v>
      </c>
      <c r="AV127" s="14" t="s">
        <v>83</v>
      </c>
      <c r="AW127" s="14" t="s">
        <v>34</v>
      </c>
      <c r="AX127" s="14" t="s">
        <v>75</v>
      </c>
      <c r="AY127" s="209" t="s">
        <v>132</v>
      </c>
    </row>
    <row r="128" spans="1:65" s="13" customFormat="1" ht="10.199999999999999">
      <c r="B128" s="189"/>
      <c r="C128" s="190"/>
      <c r="D128" s="184" t="s">
        <v>165</v>
      </c>
      <c r="E128" s="191" t="s">
        <v>18</v>
      </c>
      <c r="F128" s="192" t="s">
        <v>186</v>
      </c>
      <c r="G128" s="190"/>
      <c r="H128" s="193">
        <v>209</v>
      </c>
      <c r="I128" s="194"/>
      <c r="J128" s="190"/>
      <c r="K128" s="190"/>
      <c r="L128" s="195"/>
      <c r="M128" s="196"/>
      <c r="N128" s="197"/>
      <c r="O128" s="197"/>
      <c r="P128" s="197"/>
      <c r="Q128" s="197"/>
      <c r="R128" s="197"/>
      <c r="S128" s="197"/>
      <c r="T128" s="198"/>
      <c r="AT128" s="199" t="s">
        <v>165</v>
      </c>
      <c r="AU128" s="199" t="s">
        <v>141</v>
      </c>
      <c r="AV128" s="13" t="s">
        <v>85</v>
      </c>
      <c r="AW128" s="13" t="s">
        <v>34</v>
      </c>
      <c r="AX128" s="13" t="s">
        <v>75</v>
      </c>
      <c r="AY128" s="199" t="s">
        <v>132</v>
      </c>
    </row>
    <row r="129" spans="2:51" s="14" customFormat="1" ht="10.199999999999999">
      <c r="B129" s="200"/>
      <c r="C129" s="201"/>
      <c r="D129" s="184" t="s">
        <v>165</v>
      </c>
      <c r="E129" s="202" t="s">
        <v>18</v>
      </c>
      <c r="F129" s="203" t="s">
        <v>187</v>
      </c>
      <c r="G129" s="201"/>
      <c r="H129" s="202" t="s">
        <v>18</v>
      </c>
      <c r="I129" s="204"/>
      <c r="J129" s="201"/>
      <c r="K129" s="201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165</v>
      </c>
      <c r="AU129" s="209" t="s">
        <v>141</v>
      </c>
      <c r="AV129" s="14" t="s">
        <v>83</v>
      </c>
      <c r="AW129" s="14" t="s">
        <v>34</v>
      </c>
      <c r="AX129" s="14" t="s">
        <v>75</v>
      </c>
      <c r="AY129" s="209" t="s">
        <v>132</v>
      </c>
    </row>
    <row r="130" spans="2:51" s="13" customFormat="1" ht="10.199999999999999">
      <c r="B130" s="189"/>
      <c r="C130" s="190"/>
      <c r="D130" s="184" t="s">
        <v>165</v>
      </c>
      <c r="E130" s="191" t="s">
        <v>18</v>
      </c>
      <c r="F130" s="192" t="s">
        <v>188</v>
      </c>
      <c r="G130" s="190"/>
      <c r="H130" s="193">
        <v>440</v>
      </c>
      <c r="I130" s="194"/>
      <c r="J130" s="190"/>
      <c r="K130" s="190"/>
      <c r="L130" s="195"/>
      <c r="M130" s="196"/>
      <c r="N130" s="197"/>
      <c r="O130" s="197"/>
      <c r="P130" s="197"/>
      <c r="Q130" s="197"/>
      <c r="R130" s="197"/>
      <c r="S130" s="197"/>
      <c r="T130" s="198"/>
      <c r="AT130" s="199" t="s">
        <v>165</v>
      </c>
      <c r="AU130" s="199" t="s">
        <v>141</v>
      </c>
      <c r="AV130" s="13" t="s">
        <v>85</v>
      </c>
      <c r="AW130" s="13" t="s">
        <v>34</v>
      </c>
      <c r="AX130" s="13" t="s">
        <v>75</v>
      </c>
      <c r="AY130" s="199" t="s">
        <v>132</v>
      </c>
    </row>
    <row r="131" spans="2:51" s="14" customFormat="1" ht="10.199999999999999">
      <c r="B131" s="200"/>
      <c r="C131" s="201"/>
      <c r="D131" s="184" t="s">
        <v>165</v>
      </c>
      <c r="E131" s="202" t="s">
        <v>18</v>
      </c>
      <c r="F131" s="203" t="s">
        <v>189</v>
      </c>
      <c r="G131" s="201"/>
      <c r="H131" s="202" t="s">
        <v>18</v>
      </c>
      <c r="I131" s="204"/>
      <c r="J131" s="201"/>
      <c r="K131" s="201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165</v>
      </c>
      <c r="AU131" s="209" t="s">
        <v>141</v>
      </c>
      <c r="AV131" s="14" t="s">
        <v>83</v>
      </c>
      <c r="AW131" s="14" t="s">
        <v>34</v>
      </c>
      <c r="AX131" s="14" t="s">
        <v>75</v>
      </c>
      <c r="AY131" s="209" t="s">
        <v>132</v>
      </c>
    </row>
    <row r="132" spans="2:51" s="13" customFormat="1" ht="10.199999999999999">
      <c r="B132" s="189"/>
      <c r="C132" s="190"/>
      <c r="D132" s="184" t="s">
        <v>165</v>
      </c>
      <c r="E132" s="191" t="s">
        <v>18</v>
      </c>
      <c r="F132" s="192" t="s">
        <v>190</v>
      </c>
      <c r="G132" s="190"/>
      <c r="H132" s="193">
        <v>431</v>
      </c>
      <c r="I132" s="194"/>
      <c r="J132" s="190"/>
      <c r="K132" s="190"/>
      <c r="L132" s="195"/>
      <c r="M132" s="196"/>
      <c r="N132" s="197"/>
      <c r="O132" s="197"/>
      <c r="P132" s="197"/>
      <c r="Q132" s="197"/>
      <c r="R132" s="197"/>
      <c r="S132" s="197"/>
      <c r="T132" s="198"/>
      <c r="AT132" s="199" t="s">
        <v>165</v>
      </c>
      <c r="AU132" s="199" t="s">
        <v>141</v>
      </c>
      <c r="AV132" s="13" t="s">
        <v>85</v>
      </c>
      <c r="AW132" s="13" t="s">
        <v>34</v>
      </c>
      <c r="AX132" s="13" t="s">
        <v>75</v>
      </c>
      <c r="AY132" s="199" t="s">
        <v>132</v>
      </c>
    </row>
    <row r="133" spans="2:51" s="14" customFormat="1" ht="20.399999999999999">
      <c r="B133" s="200"/>
      <c r="C133" s="201"/>
      <c r="D133" s="184" t="s">
        <v>165</v>
      </c>
      <c r="E133" s="202" t="s">
        <v>18</v>
      </c>
      <c r="F133" s="203" t="s">
        <v>191</v>
      </c>
      <c r="G133" s="201"/>
      <c r="H133" s="202" t="s">
        <v>18</v>
      </c>
      <c r="I133" s="204"/>
      <c r="J133" s="201"/>
      <c r="K133" s="201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165</v>
      </c>
      <c r="AU133" s="209" t="s">
        <v>141</v>
      </c>
      <c r="AV133" s="14" t="s">
        <v>83</v>
      </c>
      <c r="AW133" s="14" t="s">
        <v>34</v>
      </c>
      <c r="AX133" s="14" t="s">
        <v>75</v>
      </c>
      <c r="AY133" s="209" t="s">
        <v>132</v>
      </c>
    </row>
    <row r="134" spans="2:51" s="13" customFormat="1" ht="10.199999999999999">
      <c r="B134" s="189"/>
      <c r="C134" s="190"/>
      <c r="D134" s="184" t="s">
        <v>165</v>
      </c>
      <c r="E134" s="191" t="s">
        <v>18</v>
      </c>
      <c r="F134" s="192" t="s">
        <v>192</v>
      </c>
      <c r="G134" s="190"/>
      <c r="H134" s="193">
        <v>270</v>
      </c>
      <c r="I134" s="194"/>
      <c r="J134" s="190"/>
      <c r="K134" s="190"/>
      <c r="L134" s="195"/>
      <c r="M134" s="196"/>
      <c r="N134" s="197"/>
      <c r="O134" s="197"/>
      <c r="P134" s="197"/>
      <c r="Q134" s="197"/>
      <c r="R134" s="197"/>
      <c r="S134" s="197"/>
      <c r="T134" s="198"/>
      <c r="AT134" s="199" t="s">
        <v>165</v>
      </c>
      <c r="AU134" s="199" t="s">
        <v>141</v>
      </c>
      <c r="AV134" s="13" t="s">
        <v>85</v>
      </c>
      <c r="AW134" s="13" t="s">
        <v>34</v>
      </c>
      <c r="AX134" s="13" t="s">
        <v>75</v>
      </c>
      <c r="AY134" s="199" t="s">
        <v>132</v>
      </c>
    </row>
    <row r="135" spans="2:51" s="14" customFormat="1" ht="10.199999999999999">
      <c r="B135" s="200"/>
      <c r="C135" s="201"/>
      <c r="D135" s="184" t="s">
        <v>165</v>
      </c>
      <c r="E135" s="202" t="s">
        <v>18</v>
      </c>
      <c r="F135" s="203" t="s">
        <v>193</v>
      </c>
      <c r="G135" s="201"/>
      <c r="H135" s="202" t="s">
        <v>18</v>
      </c>
      <c r="I135" s="204"/>
      <c r="J135" s="201"/>
      <c r="K135" s="201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165</v>
      </c>
      <c r="AU135" s="209" t="s">
        <v>141</v>
      </c>
      <c r="AV135" s="14" t="s">
        <v>83</v>
      </c>
      <c r="AW135" s="14" t="s">
        <v>34</v>
      </c>
      <c r="AX135" s="14" t="s">
        <v>75</v>
      </c>
      <c r="AY135" s="209" t="s">
        <v>132</v>
      </c>
    </row>
    <row r="136" spans="2:51" s="13" customFormat="1" ht="10.199999999999999">
      <c r="B136" s="189"/>
      <c r="C136" s="190"/>
      <c r="D136" s="184" t="s">
        <v>165</v>
      </c>
      <c r="E136" s="191" t="s">
        <v>18</v>
      </c>
      <c r="F136" s="192" t="s">
        <v>194</v>
      </c>
      <c r="G136" s="190"/>
      <c r="H136" s="193">
        <v>69</v>
      </c>
      <c r="I136" s="194"/>
      <c r="J136" s="190"/>
      <c r="K136" s="190"/>
      <c r="L136" s="195"/>
      <c r="M136" s="196"/>
      <c r="N136" s="197"/>
      <c r="O136" s="197"/>
      <c r="P136" s="197"/>
      <c r="Q136" s="197"/>
      <c r="R136" s="197"/>
      <c r="S136" s="197"/>
      <c r="T136" s="198"/>
      <c r="AT136" s="199" t="s">
        <v>165</v>
      </c>
      <c r="AU136" s="199" t="s">
        <v>141</v>
      </c>
      <c r="AV136" s="13" t="s">
        <v>85</v>
      </c>
      <c r="AW136" s="13" t="s">
        <v>34</v>
      </c>
      <c r="AX136" s="13" t="s">
        <v>75</v>
      </c>
      <c r="AY136" s="199" t="s">
        <v>132</v>
      </c>
    </row>
    <row r="137" spans="2:51" s="14" customFormat="1" ht="10.199999999999999">
      <c r="B137" s="200"/>
      <c r="C137" s="201"/>
      <c r="D137" s="184" t="s">
        <v>165</v>
      </c>
      <c r="E137" s="202" t="s">
        <v>18</v>
      </c>
      <c r="F137" s="203" t="s">
        <v>195</v>
      </c>
      <c r="G137" s="201"/>
      <c r="H137" s="202" t="s">
        <v>18</v>
      </c>
      <c r="I137" s="204"/>
      <c r="J137" s="201"/>
      <c r="K137" s="201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165</v>
      </c>
      <c r="AU137" s="209" t="s">
        <v>141</v>
      </c>
      <c r="AV137" s="14" t="s">
        <v>83</v>
      </c>
      <c r="AW137" s="14" t="s">
        <v>34</v>
      </c>
      <c r="AX137" s="14" t="s">
        <v>75</v>
      </c>
      <c r="AY137" s="209" t="s">
        <v>132</v>
      </c>
    </row>
    <row r="138" spans="2:51" s="13" customFormat="1" ht="10.199999999999999">
      <c r="B138" s="189"/>
      <c r="C138" s="190"/>
      <c r="D138" s="184" t="s">
        <v>165</v>
      </c>
      <c r="E138" s="191" t="s">
        <v>18</v>
      </c>
      <c r="F138" s="192" t="s">
        <v>196</v>
      </c>
      <c r="G138" s="190"/>
      <c r="H138" s="193">
        <v>7</v>
      </c>
      <c r="I138" s="194"/>
      <c r="J138" s="190"/>
      <c r="K138" s="190"/>
      <c r="L138" s="195"/>
      <c r="M138" s="196"/>
      <c r="N138" s="197"/>
      <c r="O138" s="197"/>
      <c r="P138" s="197"/>
      <c r="Q138" s="197"/>
      <c r="R138" s="197"/>
      <c r="S138" s="197"/>
      <c r="T138" s="198"/>
      <c r="AT138" s="199" t="s">
        <v>165</v>
      </c>
      <c r="AU138" s="199" t="s">
        <v>141</v>
      </c>
      <c r="AV138" s="13" t="s">
        <v>85</v>
      </c>
      <c r="AW138" s="13" t="s">
        <v>34</v>
      </c>
      <c r="AX138" s="13" t="s">
        <v>75</v>
      </c>
      <c r="AY138" s="199" t="s">
        <v>132</v>
      </c>
    </row>
    <row r="139" spans="2:51" s="14" customFormat="1" ht="10.199999999999999">
      <c r="B139" s="200"/>
      <c r="C139" s="201"/>
      <c r="D139" s="184" t="s">
        <v>165</v>
      </c>
      <c r="E139" s="202" t="s">
        <v>18</v>
      </c>
      <c r="F139" s="203" t="s">
        <v>197</v>
      </c>
      <c r="G139" s="201"/>
      <c r="H139" s="202" t="s">
        <v>18</v>
      </c>
      <c r="I139" s="204"/>
      <c r="J139" s="201"/>
      <c r="K139" s="201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165</v>
      </c>
      <c r="AU139" s="209" t="s">
        <v>141</v>
      </c>
      <c r="AV139" s="14" t="s">
        <v>83</v>
      </c>
      <c r="AW139" s="14" t="s">
        <v>34</v>
      </c>
      <c r="AX139" s="14" t="s">
        <v>75</v>
      </c>
      <c r="AY139" s="209" t="s">
        <v>132</v>
      </c>
    </row>
    <row r="140" spans="2:51" s="13" customFormat="1" ht="10.199999999999999">
      <c r="B140" s="189"/>
      <c r="C140" s="190"/>
      <c r="D140" s="184" t="s">
        <v>165</v>
      </c>
      <c r="E140" s="191" t="s">
        <v>18</v>
      </c>
      <c r="F140" s="192" t="s">
        <v>198</v>
      </c>
      <c r="G140" s="190"/>
      <c r="H140" s="193">
        <v>3.1</v>
      </c>
      <c r="I140" s="194"/>
      <c r="J140" s="190"/>
      <c r="K140" s="190"/>
      <c r="L140" s="195"/>
      <c r="M140" s="196"/>
      <c r="N140" s="197"/>
      <c r="O140" s="197"/>
      <c r="P140" s="197"/>
      <c r="Q140" s="197"/>
      <c r="R140" s="197"/>
      <c r="S140" s="197"/>
      <c r="T140" s="198"/>
      <c r="AT140" s="199" t="s">
        <v>165</v>
      </c>
      <c r="AU140" s="199" t="s">
        <v>141</v>
      </c>
      <c r="AV140" s="13" t="s">
        <v>85</v>
      </c>
      <c r="AW140" s="13" t="s">
        <v>34</v>
      </c>
      <c r="AX140" s="13" t="s">
        <v>75</v>
      </c>
      <c r="AY140" s="199" t="s">
        <v>132</v>
      </c>
    </row>
    <row r="141" spans="2:51" s="14" customFormat="1" ht="10.199999999999999">
      <c r="B141" s="200"/>
      <c r="C141" s="201"/>
      <c r="D141" s="184" t="s">
        <v>165</v>
      </c>
      <c r="E141" s="202" t="s">
        <v>18</v>
      </c>
      <c r="F141" s="203" t="s">
        <v>199</v>
      </c>
      <c r="G141" s="201"/>
      <c r="H141" s="202" t="s">
        <v>18</v>
      </c>
      <c r="I141" s="204"/>
      <c r="J141" s="201"/>
      <c r="K141" s="201"/>
      <c r="L141" s="205"/>
      <c r="M141" s="206"/>
      <c r="N141" s="207"/>
      <c r="O141" s="207"/>
      <c r="P141" s="207"/>
      <c r="Q141" s="207"/>
      <c r="R141" s="207"/>
      <c r="S141" s="207"/>
      <c r="T141" s="208"/>
      <c r="AT141" s="209" t="s">
        <v>165</v>
      </c>
      <c r="AU141" s="209" t="s">
        <v>141</v>
      </c>
      <c r="AV141" s="14" t="s">
        <v>83</v>
      </c>
      <c r="AW141" s="14" t="s">
        <v>34</v>
      </c>
      <c r="AX141" s="14" t="s">
        <v>75</v>
      </c>
      <c r="AY141" s="209" t="s">
        <v>132</v>
      </c>
    </row>
    <row r="142" spans="2:51" s="13" customFormat="1" ht="10.199999999999999">
      <c r="B142" s="189"/>
      <c r="C142" s="190"/>
      <c r="D142" s="184" t="s">
        <v>165</v>
      </c>
      <c r="E142" s="191" t="s">
        <v>18</v>
      </c>
      <c r="F142" s="192" t="s">
        <v>200</v>
      </c>
      <c r="G142" s="190"/>
      <c r="H142" s="193">
        <v>348</v>
      </c>
      <c r="I142" s="194"/>
      <c r="J142" s="190"/>
      <c r="K142" s="190"/>
      <c r="L142" s="195"/>
      <c r="M142" s="196"/>
      <c r="N142" s="197"/>
      <c r="O142" s="197"/>
      <c r="P142" s="197"/>
      <c r="Q142" s="197"/>
      <c r="R142" s="197"/>
      <c r="S142" s="197"/>
      <c r="T142" s="198"/>
      <c r="AT142" s="199" t="s">
        <v>165</v>
      </c>
      <c r="AU142" s="199" t="s">
        <v>141</v>
      </c>
      <c r="AV142" s="13" t="s">
        <v>85</v>
      </c>
      <c r="AW142" s="13" t="s">
        <v>34</v>
      </c>
      <c r="AX142" s="13" t="s">
        <v>75</v>
      </c>
      <c r="AY142" s="199" t="s">
        <v>132</v>
      </c>
    </row>
    <row r="143" spans="2:51" s="14" customFormat="1" ht="10.199999999999999">
      <c r="B143" s="200"/>
      <c r="C143" s="201"/>
      <c r="D143" s="184" t="s">
        <v>165</v>
      </c>
      <c r="E143" s="202" t="s">
        <v>18</v>
      </c>
      <c r="F143" s="203" t="s">
        <v>201</v>
      </c>
      <c r="G143" s="201"/>
      <c r="H143" s="202" t="s">
        <v>18</v>
      </c>
      <c r="I143" s="204"/>
      <c r="J143" s="201"/>
      <c r="K143" s="201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165</v>
      </c>
      <c r="AU143" s="209" t="s">
        <v>141</v>
      </c>
      <c r="AV143" s="14" t="s">
        <v>83</v>
      </c>
      <c r="AW143" s="14" t="s">
        <v>34</v>
      </c>
      <c r="AX143" s="14" t="s">
        <v>75</v>
      </c>
      <c r="AY143" s="209" t="s">
        <v>132</v>
      </c>
    </row>
    <row r="144" spans="2:51" s="13" customFormat="1" ht="10.199999999999999">
      <c r="B144" s="189"/>
      <c r="C144" s="190"/>
      <c r="D144" s="184" t="s">
        <v>165</v>
      </c>
      <c r="E144" s="191" t="s">
        <v>18</v>
      </c>
      <c r="F144" s="192" t="s">
        <v>202</v>
      </c>
      <c r="G144" s="190"/>
      <c r="H144" s="193">
        <v>43.8</v>
      </c>
      <c r="I144" s="194"/>
      <c r="J144" s="190"/>
      <c r="K144" s="190"/>
      <c r="L144" s="195"/>
      <c r="M144" s="196"/>
      <c r="N144" s="197"/>
      <c r="O144" s="197"/>
      <c r="P144" s="197"/>
      <c r="Q144" s="197"/>
      <c r="R144" s="197"/>
      <c r="S144" s="197"/>
      <c r="T144" s="198"/>
      <c r="AT144" s="199" t="s">
        <v>165</v>
      </c>
      <c r="AU144" s="199" t="s">
        <v>141</v>
      </c>
      <c r="AV144" s="13" t="s">
        <v>85</v>
      </c>
      <c r="AW144" s="13" t="s">
        <v>34</v>
      </c>
      <c r="AX144" s="13" t="s">
        <v>75</v>
      </c>
      <c r="AY144" s="199" t="s">
        <v>132</v>
      </c>
    </row>
    <row r="145" spans="1:65" s="15" customFormat="1" ht="10.199999999999999">
      <c r="B145" s="210"/>
      <c r="C145" s="211"/>
      <c r="D145" s="184" t="s">
        <v>165</v>
      </c>
      <c r="E145" s="212" t="s">
        <v>18</v>
      </c>
      <c r="F145" s="213" t="s">
        <v>203</v>
      </c>
      <c r="G145" s="211"/>
      <c r="H145" s="214">
        <v>2553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165</v>
      </c>
      <c r="AU145" s="220" t="s">
        <v>141</v>
      </c>
      <c r="AV145" s="15" t="s">
        <v>131</v>
      </c>
      <c r="AW145" s="15" t="s">
        <v>34</v>
      </c>
      <c r="AX145" s="15" t="s">
        <v>83</v>
      </c>
      <c r="AY145" s="220" t="s">
        <v>132</v>
      </c>
    </row>
    <row r="146" spans="1:65" s="2" customFormat="1" ht="49.05" customHeight="1">
      <c r="A146" s="36"/>
      <c r="B146" s="37"/>
      <c r="C146" s="171" t="s">
        <v>204</v>
      </c>
      <c r="D146" s="171" t="s">
        <v>136</v>
      </c>
      <c r="E146" s="172" t="s">
        <v>205</v>
      </c>
      <c r="F146" s="173" t="s">
        <v>206</v>
      </c>
      <c r="G146" s="174" t="s">
        <v>207</v>
      </c>
      <c r="H146" s="175">
        <v>1060.539</v>
      </c>
      <c r="I146" s="176"/>
      <c r="J146" s="177">
        <f>ROUND(I146*H146,2)</f>
        <v>0</v>
      </c>
      <c r="K146" s="173" t="s">
        <v>140</v>
      </c>
      <c r="L146" s="41"/>
      <c r="M146" s="178" t="s">
        <v>18</v>
      </c>
      <c r="N146" s="179" t="s">
        <v>46</v>
      </c>
      <c r="O146" s="66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2" t="s">
        <v>131</v>
      </c>
      <c r="AT146" s="182" t="s">
        <v>136</v>
      </c>
      <c r="AU146" s="182" t="s">
        <v>141</v>
      </c>
      <c r="AY146" s="19" t="s">
        <v>132</v>
      </c>
      <c r="BE146" s="183">
        <f>IF(N146="základní",J146,0)</f>
        <v>0</v>
      </c>
      <c r="BF146" s="183">
        <f>IF(N146="snížená",J146,0)</f>
        <v>0</v>
      </c>
      <c r="BG146" s="183">
        <f>IF(N146="zákl. přenesená",J146,0)</f>
        <v>0</v>
      </c>
      <c r="BH146" s="183">
        <f>IF(N146="sníž. přenesená",J146,0)</f>
        <v>0</v>
      </c>
      <c r="BI146" s="183">
        <f>IF(N146="nulová",J146,0)</f>
        <v>0</v>
      </c>
      <c r="BJ146" s="19" t="s">
        <v>83</v>
      </c>
      <c r="BK146" s="183">
        <f>ROUND(I146*H146,2)</f>
        <v>0</v>
      </c>
      <c r="BL146" s="19" t="s">
        <v>131</v>
      </c>
      <c r="BM146" s="182" t="s">
        <v>208</v>
      </c>
    </row>
    <row r="147" spans="1:65" s="14" customFormat="1" ht="10.199999999999999">
      <c r="B147" s="200"/>
      <c r="C147" s="201"/>
      <c r="D147" s="184" t="s">
        <v>165</v>
      </c>
      <c r="E147" s="202" t="s">
        <v>18</v>
      </c>
      <c r="F147" s="203" t="s">
        <v>209</v>
      </c>
      <c r="G147" s="201"/>
      <c r="H147" s="202" t="s">
        <v>18</v>
      </c>
      <c r="I147" s="204"/>
      <c r="J147" s="201"/>
      <c r="K147" s="201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165</v>
      </c>
      <c r="AU147" s="209" t="s">
        <v>141</v>
      </c>
      <c r="AV147" s="14" t="s">
        <v>83</v>
      </c>
      <c r="AW147" s="14" t="s">
        <v>34</v>
      </c>
      <c r="AX147" s="14" t="s">
        <v>75</v>
      </c>
      <c r="AY147" s="209" t="s">
        <v>132</v>
      </c>
    </row>
    <row r="148" spans="1:65" s="13" customFormat="1" ht="10.199999999999999">
      <c r="B148" s="189"/>
      <c r="C148" s="190"/>
      <c r="D148" s="184" t="s">
        <v>165</v>
      </c>
      <c r="E148" s="191" t="s">
        <v>18</v>
      </c>
      <c r="F148" s="192" t="s">
        <v>210</v>
      </c>
      <c r="G148" s="190"/>
      <c r="H148" s="193">
        <v>398.68299999999999</v>
      </c>
      <c r="I148" s="194"/>
      <c r="J148" s="190"/>
      <c r="K148" s="190"/>
      <c r="L148" s="195"/>
      <c r="M148" s="196"/>
      <c r="N148" s="197"/>
      <c r="O148" s="197"/>
      <c r="P148" s="197"/>
      <c r="Q148" s="197"/>
      <c r="R148" s="197"/>
      <c r="S148" s="197"/>
      <c r="T148" s="198"/>
      <c r="AT148" s="199" t="s">
        <v>165</v>
      </c>
      <c r="AU148" s="199" t="s">
        <v>141</v>
      </c>
      <c r="AV148" s="13" t="s">
        <v>85</v>
      </c>
      <c r="AW148" s="13" t="s">
        <v>34</v>
      </c>
      <c r="AX148" s="13" t="s">
        <v>75</v>
      </c>
      <c r="AY148" s="199" t="s">
        <v>132</v>
      </c>
    </row>
    <row r="149" spans="1:65" s="14" customFormat="1" ht="10.199999999999999">
      <c r="B149" s="200"/>
      <c r="C149" s="201"/>
      <c r="D149" s="184" t="s">
        <v>165</v>
      </c>
      <c r="E149" s="202" t="s">
        <v>18</v>
      </c>
      <c r="F149" s="203" t="s">
        <v>211</v>
      </c>
      <c r="G149" s="201"/>
      <c r="H149" s="202" t="s">
        <v>18</v>
      </c>
      <c r="I149" s="204"/>
      <c r="J149" s="201"/>
      <c r="K149" s="201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165</v>
      </c>
      <c r="AU149" s="209" t="s">
        <v>141</v>
      </c>
      <c r="AV149" s="14" t="s">
        <v>83</v>
      </c>
      <c r="AW149" s="14" t="s">
        <v>34</v>
      </c>
      <c r="AX149" s="14" t="s">
        <v>75</v>
      </c>
      <c r="AY149" s="209" t="s">
        <v>132</v>
      </c>
    </row>
    <row r="150" spans="1:65" s="13" customFormat="1" ht="10.199999999999999">
      <c r="B150" s="189"/>
      <c r="C150" s="190"/>
      <c r="D150" s="184" t="s">
        <v>165</v>
      </c>
      <c r="E150" s="191" t="s">
        <v>18</v>
      </c>
      <c r="F150" s="192" t="s">
        <v>212</v>
      </c>
      <c r="G150" s="190"/>
      <c r="H150" s="193">
        <v>591.71600000000001</v>
      </c>
      <c r="I150" s="194"/>
      <c r="J150" s="190"/>
      <c r="K150" s="190"/>
      <c r="L150" s="195"/>
      <c r="M150" s="196"/>
      <c r="N150" s="197"/>
      <c r="O150" s="197"/>
      <c r="P150" s="197"/>
      <c r="Q150" s="197"/>
      <c r="R150" s="197"/>
      <c r="S150" s="197"/>
      <c r="T150" s="198"/>
      <c r="AT150" s="199" t="s">
        <v>165</v>
      </c>
      <c r="AU150" s="199" t="s">
        <v>141</v>
      </c>
      <c r="AV150" s="13" t="s">
        <v>85</v>
      </c>
      <c r="AW150" s="13" t="s">
        <v>34</v>
      </c>
      <c r="AX150" s="13" t="s">
        <v>75</v>
      </c>
      <c r="AY150" s="199" t="s">
        <v>132</v>
      </c>
    </row>
    <row r="151" spans="1:65" s="14" customFormat="1" ht="10.199999999999999">
      <c r="B151" s="200"/>
      <c r="C151" s="201"/>
      <c r="D151" s="184" t="s">
        <v>165</v>
      </c>
      <c r="E151" s="202" t="s">
        <v>18</v>
      </c>
      <c r="F151" s="203" t="s">
        <v>213</v>
      </c>
      <c r="G151" s="201"/>
      <c r="H151" s="202" t="s">
        <v>18</v>
      </c>
      <c r="I151" s="204"/>
      <c r="J151" s="201"/>
      <c r="K151" s="201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165</v>
      </c>
      <c r="AU151" s="209" t="s">
        <v>141</v>
      </c>
      <c r="AV151" s="14" t="s">
        <v>83</v>
      </c>
      <c r="AW151" s="14" t="s">
        <v>34</v>
      </c>
      <c r="AX151" s="14" t="s">
        <v>75</v>
      </c>
      <c r="AY151" s="209" t="s">
        <v>132</v>
      </c>
    </row>
    <row r="152" spans="1:65" s="13" customFormat="1" ht="10.199999999999999">
      <c r="B152" s="189"/>
      <c r="C152" s="190"/>
      <c r="D152" s="184" t="s">
        <v>165</v>
      </c>
      <c r="E152" s="191" t="s">
        <v>18</v>
      </c>
      <c r="F152" s="192" t="s">
        <v>214</v>
      </c>
      <c r="G152" s="190"/>
      <c r="H152" s="193">
        <v>515.90700000000004</v>
      </c>
      <c r="I152" s="194"/>
      <c r="J152" s="190"/>
      <c r="K152" s="190"/>
      <c r="L152" s="195"/>
      <c r="M152" s="196"/>
      <c r="N152" s="197"/>
      <c r="O152" s="197"/>
      <c r="P152" s="197"/>
      <c r="Q152" s="197"/>
      <c r="R152" s="197"/>
      <c r="S152" s="197"/>
      <c r="T152" s="198"/>
      <c r="AT152" s="199" t="s">
        <v>165</v>
      </c>
      <c r="AU152" s="199" t="s">
        <v>141</v>
      </c>
      <c r="AV152" s="13" t="s">
        <v>85</v>
      </c>
      <c r="AW152" s="13" t="s">
        <v>34</v>
      </c>
      <c r="AX152" s="13" t="s">
        <v>75</v>
      </c>
      <c r="AY152" s="199" t="s">
        <v>132</v>
      </c>
    </row>
    <row r="153" spans="1:65" s="14" customFormat="1" ht="10.199999999999999">
      <c r="B153" s="200"/>
      <c r="C153" s="201"/>
      <c r="D153" s="184" t="s">
        <v>165</v>
      </c>
      <c r="E153" s="202" t="s">
        <v>18</v>
      </c>
      <c r="F153" s="203" t="s">
        <v>215</v>
      </c>
      <c r="G153" s="201"/>
      <c r="H153" s="202" t="s">
        <v>18</v>
      </c>
      <c r="I153" s="204"/>
      <c r="J153" s="201"/>
      <c r="K153" s="201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165</v>
      </c>
      <c r="AU153" s="209" t="s">
        <v>141</v>
      </c>
      <c r="AV153" s="14" t="s">
        <v>83</v>
      </c>
      <c r="AW153" s="14" t="s">
        <v>34</v>
      </c>
      <c r="AX153" s="14" t="s">
        <v>75</v>
      </c>
      <c r="AY153" s="209" t="s">
        <v>132</v>
      </c>
    </row>
    <row r="154" spans="1:65" s="13" customFormat="1" ht="10.199999999999999">
      <c r="B154" s="189"/>
      <c r="C154" s="190"/>
      <c r="D154" s="184" t="s">
        <v>165</v>
      </c>
      <c r="E154" s="191" t="s">
        <v>18</v>
      </c>
      <c r="F154" s="192" t="s">
        <v>216</v>
      </c>
      <c r="G154" s="190"/>
      <c r="H154" s="193">
        <v>8.75</v>
      </c>
      <c r="I154" s="194"/>
      <c r="J154" s="190"/>
      <c r="K154" s="190"/>
      <c r="L154" s="195"/>
      <c r="M154" s="196"/>
      <c r="N154" s="197"/>
      <c r="O154" s="197"/>
      <c r="P154" s="197"/>
      <c r="Q154" s="197"/>
      <c r="R154" s="197"/>
      <c r="S154" s="197"/>
      <c r="T154" s="198"/>
      <c r="AT154" s="199" t="s">
        <v>165</v>
      </c>
      <c r="AU154" s="199" t="s">
        <v>141</v>
      </c>
      <c r="AV154" s="13" t="s">
        <v>85</v>
      </c>
      <c r="AW154" s="13" t="s">
        <v>34</v>
      </c>
      <c r="AX154" s="13" t="s">
        <v>75</v>
      </c>
      <c r="AY154" s="199" t="s">
        <v>132</v>
      </c>
    </row>
    <row r="155" spans="1:65" s="15" customFormat="1" ht="10.199999999999999">
      <c r="B155" s="210"/>
      <c r="C155" s="211"/>
      <c r="D155" s="184" t="s">
        <v>165</v>
      </c>
      <c r="E155" s="212" t="s">
        <v>18</v>
      </c>
      <c r="F155" s="213" t="s">
        <v>203</v>
      </c>
      <c r="G155" s="211"/>
      <c r="H155" s="214">
        <v>1515.056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165</v>
      </c>
      <c r="AU155" s="220" t="s">
        <v>141</v>
      </c>
      <c r="AV155" s="15" t="s">
        <v>131</v>
      </c>
      <c r="AW155" s="15" t="s">
        <v>34</v>
      </c>
      <c r="AX155" s="15" t="s">
        <v>75</v>
      </c>
      <c r="AY155" s="220" t="s">
        <v>132</v>
      </c>
    </row>
    <row r="156" spans="1:65" s="14" customFormat="1" ht="10.199999999999999">
      <c r="B156" s="200"/>
      <c r="C156" s="201"/>
      <c r="D156" s="184" t="s">
        <v>165</v>
      </c>
      <c r="E156" s="202" t="s">
        <v>18</v>
      </c>
      <c r="F156" s="203" t="s">
        <v>217</v>
      </c>
      <c r="G156" s="201"/>
      <c r="H156" s="202" t="s">
        <v>18</v>
      </c>
      <c r="I156" s="204"/>
      <c r="J156" s="201"/>
      <c r="K156" s="201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165</v>
      </c>
      <c r="AU156" s="209" t="s">
        <v>141</v>
      </c>
      <c r="AV156" s="14" t="s">
        <v>83</v>
      </c>
      <c r="AW156" s="14" t="s">
        <v>34</v>
      </c>
      <c r="AX156" s="14" t="s">
        <v>75</v>
      </c>
      <c r="AY156" s="209" t="s">
        <v>132</v>
      </c>
    </row>
    <row r="157" spans="1:65" s="13" customFormat="1" ht="10.199999999999999">
      <c r="B157" s="189"/>
      <c r="C157" s="190"/>
      <c r="D157" s="184" t="s">
        <v>165</v>
      </c>
      <c r="E157" s="191" t="s">
        <v>18</v>
      </c>
      <c r="F157" s="192" t="s">
        <v>218</v>
      </c>
      <c r="G157" s="190"/>
      <c r="H157" s="193">
        <v>1060.539</v>
      </c>
      <c r="I157" s="194"/>
      <c r="J157" s="190"/>
      <c r="K157" s="190"/>
      <c r="L157" s="195"/>
      <c r="M157" s="196"/>
      <c r="N157" s="197"/>
      <c r="O157" s="197"/>
      <c r="P157" s="197"/>
      <c r="Q157" s="197"/>
      <c r="R157" s="197"/>
      <c r="S157" s="197"/>
      <c r="T157" s="198"/>
      <c r="AT157" s="199" t="s">
        <v>165</v>
      </c>
      <c r="AU157" s="199" t="s">
        <v>141</v>
      </c>
      <c r="AV157" s="13" t="s">
        <v>85</v>
      </c>
      <c r="AW157" s="13" t="s">
        <v>34</v>
      </c>
      <c r="AX157" s="13" t="s">
        <v>83</v>
      </c>
      <c r="AY157" s="199" t="s">
        <v>132</v>
      </c>
    </row>
    <row r="158" spans="1:65" s="2" customFormat="1" ht="14.4" customHeight="1">
      <c r="A158" s="36"/>
      <c r="B158" s="37"/>
      <c r="C158" s="171" t="s">
        <v>219</v>
      </c>
      <c r="D158" s="171" t="s">
        <v>136</v>
      </c>
      <c r="E158" s="172" t="s">
        <v>220</v>
      </c>
      <c r="F158" s="173" t="s">
        <v>221</v>
      </c>
      <c r="G158" s="174" t="s">
        <v>222</v>
      </c>
      <c r="H158" s="175">
        <v>82.4</v>
      </c>
      <c r="I158" s="176"/>
      <c r="J158" s="177">
        <f>ROUND(I158*H158,2)</f>
        <v>0</v>
      </c>
      <c r="K158" s="173" t="s">
        <v>140</v>
      </c>
      <c r="L158" s="41"/>
      <c r="M158" s="178" t="s">
        <v>18</v>
      </c>
      <c r="N158" s="179" t="s">
        <v>46</v>
      </c>
      <c r="O158" s="66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2" t="s">
        <v>131</v>
      </c>
      <c r="AT158" s="182" t="s">
        <v>136</v>
      </c>
      <c r="AU158" s="182" t="s">
        <v>141</v>
      </c>
      <c r="AY158" s="19" t="s">
        <v>132</v>
      </c>
      <c r="BE158" s="183">
        <f>IF(N158="základní",J158,0)</f>
        <v>0</v>
      </c>
      <c r="BF158" s="183">
        <f>IF(N158="snížená",J158,0)</f>
        <v>0</v>
      </c>
      <c r="BG158" s="183">
        <f>IF(N158="zákl. přenesená",J158,0)</f>
        <v>0</v>
      </c>
      <c r="BH158" s="183">
        <f>IF(N158="sníž. přenesená",J158,0)</f>
        <v>0</v>
      </c>
      <c r="BI158" s="183">
        <f>IF(N158="nulová",J158,0)</f>
        <v>0</v>
      </c>
      <c r="BJ158" s="19" t="s">
        <v>83</v>
      </c>
      <c r="BK158" s="183">
        <f>ROUND(I158*H158,2)</f>
        <v>0</v>
      </c>
      <c r="BL158" s="19" t="s">
        <v>131</v>
      </c>
      <c r="BM158" s="182" t="s">
        <v>223</v>
      </c>
    </row>
    <row r="159" spans="1:65" s="14" customFormat="1" ht="10.199999999999999">
      <c r="B159" s="200"/>
      <c r="C159" s="201"/>
      <c r="D159" s="184" t="s">
        <v>165</v>
      </c>
      <c r="E159" s="202" t="s">
        <v>18</v>
      </c>
      <c r="F159" s="203" t="s">
        <v>224</v>
      </c>
      <c r="G159" s="201"/>
      <c r="H159" s="202" t="s">
        <v>18</v>
      </c>
      <c r="I159" s="204"/>
      <c r="J159" s="201"/>
      <c r="K159" s="201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165</v>
      </c>
      <c r="AU159" s="209" t="s">
        <v>141</v>
      </c>
      <c r="AV159" s="14" t="s">
        <v>83</v>
      </c>
      <c r="AW159" s="14" t="s">
        <v>34</v>
      </c>
      <c r="AX159" s="14" t="s">
        <v>75</v>
      </c>
      <c r="AY159" s="209" t="s">
        <v>132</v>
      </c>
    </row>
    <row r="160" spans="1:65" s="13" customFormat="1" ht="10.199999999999999">
      <c r="B160" s="189"/>
      <c r="C160" s="190"/>
      <c r="D160" s="184" t="s">
        <v>165</v>
      </c>
      <c r="E160" s="191" t="s">
        <v>18</v>
      </c>
      <c r="F160" s="192" t="s">
        <v>225</v>
      </c>
      <c r="G160" s="190"/>
      <c r="H160" s="193">
        <v>82.4</v>
      </c>
      <c r="I160" s="194"/>
      <c r="J160" s="190"/>
      <c r="K160" s="190"/>
      <c r="L160" s="195"/>
      <c r="M160" s="196"/>
      <c r="N160" s="197"/>
      <c r="O160" s="197"/>
      <c r="P160" s="197"/>
      <c r="Q160" s="197"/>
      <c r="R160" s="197"/>
      <c r="S160" s="197"/>
      <c r="T160" s="198"/>
      <c r="AT160" s="199" t="s">
        <v>165</v>
      </c>
      <c r="AU160" s="199" t="s">
        <v>141</v>
      </c>
      <c r="AV160" s="13" t="s">
        <v>85</v>
      </c>
      <c r="AW160" s="13" t="s">
        <v>34</v>
      </c>
      <c r="AX160" s="13" t="s">
        <v>83</v>
      </c>
      <c r="AY160" s="199" t="s">
        <v>132</v>
      </c>
    </row>
    <row r="161" spans="1:65" s="2" customFormat="1" ht="49.05" customHeight="1">
      <c r="A161" s="36"/>
      <c r="B161" s="37"/>
      <c r="C161" s="171" t="s">
        <v>226</v>
      </c>
      <c r="D161" s="171" t="s">
        <v>136</v>
      </c>
      <c r="E161" s="172" t="s">
        <v>227</v>
      </c>
      <c r="F161" s="173" t="s">
        <v>228</v>
      </c>
      <c r="G161" s="174" t="s">
        <v>207</v>
      </c>
      <c r="H161" s="175">
        <v>454.517</v>
      </c>
      <c r="I161" s="176"/>
      <c r="J161" s="177">
        <f>ROUND(I161*H161,2)</f>
        <v>0</v>
      </c>
      <c r="K161" s="173" t="s">
        <v>140</v>
      </c>
      <c r="L161" s="41"/>
      <c r="M161" s="178" t="s">
        <v>18</v>
      </c>
      <c r="N161" s="179" t="s">
        <v>46</v>
      </c>
      <c r="O161" s="66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2" t="s">
        <v>131</v>
      </c>
      <c r="AT161" s="182" t="s">
        <v>136</v>
      </c>
      <c r="AU161" s="182" t="s">
        <v>141</v>
      </c>
      <c r="AY161" s="19" t="s">
        <v>132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19" t="s">
        <v>83</v>
      </c>
      <c r="BK161" s="183">
        <f>ROUND(I161*H161,2)</f>
        <v>0</v>
      </c>
      <c r="BL161" s="19" t="s">
        <v>131</v>
      </c>
      <c r="BM161" s="182" t="s">
        <v>229</v>
      </c>
    </row>
    <row r="162" spans="1:65" s="14" customFormat="1" ht="10.199999999999999">
      <c r="B162" s="200"/>
      <c r="C162" s="201"/>
      <c r="D162" s="184" t="s">
        <v>165</v>
      </c>
      <c r="E162" s="202" t="s">
        <v>18</v>
      </c>
      <c r="F162" s="203" t="s">
        <v>209</v>
      </c>
      <c r="G162" s="201"/>
      <c r="H162" s="202" t="s">
        <v>18</v>
      </c>
      <c r="I162" s="204"/>
      <c r="J162" s="201"/>
      <c r="K162" s="201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165</v>
      </c>
      <c r="AU162" s="209" t="s">
        <v>141</v>
      </c>
      <c r="AV162" s="14" t="s">
        <v>83</v>
      </c>
      <c r="AW162" s="14" t="s">
        <v>34</v>
      </c>
      <c r="AX162" s="14" t="s">
        <v>75</v>
      </c>
      <c r="AY162" s="209" t="s">
        <v>132</v>
      </c>
    </row>
    <row r="163" spans="1:65" s="13" customFormat="1" ht="10.199999999999999">
      <c r="B163" s="189"/>
      <c r="C163" s="190"/>
      <c r="D163" s="184" t="s">
        <v>165</v>
      </c>
      <c r="E163" s="191" t="s">
        <v>18</v>
      </c>
      <c r="F163" s="192" t="s">
        <v>210</v>
      </c>
      <c r="G163" s="190"/>
      <c r="H163" s="193">
        <v>398.68299999999999</v>
      </c>
      <c r="I163" s="194"/>
      <c r="J163" s="190"/>
      <c r="K163" s="190"/>
      <c r="L163" s="195"/>
      <c r="M163" s="196"/>
      <c r="N163" s="197"/>
      <c r="O163" s="197"/>
      <c r="P163" s="197"/>
      <c r="Q163" s="197"/>
      <c r="R163" s="197"/>
      <c r="S163" s="197"/>
      <c r="T163" s="198"/>
      <c r="AT163" s="199" t="s">
        <v>165</v>
      </c>
      <c r="AU163" s="199" t="s">
        <v>141</v>
      </c>
      <c r="AV163" s="13" t="s">
        <v>85</v>
      </c>
      <c r="AW163" s="13" t="s">
        <v>34</v>
      </c>
      <c r="AX163" s="13" t="s">
        <v>75</v>
      </c>
      <c r="AY163" s="199" t="s">
        <v>132</v>
      </c>
    </row>
    <row r="164" spans="1:65" s="14" customFormat="1" ht="10.199999999999999">
      <c r="B164" s="200"/>
      <c r="C164" s="201"/>
      <c r="D164" s="184" t="s">
        <v>165</v>
      </c>
      <c r="E164" s="202" t="s">
        <v>18</v>
      </c>
      <c r="F164" s="203" t="s">
        <v>211</v>
      </c>
      <c r="G164" s="201"/>
      <c r="H164" s="202" t="s">
        <v>18</v>
      </c>
      <c r="I164" s="204"/>
      <c r="J164" s="201"/>
      <c r="K164" s="201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165</v>
      </c>
      <c r="AU164" s="209" t="s">
        <v>141</v>
      </c>
      <c r="AV164" s="14" t="s">
        <v>83</v>
      </c>
      <c r="AW164" s="14" t="s">
        <v>34</v>
      </c>
      <c r="AX164" s="14" t="s">
        <v>75</v>
      </c>
      <c r="AY164" s="209" t="s">
        <v>132</v>
      </c>
    </row>
    <row r="165" spans="1:65" s="13" customFormat="1" ht="10.199999999999999">
      <c r="B165" s="189"/>
      <c r="C165" s="190"/>
      <c r="D165" s="184" t="s">
        <v>165</v>
      </c>
      <c r="E165" s="191" t="s">
        <v>18</v>
      </c>
      <c r="F165" s="192" t="s">
        <v>212</v>
      </c>
      <c r="G165" s="190"/>
      <c r="H165" s="193">
        <v>591.71600000000001</v>
      </c>
      <c r="I165" s="194"/>
      <c r="J165" s="190"/>
      <c r="K165" s="190"/>
      <c r="L165" s="195"/>
      <c r="M165" s="196"/>
      <c r="N165" s="197"/>
      <c r="O165" s="197"/>
      <c r="P165" s="197"/>
      <c r="Q165" s="197"/>
      <c r="R165" s="197"/>
      <c r="S165" s="197"/>
      <c r="T165" s="198"/>
      <c r="AT165" s="199" t="s">
        <v>165</v>
      </c>
      <c r="AU165" s="199" t="s">
        <v>141</v>
      </c>
      <c r="AV165" s="13" t="s">
        <v>85</v>
      </c>
      <c r="AW165" s="13" t="s">
        <v>34</v>
      </c>
      <c r="AX165" s="13" t="s">
        <v>75</v>
      </c>
      <c r="AY165" s="199" t="s">
        <v>132</v>
      </c>
    </row>
    <row r="166" spans="1:65" s="14" customFormat="1" ht="10.199999999999999">
      <c r="B166" s="200"/>
      <c r="C166" s="201"/>
      <c r="D166" s="184" t="s">
        <v>165</v>
      </c>
      <c r="E166" s="202" t="s">
        <v>18</v>
      </c>
      <c r="F166" s="203" t="s">
        <v>213</v>
      </c>
      <c r="G166" s="201"/>
      <c r="H166" s="202" t="s">
        <v>18</v>
      </c>
      <c r="I166" s="204"/>
      <c r="J166" s="201"/>
      <c r="K166" s="201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165</v>
      </c>
      <c r="AU166" s="209" t="s">
        <v>141</v>
      </c>
      <c r="AV166" s="14" t="s">
        <v>83</v>
      </c>
      <c r="AW166" s="14" t="s">
        <v>34</v>
      </c>
      <c r="AX166" s="14" t="s">
        <v>75</v>
      </c>
      <c r="AY166" s="209" t="s">
        <v>132</v>
      </c>
    </row>
    <row r="167" spans="1:65" s="13" customFormat="1" ht="10.199999999999999">
      <c r="B167" s="189"/>
      <c r="C167" s="190"/>
      <c r="D167" s="184" t="s">
        <v>165</v>
      </c>
      <c r="E167" s="191" t="s">
        <v>18</v>
      </c>
      <c r="F167" s="192" t="s">
        <v>214</v>
      </c>
      <c r="G167" s="190"/>
      <c r="H167" s="193">
        <v>515.90700000000004</v>
      </c>
      <c r="I167" s="194"/>
      <c r="J167" s="190"/>
      <c r="K167" s="190"/>
      <c r="L167" s="195"/>
      <c r="M167" s="196"/>
      <c r="N167" s="197"/>
      <c r="O167" s="197"/>
      <c r="P167" s="197"/>
      <c r="Q167" s="197"/>
      <c r="R167" s="197"/>
      <c r="S167" s="197"/>
      <c r="T167" s="198"/>
      <c r="AT167" s="199" t="s">
        <v>165</v>
      </c>
      <c r="AU167" s="199" t="s">
        <v>141</v>
      </c>
      <c r="AV167" s="13" t="s">
        <v>85</v>
      </c>
      <c r="AW167" s="13" t="s">
        <v>34</v>
      </c>
      <c r="AX167" s="13" t="s">
        <v>75</v>
      </c>
      <c r="AY167" s="199" t="s">
        <v>132</v>
      </c>
    </row>
    <row r="168" spans="1:65" s="14" customFormat="1" ht="10.199999999999999">
      <c r="B168" s="200"/>
      <c r="C168" s="201"/>
      <c r="D168" s="184" t="s">
        <v>165</v>
      </c>
      <c r="E168" s="202" t="s">
        <v>18</v>
      </c>
      <c r="F168" s="203" t="s">
        <v>215</v>
      </c>
      <c r="G168" s="201"/>
      <c r="H168" s="202" t="s">
        <v>18</v>
      </c>
      <c r="I168" s="204"/>
      <c r="J168" s="201"/>
      <c r="K168" s="201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165</v>
      </c>
      <c r="AU168" s="209" t="s">
        <v>141</v>
      </c>
      <c r="AV168" s="14" t="s">
        <v>83</v>
      </c>
      <c r="AW168" s="14" t="s">
        <v>34</v>
      </c>
      <c r="AX168" s="14" t="s">
        <v>75</v>
      </c>
      <c r="AY168" s="209" t="s">
        <v>132</v>
      </c>
    </row>
    <row r="169" spans="1:65" s="13" customFormat="1" ht="10.199999999999999">
      <c r="B169" s="189"/>
      <c r="C169" s="190"/>
      <c r="D169" s="184" t="s">
        <v>165</v>
      </c>
      <c r="E169" s="191" t="s">
        <v>18</v>
      </c>
      <c r="F169" s="192" t="s">
        <v>216</v>
      </c>
      <c r="G169" s="190"/>
      <c r="H169" s="193">
        <v>8.75</v>
      </c>
      <c r="I169" s="194"/>
      <c r="J169" s="190"/>
      <c r="K169" s="190"/>
      <c r="L169" s="195"/>
      <c r="M169" s="196"/>
      <c r="N169" s="197"/>
      <c r="O169" s="197"/>
      <c r="P169" s="197"/>
      <c r="Q169" s="197"/>
      <c r="R169" s="197"/>
      <c r="S169" s="197"/>
      <c r="T169" s="198"/>
      <c r="AT169" s="199" t="s">
        <v>165</v>
      </c>
      <c r="AU169" s="199" t="s">
        <v>141</v>
      </c>
      <c r="AV169" s="13" t="s">
        <v>85</v>
      </c>
      <c r="AW169" s="13" t="s">
        <v>34</v>
      </c>
      <c r="AX169" s="13" t="s">
        <v>75</v>
      </c>
      <c r="AY169" s="199" t="s">
        <v>132</v>
      </c>
    </row>
    <row r="170" spans="1:65" s="15" customFormat="1" ht="10.199999999999999">
      <c r="B170" s="210"/>
      <c r="C170" s="211"/>
      <c r="D170" s="184" t="s">
        <v>165</v>
      </c>
      <c r="E170" s="212" t="s">
        <v>18</v>
      </c>
      <c r="F170" s="213" t="s">
        <v>203</v>
      </c>
      <c r="G170" s="211"/>
      <c r="H170" s="214">
        <v>1515.056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165</v>
      </c>
      <c r="AU170" s="220" t="s">
        <v>141</v>
      </c>
      <c r="AV170" s="15" t="s">
        <v>131</v>
      </c>
      <c r="AW170" s="15" t="s">
        <v>34</v>
      </c>
      <c r="AX170" s="15" t="s">
        <v>75</v>
      </c>
      <c r="AY170" s="220" t="s">
        <v>132</v>
      </c>
    </row>
    <row r="171" spans="1:65" s="14" customFormat="1" ht="10.199999999999999">
      <c r="B171" s="200"/>
      <c r="C171" s="201"/>
      <c r="D171" s="184" t="s">
        <v>165</v>
      </c>
      <c r="E171" s="202" t="s">
        <v>18</v>
      </c>
      <c r="F171" s="203" t="s">
        <v>230</v>
      </c>
      <c r="G171" s="201"/>
      <c r="H171" s="202" t="s">
        <v>18</v>
      </c>
      <c r="I171" s="204"/>
      <c r="J171" s="201"/>
      <c r="K171" s="201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165</v>
      </c>
      <c r="AU171" s="209" t="s">
        <v>141</v>
      </c>
      <c r="AV171" s="14" t="s">
        <v>83</v>
      </c>
      <c r="AW171" s="14" t="s">
        <v>34</v>
      </c>
      <c r="AX171" s="14" t="s">
        <v>75</v>
      </c>
      <c r="AY171" s="209" t="s">
        <v>132</v>
      </c>
    </row>
    <row r="172" spans="1:65" s="13" customFormat="1" ht="10.199999999999999">
      <c r="B172" s="189"/>
      <c r="C172" s="190"/>
      <c r="D172" s="184" t="s">
        <v>165</v>
      </c>
      <c r="E172" s="191" t="s">
        <v>18</v>
      </c>
      <c r="F172" s="192" t="s">
        <v>231</v>
      </c>
      <c r="G172" s="190"/>
      <c r="H172" s="193">
        <v>454.517</v>
      </c>
      <c r="I172" s="194"/>
      <c r="J172" s="190"/>
      <c r="K172" s="190"/>
      <c r="L172" s="195"/>
      <c r="M172" s="196"/>
      <c r="N172" s="197"/>
      <c r="O172" s="197"/>
      <c r="P172" s="197"/>
      <c r="Q172" s="197"/>
      <c r="R172" s="197"/>
      <c r="S172" s="197"/>
      <c r="T172" s="198"/>
      <c r="AT172" s="199" t="s">
        <v>165</v>
      </c>
      <c r="AU172" s="199" t="s">
        <v>141</v>
      </c>
      <c r="AV172" s="13" t="s">
        <v>85</v>
      </c>
      <c r="AW172" s="13" t="s">
        <v>34</v>
      </c>
      <c r="AX172" s="13" t="s">
        <v>83</v>
      </c>
      <c r="AY172" s="199" t="s">
        <v>132</v>
      </c>
    </row>
    <row r="173" spans="1:65" s="2" customFormat="1" ht="49.05" customHeight="1">
      <c r="A173" s="36"/>
      <c r="B173" s="37"/>
      <c r="C173" s="171" t="s">
        <v>232</v>
      </c>
      <c r="D173" s="171" t="s">
        <v>136</v>
      </c>
      <c r="E173" s="172" t="s">
        <v>233</v>
      </c>
      <c r="F173" s="173" t="s">
        <v>234</v>
      </c>
      <c r="G173" s="174" t="s">
        <v>207</v>
      </c>
      <c r="H173" s="175">
        <v>64.155000000000001</v>
      </c>
      <c r="I173" s="176"/>
      <c r="J173" s="177">
        <f>ROUND(I173*H173,2)</f>
        <v>0</v>
      </c>
      <c r="K173" s="173" t="s">
        <v>140</v>
      </c>
      <c r="L173" s="41"/>
      <c r="M173" s="178" t="s">
        <v>18</v>
      </c>
      <c r="N173" s="179" t="s">
        <v>46</v>
      </c>
      <c r="O173" s="66"/>
      <c r="P173" s="180">
        <f>O173*H173</f>
        <v>0</v>
      </c>
      <c r="Q173" s="180">
        <v>0</v>
      </c>
      <c r="R173" s="180">
        <f>Q173*H173</f>
        <v>0</v>
      </c>
      <c r="S173" s="180">
        <v>0</v>
      </c>
      <c r="T173" s="18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2" t="s">
        <v>131</v>
      </c>
      <c r="AT173" s="182" t="s">
        <v>136</v>
      </c>
      <c r="AU173" s="182" t="s">
        <v>141</v>
      </c>
      <c r="AY173" s="19" t="s">
        <v>132</v>
      </c>
      <c r="BE173" s="183">
        <f>IF(N173="základní",J173,0)</f>
        <v>0</v>
      </c>
      <c r="BF173" s="183">
        <f>IF(N173="snížená",J173,0)</f>
        <v>0</v>
      </c>
      <c r="BG173" s="183">
        <f>IF(N173="zákl. přenesená",J173,0)</f>
        <v>0</v>
      </c>
      <c r="BH173" s="183">
        <f>IF(N173="sníž. přenesená",J173,0)</f>
        <v>0</v>
      </c>
      <c r="BI173" s="183">
        <f>IF(N173="nulová",J173,0)</f>
        <v>0</v>
      </c>
      <c r="BJ173" s="19" t="s">
        <v>83</v>
      </c>
      <c r="BK173" s="183">
        <f>ROUND(I173*H173,2)</f>
        <v>0</v>
      </c>
      <c r="BL173" s="19" t="s">
        <v>131</v>
      </c>
      <c r="BM173" s="182" t="s">
        <v>235</v>
      </c>
    </row>
    <row r="174" spans="1:65" s="14" customFormat="1" ht="10.199999999999999">
      <c r="B174" s="200"/>
      <c r="C174" s="201"/>
      <c r="D174" s="184" t="s">
        <v>165</v>
      </c>
      <c r="E174" s="202" t="s">
        <v>18</v>
      </c>
      <c r="F174" s="203" t="s">
        <v>236</v>
      </c>
      <c r="G174" s="201"/>
      <c r="H174" s="202" t="s">
        <v>18</v>
      </c>
      <c r="I174" s="204"/>
      <c r="J174" s="201"/>
      <c r="K174" s="201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165</v>
      </c>
      <c r="AU174" s="209" t="s">
        <v>141</v>
      </c>
      <c r="AV174" s="14" t="s">
        <v>83</v>
      </c>
      <c r="AW174" s="14" t="s">
        <v>34</v>
      </c>
      <c r="AX174" s="14" t="s">
        <v>75</v>
      </c>
      <c r="AY174" s="209" t="s">
        <v>132</v>
      </c>
    </row>
    <row r="175" spans="1:65" s="13" customFormat="1" ht="10.199999999999999">
      <c r="B175" s="189"/>
      <c r="C175" s="190"/>
      <c r="D175" s="184" t="s">
        <v>165</v>
      </c>
      <c r="E175" s="191" t="s">
        <v>18</v>
      </c>
      <c r="F175" s="192" t="s">
        <v>237</v>
      </c>
      <c r="G175" s="190"/>
      <c r="H175" s="193">
        <v>53.41</v>
      </c>
      <c r="I175" s="194"/>
      <c r="J175" s="190"/>
      <c r="K175" s="190"/>
      <c r="L175" s="195"/>
      <c r="M175" s="196"/>
      <c r="N175" s="197"/>
      <c r="O175" s="197"/>
      <c r="P175" s="197"/>
      <c r="Q175" s="197"/>
      <c r="R175" s="197"/>
      <c r="S175" s="197"/>
      <c r="T175" s="198"/>
      <c r="AT175" s="199" t="s">
        <v>165</v>
      </c>
      <c r="AU175" s="199" t="s">
        <v>141</v>
      </c>
      <c r="AV175" s="13" t="s">
        <v>85</v>
      </c>
      <c r="AW175" s="13" t="s">
        <v>34</v>
      </c>
      <c r="AX175" s="13" t="s">
        <v>75</v>
      </c>
      <c r="AY175" s="199" t="s">
        <v>132</v>
      </c>
    </row>
    <row r="176" spans="1:65" s="14" customFormat="1" ht="10.199999999999999">
      <c r="B176" s="200"/>
      <c r="C176" s="201"/>
      <c r="D176" s="184" t="s">
        <v>165</v>
      </c>
      <c r="E176" s="202" t="s">
        <v>18</v>
      </c>
      <c r="F176" s="203" t="s">
        <v>238</v>
      </c>
      <c r="G176" s="201"/>
      <c r="H176" s="202" t="s">
        <v>18</v>
      </c>
      <c r="I176" s="204"/>
      <c r="J176" s="201"/>
      <c r="K176" s="201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165</v>
      </c>
      <c r="AU176" s="209" t="s">
        <v>141</v>
      </c>
      <c r="AV176" s="14" t="s">
        <v>83</v>
      </c>
      <c r="AW176" s="14" t="s">
        <v>34</v>
      </c>
      <c r="AX176" s="14" t="s">
        <v>75</v>
      </c>
      <c r="AY176" s="209" t="s">
        <v>132</v>
      </c>
    </row>
    <row r="177" spans="1:65" s="13" customFormat="1" ht="10.199999999999999">
      <c r="B177" s="189"/>
      <c r="C177" s="190"/>
      <c r="D177" s="184" t="s">
        <v>165</v>
      </c>
      <c r="E177" s="191" t="s">
        <v>18</v>
      </c>
      <c r="F177" s="192" t="s">
        <v>239</v>
      </c>
      <c r="G177" s="190"/>
      <c r="H177" s="193">
        <v>23.04</v>
      </c>
      <c r="I177" s="194"/>
      <c r="J177" s="190"/>
      <c r="K177" s="190"/>
      <c r="L177" s="195"/>
      <c r="M177" s="196"/>
      <c r="N177" s="197"/>
      <c r="O177" s="197"/>
      <c r="P177" s="197"/>
      <c r="Q177" s="197"/>
      <c r="R177" s="197"/>
      <c r="S177" s="197"/>
      <c r="T177" s="198"/>
      <c r="AT177" s="199" t="s">
        <v>165</v>
      </c>
      <c r="AU177" s="199" t="s">
        <v>141</v>
      </c>
      <c r="AV177" s="13" t="s">
        <v>85</v>
      </c>
      <c r="AW177" s="13" t="s">
        <v>34</v>
      </c>
      <c r="AX177" s="13" t="s">
        <v>75</v>
      </c>
      <c r="AY177" s="199" t="s">
        <v>132</v>
      </c>
    </row>
    <row r="178" spans="1:65" s="14" customFormat="1" ht="10.199999999999999">
      <c r="B178" s="200"/>
      <c r="C178" s="201"/>
      <c r="D178" s="184" t="s">
        <v>165</v>
      </c>
      <c r="E178" s="202" t="s">
        <v>18</v>
      </c>
      <c r="F178" s="203" t="s">
        <v>240</v>
      </c>
      <c r="G178" s="201"/>
      <c r="H178" s="202" t="s">
        <v>18</v>
      </c>
      <c r="I178" s="204"/>
      <c r="J178" s="201"/>
      <c r="K178" s="201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165</v>
      </c>
      <c r="AU178" s="209" t="s">
        <v>141</v>
      </c>
      <c r="AV178" s="14" t="s">
        <v>83</v>
      </c>
      <c r="AW178" s="14" t="s">
        <v>34</v>
      </c>
      <c r="AX178" s="14" t="s">
        <v>75</v>
      </c>
      <c r="AY178" s="209" t="s">
        <v>132</v>
      </c>
    </row>
    <row r="179" spans="1:65" s="13" customFormat="1" ht="10.199999999999999">
      <c r="B179" s="189"/>
      <c r="C179" s="190"/>
      <c r="D179" s="184" t="s">
        <v>165</v>
      </c>
      <c r="E179" s="191" t="s">
        <v>18</v>
      </c>
      <c r="F179" s="192" t="s">
        <v>241</v>
      </c>
      <c r="G179" s="190"/>
      <c r="H179" s="193">
        <v>4.8</v>
      </c>
      <c r="I179" s="194"/>
      <c r="J179" s="190"/>
      <c r="K179" s="190"/>
      <c r="L179" s="195"/>
      <c r="M179" s="196"/>
      <c r="N179" s="197"/>
      <c r="O179" s="197"/>
      <c r="P179" s="197"/>
      <c r="Q179" s="197"/>
      <c r="R179" s="197"/>
      <c r="S179" s="197"/>
      <c r="T179" s="198"/>
      <c r="AT179" s="199" t="s">
        <v>165</v>
      </c>
      <c r="AU179" s="199" t="s">
        <v>141</v>
      </c>
      <c r="AV179" s="13" t="s">
        <v>85</v>
      </c>
      <c r="AW179" s="13" t="s">
        <v>34</v>
      </c>
      <c r="AX179" s="13" t="s">
        <v>75</v>
      </c>
      <c r="AY179" s="199" t="s">
        <v>132</v>
      </c>
    </row>
    <row r="180" spans="1:65" s="14" customFormat="1" ht="10.199999999999999">
      <c r="B180" s="200"/>
      <c r="C180" s="201"/>
      <c r="D180" s="184" t="s">
        <v>165</v>
      </c>
      <c r="E180" s="202" t="s">
        <v>18</v>
      </c>
      <c r="F180" s="203" t="s">
        <v>242</v>
      </c>
      <c r="G180" s="201"/>
      <c r="H180" s="202" t="s">
        <v>18</v>
      </c>
      <c r="I180" s="204"/>
      <c r="J180" s="201"/>
      <c r="K180" s="201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165</v>
      </c>
      <c r="AU180" s="209" t="s">
        <v>141</v>
      </c>
      <c r="AV180" s="14" t="s">
        <v>83</v>
      </c>
      <c r="AW180" s="14" t="s">
        <v>34</v>
      </c>
      <c r="AX180" s="14" t="s">
        <v>75</v>
      </c>
      <c r="AY180" s="209" t="s">
        <v>132</v>
      </c>
    </row>
    <row r="181" spans="1:65" s="13" customFormat="1" ht="10.199999999999999">
      <c r="B181" s="189"/>
      <c r="C181" s="190"/>
      <c r="D181" s="184" t="s">
        <v>165</v>
      </c>
      <c r="E181" s="191" t="s">
        <v>18</v>
      </c>
      <c r="F181" s="192" t="s">
        <v>243</v>
      </c>
      <c r="G181" s="190"/>
      <c r="H181" s="193">
        <v>9.6</v>
      </c>
      <c r="I181" s="194"/>
      <c r="J181" s="190"/>
      <c r="K181" s="190"/>
      <c r="L181" s="195"/>
      <c r="M181" s="196"/>
      <c r="N181" s="197"/>
      <c r="O181" s="197"/>
      <c r="P181" s="197"/>
      <c r="Q181" s="197"/>
      <c r="R181" s="197"/>
      <c r="S181" s="197"/>
      <c r="T181" s="198"/>
      <c r="AT181" s="199" t="s">
        <v>165</v>
      </c>
      <c r="AU181" s="199" t="s">
        <v>141</v>
      </c>
      <c r="AV181" s="13" t="s">
        <v>85</v>
      </c>
      <c r="AW181" s="13" t="s">
        <v>34</v>
      </c>
      <c r="AX181" s="13" t="s">
        <v>75</v>
      </c>
      <c r="AY181" s="199" t="s">
        <v>132</v>
      </c>
    </row>
    <row r="182" spans="1:65" s="14" customFormat="1" ht="10.199999999999999">
      <c r="B182" s="200"/>
      <c r="C182" s="201"/>
      <c r="D182" s="184" t="s">
        <v>165</v>
      </c>
      <c r="E182" s="202" t="s">
        <v>18</v>
      </c>
      <c r="F182" s="203" t="s">
        <v>244</v>
      </c>
      <c r="G182" s="201"/>
      <c r="H182" s="202" t="s">
        <v>18</v>
      </c>
      <c r="I182" s="204"/>
      <c r="J182" s="201"/>
      <c r="K182" s="201"/>
      <c r="L182" s="205"/>
      <c r="M182" s="206"/>
      <c r="N182" s="207"/>
      <c r="O182" s="207"/>
      <c r="P182" s="207"/>
      <c r="Q182" s="207"/>
      <c r="R182" s="207"/>
      <c r="S182" s="207"/>
      <c r="T182" s="208"/>
      <c r="AT182" s="209" t="s">
        <v>165</v>
      </c>
      <c r="AU182" s="209" t="s">
        <v>141</v>
      </c>
      <c r="AV182" s="14" t="s">
        <v>83</v>
      </c>
      <c r="AW182" s="14" t="s">
        <v>34</v>
      </c>
      <c r="AX182" s="14" t="s">
        <v>75</v>
      </c>
      <c r="AY182" s="209" t="s">
        <v>132</v>
      </c>
    </row>
    <row r="183" spans="1:65" s="13" customFormat="1" ht="10.199999999999999">
      <c r="B183" s="189"/>
      <c r="C183" s="190"/>
      <c r="D183" s="184" t="s">
        <v>165</v>
      </c>
      <c r="E183" s="191" t="s">
        <v>18</v>
      </c>
      <c r="F183" s="192" t="s">
        <v>245</v>
      </c>
      <c r="G183" s="190"/>
      <c r="H183" s="193">
        <v>0.8</v>
      </c>
      <c r="I183" s="194"/>
      <c r="J183" s="190"/>
      <c r="K183" s="190"/>
      <c r="L183" s="195"/>
      <c r="M183" s="196"/>
      <c r="N183" s="197"/>
      <c r="O183" s="197"/>
      <c r="P183" s="197"/>
      <c r="Q183" s="197"/>
      <c r="R183" s="197"/>
      <c r="S183" s="197"/>
      <c r="T183" s="198"/>
      <c r="AT183" s="199" t="s">
        <v>165</v>
      </c>
      <c r="AU183" s="199" t="s">
        <v>141</v>
      </c>
      <c r="AV183" s="13" t="s">
        <v>85</v>
      </c>
      <c r="AW183" s="13" t="s">
        <v>34</v>
      </c>
      <c r="AX183" s="13" t="s">
        <v>75</v>
      </c>
      <c r="AY183" s="199" t="s">
        <v>132</v>
      </c>
    </row>
    <row r="184" spans="1:65" s="15" customFormat="1" ht="10.199999999999999">
      <c r="B184" s="210"/>
      <c r="C184" s="211"/>
      <c r="D184" s="184" t="s">
        <v>165</v>
      </c>
      <c r="E184" s="212" t="s">
        <v>18</v>
      </c>
      <c r="F184" s="213" t="s">
        <v>203</v>
      </c>
      <c r="G184" s="211"/>
      <c r="H184" s="214">
        <v>91.649999999999977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165</v>
      </c>
      <c r="AU184" s="220" t="s">
        <v>141</v>
      </c>
      <c r="AV184" s="15" t="s">
        <v>131</v>
      </c>
      <c r="AW184" s="15" t="s">
        <v>34</v>
      </c>
      <c r="AX184" s="15" t="s">
        <v>75</v>
      </c>
      <c r="AY184" s="220" t="s">
        <v>132</v>
      </c>
    </row>
    <row r="185" spans="1:65" s="14" customFormat="1" ht="10.199999999999999">
      <c r="B185" s="200"/>
      <c r="C185" s="201"/>
      <c r="D185" s="184" t="s">
        <v>165</v>
      </c>
      <c r="E185" s="202" t="s">
        <v>18</v>
      </c>
      <c r="F185" s="203" t="s">
        <v>246</v>
      </c>
      <c r="G185" s="201"/>
      <c r="H185" s="202" t="s">
        <v>18</v>
      </c>
      <c r="I185" s="204"/>
      <c r="J185" s="201"/>
      <c r="K185" s="201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165</v>
      </c>
      <c r="AU185" s="209" t="s">
        <v>141</v>
      </c>
      <c r="AV185" s="14" t="s">
        <v>83</v>
      </c>
      <c r="AW185" s="14" t="s">
        <v>34</v>
      </c>
      <c r="AX185" s="14" t="s">
        <v>75</v>
      </c>
      <c r="AY185" s="209" t="s">
        <v>132</v>
      </c>
    </row>
    <row r="186" spans="1:65" s="13" customFormat="1" ht="10.199999999999999">
      <c r="B186" s="189"/>
      <c r="C186" s="190"/>
      <c r="D186" s="184" t="s">
        <v>165</v>
      </c>
      <c r="E186" s="191" t="s">
        <v>18</v>
      </c>
      <c r="F186" s="192" t="s">
        <v>247</v>
      </c>
      <c r="G186" s="190"/>
      <c r="H186" s="193">
        <v>64.155000000000001</v>
      </c>
      <c r="I186" s="194"/>
      <c r="J186" s="190"/>
      <c r="K186" s="190"/>
      <c r="L186" s="195"/>
      <c r="M186" s="196"/>
      <c r="N186" s="197"/>
      <c r="O186" s="197"/>
      <c r="P186" s="197"/>
      <c r="Q186" s="197"/>
      <c r="R186" s="197"/>
      <c r="S186" s="197"/>
      <c r="T186" s="198"/>
      <c r="AT186" s="199" t="s">
        <v>165</v>
      </c>
      <c r="AU186" s="199" t="s">
        <v>141</v>
      </c>
      <c r="AV186" s="13" t="s">
        <v>85</v>
      </c>
      <c r="AW186" s="13" t="s">
        <v>34</v>
      </c>
      <c r="AX186" s="13" t="s">
        <v>83</v>
      </c>
      <c r="AY186" s="199" t="s">
        <v>132</v>
      </c>
    </row>
    <row r="187" spans="1:65" s="2" customFormat="1" ht="37.799999999999997" customHeight="1">
      <c r="A187" s="36"/>
      <c r="B187" s="37"/>
      <c r="C187" s="171" t="s">
        <v>248</v>
      </c>
      <c r="D187" s="171" t="s">
        <v>136</v>
      </c>
      <c r="E187" s="172" t="s">
        <v>249</v>
      </c>
      <c r="F187" s="173" t="s">
        <v>250</v>
      </c>
      <c r="G187" s="174" t="s">
        <v>207</v>
      </c>
      <c r="H187" s="175">
        <v>27.495000000000001</v>
      </c>
      <c r="I187" s="176"/>
      <c r="J187" s="177">
        <f>ROUND(I187*H187,2)</f>
        <v>0</v>
      </c>
      <c r="K187" s="173" t="s">
        <v>140</v>
      </c>
      <c r="L187" s="41"/>
      <c r="M187" s="178" t="s">
        <v>18</v>
      </c>
      <c r="N187" s="179" t="s">
        <v>46</v>
      </c>
      <c r="O187" s="66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2" t="s">
        <v>131</v>
      </c>
      <c r="AT187" s="182" t="s">
        <v>136</v>
      </c>
      <c r="AU187" s="182" t="s">
        <v>141</v>
      </c>
      <c r="AY187" s="19" t="s">
        <v>132</v>
      </c>
      <c r="BE187" s="183">
        <f>IF(N187="základní",J187,0)</f>
        <v>0</v>
      </c>
      <c r="BF187" s="183">
        <f>IF(N187="snížená",J187,0)</f>
        <v>0</v>
      </c>
      <c r="BG187" s="183">
        <f>IF(N187="zákl. přenesená",J187,0)</f>
        <v>0</v>
      </c>
      <c r="BH187" s="183">
        <f>IF(N187="sníž. přenesená",J187,0)</f>
        <v>0</v>
      </c>
      <c r="BI187" s="183">
        <f>IF(N187="nulová",J187,0)</f>
        <v>0</v>
      </c>
      <c r="BJ187" s="19" t="s">
        <v>83</v>
      </c>
      <c r="BK187" s="183">
        <f>ROUND(I187*H187,2)</f>
        <v>0</v>
      </c>
      <c r="BL187" s="19" t="s">
        <v>131</v>
      </c>
      <c r="BM187" s="182" t="s">
        <v>251</v>
      </c>
    </row>
    <row r="188" spans="1:65" s="14" customFormat="1" ht="10.199999999999999">
      <c r="B188" s="200"/>
      <c r="C188" s="201"/>
      <c r="D188" s="184" t="s">
        <v>165</v>
      </c>
      <c r="E188" s="202" t="s">
        <v>18</v>
      </c>
      <c r="F188" s="203" t="s">
        <v>236</v>
      </c>
      <c r="G188" s="201"/>
      <c r="H188" s="202" t="s">
        <v>18</v>
      </c>
      <c r="I188" s="204"/>
      <c r="J188" s="201"/>
      <c r="K188" s="201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165</v>
      </c>
      <c r="AU188" s="209" t="s">
        <v>141</v>
      </c>
      <c r="AV188" s="14" t="s">
        <v>83</v>
      </c>
      <c r="AW188" s="14" t="s">
        <v>34</v>
      </c>
      <c r="AX188" s="14" t="s">
        <v>75</v>
      </c>
      <c r="AY188" s="209" t="s">
        <v>132</v>
      </c>
    </row>
    <row r="189" spans="1:65" s="13" customFormat="1" ht="10.199999999999999">
      <c r="B189" s="189"/>
      <c r="C189" s="190"/>
      <c r="D189" s="184" t="s">
        <v>165</v>
      </c>
      <c r="E189" s="191" t="s">
        <v>18</v>
      </c>
      <c r="F189" s="192" t="s">
        <v>237</v>
      </c>
      <c r="G189" s="190"/>
      <c r="H189" s="193">
        <v>53.41</v>
      </c>
      <c r="I189" s="194"/>
      <c r="J189" s="190"/>
      <c r="K189" s="190"/>
      <c r="L189" s="195"/>
      <c r="M189" s="196"/>
      <c r="N189" s="197"/>
      <c r="O189" s="197"/>
      <c r="P189" s="197"/>
      <c r="Q189" s="197"/>
      <c r="R189" s="197"/>
      <c r="S189" s="197"/>
      <c r="T189" s="198"/>
      <c r="AT189" s="199" t="s">
        <v>165</v>
      </c>
      <c r="AU189" s="199" t="s">
        <v>141</v>
      </c>
      <c r="AV189" s="13" t="s">
        <v>85</v>
      </c>
      <c r="AW189" s="13" t="s">
        <v>34</v>
      </c>
      <c r="AX189" s="13" t="s">
        <v>75</v>
      </c>
      <c r="AY189" s="199" t="s">
        <v>132</v>
      </c>
    </row>
    <row r="190" spans="1:65" s="14" customFormat="1" ht="10.199999999999999">
      <c r="B190" s="200"/>
      <c r="C190" s="201"/>
      <c r="D190" s="184" t="s">
        <v>165</v>
      </c>
      <c r="E190" s="202" t="s">
        <v>18</v>
      </c>
      <c r="F190" s="203" t="s">
        <v>238</v>
      </c>
      <c r="G190" s="201"/>
      <c r="H190" s="202" t="s">
        <v>18</v>
      </c>
      <c r="I190" s="204"/>
      <c r="J190" s="201"/>
      <c r="K190" s="201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165</v>
      </c>
      <c r="AU190" s="209" t="s">
        <v>141</v>
      </c>
      <c r="AV190" s="14" t="s">
        <v>83</v>
      </c>
      <c r="AW190" s="14" t="s">
        <v>34</v>
      </c>
      <c r="AX190" s="14" t="s">
        <v>75</v>
      </c>
      <c r="AY190" s="209" t="s">
        <v>132</v>
      </c>
    </row>
    <row r="191" spans="1:65" s="13" customFormat="1" ht="10.199999999999999">
      <c r="B191" s="189"/>
      <c r="C191" s="190"/>
      <c r="D191" s="184" t="s">
        <v>165</v>
      </c>
      <c r="E191" s="191" t="s">
        <v>18</v>
      </c>
      <c r="F191" s="192" t="s">
        <v>239</v>
      </c>
      <c r="G191" s="190"/>
      <c r="H191" s="193">
        <v>23.04</v>
      </c>
      <c r="I191" s="194"/>
      <c r="J191" s="190"/>
      <c r="K191" s="190"/>
      <c r="L191" s="195"/>
      <c r="M191" s="196"/>
      <c r="N191" s="197"/>
      <c r="O191" s="197"/>
      <c r="P191" s="197"/>
      <c r="Q191" s="197"/>
      <c r="R191" s="197"/>
      <c r="S191" s="197"/>
      <c r="T191" s="198"/>
      <c r="AT191" s="199" t="s">
        <v>165</v>
      </c>
      <c r="AU191" s="199" t="s">
        <v>141</v>
      </c>
      <c r="AV191" s="13" t="s">
        <v>85</v>
      </c>
      <c r="AW191" s="13" t="s">
        <v>34</v>
      </c>
      <c r="AX191" s="13" t="s">
        <v>75</v>
      </c>
      <c r="AY191" s="199" t="s">
        <v>132</v>
      </c>
    </row>
    <row r="192" spans="1:65" s="14" customFormat="1" ht="10.199999999999999">
      <c r="B192" s="200"/>
      <c r="C192" s="201"/>
      <c r="D192" s="184" t="s">
        <v>165</v>
      </c>
      <c r="E192" s="202" t="s">
        <v>18</v>
      </c>
      <c r="F192" s="203" t="s">
        <v>240</v>
      </c>
      <c r="G192" s="201"/>
      <c r="H192" s="202" t="s">
        <v>18</v>
      </c>
      <c r="I192" s="204"/>
      <c r="J192" s="201"/>
      <c r="K192" s="201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165</v>
      </c>
      <c r="AU192" s="209" t="s">
        <v>141</v>
      </c>
      <c r="AV192" s="14" t="s">
        <v>83</v>
      </c>
      <c r="AW192" s="14" t="s">
        <v>34</v>
      </c>
      <c r="AX192" s="14" t="s">
        <v>75</v>
      </c>
      <c r="AY192" s="209" t="s">
        <v>132</v>
      </c>
    </row>
    <row r="193" spans="1:65" s="13" customFormat="1" ht="10.199999999999999">
      <c r="B193" s="189"/>
      <c r="C193" s="190"/>
      <c r="D193" s="184" t="s">
        <v>165</v>
      </c>
      <c r="E193" s="191" t="s">
        <v>18</v>
      </c>
      <c r="F193" s="192" t="s">
        <v>241</v>
      </c>
      <c r="G193" s="190"/>
      <c r="H193" s="193">
        <v>4.8</v>
      </c>
      <c r="I193" s="194"/>
      <c r="J193" s="190"/>
      <c r="K193" s="190"/>
      <c r="L193" s="195"/>
      <c r="M193" s="196"/>
      <c r="N193" s="197"/>
      <c r="O193" s="197"/>
      <c r="P193" s="197"/>
      <c r="Q193" s="197"/>
      <c r="R193" s="197"/>
      <c r="S193" s="197"/>
      <c r="T193" s="198"/>
      <c r="AT193" s="199" t="s">
        <v>165</v>
      </c>
      <c r="AU193" s="199" t="s">
        <v>141</v>
      </c>
      <c r="AV193" s="13" t="s">
        <v>85</v>
      </c>
      <c r="AW193" s="13" t="s">
        <v>34</v>
      </c>
      <c r="AX193" s="13" t="s">
        <v>75</v>
      </c>
      <c r="AY193" s="199" t="s">
        <v>132</v>
      </c>
    </row>
    <row r="194" spans="1:65" s="14" customFormat="1" ht="10.199999999999999">
      <c r="B194" s="200"/>
      <c r="C194" s="201"/>
      <c r="D194" s="184" t="s">
        <v>165</v>
      </c>
      <c r="E194" s="202" t="s">
        <v>18</v>
      </c>
      <c r="F194" s="203" t="s">
        <v>242</v>
      </c>
      <c r="G194" s="201"/>
      <c r="H194" s="202" t="s">
        <v>18</v>
      </c>
      <c r="I194" s="204"/>
      <c r="J194" s="201"/>
      <c r="K194" s="201"/>
      <c r="L194" s="205"/>
      <c r="M194" s="206"/>
      <c r="N194" s="207"/>
      <c r="O194" s="207"/>
      <c r="P194" s="207"/>
      <c r="Q194" s="207"/>
      <c r="R194" s="207"/>
      <c r="S194" s="207"/>
      <c r="T194" s="208"/>
      <c r="AT194" s="209" t="s">
        <v>165</v>
      </c>
      <c r="AU194" s="209" t="s">
        <v>141</v>
      </c>
      <c r="AV194" s="14" t="s">
        <v>83</v>
      </c>
      <c r="AW194" s="14" t="s">
        <v>34</v>
      </c>
      <c r="AX194" s="14" t="s">
        <v>75</v>
      </c>
      <c r="AY194" s="209" t="s">
        <v>132</v>
      </c>
    </row>
    <row r="195" spans="1:65" s="13" customFormat="1" ht="10.199999999999999">
      <c r="B195" s="189"/>
      <c r="C195" s="190"/>
      <c r="D195" s="184" t="s">
        <v>165</v>
      </c>
      <c r="E195" s="191" t="s">
        <v>18</v>
      </c>
      <c r="F195" s="192" t="s">
        <v>243</v>
      </c>
      <c r="G195" s="190"/>
      <c r="H195" s="193">
        <v>9.6</v>
      </c>
      <c r="I195" s="194"/>
      <c r="J195" s="190"/>
      <c r="K195" s="190"/>
      <c r="L195" s="195"/>
      <c r="M195" s="196"/>
      <c r="N195" s="197"/>
      <c r="O195" s="197"/>
      <c r="P195" s="197"/>
      <c r="Q195" s="197"/>
      <c r="R195" s="197"/>
      <c r="S195" s="197"/>
      <c r="T195" s="198"/>
      <c r="AT195" s="199" t="s">
        <v>165</v>
      </c>
      <c r="AU195" s="199" t="s">
        <v>141</v>
      </c>
      <c r="AV195" s="13" t="s">
        <v>85</v>
      </c>
      <c r="AW195" s="13" t="s">
        <v>34</v>
      </c>
      <c r="AX195" s="13" t="s">
        <v>75</v>
      </c>
      <c r="AY195" s="199" t="s">
        <v>132</v>
      </c>
    </row>
    <row r="196" spans="1:65" s="14" customFormat="1" ht="10.199999999999999">
      <c r="B196" s="200"/>
      <c r="C196" s="201"/>
      <c r="D196" s="184" t="s">
        <v>165</v>
      </c>
      <c r="E196" s="202" t="s">
        <v>18</v>
      </c>
      <c r="F196" s="203" t="s">
        <v>244</v>
      </c>
      <c r="G196" s="201"/>
      <c r="H196" s="202" t="s">
        <v>18</v>
      </c>
      <c r="I196" s="204"/>
      <c r="J196" s="201"/>
      <c r="K196" s="201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165</v>
      </c>
      <c r="AU196" s="209" t="s">
        <v>141</v>
      </c>
      <c r="AV196" s="14" t="s">
        <v>83</v>
      </c>
      <c r="AW196" s="14" t="s">
        <v>34</v>
      </c>
      <c r="AX196" s="14" t="s">
        <v>75</v>
      </c>
      <c r="AY196" s="209" t="s">
        <v>132</v>
      </c>
    </row>
    <row r="197" spans="1:65" s="13" customFormat="1" ht="10.199999999999999">
      <c r="B197" s="189"/>
      <c r="C197" s="190"/>
      <c r="D197" s="184" t="s">
        <v>165</v>
      </c>
      <c r="E197" s="191" t="s">
        <v>18</v>
      </c>
      <c r="F197" s="192" t="s">
        <v>245</v>
      </c>
      <c r="G197" s="190"/>
      <c r="H197" s="193">
        <v>0.8</v>
      </c>
      <c r="I197" s="194"/>
      <c r="J197" s="190"/>
      <c r="K197" s="190"/>
      <c r="L197" s="195"/>
      <c r="M197" s="196"/>
      <c r="N197" s="197"/>
      <c r="O197" s="197"/>
      <c r="P197" s="197"/>
      <c r="Q197" s="197"/>
      <c r="R197" s="197"/>
      <c r="S197" s="197"/>
      <c r="T197" s="198"/>
      <c r="AT197" s="199" t="s">
        <v>165</v>
      </c>
      <c r="AU197" s="199" t="s">
        <v>141</v>
      </c>
      <c r="AV197" s="13" t="s">
        <v>85</v>
      </c>
      <c r="AW197" s="13" t="s">
        <v>34</v>
      </c>
      <c r="AX197" s="13" t="s">
        <v>75</v>
      </c>
      <c r="AY197" s="199" t="s">
        <v>132</v>
      </c>
    </row>
    <row r="198" spans="1:65" s="15" customFormat="1" ht="10.199999999999999">
      <c r="B198" s="210"/>
      <c r="C198" s="211"/>
      <c r="D198" s="184" t="s">
        <v>165</v>
      </c>
      <c r="E198" s="212" t="s">
        <v>18</v>
      </c>
      <c r="F198" s="213" t="s">
        <v>203</v>
      </c>
      <c r="G198" s="211"/>
      <c r="H198" s="214">
        <v>91.649999999999977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165</v>
      </c>
      <c r="AU198" s="220" t="s">
        <v>141</v>
      </c>
      <c r="AV198" s="15" t="s">
        <v>131</v>
      </c>
      <c r="AW198" s="15" t="s">
        <v>34</v>
      </c>
      <c r="AX198" s="15" t="s">
        <v>75</v>
      </c>
      <c r="AY198" s="220" t="s">
        <v>132</v>
      </c>
    </row>
    <row r="199" spans="1:65" s="14" customFormat="1" ht="10.199999999999999">
      <c r="B199" s="200"/>
      <c r="C199" s="201"/>
      <c r="D199" s="184" t="s">
        <v>165</v>
      </c>
      <c r="E199" s="202" t="s">
        <v>18</v>
      </c>
      <c r="F199" s="203" t="s">
        <v>252</v>
      </c>
      <c r="G199" s="201"/>
      <c r="H199" s="202" t="s">
        <v>18</v>
      </c>
      <c r="I199" s="204"/>
      <c r="J199" s="201"/>
      <c r="K199" s="201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165</v>
      </c>
      <c r="AU199" s="209" t="s">
        <v>141</v>
      </c>
      <c r="AV199" s="14" t="s">
        <v>83</v>
      </c>
      <c r="AW199" s="14" t="s">
        <v>34</v>
      </c>
      <c r="AX199" s="14" t="s">
        <v>75</v>
      </c>
      <c r="AY199" s="209" t="s">
        <v>132</v>
      </c>
    </row>
    <row r="200" spans="1:65" s="13" customFormat="1" ht="10.199999999999999">
      <c r="B200" s="189"/>
      <c r="C200" s="190"/>
      <c r="D200" s="184" t="s">
        <v>165</v>
      </c>
      <c r="E200" s="191" t="s">
        <v>18</v>
      </c>
      <c r="F200" s="192" t="s">
        <v>253</v>
      </c>
      <c r="G200" s="190"/>
      <c r="H200" s="193">
        <v>27.495000000000001</v>
      </c>
      <c r="I200" s="194"/>
      <c r="J200" s="190"/>
      <c r="K200" s="190"/>
      <c r="L200" s="195"/>
      <c r="M200" s="196"/>
      <c r="N200" s="197"/>
      <c r="O200" s="197"/>
      <c r="P200" s="197"/>
      <c r="Q200" s="197"/>
      <c r="R200" s="197"/>
      <c r="S200" s="197"/>
      <c r="T200" s="198"/>
      <c r="AT200" s="199" t="s">
        <v>165</v>
      </c>
      <c r="AU200" s="199" t="s">
        <v>141</v>
      </c>
      <c r="AV200" s="13" t="s">
        <v>85</v>
      </c>
      <c r="AW200" s="13" t="s">
        <v>34</v>
      </c>
      <c r="AX200" s="13" t="s">
        <v>83</v>
      </c>
      <c r="AY200" s="199" t="s">
        <v>132</v>
      </c>
    </row>
    <row r="201" spans="1:65" s="2" customFormat="1" ht="49.05" customHeight="1">
      <c r="A201" s="36"/>
      <c r="B201" s="37"/>
      <c r="C201" s="171" t="s">
        <v>254</v>
      </c>
      <c r="D201" s="171" t="s">
        <v>136</v>
      </c>
      <c r="E201" s="172" t="s">
        <v>255</v>
      </c>
      <c r="F201" s="173" t="s">
        <v>256</v>
      </c>
      <c r="G201" s="174" t="s">
        <v>207</v>
      </c>
      <c r="H201" s="175">
        <v>88.004000000000005</v>
      </c>
      <c r="I201" s="176"/>
      <c r="J201" s="177">
        <f>ROUND(I201*H201,2)</f>
        <v>0</v>
      </c>
      <c r="K201" s="173" t="s">
        <v>140</v>
      </c>
      <c r="L201" s="41"/>
      <c r="M201" s="178" t="s">
        <v>18</v>
      </c>
      <c r="N201" s="179" t="s">
        <v>46</v>
      </c>
      <c r="O201" s="66"/>
      <c r="P201" s="180">
        <f>O201*H201</f>
        <v>0</v>
      </c>
      <c r="Q201" s="180">
        <v>0</v>
      </c>
      <c r="R201" s="180">
        <f>Q201*H201</f>
        <v>0</v>
      </c>
      <c r="S201" s="180">
        <v>0</v>
      </c>
      <c r="T201" s="18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2" t="s">
        <v>131</v>
      </c>
      <c r="AT201" s="182" t="s">
        <v>136</v>
      </c>
      <c r="AU201" s="182" t="s">
        <v>141</v>
      </c>
      <c r="AY201" s="19" t="s">
        <v>132</v>
      </c>
      <c r="BE201" s="183">
        <f>IF(N201="základní",J201,0)</f>
        <v>0</v>
      </c>
      <c r="BF201" s="183">
        <f>IF(N201="snížená",J201,0)</f>
        <v>0</v>
      </c>
      <c r="BG201" s="183">
        <f>IF(N201="zákl. přenesená",J201,0)</f>
        <v>0</v>
      </c>
      <c r="BH201" s="183">
        <f>IF(N201="sníž. přenesená",J201,0)</f>
        <v>0</v>
      </c>
      <c r="BI201" s="183">
        <f>IF(N201="nulová",J201,0)</f>
        <v>0</v>
      </c>
      <c r="BJ201" s="19" t="s">
        <v>83</v>
      </c>
      <c r="BK201" s="183">
        <f>ROUND(I201*H201,2)</f>
        <v>0</v>
      </c>
      <c r="BL201" s="19" t="s">
        <v>131</v>
      </c>
      <c r="BM201" s="182" t="s">
        <v>257</v>
      </c>
    </row>
    <row r="202" spans="1:65" s="14" customFormat="1" ht="10.199999999999999">
      <c r="B202" s="200"/>
      <c r="C202" s="201"/>
      <c r="D202" s="184" t="s">
        <v>165</v>
      </c>
      <c r="E202" s="202" t="s">
        <v>18</v>
      </c>
      <c r="F202" s="203" t="s">
        <v>258</v>
      </c>
      <c r="G202" s="201"/>
      <c r="H202" s="202" t="s">
        <v>18</v>
      </c>
      <c r="I202" s="204"/>
      <c r="J202" s="201"/>
      <c r="K202" s="201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165</v>
      </c>
      <c r="AU202" s="209" t="s">
        <v>141</v>
      </c>
      <c r="AV202" s="14" t="s">
        <v>83</v>
      </c>
      <c r="AW202" s="14" t="s">
        <v>34</v>
      </c>
      <c r="AX202" s="14" t="s">
        <v>75</v>
      </c>
      <c r="AY202" s="209" t="s">
        <v>132</v>
      </c>
    </row>
    <row r="203" spans="1:65" s="13" customFormat="1" ht="10.199999999999999">
      <c r="B203" s="189"/>
      <c r="C203" s="190"/>
      <c r="D203" s="184" t="s">
        <v>165</v>
      </c>
      <c r="E203" s="191" t="s">
        <v>18</v>
      </c>
      <c r="F203" s="192" t="s">
        <v>259</v>
      </c>
      <c r="G203" s="190"/>
      <c r="H203" s="193">
        <v>21.06</v>
      </c>
      <c r="I203" s="194"/>
      <c r="J203" s="190"/>
      <c r="K203" s="190"/>
      <c r="L203" s="195"/>
      <c r="M203" s="196"/>
      <c r="N203" s="197"/>
      <c r="O203" s="197"/>
      <c r="P203" s="197"/>
      <c r="Q203" s="197"/>
      <c r="R203" s="197"/>
      <c r="S203" s="197"/>
      <c r="T203" s="198"/>
      <c r="AT203" s="199" t="s">
        <v>165</v>
      </c>
      <c r="AU203" s="199" t="s">
        <v>141</v>
      </c>
      <c r="AV203" s="13" t="s">
        <v>85</v>
      </c>
      <c r="AW203" s="13" t="s">
        <v>34</v>
      </c>
      <c r="AX203" s="13" t="s">
        <v>75</v>
      </c>
      <c r="AY203" s="199" t="s">
        <v>132</v>
      </c>
    </row>
    <row r="204" spans="1:65" s="14" customFormat="1" ht="10.199999999999999">
      <c r="B204" s="200"/>
      <c r="C204" s="201"/>
      <c r="D204" s="184" t="s">
        <v>165</v>
      </c>
      <c r="E204" s="202" t="s">
        <v>18</v>
      </c>
      <c r="F204" s="203" t="s">
        <v>260</v>
      </c>
      <c r="G204" s="201"/>
      <c r="H204" s="202" t="s">
        <v>18</v>
      </c>
      <c r="I204" s="204"/>
      <c r="J204" s="201"/>
      <c r="K204" s="201"/>
      <c r="L204" s="205"/>
      <c r="M204" s="206"/>
      <c r="N204" s="207"/>
      <c r="O204" s="207"/>
      <c r="P204" s="207"/>
      <c r="Q204" s="207"/>
      <c r="R204" s="207"/>
      <c r="S204" s="207"/>
      <c r="T204" s="208"/>
      <c r="AT204" s="209" t="s">
        <v>165</v>
      </c>
      <c r="AU204" s="209" t="s">
        <v>141</v>
      </c>
      <c r="AV204" s="14" t="s">
        <v>83</v>
      </c>
      <c r="AW204" s="14" t="s">
        <v>34</v>
      </c>
      <c r="AX204" s="14" t="s">
        <v>75</v>
      </c>
      <c r="AY204" s="209" t="s">
        <v>132</v>
      </c>
    </row>
    <row r="205" spans="1:65" s="13" customFormat="1" ht="10.199999999999999">
      <c r="B205" s="189"/>
      <c r="C205" s="190"/>
      <c r="D205" s="184" t="s">
        <v>165</v>
      </c>
      <c r="E205" s="191" t="s">
        <v>18</v>
      </c>
      <c r="F205" s="192" t="s">
        <v>261</v>
      </c>
      <c r="G205" s="190"/>
      <c r="H205" s="193">
        <v>26</v>
      </c>
      <c r="I205" s="194"/>
      <c r="J205" s="190"/>
      <c r="K205" s="190"/>
      <c r="L205" s="195"/>
      <c r="M205" s="196"/>
      <c r="N205" s="197"/>
      <c r="O205" s="197"/>
      <c r="P205" s="197"/>
      <c r="Q205" s="197"/>
      <c r="R205" s="197"/>
      <c r="S205" s="197"/>
      <c r="T205" s="198"/>
      <c r="AT205" s="199" t="s">
        <v>165</v>
      </c>
      <c r="AU205" s="199" t="s">
        <v>141</v>
      </c>
      <c r="AV205" s="13" t="s">
        <v>85</v>
      </c>
      <c r="AW205" s="13" t="s">
        <v>34</v>
      </c>
      <c r="AX205" s="13" t="s">
        <v>75</v>
      </c>
      <c r="AY205" s="199" t="s">
        <v>132</v>
      </c>
    </row>
    <row r="206" spans="1:65" s="14" customFormat="1" ht="10.199999999999999">
      <c r="B206" s="200"/>
      <c r="C206" s="201"/>
      <c r="D206" s="184" t="s">
        <v>165</v>
      </c>
      <c r="E206" s="202" t="s">
        <v>18</v>
      </c>
      <c r="F206" s="203" t="s">
        <v>242</v>
      </c>
      <c r="G206" s="201"/>
      <c r="H206" s="202" t="s">
        <v>18</v>
      </c>
      <c r="I206" s="204"/>
      <c r="J206" s="201"/>
      <c r="K206" s="201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165</v>
      </c>
      <c r="AU206" s="209" t="s">
        <v>141</v>
      </c>
      <c r="AV206" s="14" t="s">
        <v>83</v>
      </c>
      <c r="AW206" s="14" t="s">
        <v>34</v>
      </c>
      <c r="AX206" s="14" t="s">
        <v>75</v>
      </c>
      <c r="AY206" s="209" t="s">
        <v>132</v>
      </c>
    </row>
    <row r="207" spans="1:65" s="13" customFormat="1" ht="10.199999999999999">
      <c r="B207" s="189"/>
      <c r="C207" s="190"/>
      <c r="D207" s="184" t="s">
        <v>165</v>
      </c>
      <c r="E207" s="191" t="s">
        <v>18</v>
      </c>
      <c r="F207" s="192" t="s">
        <v>262</v>
      </c>
      <c r="G207" s="190"/>
      <c r="H207" s="193">
        <v>78.349999999999994</v>
      </c>
      <c r="I207" s="194"/>
      <c r="J207" s="190"/>
      <c r="K207" s="190"/>
      <c r="L207" s="195"/>
      <c r="M207" s="196"/>
      <c r="N207" s="197"/>
      <c r="O207" s="197"/>
      <c r="P207" s="197"/>
      <c r="Q207" s="197"/>
      <c r="R207" s="197"/>
      <c r="S207" s="197"/>
      <c r="T207" s="198"/>
      <c r="AT207" s="199" t="s">
        <v>165</v>
      </c>
      <c r="AU207" s="199" t="s">
        <v>141</v>
      </c>
      <c r="AV207" s="13" t="s">
        <v>85</v>
      </c>
      <c r="AW207" s="13" t="s">
        <v>34</v>
      </c>
      <c r="AX207" s="13" t="s">
        <v>75</v>
      </c>
      <c r="AY207" s="199" t="s">
        <v>132</v>
      </c>
    </row>
    <row r="208" spans="1:65" s="14" customFormat="1" ht="10.199999999999999">
      <c r="B208" s="200"/>
      <c r="C208" s="201"/>
      <c r="D208" s="184" t="s">
        <v>165</v>
      </c>
      <c r="E208" s="202" t="s">
        <v>18</v>
      </c>
      <c r="F208" s="203" t="s">
        <v>197</v>
      </c>
      <c r="G208" s="201"/>
      <c r="H208" s="202" t="s">
        <v>18</v>
      </c>
      <c r="I208" s="204"/>
      <c r="J208" s="201"/>
      <c r="K208" s="201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165</v>
      </c>
      <c r="AU208" s="209" t="s">
        <v>141</v>
      </c>
      <c r="AV208" s="14" t="s">
        <v>83</v>
      </c>
      <c r="AW208" s="14" t="s">
        <v>34</v>
      </c>
      <c r="AX208" s="14" t="s">
        <v>75</v>
      </c>
      <c r="AY208" s="209" t="s">
        <v>132</v>
      </c>
    </row>
    <row r="209" spans="1:65" s="13" customFormat="1" ht="10.199999999999999">
      <c r="B209" s="189"/>
      <c r="C209" s="190"/>
      <c r="D209" s="184" t="s">
        <v>165</v>
      </c>
      <c r="E209" s="191" t="s">
        <v>18</v>
      </c>
      <c r="F209" s="192" t="s">
        <v>263</v>
      </c>
      <c r="G209" s="190"/>
      <c r="H209" s="193">
        <v>0.31</v>
      </c>
      <c r="I209" s="194"/>
      <c r="J209" s="190"/>
      <c r="K209" s="190"/>
      <c r="L209" s="195"/>
      <c r="M209" s="196"/>
      <c r="N209" s="197"/>
      <c r="O209" s="197"/>
      <c r="P209" s="197"/>
      <c r="Q209" s="197"/>
      <c r="R209" s="197"/>
      <c r="S209" s="197"/>
      <c r="T209" s="198"/>
      <c r="AT209" s="199" t="s">
        <v>165</v>
      </c>
      <c r="AU209" s="199" t="s">
        <v>141</v>
      </c>
      <c r="AV209" s="13" t="s">
        <v>85</v>
      </c>
      <c r="AW209" s="13" t="s">
        <v>34</v>
      </c>
      <c r="AX209" s="13" t="s">
        <v>75</v>
      </c>
      <c r="AY209" s="199" t="s">
        <v>132</v>
      </c>
    </row>
    <row r="210" spans="1:65" s="15" customFormat="1" ht="10.199999999999999">
      <c r="B210" s="210"/>
      <c r="C210" s="211"/>
      <c r="D210" s="184" t="s">
        <v>165</v>
      </c>
      <c r="E210" s="212" t="s">
        <v>18</v>
      </c>
      <c r="F210" s="213" t="s">
        <v>203</v>
      </c>
      <c r="G210" s="211"/>
      <c r="H210" s="214">
        <v>125.72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165</v>
      </c>
      <c r="AU210" s="220" t="s">
        <v>141</v>
      </c>
      <c r="AV210" s="15" t="s">
        <v>131</v>
      </c>
      <c r="AW210" s="15" t="s">
        <v>34</v>
      </c>
      <c r="AX210" s="15" t="s">
        <v>75</v>
      </c>
      <c r="AY210" s="220" t="s">
        <v>132</v>
      </c>
    </row>
    <row r="211" spans="1:65" s="14" customFormat="1" ht="10.199999999999999">
      <c r="B211" s="200"/>
      <c r="C211" s="201"/>
      <c r="D211" s="184" t="s">
        <v>165</v>
      </c>
      <c r="E211" s="202" t="s">
        <v>18</v>
      </c>
      <c r="F211" s="203" t="s">
        <v>246</v>
      </c>
      <c r="G211" s="201"/>
      <c r="H211" s="202" t="s">
        <v>18</v>
      </c>
      <c r="I211" s="204"/>
      <c r="J211" s="201"/>
      <c r="K211" s="201"/>
      <c r="L211" s="205"/>
      <c r="M211" s="206"/>
      <c r="N211" s="207"/>
      <c r="O211" s="207"/>
      <c r="P211" s="207"/>
      <c r="Q211" s="207"/>
      <c r="R211" s="207"/>
      <c r="S211" s="207"/>
      <c r="T211" s="208"/>
      <c r="AT211" s="209" t="s">
        <v>165</v>
      </c>
      <c r="AU211" s="209" t="s">
        <v>141</v>
      </c>
      <c r="AV211" s="14" t="s">
        <v>83</v>
      </c>
      <c r="AW211" s="14" t="s">
        <v>34</v>
      </c>
      <c r="AX211" s="14" t="s">
        <v>75</v>
      </c>
      <c r="AY211" s="209" t="s">
        <v>132</v>
      </c>
    </row>
    <row r="212" spans="1:65" s="13" customFormat="1" ht="10.199999999999999">
      <c r="B212" s="189"/>
      <c r="C212" s="190"/>
      <c r="D212" s="184" t="s">
        <v>165</v>
      </c>
      <c r="E212" s="191" t="s">
        <v>18</v>
      </c>
      <c r="F212" s="192" t="s">
        <v>264</v>
      </c>
      <c r="G212" s="190"/>
      <c r="H212" s="193">
        <v>88.004000000000005</v>
      </c>
      <c r="I212" s="194"/>
      <c r="J212" s="190"/>
      <c r="K212" s="190"/>
      <c r="L212" s="195"/>
      <c r="M212" s="196"/>
      <c r="N212" s="197"/>
      <c r="O212" s="197"/>
      <c r="P212" s="197"/>
      <c r="Q212" s="197"/>
      <c r="R212" s="197"/>
      <c r="S212" s="197"/>
      <c r="T212" s="198"/>
      <c r="AT212" s="199" t="s">
        <v>165</v>
      </c>
      <c r="AU212" s="199" t="s">
        <v>141</v>
      </c>
      <c r="AV212" s="13" t="s">
        <v>85</v>
      </c>
      <c r="AW212" s="13" t="s">
        <v>34</v>
      </c>
      <c r="AX212" s="13" t="s">
        <v>83</v>
      </c>
      <c r="AY212" s="199" t="s">
        <v>132</v>
      </c>
    </row>
    <row r="213" spans="1:65" s="2" customFormat="1" ht="49.05" customHeight="1">
      <c r="A213" s="36"/>
      <c r="B213" s="37"/>
      <c r="C213" s="171" t="s">
        <v>8</v>
      </c>
      <c r="D213" s="171" t="s">
        <v>136</v>
      </c>
      <c r="E213" s="172" t="s">
        <v>265</v>
      </c>
      <c r="F213" s="173" t="s">
        <v>266</v>
      </c>
      <c r="G213" s="174" t="s">
        <v>207</v>
      </c>
      <c r="H213" s="175">
        <v>37.716000000000001</v>
      </c>
      <c r="I213" s="176"/>
      <c r="J213" s="177">
        <f>ROUND(I213*H213,2)</f>
        <v>0</v>
      </c>
      <c r="K213" s="173" t="s">
        <v>140</v>
      </c>
      <c r="L213" s="41"/>
      <c r="M213" s="178" t="s">
        <v>18</v>
      </c>
      <c r="N213" s="179" t="s">
        <v>46</v>
      </c>
      <c r="O213" s="66"/>
      <c r="P213" s="180">
        <f>O213*H213</f>
        <v>0</v>
      </c>
      <c r="Q213" s="180">
        <v>0</v>
      </c>
      <c r="R213" s="180">
        <f>Q213*H213</f>
        <v>0</v>
      </c>
      <c r="S213" s="180">
        <v>0</v>
      </c>
      <c r="T213" s="181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2" t="s">
        <v>131</v>
      </c>
      <c r="AT213" s="182" t="s">
        <v>136</v>
      </c>
      <c r="AU213" s="182" t="s">
        <v>141</v>
      </c>
      <c r="AY213" s="19" t="s">
        <v>132</v>
      </c>
      <c r="BE213" s="183">
        <f>IF(N213="základní",J213,0)</f>
        <v>0</v>
      </c>
      <c r="BF213" s="183">
        <f>IF(N213="snížená",J213,0)</f>
        <v>0</v>
      </c>
      <c r="BG213" s="183">
        <f>IF(N213="zákl. přenesená",J213,0)</f>
        <v>0</v>
      </c>
      <c r="BH213" s="183">
        <f>IF(N213="sníž. přenesená",J213,0)</f>
        <v>0</v>
      </c>
      <c r="BI213" s="183">
        <f>IF(N213="nulová",J213,0)</f>
        <v>0</v>
      </c>
      <c r="BJ213" s="19" t="s">
        <v>83</v>
      </c>
      <c r="BK213" s="183">
        <f>ROUND(I213*H213,2)</f>
        <v>0</v>
      </c>
      <c r="BL213" s="19" t="s">
        <v>131</v>
      </c>
      <c r="BM213" s="182" t="s">
        <v>267</v>
      </c>
    </row>
    <row r="214" spans="1:65" s="14" customFormat="1" ht="10.199999999999999">
      <c r="B214" s="200"/>
      <c r="C214" s="201"/>
      <c r="D214" s="184" t="s">
        <v>165</v>
      </c>
      <c r="E214" s="202" t="s">
        <v>18</v>
      </c>
      <c r="F214" s="203" t="s">
        <v>258</v>
      </c>
      <c r="G214" s="201"/>
      <c r="H214" s="202" t="s">
        <v>18</v>
      </c>
      <c r="I214" s="204"/>
      <c r="J214" s="201"/>
      <c r="K214" s="201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165</v>
      </c>
      <c r="AU214" s="209" t="s">
        <v>141</v>
      </c>
      <c r="AV214" s="14" t="s">
        <v>83</v>
      </c>
      <c r="AW214" s="14" t="s">
        <v>34</v>
      </c>
      <c r="AX214" s="14" t="s">
        <v>75</v>
      </c>
      <c r="AY214" s="209" t="s">
        <v>132</v>
      </c>
    </row>
    <row r="215" spans="1:65" s="13" customFormat="1" ht="10.199999999999999">
      <c r="B215" s="189"/>
      <c r="C215" s="190"/>
      <c r="D215" s="184" t="s">
        <v>165</v>
      </c>
      <c r="E215" s="191" t="s">
        <v>18</v>
      </c>
      <c r="F215" s="192" t="s">
        <v>259</v>
      </c>
      <c r="G215" s="190"/>
      <c r="H215" s="193">
        <v>21.06</v>
      </c>
      <c r="I215" s="194"/>
      <c r="J215" s="190"/>
      <c r="K215" s="190"/>
      <c r="L215" s="195"/>
      <c r="M215" s="196"/>
      <c r="N215" s="197"/>
      <c r="O215" s="197"/>
      <c r="P215" s="197"/>
      <c r="Q215" s="197"/>
      <c r="R215" s="197"/>
      <c r="S215" s="197"/>
      <c r="T215" s="198"/>
      <c r="AT215" s="199" t="s">
        <v>165</v>
      </c>
      <c r="AU215" s="199" t="s">
        <v>141</v>
      </c>
      <c r="AV215" s="13" t="s">
        <v>85</v>
      </c>
      <c r="AW215" s="13" t="s">
        <v>34</v>
      </c>
      <c r="AX215" s="13" t="s">
        <v>75</v>
      </c>
      <c r="AY215" s="199" t="s">
        <v>132</v>
      </c>
    </row>
    <row r="216" spans="1:65" s="14" customFormat="1" ht="10.199999999999999">
      <c r="B216" s="200"/>
      <c r="C216" s="201"/>
      <c r="D216" s="184" t="s">
        <v>165</v>
      </c>
      <c r="E216" s="202" t="s">
        <v>18</v>
      </c>
      <c r="F216" s="203" t="s">
        <v>260</v>
      </c>
      <c r="G216" s="201"/>
      <c r="H216" s="202" t="s">
        <v>18</v>
      </c>
      <c r="I216" s="204"/>
      <c r="J216" s="201"/>
      <c r="K216" s="201"/>
      <c r="L216" s="205"/>
      <c r="M216" s="206"/>
      <c r="N216" s="207"/>
      <c r="O216" s="207"/>
      <c r="P216" s="207"/>
      <c r="Q216" s="207"/>
      <c r="R216" s="207"/>
      <c r="S216" s="207"/>
      <c r="T216" s="208"/>
      <c r="AT216" s="209" t="s">
        <v>165</v>
      </c>
      <c r="AU216" s="209" t="s">
        <v>141</v>
      </c>
      <c r="AV216" s="14" t="s">
        <v>83</v>
      </c>
      <c r="AW216" s="14" t="s">
        <v>34</v>
      </c>
      <c r="AX216" s="14" t="s">
        <v>75</v>
      </c>
      <c r="AY216" s="209" t="s">
        <v>132</v>
      </c>
    </row>
    <row r="217" spans="1:65" s="13" customFormat="1" ht="10.199999999999999">
      <c r="B217" s="189"/>
      <c r="C217" s="190"/>
      <c r="D217" s="184" t="s">
        <v>165</v>
      </c>
      <c r="E217" s="191" t="s">
        <v>18</v>
      </c>
      <c r="F217" s="192" t="s">
        <v>261</v>
      </c>
      <c r="G217" s="190"/>
      <c r="H217" s="193">
        <v>26</v>
      </c>
      <c r="I217" s="194"/>
      <c r="J217" s="190"/>
      <c r="K217" s="190"/>
      <c r="L217" s="195"/>
      <c r="M217" s="196"/>
      <c r="N217" s="197"/>
      <c r="O217" s="197"/>
      <c r="P217" s="197"/>
      <c r="Q217" s="197"/>
      <c r="R217" s="197"/>
      <c r="S217" s="197"/>
      <c r="T217" s="198"/>
      <c r="AT217" s="199" t="s">
        <v>165</v>
      </c>
      <c r="AU217" s="199" t="s">
        <v>141</v>
      </c>
      <c r="AV217" s="13" t="s">
        <v>85</v>
      </c>
      <c r="AW217" s="13" t="s">
        <v>34</v>
      </c>
      <c r="AX217" s="13" t="s">
        <v>75</v>
      </c>
      <c r="AY217" s="199" t="s">
        <v>132</v>
      </c>
    </row>
    <row r="218" spans="1:65" s="14" customFormat="1" ht="10.199999999999999">
      <c r="B218" s="200"/>
      <c r="C218" s="201"/>
      <c r="D218" s="184" t="s">
        <v>165</v>
      </c>
      <c r="E218" s="202" t="s">
        <v>18</v>
      </c>
      <c r="F218" s="203" t="s">
        <v>242</v>
      </c>
      <c r="G218" s="201"/>
      <c r="H218" s="202" t="s">
        <v>18</v>
      </c>
      <c r="I218" s="204"/>
      <c r="J218" s="201"/>
      <c r="K218" s="201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165</v>
      </c>
      <c r="AU218" s="209" t="s">
        <v>141</v>
      </c>
      <c r="AV218" s="14" t="s">
        <v>83</v>
      </c>
      <c r="AW218" s="14" t="s">
        <v>34</v>
      </c>
      <c r="AX218" s="14" t="s">
        <v>75</v>
      </c>
      <c r="AY218" s="209" t="s">
        <v>132</v>
      </c>
    </row>
    <row r="219" spans="1:65" s="13" customFormat="1" ht="10.199999999999999">
      <c r="B219" s="189"/>
      <c r="C219" s="190"/>
      <c r="D219" s="184" t="s">
        <v>165</v>
      </c>
      <c r="E219" s="191" t="s">
        <v>18</v>
      </c>
      <c r="F219" s="192" t="s">
        <v>262</v>
      </c>
      <c r="G219" s="190"/>
      <c r="H219" s="193">
        <v>78.349999999999994</v>
      </c>
      <c r="I219" s="194"/>
      <c r="J219" s="190"/>
      <c r="K219" s="190"/>
      <c r="L219" s="195"/>
      <c r="M219" s="196"/>
      <c r="N219" s="197"/>
      <c r="O219" s="197"/>
      <c r="P219" s="197"/>
      <c r="Q219" s="197"/>
      <c r="R219" s="197"/>
      <c r="S219" s="197"/>
      <c r="T219" s="198"/>
      <c r="AT219" s="199" t="s">
        <v>165</v>
      </c>
      <c r="AU219" s="199" t="s">
        <v>141</v>
      </c>
      <c r="AV219" s="13" t="s">
        <v>85</v>
      </c>
      <c r="AW219" s="13" t="s">
        <v>34</v>
      </c>
      <c r="AX219" s="13" t="s">
        <v>75</v>
      </c>
      <c r="AY219" s="199" t="s">
        <v>132</v>
      </c>
    </row>
    <row r="220" spans="1:65" s="14" customFormat="1" ht="10.199999999999999">
      <c r="B220" s="200"/>
      <c r="C220" s="201"/>
      <c r="D220" s="184" t="s">
        <v>165</v>
      </c>
      <c r="E220" s="202" t="s">
        <v>18</v>
      </c>
      <c r="F220" s="203" t="s">
        <v>197</v>
      </c>
      <c r="G220" s="201"/>
      <c r="H220" s="202" t="s">
        <v>18</v>
      </c>
      <c r="I220" s="204"/>
      <c r="J220" s="201"/>
      <c r="K220" s="201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165</v>
      </c>
      <c r="AU220" s="209" t="s">
        <v>141</v>
      </c>
      <c r="AV220" s="14" t="s">
        <v>83</v>
      </c>
      <c r="AW220" s="14" t="s">
        <v>34</v>
      </c>
      <c r="AX220" s="14" t="s">
        <v>75</v>
      </c>
      <c r="AY220" s="209" t="s">
        <v>132</v>
      </c>
    </row>
    <row r="221" spans="1:65" s="13" customFormat="1" ht="10.199999999999999">
      <c r="B221" s="189"/>
      <c r="C221" s="190"/>
      <c r="D221" s="184" t="s">
        <v>165</v>
      </c>
      <c r="E221" s="191" t="s">
        <v>18</v>
      </c>
      <c r="F221" s="192" t="s">
        <v>263</v>
      </c>
      <c r="G221" s="190"/>
      <c r="H221" s="193">
        <v>0.31</v>
      </c>
      <c r="I221" s="194"/>
      <c r="J221" s="190"/>
      <c r="K221" s="190"/>
      <c r="L221" s="195"/>
      <c r="M221" s="196"/>
      <c r="N221" s="197"/>
      <c r="O221" s="197"/>
      <c r="P221" s="197"/>
      <c r="Q221" s="197"/>
      <c r="R221" s="197"/>
      <c r="S221" s="197"/>
      <c r="T221" s="198"/>
      <c r="AT221" s="199" t="s">
        <v>165</v>
      </c>
      <c r="AU221" s="199" t="s">
        <v>141</v>
      </c>
      <c r="AV221" s="13" t="s">
        <v>85</v>
      </c>
      <c r="AW221" s="13" t="s">
        <v>34</v>
      </c>
      <c r="AX221" s="13" t="s">
        <v>75</v>
      </c>
      <c r="AY221" s="199" t="s">
        <v>132</v>
      </c>
    </row>
    <row r="222" spans="1:65" s="15" customFormat="1" ht="10.199999999999999">
      <c r="B222" s="210"/>
      <c r="C222" s="211"/>
      <c r="D222" s="184" t="s">
        <v>165</v>
      </c>
      <c r="E222" s="212" t="s">
        <v>18</v>
      </c>
      <c r="F222" s="213" t="s">
        <v>203</v>
      </c>
      <c r="G222" s="211"/>
      <c r="H222" s="214">
        <v>125.72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165</v>
      </c>
      <c r="AU222" s="220" t="s">
        <v>141</v>
      </c>
      <c r="AV222" s="15" t="s">
        <v>131</v>
      </c>
      <c r="AW222" s="15" t="s">
        <v>34</v>
      </c>
      <c r="AX222" s="15" t="s">
        <v>75</v>
      </c>
      <c r="AY222" s="220" t="s">
        <v>132</v>
      </c>
    </row>
    <row r="223" spans="1:65" s="14" customFormat="1" ht="10.199999999999999">
      <c r="B223" s="200"/>
      <c r="C223" s="201"/>
      <c r="D223" s="184" t="s">
        <v>165</v>
      </c>
      <c r="E223" s="202" t="s">
        <v>18</v>
      </c>
      <c r="F223" s="203" t="s">
        <v>252</v>
      </c>
      <c r="G223" s="201"/>
      <c r="H223" s="202" t="s">
        <v>18</v>
      </c>
      <c r="I223" s="204"/>
      <c r="J223" s="201"/>
      <c r="K223" s="201"/>
      <c r="L223" s="205"/>
      <c r="M223" s="206"/>
      <c r="N223" s="207"/>
      <c r="O223" s="207"/>
      <c r="P223" s="207"/>
      <c r="Q223" s="207"/>
      <c r="R223" s="207"/>
      <c r="S223" s="207"/>
      <c r="T223" s="208"/>
      <c r="AT223" s="209" t="s">
        <v>165</v>
      </c>
      <c r="AU223" s="209" t="s">
        <v>141</v>
      </c>
      <c r="AV223" s="14" t="s">
        <v>83</v>
      </c>
      <c r="AW223" s="14" t="s">
        <v>34</v>
      </c>
      <c r="AX223" s="14" t="s">
        <v>75</v>
      </c>
      <c r="AY223" s="209" t="s">
        <v>132</v>
      </c>
    </row>
    <row r="224" spans="1:65" s="13" customFormat="1" ht="10.199999999999999">
      <c r="B224" s="189"/>
      <c r="C224" s="190"/>
      <c r="D224" s="184" t="s">
        <v>165</v>
      </c>
      <c r="E224" s="191" t="s">
        <v>18</v>
      </c>
      <c r="F224" s="192" t="s">
        <v>268</v>
      </c>
      <c r="G224" s="190"/>
      <c r="H224" s="193">
        <v>37.716000000000001</v>
      </c>
      <c r="I224" s="194"/>
      <c r="J224" s="190"/>
      <c r="K224" s="190"/>
      <c r="L224" s="195"/>
      <c r="M224" s="196"/>
      <c r="N224" s="197"/>
      <c r="O224" s="197"/>
      <c r="P224" s="197"/>
      <c r="Q224" s="197"/>
      <c r="R224" s="197"/>
      <c r="S224" s="197"/>
      <c r="T224" s="198"/>
      <c r="AT224" s="199" t="s">
        <v>165</v>
      </c>
      <c r="AU224" s="199" t="s">
        <v>141</v>
      </c>
      <c r="AV224" s="13" t="s">
        <v>85</v>
      </c>
      <c r="AW224" s="13" t="s">
        <v>34</v>
      </c>
      <c r="AX224" s="13" t="s">
        <v>83</v>
      </c>
      <c r="AY224" s="199" t="s">
        <v>132</v>
      </c>
    </row>
    <row r="225" spans="1:65" s="2" customFormat="1" ht="37.799999999999997" customHeight="1">
      <c r="A225" s="36"/>
      <c r="B225" s="37"/>
      <c r="C225" s="171" t="s">
        <v>269</v>
      </c>
      <c r="D225" s="171" t="s">
        <v>136</v>
      </c>
      <c r="E225" s="172" t="s">
        <v>270</v>
      </c>
      <c r="F225" s="173" t="s">
        <v>271</v>
      </c>
      <c r="G225" s="174" t="s">
        <v>149</v>
      </c>
      <c r="H225" s="175">
        <v>178.15</v>
      </c>
      <c r="I225" s="176"/>
      <c r="J225" s="177">
        <f>ROUND(I225*H225,2)</f>
        <v>0</v>
      </c>
      <c r="K225" s="173" t="s">
        <v>140</v>
      </c>
      <c r="L225" s="41"/>
      <c r="M225" s="178" t="s">
        <v>18</v>
      </c>
      <c r="N225" s="179" t="s">
        <v>46</v>
      </c>
      <c r="O225" s="66"/>
      <c r="P225" s="180">
        <f>O225*H225</f>
        <v>0</v>
      </c>
      <c r="Q225" s="180">
        <v>8.4000000000000003E-4</v>
      </c>
      <c r="R225" s="180">
        <f>Q225*H225</f>
        <v>0.149646</v>
      </c>
      <c r="S225" s="180">
        <v>0</v>
      </c>
      <c r="T225" s="181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2" t="s">
        <v>131</v>
      </c>
      <c r="AT225" s="182" t="s">
        <v>136</v>
      </c>
      <c r="AU225" s="182" t="s">
        <v>141</v>
      </c>
      <c r="AY225" s="19" t="s">
        <v>132</v>
      </c>
      <c r="BE225" s="183">
        <f>IF(N225="základní",J225,0)</f>
        <v>0</v>
      </c>
      <c r="BF225" s="183">
        <f>IF(N225="snížená",J225,0)</f>
        <v>0</v>
      </c>
      <c r="BG225" s="183">
        <f>IF(N225="zákl. přenesená",J225,0)</f>
        <v>0</v>
      </c>
      <c r="BH225" s="183">
        <f>IF(N225="sníž. přenesená",J225,0)</f>
        <v>0</v>
      </c>
      <c r="BI225" s="183">
        <f>IF(N225="nulová",J225,0)</f>
        <v>0</v>
      </c>
      <c r="BJ225" s="19" t="s">
        <v>83</v>
      </c>
      <c r="BK225" s="183">
        <f>ROUND(I225*H225,2)</f>
        <v>0</v>
      </c>
      <c r="BL225" s="19" t="s">
        <v>131</v>
      </c>
      <c r="BM225" s="182" t="s">
        <v>272</v>
      </c>
    </row>
    <row r="226" spans="1:65" s="14" customFormat="1" ht="10.199999999999999">
      <c r="B226" s="200"/>
      <c r="C226" s="201"/>
      <c r="D226" s="184" t="s">
        <v>165</v>
      </c>
      <c r="E226" s="202" t="s">
        <v>18</v>
      </c>
      <c r="F226" s="203" t="s">
        <v>260</v>
      </c>
      <c r="G226" s="201"/>
      <c r="H226" s="202" t="s">
        <v>18</v>
      </c>
      <c r="I226" s="204"/>
      <c r="J226" s="201"/>
      <c r="K226" s="201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165</v>
      </c>
      <c r="AU226" s="209" t="s">
        <v>141</v>
      </c>
      <c r="AV226" s="14" t="s">
        <v>83</v>
      </c>
      <c r="AW226" s="14" t="s">
        <v>34</v>
      </c>
      <c r="AX226" s="14" t="s">
        <v>75</v>
      </c>
      <c r="AY226" s="209" t="s">
        <v>132</v>
      </c>
    </row>
    <row r="227" spans="1:65" s="13" customFormat="1" ht="10.199999999999999">
      <c r="B227" s="189"/>
      <c r="C227" s="190"/>
      <c r="D227" s="184" t="s">
        <v>165</v>
      </c>
      <c r="E227" s="191" t="s">
        <v>18</v>
      </c>
      <c r="F227" s="192" t="s">
        <v>273</v>
      </c>
      <c r="G227" s="190"/>
      <c r="H227" s="193">
        <v>26</v>
      </c>
      <c r="I227" s="194"/>
      <c r="J227" s="190"/>
      <c r="K227" s="190"/>
      <c r="L227" s="195"/>
      <c r="M227" s="196"/>
      <c r="N227" s="197"/>
      <c r="O227" s="197"/>
      <c r="P227" s="197"/>
      <c r="Q227" s="197"/>
      <c r="R227" s="197"/>
      <c r="S227" s="197"/>
      <c r="T227" s="198"/>
      <c r="AT227" s="199" t="s">
        <v>165</v>
      </c>
      <c r="AU227" s="199" t="s">
        <v>141</v>
      </c>
      <c r="AV227" s="13" t="s">
        <v>85</v>
      </c>
      <c r="AW227" s="13" t="s">
        <v>34</v>
      </c>
      <c r="AX227" s="13" t="s">
        <v>75</v>
      </c>
      <c r="AY227" s="199" t="s">
        <v>132</v>
      </c>
    </row>
    <row r="228" spans="1:65" s="14" customFormat="1" ht="10.199999999999999">
      <c r="B228" s="200"/>
      <c r="C228" s="201"/>
      <c r="D228" s="184" t="s">
        <v>165</v>
      </c>
      <c r="E228" s="202" t="s">
        <v>18</v>
      </c>
      <c r="F228" s="203" t="s">
        <v>274</v>
      </c>
      <c r="G228" s="201"/>
      <c r="H228" s="202" t="s">
        <v>18</v>
      </c>
      <c r="I228" s="204"/>
      <c r="J228" s="201"/>
      <c r="K228" s="201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165</v>
      </c>
      <c r="AU228" s="209" t="s">
        <v>141</v>
      </c>
      <c r="AV228" s="14" t="s">
        <v>83</v>
      </c>
      <c r="AW228" s="14" t="s">
        <v>34</v>
      </c>
      <c r="AX228" s="14" t="s">
        <v>75</v>
      </c>
      <c r="AY228" s="209" t="s">
        <v>132</v>
      </c>
    </row>
    <row r="229" spans="1:65" s="13" customFormat="1" ht="10.199999999999999">
      <c r="B229" s="189"/>
      <c r="C229" s="190"/>
      <c r="D229" s="184" t="s">
        <v>165</v>
      </c>
      <c r="E229" s="191" t="s">
        <v>18</v>
      </c>
      <c r="F229" s="192" t="s">
        <v>275</v>
      </c>
      <c r="G229" s="190"/>
      <c r="H229" s="193">
        <v>26</v>
      </c>
      <c r="I229" s="194"/>
      <c r="J229" s="190"/>
      <c r="K229" s="190"/>
      <c r="L229" s="195"/>
      <c r="M229" s="196"/>
      <c r="N229" s="197"/>
      <c r="O229" s="197"/>
      <c r="P229" s="197"/>
      <c r="Q229" s="197"/>
      <c r="R229" s="197"/>
      <c r="S229" s="197"/>
      <c r="T229" s="198"/>
      <c r="AT229" s="199" t="s">
        <v>165</v>
      </c>
      <c r="AU229" s="199" t="s">
        <v>141</v>
      </c>
      <c r="AV229" s="13" t="s">
        <v>85</v>
      </c>
      <c r="AW229" s="13" t="s">
        <v>34</v>
      </c>
      <c r="AX229" s="13" t="s">
        <v>75</v>
      </c>
      <c r="AY229" s="199" t="s">
        <v>132</v>
      </c>
    </row>
    <row r="230" spans="1:65" s="14" customFormat="1" ht="10.199999999999999">
      <c r="B230" s="200"/>
      <c r="C230" s="201"/>
      <c r="D230" s="184" t="s">
        <v>165</v>
      </c>
      <c r="E230" s="202" t="s">
        <v>18</v>
      </c>
      <c r="F230" s="203" t="s">
        <v>276</v>
      </c>
      <c r="G230" s="201"/>
      <c r="H230" s="202" t="s">
        <v>18</v>
      </c>
      <c r="I230" s="204"/>
      <c r="J230" s="201"/>
      <c r="K230" s="201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165</v>
      </c>
      <c r="AU230" s="209" t="s">
        <v>141</v>
      </c>
      <c r="AV230" s="14" t="s">
        <v>83</v>
      </c>
      <c r="AW230" s="14" t="s">
        <v>34</v>
      </c>
      <c r="AX230" s="14" t="s">
        <v>75</v>
      </c>
      <c r="AY230" s="209" t="s">
        <v>132</v>
      </c>
    </row>
    <row r="231" spans="1:65" s="13" customFormat="1" ht="10.199999999999999">
      <c r="B231" s="189"/>
      <c r="C231" s="190"/>
      <c r="D231" s="184" t="s">
        <v>165</v>
      </c>
      <c r="E231" s="191" t="s">
        <v>18</v>
      </c>
      <c r="F231" s="192" t="s">
        <v>277</v>
      </c>
      <c r="G231" s="190"/>
      <c r="H231" s="193">
        <v>21.45</v>
      </c>
      <c r="I231" s="194"/>
      <c r="J231" s="190"/>
      <c r="K231" s="190"/>
      <c r="L231" s="195"/>
      <c r="M231" s="196"/>
      <c r="N231" s="197"/>
      <c r="O231" s="197"/>
      <c r="P231" s="197"/>
      <c r="Q231" s="197"/>
      <c r="R231" s="197"/>
      <c r="S231" s="197"/>
      <c r="T231" s="198"/>
      <c r="AT231" s="199" t="s">
        <v>165</v>
      </c>
      <c r="AU231" s="199" t="s">
        <v>141</v>
      </c>
      <c r="AV231" s="13" t="s">
        <v>85</v>
      </c>
      <c r="AW231" s="13" t="s">
        <v>34</v>
      </c>
      <c r="AX231" s="13" t="s">
        <v>75</v>
      </c>
      <c r="AY231" s="199" t="s">
        <v>132</v>
      </c>
    </row>
    <row r="232" spans="1:65" s="14" customFormat="1" ht="10.199999999999999">
      <c r="B232" s="200"/>
      <c r="C232" s="201"/>
      <c r="D232" s="184" t="s">
        <v>165</v>
      </c>
      <c r="E232" s="202" t="s">
        <v>18</v>
      </c>
      <c r="F232" s="203" t="s">
        <v>278</v>
      </c>
      <c r="G232" s="201"/>
      <c r="H232" s="202" t="s">
        <v>18</v>
      </c>
      <c r="I232" s="204"/>
      <c r="J232" s="201"/>
      <c r="K232" s="201"/>
      <c r="L232" s="205"/>
      <c r="M232" s="206"/>
      <c r="N232" s="207"/>
      <c r="O232" s="207"/>
      <c r="P232" s="207"/>
      <c r="Q232" s="207"/>
      <c r="R232" s="207"/>
      <c r="S232" s="207"/>
      <c r="T232" s="208"/>
      <c r="AT232" s="209" t="s">
        <v>165</v>
      </c>
      <c r="AU232" s="209" t="s">
        <v>141</v>
      </c>
      <c r="AV232" s="14" t="s">
        <v>83</v>
      </c>
      <c r="AW232" s="14" t="s">
        <v>34</v>
      </c>
      <c r="AX232" s="14" t="s">
        <v>75</v>
      </c>
      <c r="AY232" s="209" t="s">
        <v>132</v>
      </c>
    </row>
    <row r="233" spans="1:65" s="13" customFormat="1" ht="10.199999999999999">
      <c r="B233" s="189"/>
      <c r="C233" s="190"/>
      <c r="D233" s="184" t="s">
        <v>165</v>
      </c>
      <c r="E233" s="191" t="s">
        <v>18</v>
      </c>
      <c r="F233" s="192" t="s">
        <v>279</v>
      </c>
      <c r="G233" s="190"/>
      <c r="H233" s="193">
        <v>78.3</v>
      </c>
      <c r="I233" s="194"/>
      <c r="J233" s="190"/>
      <c r="K233" s="190"/>
      <c r="L233" s="195"/>
      <c r="M233" s="196"/>
      <c r="N233" s="197"/>
      <c r="O233" s="197"/>
      <c r="P233" s="197"/>
      <c r="Q233" s="197"/>
      <c r="R233" s="197"/>
      <c r="S233" s="197"/>
      <c r="T233" s="198"/>
      <c r="AT233" s="199" t="s">
        <v>165</v>
      </c>
      <c r="AU233" s="199" t="s">
        <v>141</v>
      </c>
      <c r="AV233" s="13" t="s">
        <v>85</v>
      </c>
      <c r="AW233" s="13" t="s">
        <v>34</v>
      </c>
      <c r="AX233" s="13" t="s">
        <v>75</v>
      </c>
      <c r="AY233" s="199" t="s">
        <v>132</v>
      </c>
    </row>
    <row r="234" spans="1:65" s="14" customFormat="1" ht="10.199999999999999">
      <c r="B234" s="200"/>
      <c r="C234" s="201"/>
      <c r="D234" s="184" t="s">
        <v>165</v>
      </c>
      <c r="E234" s="202" t="s">
        <v>18</v>
      </c>
      <c r="F234" s="203" t="s">
        <v>280</v>
      </c>
      <c r="G234" s="201"/>
      <c r="H234" s="202" t="s">
        <v>18</v>
      </c>
      <c r="I234" s="204"/>
      <c r="J234" s="201"/>
      <c r="K234" s="201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165</v>
      </c>
      <c r="AU234" s="209" t="s">
        <v>141</v>
      </c>
      <c r="AV234" s="14" t="s">
        <v>83</v>
      </c>
      <c r="AW234" s="14" t="s">
        <v>34</v>
      </c>
      <c r="AX234" s="14" t="s">
        <v>75</v>
      </c>
      <c r="AY234" s="209" t="s">
        <v>132</v>
      </c>
    </row>
    <row r="235" spans="1:65" s="13" customFormat="1" ht="10.199999999999999">
      <c r="B235" s="189"/>
      <c r="C235" s="190"/>
      <c r="D235" s="184" t="s">
        <v>165</v>
      </c>
      <c r="E235" s="191" t="s">
        <v>18</v>
      </c>
      <c r="F235" s="192" t="s">
        <v>281</v>
      </c>
      <c r="G235" s="190"/>
      <c r="H235" s="193">
        <v>26.4</v>
      </c>
      <c r="I235" s="194"/>
      <c r="J235" s="190"/>
      <c r="K235" s="190"/>
      <c r="L235" s="195"/>
      <c r="M235" s="196"/>
      <c r="N235" s="197"/>
      <c r="O235" s="197"/>
      <c r="P235" s="197"/>
      <c r="Q235" s="197"/>
      <c r="R235" s="197"/>
      <c r="S235" s="197"/>
      <c r="T235" s="198"/>
      <c r="AT235" s="199" t="s">
        <v>165</v>
      </c>
      <c r="AU235" s="199" t="s">
        <v>141</v>
      </c>
      <c r="AV235" s="13" t="s">
        <v>85</v>
      </c>
      <c r="AW235" s="13" t="s">
        <v>34</v>
      </c>
      <c r="AX235" s="13" t="s">
        <v>75</v>
      </c>
      <c r="AY235" s="199" t="s">
        <v>132</v>
      </c>
    </row>
    <row r="236" spans="1:65" s="15" customFormat="1" ht="10.199999999999999">
      <c r="B236" s="210"/>
      <c r="C236" s="211"/>
      <c r="D236" s="184" t="s">
        <v>165</v>
      </c>
      <c r="E236" s="212" t="s">
        <v>18</v>
      </c>
      <c r="F236" s="213" t="s">
        <v>203</v>
      </c>
      <c r="G236" s="211"/>
      <c r="H236" s="214">
        <v>178.15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165</v>
      </c>
      <c r="AU236" s="220" t="s">
        <v>141</v>
      </c>
      <c r="AV236" s="15" t="s">
        <v>131</v>
      </c>
      <c r="AW236" s="15" t="s">
        <v>34</v>
      </c>
      <c r="AX236" s="15" t="s">
        <v>83</v>
      </c>
      <c r="AY236" s="220" t="s">
        <v>132</v>
      </c>
    </row>
    <row r="237" spans="1:65" s="2" customFormat="1" ht="37.799999999999997" customHeight="1">
      <c r="A237" s="36"/>
      <c r="B237" s="37"/>
      <c r="C237" s="171" t="s">
        <v>282</v>
      </c>
      <c r="D237" s="171" t="s">
        <v>136</v>
      </c>
      <c r="E237" s="172" t="s">
        <v>283</v>
      </c>
      <c r="F237" s="173" t="s">
        <v>284</v>
      </c>
      <c r="G237" s="174" t="s">
        <v>149</v>
      </c>
      <c r="H237" s="175">
        <v>51.591999999999999</v>
      </c>
      <c r="I237" s="176"/>
      <c r="J237" s="177">
        <f>ROUND(I237*H237,2)</f>
        <v>0</v>
      </c>
      <c r="K237" s="173" t="s">
        <v>140</v>
      </c>
      <c r="L237" s="41"/>
      <c r="M237" s="178" t="s">
        <v>18</v>
      </c>
      <c r="N237" s="179" t="s">
        <v>46</v>
      </c>
      <c r="O237" s="66"/>
      <c r="P237" s="180">
        <f>O237*H237</f>
        <v>0</v>
      </c>
      <c r="Q237" s="180">
        <v>8.4999999999999995E-4</v>
      </c>
      <c r="R237" s="180">
        <f>Q237*H237</f>
        <v>4.3853199999999995E-2</v>
      </c>
      <c r="S237" s="180">
        <v>0</v>
      </c>
      <c r="T237" s="181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2" t="s">
        <v>131</v>
      </c>
      <c r="AT237" s="182" t="s">
        <v>136</v>
      </c>
      <c r="AU237" s="182" t="s">
        <v>141</v>
      </c>
      <c r="AY237" s="19" t="s">
        <v>132</v>
      </c>
      <c r="BE237" s="183">
        <f>IF(N237="základní",J237,0)</f>
        <v>0</v>
      </c>
      <c r="BF237" s="183">
        <f>IF(N237="snížená",J237,0)</f>
        <v>0</v>
      </c>
      <c r="BG237" s="183">
        <f>IF(N237="zákl. přenesená",J237,0)</f>
        <v>0</v>
      </c>
      <c r="BH237" s="183">
        <f>IF(N237="sníž. přenesená",J237,0)</f>
        <v>0</v>
      </c>
      <c r="BI237" s="183">
        <f>IF(N237="nulová",J237,0)</f>
        <v>0</v>
      </c>
      <c r="BJ237" s="19" t="s">
        <v>83</v>
      </c>
      <c r="BK237" s="183">
        <f>ROUND(I237*H237,2)</f>
        <v>0</v>
      </c>
      <c r="BL237" s="19" t="s">
        <v>131</v>
      </c>
      <c r="BM237" s="182" t="s">
        <v>285</v>
      </c>
    </row>
    <row r="238" spans="1:65" s="14" customFormat="1" ht="10.199999999999999">
      <c r="B238" s="200"/>
      <c r="C238" s="201"/>
      <c r="D238" s="184" t="s">
        <v>165</v>
      </c>
      <c r="E238" s="202" t="s">
        <v>18</v>
      </c>
      <c r="F238" s="203" t="s">
        <v>286</v>
      </c>
      <c r="G238" s="201"/>
      <c r="H238" s="202" t="s">
        <v>18</v>
      </c>
      <c r="I238" s="204"/>
      <c r="J238" s="201"/>
      <c r="K238" s="201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165</v>
      </c>
      <c r="AU238" s="209" t="s">
        <v>141</v>
      </c>
      <c r="AV238" s="14" t="s">
        <v>83</v>
      </c>
      <c r="AW238" s="14" t="s">
        <v>34</v>
      </c>
      <c r="AX238" s="14" t="s">
        <v>75</v>
      </c>
      <c r="AY238" s="209" t="s">
        <v>132</v>
      </c>
    </row>
    <row r="239" spans="1:65" s="13" customFormat="1" ht="10.199999999999999">
      <c r="B239" s="189"/>
      <c r="C239" s="190"/>
      <c r="D239" s="184" t="s">
        <v>165</v>
      </c>
      <c r="E239" s="191" t="s">
        <v>18</v>
      </c>
      <c r="F239" s="192" t="s">
        <v>287</v>
      </c>
      <c r="G239" s="190"/>
      <c r="H239" s="193">
        <v>30.8</v>
      </c>
      <c r="I239" s="194"/>
      <c r="J239" s="190"/>
      <c r="K239" s="190"/>
      <c r="L239" s="195"/>
      <c r="M239" s="196"/>
      <c r="N239" s="197"/>
      <c r="O239" s="197"/>
      <c r="P239" s="197"/>
      <c r="Q239" s="197"/>
      <c r="R239" s="197"/>
      <c r="S239" s="197"/>
      <c r="T239" s="198"/>
      <c r="AT239" s="199" t="s">
        <v>165</v>
      </c>
      <c r="AU239" s="199" t="s">
        <v>141</v>
      </c>
      <c r="AV239" s="13" t="s">
        <v>85</v>
      </c>
      <c r="AW239" s="13" t="s">
        <v>34</v>
      </c>
      <c r="AX239" s="13" t="s">
        <v>75</v>
      </c>
      <c r="AY239" s="199" t="s">
        <v>132</v>
      </c>
    </row>
    <row r="240" spans="1:65" s="14" customFormat="1" ht="10.199999999999999">
      <c r="B240" s="200"/>
      <c r="C240" s="201"/>
      <c r="D240" s="184" t="s">
        <v>165</v>
      </c>
      <c r="E240" s="202" t="s">
        <v>18</v>
      </c>
      <c r="F240" s="203" t="s">
        <v>288</v>
      </c>
      <c r="G240" s="201"/>
      <c r="H240" s="202" t="s">
        <v>18</v>
      </c>
      <c r="I240" s="204"/>
      <c r="J240" s="201"/>
      <c r="K240" s="201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165</v>
      </c>
      <c r="AU240" s="209" t="s">
        <v>141</v>
      </c>
      <c r="AV240" s="14" t="s">
        <v>83</v>
      </c>
      <c r="AW240" s="14" t="s">
        <v>34</v>
      </c>
      <c r="AX240" s="14" t="s">
        <v>75</v>
      </c>
      <c r="AY240" s="209" t="s">
        <v>132</v>
      </c>
    </row>
    <row r="241" spans="1:65" s="13" customFormat="1" ht="10.199999999999999">
      <c r="B241" s="189"/>
      <c r="C241" s="190"/>
      <c r="D241" s="184" t="s">
        <v>165</v>
      </c>
      <c r="E241" s="191" t="s">
        <v>18</v>
      </c>
      <c r="F241" s="192" t="s">
        <v>289</v>
      </c>
      <c r="G241" s="190"/>
      <c r="H241" s="193">
        <v>20.792000000000002</v>
      </c>
      <c r="I241" s="194"/>
      <c r="J241" s="190"/>
      <c r="K241" s="190"/>
      <c r="L241" s="195"/>
      <c r="M241" s="196"/>
      <c r="N241" s="197"/>
      <c r="O241" s="197"/>
      <c r="P241" s="197"/>
      <c r="Q241" s="197"/>
      <c r="R241" s="197"/>
      <c r="S241" s="197"/>
      <c r="T241" s="198"/>
      <c r="AT241" s="199" t="s">
        <v>165</v>
      </c>
      <c r="AU241" s="199" t="s">
        <v>141</v>
      </c>
      <c r="AV241" s="13" t="s">
        <v>85</v>
      </c>
      <c r="AW241" s="13" t="s">
        <v>34</v>
      </c>
      <c r="AX241" s="13" t="s">
        <v>75</v>
      </c>
      <c r="AY241" s="199" t="s">
        <v>132</v>
      </c>
    </row>
    <row r="242" spans="1:65" s="15" customFormat="1" ht="10.199999999999999">
      <c r="B242" s="210"/>
      <c r="C242" s="211"/>
      <c r="D242" s="184" t="s">
        <v>165</v>
      </c>
      <c r="E242" s="212" t="s">
        <v>18</v>
      </c>
      <c r="F242" s="213" t="s">
        <v>203</v>
      </c>
      <c r="G242" s="211"/>
      <c r="H242" s="214">
        <v>51.591999999999999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165</v>
      </c>
      <c r="AU242" s="220" t="s">
        <v>141</v>
      </c>
      <c r="AV242" s="15" t="s">
        <v>131</v>
      </c>
      <c r="AW242" s="15" t="s">
        <v>34</v>
      </c>
      <c r="AX242" s="15" t="s">
        <v>83</v>
      </c>
      <c r="AY242" s="220" t="s">
        <v>132</v>
      </c>
    </row>
    <row r="243" spans="1:65" s="2" customFormat="1" ht="37.799999999999997" customHeight="1">
      <c r="A243" s="36"/>
      <c r="B243" s="37"/>
      <c r="C243" s="171" t="s">
        <v>290</v>
      </c>
      <c r="D243" s="171" t="s">
        <v>136</v>
      </c>
      <c r="E243" s="172" t="s">
        <v>291</v>
      </c>
      <c r="F243" s="173" t="s">
        <v>292</v>
      </c>
      <c r="G243" s="174" t="s">
        <v>149</v>
      </c>
      <c r="H243" s="175">
        <v>178.15</v>
      </c>
      <c r="I243" s="176"/>
      <c r="J243" s="177">
        <f>ROUND(I243*H243,2)</f>
        <v>0</v>
      </c>
      <c r="K243" s="173" t="s">
        <v>140</v>
      </c>
      <c r="L243" s="41"/>
      <c r="M243" s="178" t="s">
        <v>18</v>
      </c>
      <c r="N243" s="179" t="s">
        <v>46</v>
      </c>
      <c r="O243" s="66"/>
      <c r="P243" s="180">
        <f>O243*H243</f>
        <v>0</v>
      </c>
      <c r="Q243" s="180">
        <v>0</v>
      </c>
      <c r="R243" s="180">
        <f>Q243*H243</f>
        <v>0</v>
      </c>
      <c r="S243" s="180">
        <v>0</v>
      </c>
      <c r="T243" s="18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2" t="s">
        <v>131</v>
      </c>
      <c r="AT243" s="182" t="s">
        <v>136</v>
      </c>
      <c r="AU243" s="182" t="s">
        <v>141</v>
      </c>
      <c r="AY243" s="19" t="s">
        <v>132</v>
      </c>
      <c r="BE243" s="183">
        <f>IF(N243="základní",J243,0)</f>
        <v>0</v>
      </c>
      <c r="BF243" s="183">
        <f>IF(N243="snížená",J243,0)</f>
        <v>0</v>
      </c>
      <c r="BG243" s="183">
        <f>IF(N243="zákl. přenesená",J243,0)</f>
        <v>0</v>
      </c>
      <c r="BH243" s="183">
        <f>IF(N243="sníž. přenesená",J243,0)</f>
        <v>0</v>
      </c>
      <c r="BI243" s="183">
        <f>IF(N243="nulová",J243,0)</f>
        <v>0</v>
      </c>
      <c r="BJ243" s="19" t="s">
        <v>83</v>
      </c>
      <c r="BK243" s="183">
        <f>ROUND(I243*H243,2)</f>
        <v>0</v>
      </c>
      <c r="BL243" s="19" t="s">
        <v>131</v>
      </c>
      <c r="BM243" s="182" t="s">
        <v>293</v>
      </c>
    </row>
    <row r="244" spans="1:65" s="13" customFormat="1" ht="10.199999999999999">
      <c r="B244" s="189"/>
      <c r="C244" s="190"/>
      <c r="D244" s="184" t="s">
        <v>165</v>
      </c>
      <c r="E244" s="191" t="s">
        <v>18</v>
      </c>
      <c r="F244" s="192" t="s">
        <v>273</v>
      </c>
      <c r="G244" s="190"/>
      <c r="H244" s="193">
        <v>26</v>
      </c>
      <c r="I244" s="194"/>
      <c r="J244" s="190"/>
      <c r="K244" s="190"/>
      <c r="L244" s="195"/>
      <c r="M244" s="196"/>
      <c r="N244" s="197"/>
      <c r="O244" s="197"/>
      <c r="P244" s="197"/>
      <c r="Q244" s="197"/>
      <c r="R244" s="197"/>
      <c r="S244" s="197"/>
      <c r="T244" s="198"/>
      <c r="AT244" s="199" t="s">
        <v>165</v>
      </c>
      <c r="AU244" s="199" t="s">
        <v>141</v>
      </c>
      <c r="AV244" s="13" t="s">
        <v>85</v>
      </c>
      <c r="AW244" s="13" t="s">
        <v>34</v>
      </c>
      <c r="AX244" s="13" t="s">
        <v>75</v>
      </c>
      <c r="AY244" s="199" t="s">
        <v>132</v>
      </c>
    </row>
    <row r="245" spans="1:65" s="13" customFormat="1" ht="10.199999999999999">
      <c r="B245" s="189"/>
      <c r="C245" s="190"/>
      <c r="D245" s="184" t="s">
        <v>165</v>
      </c>
      <c r="E245" s="191" t="s">
        <v>18</v>
      </c>
      <c r="F245" s="192" t="s">
        <v>275</v>
      </c>
      <c r="G245" s="190"/>
      <c r="H245" s="193">
        <v>26</v>
      </c>
      <c r="I245" s="194"/>
      <c r="J245" s="190"/>
      <c r="K245" s="190"/>
      <c r="L245" s="195"/>
      <c r="M245" s="196"/>
      <c r="N245" s="197"/>
      <c r="O245" s="197"/>
      <c r="P245" s="197"/>
      <c r="Q245" s="197"/>
      <c r="R245" s="197"/>
      <c r="S245" s="197"/>
      <c r="T245" s="198"/>
      <c r="AT245" s="199" t="s">
        <v>165</v>
      </c>
      <c r="AU245" s="199" t="s">
        <v>141</v>
      </c>
      <c r="AV245" s="13" t="s">
        <v>85</v>
      </c>
      <c r="AW245" s="13" t="s">
        <v>34</v>
      </c>
      <c r="AX245" s="13" t="s">
        <v>75</v>
      </c>
      <c r="AY245" s="199" t="s">
        <v>132</v>
      </c>
    </row>
    <row r="246" spans="1:65" s="13" customFormat="1" ht="10.199999999999999">
      <c r="B246" s="189"/>
      <c r="C246" s="190"/>
      <c r="D246" s="184" t="s">
        <v>165</v>
      </c>
      <c r="E246" s="191" t="s">
        <v>18</v>
      </c>
      <c r="F246" s="192" t="s">
        <v>277</v>
      </c>
      <c r="G246" s="190"/>
      <c r="H246" s="193">
        <v>21.45</v>
      </c>
      <c r="I246" s="194"/>
      <c r="J246" s="190"/>
      <c r="K246" s="190"/>
      <c r="L246" s="195"/>
      <c r="M246" s="196"/>
      <c r="N246" s="197"/>
      <c r="O246" s="197"/>
      <c r="P246" s="197"/>
      <c r="Q246" s="197"/>
      <c r="R246" s="197"/>
      <c r="S246" s="197"/>
      <c r="T246" s="198"/>
      <c r="AT246" s="199" t="s">
        <v>165</v>
      </c>
      <c r="AU246" s="199" t="s">
        <v>141</v>
      </c>
      <c r="AV246" s="13" t="s">
        <v>85</v>
      </c>
      <c r="AW246" s="13" t="s">
        <v>34</v>
      </c>
      <c r="AX246" s="13" t="s">
        <v>75</v>
      </c>
      <c r="AY246" s="199" t="s">
        <v>132</v>
      </c>
    </row>
    <row r="247" spans="1:65" s="13" customFormat="1" ht="10.199999999999999">
      <c r="B247" s="189"/>
      <c r="C247" s="190"/>
      <c r="D247" s="184" t="s">
        <v>165</v>
      </c>
      <c r="E247" s="191" t="s">
        <v>18</v>
      </c>
      <c r="F247" s="192" t="s">
        <v>279</v>
      </c>
      <c r="G247" s="190"/>
      <c r="H247" s="193">
        <v>78.3</v>
      </c>
      <c r="I247" s="194"/>
      <c r="J247" s="190"/>
      <c r="K247" s="190"/>
      <c r="L247" s="195"/>
      <c r="M247" s="196"/>
      <c r="N247" s="197"/>
      <c r="O247" s="197"/>
      <c r="P247" s="197"/>
      <c r="Q247" s="197"/>
      <c r="R247" s="197"/>
      <c r="S247" s="197"/>
      <c r="T247" s="198"/>
      <c r="AT247" s="199" t="s">
        <v>165</v>
      </c>
      <c r="AU247" s="199" t="s">
        <v>141</v>
      </c>
      <c r="AV247" s="13" t="s">
        <v>85</v>
      </c>
      <c r="AW247" s="13" t="s">
        <v>34</v>
      </c>
      <c r="AX247" s="13" t="s">
        <v>75</v>
      </c>
      <c r="AY247" s="199" t="s">
        <v>132</v>
      </c>
    </row>
    <row r="248" spans="1:65" s="13" customFormat="1" ht="10.199999999999999">
      <c r="B248" s="189"/>
      <c r="C248" s="190"/>
      <c r="D248" s="184" t="s">
        <v>165</v>
      </c>
      <c r="E248" s="191" t="s">
        <v>18</v>
      </c>
      <c r="F248" s="192" t="s">
        <v>281</v>
      </c>
      <c r="G248" s="190"/>
      <c r="H248" s="193">
        <v>26.4</v>
      </c>
      <c r="I248" s="194"/>
      <c r="J248" s="190"/>
      <c r="K248" s="190"/>
      <c r="L248" s="195"/>
      <c r="M248" s="196"/>
      <c r="N248" s="197"/>
      <c r="O248" s="197"/>
      <c r="P248" s="197"/>
      <c r="Q248" s="197"/>
      <c r="R248" s="197"/>
      <c r="S248" s="197"/>
      <c r="T248" s="198"/>
      <c r="AT248" s="199" t="s">
        <v>165</v>
      </c>
      <c r="AU248" s="199" t="s">
        <v>141</v>
      </c>
      <c r="AV248" s="13" t="s">
        <v>85</v>
      </c>
      <c r="AW248" s="13" t="s">
        <v>34</v>
      </c>
      <c r="AX248" s="13" t="s">
        <v>75</v>
      </c>
      <c r="AY248" s="199" t="s">
        <v>132</v>
      </c>
    </row>
    <row r="249" spans="1:65" s="15" customFormat="1" ht="10.199999999999999">
      <c r="B249" s="210"/>
      <c r="C249" s="211"/>
      <c r="D249" s="184" t="s">
        <v>165</v>
      </c>
      <c r="E249" s="212" t="s">
        <v>18</v>
      </c>
      <c r="F249" s="213" t="s">
        <v>203</v>
      </c>
      <c r="G249" s="211"/>
      <c r="H249" s="214">
        <v>178.15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165</v>
      </c>
      <c r="AU249" s="220" t="s">
        <v>141</v>
      </c>
      <c r="AV249" s="15" t="s">
        <v>131</v>
      </c>
      <c r="AW249" s="15" t="s">
        <v>34</v>
      </c>
      <c r="AX249" s="15" t="s">
        <v>83</v>
      </c>
      <c r="AY249" s="220" t="s">
        <v>132</v>
      </c>
    </row>
    <row r="250" spans="1:65" s="2" customFormat="1" ht="37.799999999999997" customHeight="1">
      <c r="A250" s="36"/>
      <c r="B250" s="37"/>
      <c r="C250" s="171" t="s">
        <v>294</v>
      </c>
      <c r="D250" s="171" t="s">
        <v>136</v>
      </c>
      <c r="E250" s="172" t="s">
        <v>295</v>
      </c>
      <c r="F250" s="173" t="s">
        <v>296</v>
      </c>
      <c r="G250" s="174" t="s">
        <v>149</v>
      </c>
      <c r="H250" s="175">
        <v>51.591999999999999</v>
      </c>
      <c r="I250" s="176"/>
      <c r="J250" s="177">
        <f>ROUND(I250*H250,2)</f>
        <v>0</v>
      </c>
      <c r="K250" s="173" t="s">
        <v>140</v>
      </c>
      <c r="L250" s="41"/>
      <c r="M250" s="178" t="s">
        <v>18</v>
      </c>
      <c r="N250" s="179" t="s">
        <v>46</v>
      </c>
      <c r="O250" s="66"/>
      <c r="P250" s="180">
        <f>O250*H250</f>
        <v>0</v>
      </c>
      <c r="Q250" s="180">
        <v>0</v>
      </c>
      <c r="R250" s="180">
        <f>Q250*H250</f>
        <v>0</v>
      </c>
      <c r="S250" s="180">
        <v>0</v>
      </c>
      <c r="T250" s="18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2" t="s">
        <v>131</v>
      </c>
      <c r="AT250" s="182" t="s">
        <v>136</v>
      </c>
      <c r="AU250" s="182" t="s">
        <v>141</v>
      </c>
      <c r="AY250" s="19" t="s">
        <v>132</v>
      </c>
      <c r="BE250" s="183">
        <f>IF(N250="základní",J250,0)</f>
        <v>0</v>
      </c>
      <c r="BF250" s="183">
        <f>IF(N250="snížená",J250,0)</f>
        <v>0</v>
      </c>
      <c r="BG250" s="183">
        <f>IF(N250="zákl. přenesená",J250,0)</f>
        <v>0</v>
      </c>
      <c r="BH250" s="183">
        <f>IF(N250="sníž. přenesená",J250,0)</f>
        <v>0</v>
      </c>
      <c r="BI250" s="183">
        <f>IF(N250="nulová",J250,0)</f>
        <v>0</v>
      </c>
      <c r="BJ250" s="19" t="s">
        <v>83</v>
      </c>
      <c r="BK250" s="183">
        <f>ROUND(I250*H250,2)</f>
        <v>0</v>
      </c>
      <c r="BL250" s="19" t="s">
        <v>131</v>
      </c>
      <c r="BM250" s="182" t="s">
        <v>297</v>
      </c>
    </row>
    <row r="251" spans="1:65" s="13" customFormat="1" ht="10.199999999999999">
      <c r="B251" s="189"/>
      <c r="C251" s="190"/>
      <c r="D251" s="184" t="s">
        <v>165</v>
      </c>
      <c r="E251" s="191" t="s">
        <v>18</v>
      </c>
      <c r="F251" s="192" t="s">
        <v>287</v>
      </c>
      <c r="G251" s="190"/>
      <c r="H251" s="193">
        <v>30.8</v>
      </c>
      <c r="I251" s="194"/>
      <c r="J251" s="190"/>
      <c r="K251" s="190"/>
      <c r="L251" s="195"/>
      <c r="M251" s="196"/>
      <c r="N251" s="197"/>
      <c r="O251" s="197"/>
      <c r="P251" s="197"/>
      <c r="Q251" s="197"/>
      <c r="R251" s="197"/>
      <c r="S251" s="197"/>
      <c r="T251" s="198"/>
      <c r="AT251" s="199" t="s">
        <v>165</v>
      </c>
      <c r="AU251" s="199" t="s">
        <v>141</v>
      </c>
      <c r="AV251" s="13" t="s">
        <v>85</v>
      </c>
      <c r="AW251" s="13" t="s">
        <v>34</v>
      </c>
      <c r="AX251" s="13" t="s">
        <v>75</v>
      </c>
      <c r="AY251" s="199" t="s">
        <v>132</v>
      </c>
    </row>
    <row r="252" spans="1:65" s="13" customFormat="1" ht="10.199999999999999">
      <c r="B252" s="189"/>
      <c r="C252" s="190"/>
      <c r="D252" s="184" t="s">
        <v>165</v>
      </c>
      <c r="E252" s="191" t="s">
        <v>18</v>
      </c>
      <c r="F252" s="192" t="s">
        <v>289</v>
      </c>
      <c r="G252" s="190"/>
      <c r="H252" s="193">
        <v>20.792000000000002</v>
      </c>
      <c r="I252" s="194"/>
      <c r="J252" s="190"/>
      <c r="K252" s="190"/>
      <c r="L252" s="195"/>
      <c r="M252" s="196"/>
      <c r="N252" s="197"/>
      <c r="O252" s="197"/>
      <c r="P252" s="197"/>
      <c r="Q252" s="197"/>
      <c r="R252" s="197"/>
      <c r="S252" s="197"/>
      <c r="T252" s="198"/>
      <c r="AT252" s="199" t="s">
        <v>165</v>
      </c>
      <c r="AU252" s="199" t="s">
        <v>141</v>
      </c>
      <c r="AV252" s="13" t="s">
        <v>85</v>
      </c>
      <c r="AW252" s="13" t="s">
        <v>34</v>
      </c>
      <c r="AX252" s="13" t="s">
        <v>75</v>
      </c>
      <c r="AY252" s="199" t="s">
        <v>132</v>
      </c>
    </row>
    <row r="253" spans="1:65" s="15" customFormat="1" ht="10.199999999999999">
      <c r="B253" s="210"/>
      <c r="C253" s="211"/>
      <c r="D253" s="184" t="s">
        <v>165</v>
      </c>
      <c r="E253" s="212" t="s">
        <v>18</v>
      </c>
      <c r="F253" s="213" t="s">
        <v>203</v>
      </c>
      <c r="G253" s="211"/>
      <c r="H253" s="214">
        <v>51.591999999999999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165</v>
      </c>
      <c r="AU253" s="220" t="s">
        <v>141</v>
      </c>
      <c r="AV253" s="15" t="s">
        <v>131</v>
      </c>
      <c r="AW253" s="15" t="s">
        <v>34</v>
      </c>
      <c r="AX253" s="15" t="s">
        <v>83</v>
      </c>
      <c r="AY253" s="220" t="s">
        <v>132</v>
      </c>
    </row>
    <row r="254" spans="1:65" s="2" customFormat="1" ht="62.7" customHeight="1">
      <c r="A254" s="36"/>
      <c r="B254" s="37"/>
      <c r="C254" s="171" t="s">
        <v>298</v>
      </c>
      <c r="D254" s="171" t="s">
        <v>136</v>
      </c>
      <c r="E254" s="172" t="s">
        <v>299</v>
      </c>
      <c r="F254" s="173" t="s">
        <v>300</v>
      </c>
      <c r="G254" s="174" t="s">
        <v>207</v>
      </c>
      <c r="H254" s="175">
        <v>834</v>
      </c>
      <c r="I254" s="176"/>
      <c r="J254" s="177">
        <f>ROUND(I254*H254,2)</f>
        <v>0</v>
      </c>
      <c r="K254" s="173" t="s">
        <v>140</v>
      </c>
      <c r="L254" s="41"/>
      <c r="M254" s="178" t="s">
        <v>18</v>
      </c>
      <c r="N254" s="179" t="s">
        <v>46</v>
      </c>
      <c r="O254" s="66"/>
      <c r="P254" s="180">
        <f>O254*H254</f>
        <v>0</v>
      </c>
      <c r="Q254" s="180">
        <v>0</v>
      </c>
      <c r="R254" s="180">
        <f>Q254*H254</f>
        <v>0</v>
      </c>
      <c r="S254" s="180">
        <v>0</v>
      </c>
      <c r="T254" s="181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2" t="s">
        <v>131</v>
      </c>
      <c r="AT254" s="182" t="s">
        <v>136</v>
      </c>
      <c r="AU254" s="182" t="s">
        <v>141</v>
      </c>
      <c r="AY254" s="19" t="s">
        <v>132</v>
      </c>
      <c r="BE254" s="183">
        <f>IF(N254="základní",J254,0)</f>
        <v>0</v>
      </c>
      <c r="BF254" s="183">
        <f>IF(N254="snížená",J254,0)</f>
        <v>0</v>
      </c>
      <c r="BG254" s="183">
        <f>IF(N254="zákl. přenesená",J254,0)</f>
        <v>0</v>
      </c>
      <c r="BH254" s="183">
        <f>IF(N254="sníž. přenesená",J254,0)</f>
        <v>0</v>
      </c>
      <c r="BI254" s="183">
        <f>IF(N254="nulová",J254,0)</f>
        <v>0</v>
      </c>
      <c r="BJ254" s="19" t="s">
        <v>83</v>
      </c>
      <c r="BK254" s="183">
        <f>ROUND(I254*H254,2)</f>
        <v>0</v>
      </c>
      <c r="BL254" s="19" t="s">
        <v>131</v>
      </c>
      <c r="BM254" s="182" t="s">
        <v>301</v>
      </c>
    </row>
    <row r="255" spans="1:65" s="14" customFormat="1" ht="10.199999999999999">
      <c r="B255" s="200"/>
      <c r="C255" s="201"/>
      <c r="D255" s="184" t="s">
        <v>165</v>
      </c>
      <c r="E255" s="202" t="s">
        <v>18</v>
      </c>
      <c r="F255" s="203" t="s">
        <v>302</v>
      </c>
      <c r="G255" s="201"/>
      <c r="H255" s="202" t="s">
        <v>18</v>
      </c>
      <c r="I255" s="204"/>
      <c r="J255" s="201"/>
      <c r="K255" s="201"/>
      <c r="L255" s="205"/>
      <c r="M255" s="206"/>
      <c r="N255" s="207"/>
      <c r="O255" s="207"/>
      <c r="P255" s="207"/>
      <c r="Q255" s="207"/>
      <c r="R255" s="207"/>
      <c r="S255" s="207"/>
      <c r="T255" s="208"/>
      <c r="AT255" s="209" t="s">
        <v>165</v>
      </c>
      <c r="AU255" s="209" t="s">
        <v>141</v>
      </c>
      <c r="AV255" s="14" t="s">
        <v>83</v>
      </c>
      <c r="AW255" s="14" t="s">
        <v>34</v>
      </c>
      <c r="AX255" s="14" t="s">
        <v>75</v>
      </c>
      <c r="AY255" s="209" t="s">
        <v>132</v>
      </c>
    </row>
    <row r="256" spans="1:65" s="13" customFormat="1" ht="10.199999999999999">
      <c r="B256" s="189"/>
      <c r="C256" s="190"/>
      <c r="D256" s="184" t="s">
        <v>165</v>
      </c>
      <c r="E256" s="191" t="s">
        <v>18</v>
      </c>
      <c r="F256" s="192" t="s">
        <v>303</v>
      </c>
      <c r="G256" s="190"/>
      <c r="H256" s="193">
        <v>1732.4259999999999</v>
      </c>
      <c r="I256" s="194"/>
      <c r="J256" s="190"/>
      <c r="K256" s="190"/>
      <c r="L256" s="195"/>
      <c r="M256" s="196"/>
      <c r="N256" s="197"/>
      <c r="O256" s="197"/>
      <c r="P256" s="197"/>
      <c r="Q256" s="197"/>
      <c r="R256" s="197"/>
      <c r="S256" s="197"/>
      <c r="T256" s="198"/>
      <c r="AT256" s="199" t="s">
        <v>165</v>
      </c>
      <c r="AU256" s="199" t="s">
        <v>141</v>
      </c>
      <c r="AV256" s="13" t="s">
        <v>85</v>
      </c>
      <c r="AW256" s="13" t="s">
        <v>34</v>
      </c>
      <c r="AX256" s="13" t="s">
        <v>75</v>
      </c>
      <c r="AY256" s="199" t="s">
        <v>132</v>
      </c>
    </row>
    <row r="257" spans="1:65" s="14" customFormat="1" ht="10.199999999999999">
      <c r="B257" s="200"/>
      <c r="C257" s="201"/>
      <c r="D257" s="184" t="s">
        <v>165</v>
      </c>
      <c r="E257" s="202" t="s">
        <v>18</v>
      </c>
      <c r="F257" s="203" t="s">
        <v>304</v>
      </c>
      <c r="G257" s="201"/>
      <c r="H257" s="202" t="s">
        <v>18</v>
      </c>
      <c r="I257" s="204"/>
      <c r="J257" s="201"/>
      <c r="K257" s="201"/>
      <c r="L257" s="205"/>
      <c r="M257" s="206"/>
      <c r="N257" s="207"/>
      <c r="O257" s="207"/>
      <c r="P257" s="207"/>
      <c r="Q257" s="207"/>
      <c r="R257" s="207"/>
      <c r="S257" s="207"/>
      <c r="T257" s="208"/>
      <c r="AT257" s="209" t="s">
        <v>165</v>
      </c>
      <c r="AU257" s="209" t="s">
        <v>141</v>
      </c>
      <c r="AV257" s="14" t="s">
        <v>83</v>
      </c>
      <c r="AW257" s="14" t="s">
        <v>34</v>
      </c>
      <c r="AX257" s="14" t="s">
        <v>75</v>
      </c>
      <c r="AY257" s="209" t="s">
        <v>132</v>
      </c>
    </row>
    <row r="258" spans="1:65" s="13" customFormat="1" ht="10.199999999999999">
      <c r="B258" s="189"/>
      <c r="C258" s="190"/>
      <c r="D258" s="184" t="s">
        <v>165</v>
      </c>
      <c r="E258" s="191" t="s">
        <v>18</v>
      </c>
      <c r="F258" s="192" t="s">
        <v>305</v>
      </c>
      <c r="G258" s="190"/>
      <c r="H258" s="193">
        <v>-260.02600000000001</v>
      </c>
      <c r="I258" s="194"/>
      <c r="J258" s="190"/>
      <c r="K258" s="190"/>
      <c r="L258" s="195"/>
      <c r="M258" s="196"/>
      <c r="N258" s="197"/>
      <c r="O258" s="197"/>
      <c r="P258" s="197"/>
      <c r="Q258" s="197"/>
      <c r="R258" s="197"/>
      <c r="S258" s="197"/>
      <c r="T258" s="198"/>
      <c r="AT258" s="199" t="s">
        <v>165</v>
      </c>
      <c r="AU258" s="199" t="s">
        <v>141</v>
      </c>
      <c r="AV258" s="13" t="s">
        <v>85</v>
      </c>
      <c r="AW258" s="13" t="s">
        <v>34</v>
      </c>
      <c r="AX258" s="13" t="s">
        <v>75</v>
      </c>
      <c r="AY258" s="199" t="s">
        <v>132</v>
      </c>
    </row>
    <row r="259" spans="1:65" s="14" customFormat="1" ht="10.199999999999999">
      <c r="B259" s="200"/>
      <c r="C259" s="201"/>
      <c r="D259" s="184" t="s">
        <v>165</v>
      </c>
      <c r="E259" s="202" t="s">
        <v>18</v>
      </c>
      <c r="F259" s="203" t="s">
        <v>306</v>
      </c>
      <c r="G259" s="201"/>
      <c r="H259" s="202" t="s">
        <v>18</v>
      </c>
      <c r="I259" s="204"/>
      <c r="J259" s="201"/>
      <c r="K259" s="201"/>
      <c r="L259" s="205"/>
      <c r="M259" s="206"/>
      <c r="N259" s="207"/>
      <c r="O259" s="207"/>
      <c r="P259" s="207"/>
      <c r="Q259" s="207"/>
      <c r="R259" s="207"/>
      <c r="S259" s="207"/>
      <c r="T259" s="208"/>
      <c r="AT259" s="209" t="s">
        <v>165</v>
      </c>
      <c r="AU259" s="209" t="s">
        <v>141</v>
      </c>
      <c r="AV259" s="14" t="s">
        <v>83</v>
      </c>
      <c r="AW259" s="14" t="s">
        <v>34</v>
      </c>
      <c r="AX259" s="14" t="s">
        <v>75</v>
      </c>
      <c r="AY259" s="209" t="s">
        <v>132</v>
      </c>
    </row>
    <row r="260" spans="1:65" s="13" customFormat="1" ht="10.199999999999999">
      <c r="B260" s="189"/>
      <c r="C260" s="190"/>
      <c r="D260" s="184" t="s">
        <v>165</v>
      </c>
      <c r="E260" s="191" t="s">
        <v>18</v>
      </c>
      <c r="F260" s="192" t="s">
        <v>307</v>
      </c>
      <c r="G260" s="190"/>
      <c r="H260" s="193">
        <v>-638.4</v>
      </c>
      <c r="I260" s="194"/>
      <c r="J260" s="190"/>
      <c r="K260" s="190"/>
      <c r="L260" s="195"/>
      <c r="M260" s="196"/>
      <c r="N260" s="197"/>
      <c r="O260" s="197"/>
      <c r="P260" s="197"/>
      <c r="Q260" s="197"/>
      <c r="R260" s="197"/>
      <c r="S260" s="197"/>
      <c r="T260" s="198"/>
      <c r="AT260" s="199" t="s">
        <v>165</v>
      </c>
      <c r="AU260" s="199" t="s">
        <v>141</v>
      </c>
      <c r="AV260" s="13" t="s">
        <v>85</v>
      </c>
      <c r="AW260" s="13" t="s">
        <v>34</v>
      </c>
      <c r="AX260" s="13" t="s">
        <v>75</v>
      </c>
      <c r="AY260" s="199" t="s">
        <v>132</v>
      </c>
    </row>
    <row r="261" spans="1:65" s="15" customFormat="1" ht="10.199999999999999">
      <c r="B261" s="210"/>
      <c r="C261" s="211"/>
      <c r="D261" s="184" t="s">
        <v>165</v>
      </c>
      <c r="E261" s="212" t="s">
        <v>18</v>
      </c>
      <c r="F261" s="213" t="s">
        <v>203</v>
      </c>
      <c r="G261" s="211"/>
      <c r="H261" s="214">
        <v>833.99999999999989</v>
      </c>
      <c r="I261" s="215"/>
      <c r="J261" s="211"/>
      <c r="K261" s="211"/>
      <c r="L261" s="216"/>
      <c r="M261" s="217"/>
      <c r="N261" s="218"/>
      <c r="O261" s="218"/>
      <c r="P261" s="218"/>
      <c r="Q261" s="218"/>
      <c r="R261" s="218"/>
      <c r="S261" s="218"/>
      <c r="T261" s="219"/>
      <c r="AT261" s="220" t="s">
        <v>165</v>
      </c>
      <c r="AU261" s="220" t="s">
        <v>141</v>
      </c>
      <c r="AV261" s="15" t="s">
        <v>131</v>
      </c>
      <c r="AW261" s="15" t="s">
        <v>34</v>
      </c>
      <c r="AX261" s="15" t="s">
        <v>83</v>
      </c>
      <c r="AY261" s="220" t="s">
        <v>132</v>
      </c>
    </row>
    <row r="262" spans="1:65" s="2" customFormat="1" ht="37.799999999999997" customHeight="1">
      <c r="A262" s="36"/>
      <c r="B262" s="37"/>
      <c r="C262" s="171" t="s">
        <v>7</v>
      </c>
      <c r="D262" s="171" t="s">
        <v>136</v>
      </c>
      <c r="E262" s="172" t="s">
        <v>308</v>
      </c>
      <c r="F262" s="173" t="s">
        <v>309</v>
      </c>
      <c r="G262" s="174" t="s">
        <v>207</v>
      </c>
      <c r="H262" s="175">
        <v>382.90499999999997</v>
      </c>
      <c r="I262" s="176"/>
      <c r="J262" s="177">
        <f>ROUND(I262*H262,2)</f>
        <v>0</v>
      </c>
      <c r="K262" s="173" t="s">
        <v>140</v>
      </c>
      <c r="L262" s="41"/>
      <c r="M262" s="178" t="s">
        <v>18</v>
      </c>
      <c r="N262" s="179" t="s">
        <v>46</v>
      </c>
      <c r="O262" s="66"/>
      <c r="P262" s="180">
        <f>O262*H262</f>
        <v>0</v>
      </c>
      <c r="Q262" s="180">
        <v>0</v>
      </c>
      <c r="R262" s="180">
        <f>Q262*H262</f>
        <v>0</v>
      </c>
      <c r="S262" s="180">
        <v>0</v>
      </c>
      <c r="T262" s="181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2" t="s">
        <v>131</v>
      </c>
      <c r="AT262" s="182" t="s">
        <v>136</v>
      </c>
      <c r="AU262" s="182" t="s">
        <v>141</v>
      </c>
      <c r="AY262" s="19" t="s">
        <v>132</v>
      </c>
      <c r="BE262" s="183">
        <f>IF(N262="základní",J262,0)</f>
        <v>0</v>
      </c>
      <c r="BF262" s="183">
        <f>IF(N262="snížená",J262,0)</f>
        <v>0</v>
      </c>
      <c r="BG262" s="183">
        <f>IF(N262="zákl. přenesená",J262,0)</f>
        <v>0</v>
      </c>
      <c r="BH262" s="183">
        <f>IF(N262="sníž. přenesená",J262,0)</f>
        <v>0</v>
      </c>
      <c r="BI262" s="183">
        <f>IF(N262="nulová",J262,0)</f>
        <v>0</v>
      </c>
      <c r="BJ262" s="19" t="s">
        <v>83</v>
      </c>
      <c r="BK262" s="183">
        <f>ROUND(I262*H262,2)</f>
        <v>0</v>
      </c>
      <c r="BL262" s="19" t="s">
        <v>131</v>
      </c>
      <c r="BM262" s="182" t="s">
        <v>310</v>
      </c>
    </row>
    <row r="263" spans="1:65" s="14" customFormat="1" ht="10.199999999999999">
      <c r="B263" s="200"/>
      <c r="C263" s="201"/>
      <c r="D263" s="184" t="s">
        <v>165</v>
      </c>
      <c r="E263" s="202" t="s">
        <v>18</v>
      </c>
      <c r="F263" s="203" t="s">
        <v>311</v>
      </c>
      <c r="G263" s="201"/>
      <c r="H263" s="202" t="s">
        <v>18</v>
      </c>
      <c r="I263" s="204"/>
      <c r="J263" s="201"/>
      <c r="K263" s="201"/>
      <c r="L263" s="205"/>
      <c r="M263" s="206"/>
      <c r="N263" s="207"/>
      <c r="O263" s="207"/>
      <c r="P263" s="207"/>
      <c r="Q263" s="207"/>
      <c r="R263" s="207"/>
      <c r="S263" s="207"/>
      <c r="T263" s="208"/>
      <c r="AT263" s="209" t="s">
        <v>165</v>
      </c>
      <c r="AU263" s="209" t="s">
        <v>141</v>
      </c>
      <c r="AV263" s="14" t="s">
        <v>83</v>
      </c>
      <c r="AW263" s="14" t="s">
        <v>34</v>
      </c>
      <c r="AX263" s="14" t="s">
        <v>75</v>
      </c>
      <c r="AY263" s="209" t="s">
        <v>132</v>
      </c>
    </row>
    <row r="264" spans="1:65" s="13" customFormat="1" ht="10.199999999999999">
      <c r="B264" s="189"/>
      <c r="C264" s="190"/>
      <c r="D264" s="184" t="s">
        <v>165</v>
      </c>
      <c r="E264" s="191" t="s">
        <v>18</v>
      </c>
      <c r="F264" s="192" t="s">
        <v>312</v>
      </c>
      <c r="G264" s="190"/>
      <c r="H264" s="193">
        <v>1732.405</v>
      </c>
      <c r="I264" s="194"/>
      <c r="J264" s="190"/>
      <c r="K264" s="190"/>
      <c r="L264" s="195"/>
      <c r="M264" s="196"/>
      <c r="N264" s="197"/>
      <c r="O264" s="197"/>
      <c r="P264" s="197"/>
      <c r="Q264" s="197"/>
      <c r="R264" s="197"/>
      <c r="S264" s="197"/>
      <c r="T264" s="198"/>
      <c r="AT264" s="199" t="s">
        <v>165</v>
      </c>
      <c r="AU264" s="199" t="s">
        <v>141</v>
      </c>
      <c r="AV264" s="13" t="s">
        <v>85</v>
      </c>
      <c r="AW264" s="13" t="s">
        <v>34</v>
      </c>
      <c r="AX264" s="13" t="s">
        <v>75</v>
      </c>
      <c r="AY264" s="199" t="s">
        <v>132</v>
      </c>
    </row>
    <row r="265" spans="1:65" s="14" customFormat="1" ht="10.199999999999999">
      <c r="B265" s="200"/>
      <c r="C265" s="201"/>
      <c r="D265" s="184" t="s">
        <v>165</v>
      </c>
      <c r="E265" s="202" t="s">
        <v>18</v>
      </c>
      <c r="F265" s="203" t="s">
        <v>313</v>
      </c>
      <c r="G265" s="201"/>
      <c r="H265" s="202" t="s">
        <v>18</v>
      </c>
      <c r="I265" s="204"/>
      <c r="J265" s="201"/>
      <c r="K265" s="201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165</v>
      </c>
      <c r="AU265" s="209" t="s">
        <v>141</v>
      </c>
      <c r="AV265" s="14" t="s">
        <v>83</v>
      </c>
      <c r="AW265" s="14" t="s">
        <v>34</v>
      </c>
      <c r="AX265" s="14" t="s">
        <v>75</v>
      </c>
      <c r="AY265" s="209" t="s">
        <v>132</v>
      </c>
    </row>
    <row r="266" spans="1:65" s="13" customFormat="1" ht="10.199999999999999">
      <c r="B266" s="189"/>
      <c r="C266" s="190"/>
      <c r="D266" s="184" t="s">
        <v>165</v>
      </c>
      <c r="E266" s="191" t="s">
        <v>18</v>
      </c>
      <c r="F266" s="192" t="s">
        <v>314</v>
      </c>
      <c r="G266" s="190"/>
      <c r="H266" s="193">
        <v>-591.71600000000001</v>
      </c>
      <c r="I266" s="194"/>
      <c r="J266" s="190"/>
      <c r="K266" s="190"/>
      <c r="L266" s="195"/>
      <c r="M266" s="196"/>
      <c r="N266" s="197"/>
      <c r="O266" s="197"/>
      <c r="P266" s="197"/>
      <c r="Q266" s="197"/>
      <c r="R266" s="197"/>
      <c r="S266" s="197"/>
      <c r="T266" s="198"/>
      <c r="AT266" s="199" t="s">
        <v>165</v>
      </c>
      <c r="AU266" s="199" t="s">
        <v>141</v>
      </c>
      <c r="AV266" s="13" t="s">
        <v>85</v>
      </c>
      <c r="AW266" s="13" t="s">
        <v>34</v>
      </c>
      <c r="AX266" s="13" t="s">
        <v>75</v>
      </c>
      <c r="AY266" s="199" t="s">
        <v>132</v>
      </c>
    </row>
    <row r="267" spans="1:65" s="14" customFormat="1" ht="10.199999999999999">
      <c r="B267" s="200"/>
      <c r="C267" s="201"/>
      <c r="D267" s="184" t="s">
        <v>165</v>
      </c>
      <c r="E267" s="202" t="s">
        <v>18</v>
      </c>
      <c r="F267" s="203" t="s">
        <v>315</v>
      </c>
      <c r="G267" s="201"/>
      <c r="H267" s="202" t="s">
        <v>18</v>
      </c>
      <c r="I267" s="204"/>
      <c r="J267" s="201"/>
      <c r="K267" s="201"/>
      <c r="L267" s="205"/>
      <c r="M267" s="206"/>
      <c r="N267" s="207"/>
      <c r="O267" s="207"/>
      <c r="P267" s="207"/>
      <c r="Q267" s="207"/>
      <c r="R267" s="207"/>
      <c r="S267" s="207"/>
      <c r="T267" s="208"/>
      <c r="AT267" s="209" t="s">
        <v>165</v>
      </c>
      <c r="AU267" s="209" t="s">
        <v>141</v>
      </c>
      <c r="AV267" s="14" t="s">
        <v>83</v>
      </c>
      <c r="AW267" s="14" t="s">
        <v>34</v>
      </c>
      <c r="AX267" s="14" t="s">
        <v>75</v>
      </c>
      <c r="AY267" s="209" t="s">
        <v>132</v>
      </c>
    </row>
    <row r="268" spans="1:65" s="13" customFormat="1" ht="10.199999999999999">
      <c r="B268" s="189"/>
      <c r="C268" s="190"/>
      <c r="D268" s="184" t="s">
        <v>165</v>
      </c>
      <c r="E268" s="191" t="s">
        <v>18</v>
      </c>
      <c r="F268" s="192" t="s">
        <v>316</v>
      </c>
      <c r="G268" s="190"/>
      <c r="H268" s="193">
        <v>-515.90700000000004</v>
      </c>
      <c r="I268" s="194"/>
      <c r="J268" s="190"/>
      <c r="K268" s="190"/>
      <c r="L268" s="195"/>
      <c r="M268" s="196"/>
      <c r="N268" s="197"/>
      <c r="O268" s="197"/>
      <c r="P268" s="197"/>
      <c r="Q268" s="197"/>
      <c r="R268" s="197"/>
      <c r="S268" s="197"/>
      <c r="T268" s="198"/>
      <c r="AT268" s="199" t="s">
        <v>165</v>
      </c>
      <c r="AU268" s="199" t="s">
        <v>141</v>
      </c>
      <c r="AV268" s="13" t="s">
        <v>85</v>
      </c>
      <c r="AW268" s="13" t="s">
        <v>34</v>
      </c>
      <c r="AX268" s="13" t="s">
        <v>75</v>
      </c>
      <c r="AY268" s="199" t="s">
        <v>132</v>
      </c>
    </row>
    <row r="269" spans="1:65" s="14" customFormat="1" ht="10.199999999999999">
      <c r="B269" s="200"/>
      <c r="C269" s="201"/>
      <c r="D269" s="184" t="s">
        <v>165</v>
      </c>
      <c r="E269" s="202" t="s">
        <v>18</v>
      </c>
      <c r="F269" s="203" t="s">
        <v>317</v>
      </c>
      <c r="G269" s="201"/>
      <c r="H269" s="202" t="s">
        <v>18</v>
      </c>
      <c r="I269" s="204"/>
      <c r="J269" s="201"/>
      <c r="K269" s="201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165</v>
      </c>
      <c r="AU269" s="209" t="s">
        <v>141</v>
      </c>
      <c r="AV269" s="14" t="s">
        <v>83</v>
      </c>
      <c r="AW269" s="14" t="s">
        <v>34</v>
      </c>
      <c r="AX269" s="14" t="s">
        <v>75</v>
      </c>
      <c r="AY269" s="209" t="s">
        <v>132</v>
      </c>
    </row>
    <row r="270" spans="1:65" s="14" customFormat="1" ht="10.199999999999999">
      <c r="B270" s="200"/>
      <c r="C270" s="201"/>
      <c r="D270" s="184" t="s">
        <v>165</v>
      </c>
      <c r="E270" s="202" t="s">
        <v>18</v>
      </c>
      <c r="F270" s="203" t="s">
        <v>318</v>
      </c>
      <c r="G270" s="201"/>
      <c r="H270" s="202" t="s">
        <v>18</v>
      </c>
      <c r="I270" s="204"/>
      <c r="J270" s="201"/>
      <c r="K270" s="201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165</v>
      </c>
      <c r="AU270" s="209" t="s">
        <v>141</v>
      </c>
      <c r="AV270" s="14" t="s">
        <v>83</v>
      </c>
      <c r="AW270" s="14" t="s">
        <v>34</v>
      </c>
      <c r="AX270" s="14" t="s">
        <v>75</v>
      </c>
      <c r="AY270" s="209" t="s">
        <v>132</v>
      </c>
    </row>
    <row r="271" spans="1:65" s="13" customFormat="1" ht="10.199999999999999">
      <c r="B271" s="189"/>
      <c r="C271" s="190"/>
      <c r="D271" s="184" t="s">
        <v>165</v>
      </c>
      <c r="E271" s="191" t="s">
        <v>18</v>
      </c>
      <c r="F271" s="192" t="s">
        <v>319</v>
      </c>
      <c r="G271" s="190"/>
      <c r="H271" s="193">
        <v>-21.9</v>
      </c>
      <c r="I271" s="194"/>
      <c r="J271" s="190"/>
      <c r="K271" s="190"/>
      <c r="L271" s="195"/>
      <c r="M271" s="196"/>
      <c r="N271" s="197"/>
      <c r="O271" s="197"/>
      <c r="P271" s="197"/>
      <c r="Q271" s="197"/>
      <c r="R271" s="197"/>
      <c r="S271" s="197"/>
      <c r="T271" s="198"/>
      <c r="AT271" s="199" t="s">
        <v>165</v>
      </c>
      <c r="AU271" s="199" t="s">
        <v>141</v>
      </c>
      <c r="AV271" s="13" t="s">
        <v>85</v>
      </c>
      <c r="AW271" s="13" t="s">
        <v>34</v>
      </c>
      <c r="AX271" s="13" t="s">
        <v>75</v>
      </c>
      <c r="AY271" s="199" t="s">
        <v>132</v>
      </c>
    </row>
    <row r="272" spans="1:65" s="14" customFormat="1" ht="10.199999999999999">
      <c r="B272" s="200"/>
      <c r="C272" s="201"/>
      <c r="D272" s="184" t="s">
        <v>165</v>
      </c>
      <c r="E272" s="202" t="s">
        <v>18</v>
      </c>
      <c r="F272" s="203" t="s">
        <v>320</v>
      </c>
      <c r="G272" s="201"/>
      <c r="H272" s="202" t="s">
        <v>18</v>
      </c>
      <c r="I272" s="204"/>
      <c r="J272" s="201"/>
      <c r="K272" s="201"/>
      <c r="L272" s="205"/>
      <c r="M272" s="206"/>
      <c r="N272" s="207"/>
      <c r="O272" s="207"/>
      <c r="P272" s="207"/>
      <c r="Q272" s="207"/>
      <c r="R272" s="207"/>
      <c r="S272" s="207"/>
      <c r="T272" s="208"/>
      <c r="AT272" s="209" t="s">
        <v>165</v>
      </c>
      <c r="AU272" s="209" t="s">
        <v>141</v>
      </c>
      <c r="AV272" s="14" t="s">
        <v>83</v>
      </c>
      <c r="AW272" s="14" t="s">
        <v>34</v>
      </c>
      <c r="AX272" s="14" t="s">
        <v>75</v>
      </c>
      <c r="AY272" s="209" t="s">
        <v>132</v>
      </c>
    </row>
    <row r="273" spans="1:65" s="13" customFormat="1" ht="10.199999999999999">
      <c r="B273" s="189"/>
      <c r="C273" s="190"/>
      <c r="D273" s="184" t="s">
        <v>165</v>
      </c>
      <c r="E273" s="191" t="s">
        <v>18</v>
      </c>
      <c r="F273" s="192" t="s">
        <v>321</v>
      </c>
      <c r="G273" s="190"/>
      <c r="H273" s="193">
        <v>-66.760000000000005</v>
      </c>
      <c r="I273" s="194"/>
      <c r="J273" s="190"/>
      <c r="K273" s="190"/>
      <c r="L273" s="195"/>
      <c r="M273" s="196"/>
      <c r="N273" s="197"/>
      <c r="O273" s="197"/>
      <c r="P273" s="197"/>
      <c r="Q273" s="197"/>
      <c r="R273" s="197"/>
      <c r="S273" s="197"/>
      <c r="T273" s="198"/>
      <c r="AT273" s="199" t="s">
        <v>165</v>
      </c>
      <c r="AU273" s="199" t="s">
        <v>141</v>
      </c>
      <c r="AV273" s="13" t="s">
        <v>85</v>
      </c>
      <c r="AW273" s="13" t="s">
        <v>34</v>
      </c>
      <c r="AX273" s="13" t="s">
        <v>75</v>
      </c>
      <c r="AY273" s="199" t="s">
        <v>132</v>
      </c>
    </row>
    <row r="274" spans="1:65" s="14" customFormat="1" ht="10.199999999999999">
      <c r="B274" s="200"/>
      <c r="C274" s="201"/>
      <c r="D274" s="184" t="s">
        <v>165</v>
      </c>
      <c r="E274" s="202" t="s">
        <v>18</v>
      </c>
      <c r="F274" s="203" t="s">
        <v>322</v>
      </c>
      <c r="G274" s="201"/>
      <c r="H274" s="202" t="s">
        <v>18</v>
      </c>
      <c r="I274" s="204"/>
      <c r="J274" s="201"/>
      <c r="K274" s="201"/>
      <c r="L274" s="205"/>
      <c r="M274" s="206"/>
      <c r="N274" s="207"/>
      <c r="O274" s="207"/>
      <c r="P274" s="207"/>
      <c r="Q274" s="207"/>
      <c r="R274" s="207"/>
      <c r="S274" s="207"/>
      <c r="T274" s="208"/>
      <c r="AT274" s="209" t="s">
        <v>165</v>
      </c>
      <c r="AU274" s="209" t="s">
        <v>141</v>
      </c>
      <c r="AV274" s="14" t="s">
        <v>83</v>
      </c>
      <c r="AW274" s="14" t="s">
        <v>34</v>
      </c>
      <c r="AX274" s="14" t="s">
        <v>75</v>
      </c>
      <c r="AY274" s="209" t="s">
        <v>132</v>
      </c>
    </row>
    <row r="275" spans="1:65" s="13" customFormat="1" ht="10.199999999999999">
      <c r="B275" s="189"/>
      <c r="C275" s="190"/>
      <c r="D275" s="184" t="s">
        <v>165</v>
      </c>
      <c r="E275" s="191" t="s">
        <v>18</v>
      </c>
      <c r="F275" s="192" t="s">
        <v>323</v>
      </c>
      <c r="G275" s="190"/>
      <c r="H275" s="193">
        <v>-16.11</v>
      </c>
      <c r="I275" s="194"/>
      <c r="J275" s="190"/>
      <c r="K275" s="190"/>
      <c r="L275" s="195"/>
      <c r="M275" s="196"/>
      <c r="N275" s="197"/>
      <c r="O275" s="197"/>
      <c r="P275" s="197"/>
      <c r="Q275" s="197"/>
      <c r="R275" s="197"/>
      <c r="S275" s="197"/>
      <c r="T275" s="198"/>
      <c r="AT275" s="199" t="s">
        <v>165</v>
      </c>
      <c r="AU275" s="199" t="s">
        <v>141</v>
      </c>
      <c r="AV275" s="13" t="s">
        <v>85</v>
      </c>
      <c r="AW275" s="13" t="s">
        <v>34</v>
      </c>
      <c r="AX275" s="13" t="s">
        <v>75</v>
      </c>
      <c r="AY275" s="199" t="s">
        <v>132</v>
      </c>
    </row>
    <row r="276" spans="1:65" s="14" customFormat="1" ht="10.199999999999999">
      <c r="B276" s="200"/>
      <c r="C276" s="201"/>
      <c r="D276" s="184" t="s">
        <v>165</v>
      </c>
      <c r="E276" s="202" t="s">
        <v>18</v>
      </c>
      <c r="F276" s="203" t="s">
        <v>324</v>
      </c>
      <c r="G276" s="201"/>
      <c r="H276" s="202" t="s">
        <v>18</v>
      </c>
      <c r="I276" s="204"/>
      <c r="J276" s="201"/>
      <c r="K276" s="201"/>
      <c r="L276" s="205"/>
      <c r="M276" s="206"/>
      <c r="N276" s="207"/>
      <c r="O276" s="207"/>
      <c r="P276" s="207"/>
      <c r="Q276" s="207"/>
      <c r="R276" s="207"/>
      <c r="S276" s="207"/>
      <c r="T276" s="208"/>
      <c r="AT276" s="209" t="s">
        <v>165</v>
      </c>
      <c r="AU276" s="209" t="s">
        <v>141</v>
      </c>
      <c r="AV276" s="14" t="s">
        <v>83</v>
      </c>
      <c r="AW276" s="14" t="s">
        <v>34</v>
      </c>
      <c r="AX276" s="14" t="s">
        <v>75</v>
      </c>
      <c r="AY276" s="209" t="s">
        <v>132</v>
      </c>
    </row>
    <row r="277" spans="1:65" s="13" customFormat="1" ht="10.199999999999999">
      <c r="B277" s="189"/>
      <c r="C277" s="190"/>
      <c r="D277" s="184" t="s">
        <v>165</v>
      </c>
      <c r="E277" s="191" t="s">
        <v>18</v>
      </c>
      <c r="F277" s="192" t="s">
        <v>325</v>
      </c>
      <c r="G277" s="190"/>
      <c r="H277" s="193">
        <v>-38.799999999999997</v>
      </c>
      <c r="I277" s="194"/>
      <c r="J277" s="190"/>
      <c r="K277" s="190"/>
      <c r="L277" s="195"/>
      <c r="M277" s="196"/>
      <c r="N277" s="197"/>
      <c r="O277" s="197"/>
      <c r="P277" s="197"/>
      <c r="Q277" s="197"/>
      <c r="R277" s="197"/>
      <c r="S277" s="197"/>
      <c r="T277" s="198"/>
      <c r="AT277" s="199" t="s">
        <v>165</v>
      </c>
      <c r="AU277" s="199" t="s">
        <v>141</v>
      </c>
      <c r="AV277" s="13" t="s">
        <v>85</v>
      </c>
      <c r="AW277" s="13" t="s">
        <v>34</v>
      </c>
      <c r="AX277" s="13" t="s">
        <v>75</v>
      </c>
      <c r="AY277" s="199" t="s">
        <v>132</v>
      </c>
    </row>
    <row r="278" spans="1:65" s="14" customFormat="1" ht="10.199999999999999">
      <c r="B278" s="200"/>
      <c r="C278" s="201"/>
      <c r="D278" s="184" t="s">
        <v>165</v>
      </c>
      <c r="E278" s="202" t="s">
        <v>18</v>
      </c>
      <c r="F278" s="203" t="s">
        <v>326</v>
      </c>
      <c r="G278" s="201"/>
      <c r="H278" s="202" t="s">
        <v>18</v>
      </c>
      <c r="I278" s="204"/>
      <c r="J278" s="201"/>
      <c r="K278" s="201"/>
      <c r="L278" s="205"/>
      <c r="M278" s="206"/>
      <c r="N278" s="207"/>
      <c r="O278" s="207"/>
      <c r="P278" s="207"/>
      <c r="Q278" s="207"/>
      <c r="R278" s="207"/>
      <c r="S278" s="207"/>
      <c r="T278" s="208"/>
      <c r="AT278" s="209" t="s">
        <v>165</v>
      </c>
      <c r="AU278" s="209" t="s">
        <v>141</v>
      </c>
      <c r="AV278" s="14" t="s">
        <v>83</v>
      </c>
      <c r="AW278" s="14" t="s">
        <v>34</v>
      </c>
      <c r="AX278" s="14" t="s">
        <v>75</v>
      </c>
      <c r="AY278" s="209" t="s">
        <v>132</v>
      </c>
    </row>
    <row r="279" spans="1:65" s="13" customFormat="1" ht="10.199999999999999">
      <c r="B279" s="189"/>
      <c r="C279" s="190"/>
      <c r="D279" s="184" t="s">
        <v>165</v>
      </c>
      <c r="E279" s="191" t="s">
        <v>18</v>
      </c>
      <c r="F279" s="192" t="s">
        <v>327</v>
      </c>
      <c r="G279" s="190"/>
      <c r="H279" s="193">
        <v>-4.9400000000000004</v>
      </c>
      <c r="I279" s="194"/>
      <c r="J279" s="190"/>
      <c r="K279" s="190"/>
      <c r="L279" s="195"/>
      <c r="M279" s="196"/>
      <c r="N279" s="197"/>
      <c r="O279" s="197"/>
      <c r="P279" s="197"/>
      <c r="Q279" s="197"/>
      <c r="R279" s="197"/>
      <c r="S279" s="197"/>
      <c r="T279" s="198"/>
      <c r="AT279" s="199" t="s">
        <v>165</v>
      </c>
      <c r="AU279" s="199" t="s">
        <v>141</v>
      </c>
      <c r="AV279" s="13" t="s">
        <v>85</v>
      </c>
      <c r="AW279" s="13" t="s">
        <v>34</v>
      </c>
      <c r="AX279" s="13" t="s">
        <v>75</v>
      </c>
      <c r="AY279" s="199" t="s">
        <v>132</v>
      </c>
    </row>
    <row r="280" spans="1:65" s="14" customFormat="1" ht="10.199999999999999">
      <c r="B280" s="200"/>
      <c r="C280" s="201"/>
      <c r="D280" s="184" t="s">
        <v>165</v>
      </c>
      <c r="E280" s="202" t="s">
        <v>18</v>
      </c>
      <c r="F280" s="203" t="s">
        <v>328</v>
      </c>
      <c r="G280" s="201"/>
      <c r="H280" s="202" t="s">
        <v>18</v>
      </c>
      <c r="I280" s="204"/>
      <c r="J280" s="201"/>
      <c r="K280" s="201"/>
      <c r="L280" s="205"/>
      <c r="M280" s="206"/>
      <c r="N280" s="207"/>
      <c r="O280" s="207"/>
      <c r="P280" s="207"/>
      <c r="Q280" s="207"/>
      <c r="R280" s="207"/>
      <c r="S280" s="207"/>
      <c r="T280" s="208"/>
      <c r="AT280" s="209" t="s">
        <v>165</v>
      </c>
      <c r="AU280" s="209" t="s">
        <v>141</v>
      </c>
      <c r="AV280" s="14" t="s">
        <v>83</v>
      </c>
      <c r="AW280" s="14" t="s">
        <v>34</v>
      </c>
      <c r="AX280" s="14" t="s">
        <v>75</v>
      </c>
      <c r="AY280" s="209" t="s">
        <v>132</v>
      </c>
    </row>
    <row r="281" spans="1:65" s="13" customFormat="1" ht="10.199999999999999">
      <c r="B281" s="189"/>
      <c r="C281" s="190"/>
      <c r="D281" s="184" t="s">
        <v>165</v>
      </c>
      <c r="E281" s="191" t="s">
        <v>18</v>
      </c>
      <c r="F281" s="192" t="s">
        <v>329</v>
      </c>
      <c r="G281" s="190"/>
      <c r="H281" s="193">
        <v>-11</v>
      </c>
      <c r="I281" s="194"/>
      <c r="J281" s="190"/>
      <c r="K281" s="190"/>
      <c r="L281" s="195"/>
      <c r="M281" s="196"/>
      <c r="N281" s="197"/>
      <c r="O281" s="197"/>
      <c r="P281" s="197"/>
      <c r="Q281" s="197"/>
      <c r="R281" s="197"/>
      <c r="S281" s="197"/>
      <c r="T281" s="198"/>
      <c r="AT281" s="199" t="s">
        <v>165</v>
      </c>
      <c r="AU281" s="199" t="s">
        <v>141</v>
      </c>
      <c r="AV281" s="13" t="s">
        <v>85</v>
      </c>
      <c r="AW281" s="13" t="s">
        <v>34</v>
      </c>
      <c r="AX281" s="13" t="s">
        <v>75</v>
      </c>
      <c r="AY281" s="199" t="s">
        <v>132</v>
      </c>
    </row>
    <row r="282" spans="1:65" s="14" customFormat="1" ht="10.199999999999999">
      <c r="B282" s="200"/>
      <c r="C282" s="201"/>
      <c r="D282" s="184" t="s">
        <v>165</v>
      </c>
      <c r="E282" s="202" t="s">
        <v>18</v>
      </c>
      <c r="F282" s="203" t="s">
        <v>330</v>
      </c>
      <c r="G282" s="201"/>
      <c r="H282" s="202" t="s">
        <v>18</v>
      </c>
      <c r="I282" s="204"/>
      <c r="J282" s="201"/>
      <c r="K282" s="201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165</v>
      </c>
      <c r="AU282" s="209" t="s">
        <v>141</v>
      </c>
      <c r="AV282" s="14" t="s">
        <v>83</v>
      </c>
      <c r="AW282" s="14" t="s">
        <v>34</v>
      </c>
      <c r="AX282" s="14" t="s">
        <v>75</v>
      </c>
      <c r="AY282" s="209" t="s">
        <v>132</v>
      </c>
    </row>
    <row r="283" spans="1:65" s="13" customFormat="1" ht="10.199999999999999">
      <c r="B283" s="189"/>
      <c r="C283" s="190"/>
      <c r="D283" s="184" t="s">
        <v>165</v>
      </c>
      <c r="E283" s="191" t="s">
        <v>18</v>
      </c>
      <c r="F283" s="192" t="s">
        <v>331</v>
      </c>
      <c r="G283" s="190"/>
      <c r="H283" s="193">
        <v>-216.893</v>
      </c>
      <c r="I283" s="194"/>
      <c r="J283" s="190"/>
      <c r="K283" s="190"/>
      <c r="L283" s="195"/>
      <c r="M283" s="196"/>
      <c r="N283" s="197"/>
      <c r="O283" s="197"/>
      <c r="P283" s="197"/>
      <c r="Q283" s="197"/>
      <c r="R283" s="197"/>
      <c r="S283" s="197"/>
      <c r="T283" s="198"/>
      <c r="AT283" s="199" t="s">
        <v>165</v>
      </c>
      <c r="AU283" s="199" t="s">
        <v>141</v>
      </c>
      <c r="AV283" s="13" t="s">
        <v>85</v>
      </c>
      <c r="AW283" s="13" t="s">
        <v>34</v>
      </c>
      <c r="AX283" s="13" t="s">
        <v>75</v>
      </c>
      <c r="AY283" s="199" t="s">
        <v>132</v>
      </c>
    </row>
    <row r="284" spans="1:65" s="16" customFormat="1" ht="10.199999999999999">
      <c r="B284" s="221"/>
      <c r="C284" s="222"/>
      <c r="D284" s="184" t="s">
        <v>165</v>
      </c>
      <c r="E284" s="223" t="s">
        <v>18</v>
      </c>
      <c r="F284" s="224" t="s">
        <v>332</v>
      </c>
      <c r="G284" s="222"/>
      <c r="H284" s="225">
        <v>248.37899999999982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165</v>
      </c>
      <c r="AU284" s="231" t="s">
        <v>141</v>
      </c>
      <c r="AV284" s="16" t="s">
        <v>141</v>
      </c>
      <c r="AW284" s="16" t="s">
        <v>34</v>
      </c>
      <c r="AX284" s="16" t="s">
        <v>75</v>
      </c>
      <c r="AY284" s="231" t="s">
        <v>132</v>
      </c>
    </row>
    <row r="285" spans="1:65" s="14" customFormat="1" ht="10.199999999999999">
      <c r="B285" s="200"/>
      <c r="C285" s="201"/>
      <c r="D285" s="184" t="s">
        <v>165</v>
      </c>
      <c r="E285" s="202" t="s">
        <v>18</v>
      </c>
      <c r="F285" s="203" t="s">
        <v>333</v>
      </c>
      <c r="G285" s="201"/>
      <c r="H285" s="202" t="s">
        <v>18</v>
      </c>
      <c r="I285" s="204"/>
      <c r="J285" s="201"/>
      <c r="K285" s="201"/>
      <c r="L285" s="205"/>
      <c r="M285" s="206"/>
      <c r="N285" s="207"/>
      <c r="O285" s="207"/>
      <c r="P285" s="207"/>
      <c r="Q285" s="207"/>
      <c r="R285" s="207"/>
      <c r="S285" s="207"/>
      <c r="T285" s="208"/>
      <c r="AT285" s="209" t="s">
        <v>165</v>
      </c>
      <c r="AU285" s="209" t="s">
        <v>141</v>
      </c>
      <c r="AV285" s="14" t="s">
        <v>83</v>
      </c>
      <c r="AW285" s="14" t="s">
        <v>34</v>
      </c>
      <c r="AX285" s="14" t="s">
        <v>75</v>
      </c>
      <c r="AY285" s="209" t="s">
        <v>132</v>
      </c>
    </row>
    <row r="286" spans="1:65" s="13" customFormat="1" ht="10.199999999999999">
      <c r="B286" s="189"/>
      <c r="C286" s="190"/>
      <c r="D286" s="184" t="s">
        <v>165</v>
      </c>
      <c r="E286" s="191" t="s">
        <v>18</v>
      </c>
      <c r="F286" s="192" t="s">
        <v>334</v>
      </c>
      <c r="G286" s="190"/>
      <c r="H286" s="193">
        <v>134.52600000000001</v>
      </c>
      <c r="I286" s="194"/>
      <c r="J286" s="190"/>
      <c r="K286" s="190"/>
      <c r="L286" s="195"/>
      <c r="M286" s="196"/>
      <c r="N286" s="197"/>
      <c r="O286" s="197"/>
      <c r="P286" s="197"/>
      <c r="Q286" s="197"/>
      <c r="R286" s="197"/>
      <c r="S286" s="197"/>
      <c r="T286" s="198"/>
      <c r="AT286" s="199" t="s">
        <v>165</v>
      </c>
      <c r="AU286" s="199" t="s">
        <v>141</v>
      </c>
      <c r="AV286" s="13" t="s">
        <v>85</v>
      </c>
      <c r="AW286" s="13" t="s">
        <v>34</v>
      </c>
      <c r="AX286" s="13" t="s">
        <v>75</v>
      </c>
      <c r="AY286" s="199" t="s">
        <v>132</v>
      </c>
    </row>
    <row r="287" spans="1:65" s="15" customFormat="1" ht="10.199999999999999">
      <c r="B287" s="210"/>
      <c r="C287" s="211"/>
      <c r="D287" s="184" t="s">
        <v>165</v>
      </c>
      <c r="E287" s="212" t="s">
        <v>18</v>
      </c>
      <c r="F287" s="213" t="s">
        <v>203</v>
      </c>
      <c r="G287" s="211"/>
      <c r="H287" s="214">
        <v>382.90499999999986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165</v>
      </c>
      <c r="AU287" s="220" t="s">
        <v>141</v>
      </c>
      <c r="AV287" s="15" t="s">
        <v>131</v>
      </c>
      <c r="AW287" s="15" t="s">
        <v>34</v>
      </c>
      <c r="AX287" s="15" t="s">
        <v>83</v>
      </c>
      <c r="AY287" s="220" t="s">
        <v>132</v>
      </c>
    </row>
    <row r="288" spans="1:65" s="2" customFormat="1" ht="24.15" customHeight="1">
      <c r="A288" s="36"/>
      <c r="B288" s="37"/>
      <c r="C288" s="171" t="s">
        <v>335</v>
      </c>
      <c r="D288" s="171" t="s">
        <v>136</v>
      </c>
      <c r="E288" s="172" t="s">
        <v>336</v>
      </c>
      <c r="F288" s="173" t="s">
        <v>337</v>
      </c>
      <c r="G288" s="174" t="s">
        <v>149</v>
      </c>
      <c r="H288" s="175">
        <v>728.2</v>
      </c>
      <c r="I288" s="176"/>
      <c r="J288" s="177">
        <f>ROUND(I288*H288,2)</f>
        <v>0</v>
      </c>
      <c r="K288" s="173" t="s">
        <v>140</v>
      </c>
      <c r="L288" s="41"/>
      <c r="M288" s="178" t="s">
        <v>18</v>
      </c>
      <c r="N288" s="179" t="s">
        <v>46</v>
      </c>
      <c r="O288" s="66"/>
      <c r="P288" s="180">
        <f>O288*H288</f>
        <v>0</v>
      </c>
      <c r="Q288" s="180">
        <v>0</v>
      </c>
      <c r="R288" s="180">
        <f>Q288*H288</f>
        <v>0</v>
      </c>
      <c r="S288" s="180">
        <v>0</v>
      </c>
      <c r="T288" s="181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82" t="s">
        <v>131</v>
      </c>
      <c r="AT288" s="182" t="s">
        <v>136</v>
      </c>
      <c r="AU288" s="182" t="s">
        <v>141</v>
      </c>
      <c r="AY288" s="19" t="s">
        <v>132</v>
      </c>
      <c r="BE288" s="183">
        <f>IF(N288="základní",J288,0)</f>
        <v>0</v>
      </c>
      <c r="BF288" s="183">
        <f>IF(N288="snížená",J288,0)</f>
        <v>0</v>
      </c>
      <c r="BG288" s="183">
        <f>IF(N288="zákl. přenesená",J288,0)</f>
        <v>0</v>
      </c>
      <c r="BH288" s="183">
        <f>IF(N288="sníž. přenesená",J288,0)</f>
        <v>0</v>
      </c>
      <c r="BI288" s="183">
        <f>IF(N288="nulová",J288,0)</f>
        <v>0</v>
      </c>
      <c r="BJ288" s="19" t="s">
        <v>83</v>
      </c>
      <c r="BK288" s="183">
        <f>ROUND(I288*H288,2)</f>
        <v>0</v>
      </c>
      <c r="BL288" s="19" t="s">
        <v>131</v>
      </c>
      <c r="BM288" s="182" t="s">
        <v>338</v>
      </c>
    </row>
    <row r="289" spans="1:65" s="14" customFormat="1" ht="10.199999999999999">
      <c r="B289" s="200"/>
      <c r="C289" s="201"/>
      <c r="D289" s="184" t="s">
        <v>165</v>
      </c>
      <c r="E289" s="202" t="s">
        <v>18</v>
      </c>
      <c r="F289" s="203" t="s">
        <v>199</v>
      </c>
      <c r="G289" s="201"/>
      <c r="H289" s="202" t="s">
        <v>18</v>
      </c>
      <c r="I289" s="204"/>
      <c r="J289" s="201"/>
      <c r="K289" s="201"/>
      <c r="L289" s="205"/>
      <c r="M289" s="206"/>
      <c r="N289" s="207"/>
      <c r="O289" s="207"/>
      <c r="P289" s="207"/>
      <c r="Q289" s="207"/>
      <c r="R289" s="207"/>
      <c r="S289" s="207"/>
      <c r="T289" s="208"/>
      <c r="AT289" s="209" t="s">
        <v>165</v>
      </c>
      <c r="AU289" s="209" t="s">
        <v>141</v>
      </c>
      <c r="AV289" s="14" t="s">
        <v>83</v>
      </c>
      <c r="AW289" s="14" t="s">
        <v>34</v>
      </c>
      <c r="AX289" s="14" t="s">
        <v>75</v>
      </c>
      <c r="AY289" s="209" t="s">
        <v>132</v>
      </c>
    </row>
    <row r="290" spans="1:65" s="13" customFormat="1" ht="10.199999999999999">
      <c r="B290" s="189"/>
      <c r="C290" s="190"/>
      <c r="D290" s="184" t="s">
        <v>165</v>
      </c>
      <c r="E290" s="191" t="s">
        <v>18</v>
      </c>
      <c r="F290" s="192" t="s">
        <v>339</v>
      </c>
      <c r="G290" s="190"/>
      <c r="H290" s="193">
        <v>433.2</v>
      </c>
      <c r="I290" s="194"/>
      <c r="J290" s="190"/>
      <c r="K290" s="190"/>
      <c r="L290" s="195"/>
      <c r="M290" s="196"/>
      <c r="N290" s="197"/>
      <c r="O290" s="197"/>
      <c r="P290" s="197"/>
      <c r="Q290" s="197"/>
      <c r="R290" s="197"/>
      <c r="S290" s="197"/>
      <c r="T290" s="198"/>
      <c r="AT290" s="199" t="s">
        <v>165</v>
      </c>
      <c r="AU290" s="199" t="s">
        <v>141</v>
      </c>
      <c r="AV290" s="13" t="s">
        <v>85</v>
      </c>
      <c r="AW290" s="13" t="s">
        <v>34</v>
      </c>
      <c r="AX290" s="13" t="s">
        <v>75</v>
      </c>
      <c r="AY290" s="199" t="s">
        <v>132</v>
      </c>
    </row>
    <row r="291" spans="1:65" s="14" customFormat="1" ht="10.199999999999999">
      <c r="B291" s="200"/>
      <c r="C291" s="201"/>
      <c r="D291" s="184" t="s">
        <v>165</v>
      </c>
      <c r="E291" s="202" t="s">
        <v>18</v>
      </c>
      <c r="F291" s="203" t="s">
        <v>340</v>
      </c>
      <c r="G291" s="201"/>
      <c r="H291" s="202" t="s">
        <v>18</v>
      </c>
      <c r="I291" s="204"/>
      <c r="J291" s="201"/>
      <c r="K291" s="201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165</v>
      </c>
      <c r="AU291" s="209" t="s">
        <v>141</v>
      </c>
      <c r="AV291" s="14" t="s">
        <v>83</v>
      </c>
      <c r="AW291" s="14" t="s">
        <v>34</v>
      </c>
      <c r="AX291" s="14" t="s">
        <v>75</v>
      </c>
      <c r="AY291" s="209" t="s">
        <v>132</v>
      </c>
    </row>
    <row r="292" spans="1:65" s="13" customFormat="1" ht="10.199999999999999">
      <c r="B292" s="189"/>
      <c r="C292" s="190"/>
      <c r="D292" s="184" t="s">
        <v>165</v>
      </c>
      <c r="E292" s="191" t="s">
        <v>18</v>
      </c>
      <c r="F292" s="192" t="s">
        <v>341</v>
      </c>
      <c r="G292" s="190"/>
      <c r="H292" s="193">
        <v>25</v>
      </c>
      <c r="I292" s="194"/>
      <c r="J292" s="190"/>
      <c r="K292" s="190"/>
      <c r="L292" s="195"/>
      <c r="M292" s="196"/>
      <c r="N292" s="197"/>
      <c r="O292" s="197"/>
      <c r="P292" s="197"/>
      <c r="Q292" s="197"/>
      <c r="R292" s="197"/>
      <c r="S292" s="197"/>
      <c r="T292" s="198"/>
      <c r="AT292" s="199" t="s">
        <v>165</v>
      </c>
      <c r="AU292" s="199" t="s">
        <v>141</v>
      </c>
      <c r="AV292" s="13" t="s">
        <v>85</v>
      </c>
      <c r="AW292" s="13" t="s">
        <v>34</v>
      </c>
      <c r="AX292" s="13" t="s">
        <v>75</v>
      </c>
      <c r="AY292" s="199" t="s">
        <v>132</v>
      </c>
    </row>
    <row r="293" spans="1:65" s="14" customFormat="1" ht="10.199999999999999">
      <c r="B293" s="200"/>
      <c r="C293" s="201"/>
      <c r="D293" s="184" t="s">
        <v>165</v>
      </c>
      <c r="E293" s="202" t="s">
        <v>18</v>
      </c>
      <c r="F293" s="203" t="s">
        <v>342</v>
      </c>
      <c r="G293" s="201"/>
      <c r="H293" s="202" t="s">
        <v>18</v>
      </c>
      <c r="I293" s="204"/>
      <c r="J293" s="201"/>
      <c r="K293" s="201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165</v>
      </c>
      <c r="AU293" s="209" t="s">
        <v>141</v>
      </c>
      <c r="AV293" s="14" t="s">
        <v>83</v>
      </c>
      <c r="AW293" s="14" t="s">
        <v>34</v>
      </c>
      <c r="AX293" s="14" t="s">
        <v>75</v>
      </c>
      <c r="AY293" s="209" t="s">
        <v>132</v>
      </c>
    </row>
    <row r="294" spans="1:65" s="13" customFormat="1" ht="10.199999999999999">
      <c r="B294" s="189"/>
      <c r="C294" s="190"/>
      <c r="D294" s="184" t="s">
        <v>165</v>
      </c>
      <c r="E294" s="191" t="s">
        <v>18</v>
      </c>
      <c r="F294" s="192" t="s">
        <v>192</v>
      </c>
      <c r="G294" s="190"/>
      <c r="H294" s="193">
        <v>270</v>
      </c>
      <c r="I294" s="194"/>
      <c r="J294" s="190"/>
      <c r="K294" s="190"/>
      <c r="L294" s="195"/>
      <c r="M294" s="196"/>
      <c r="N294" s="197"/>
      <c r="O294" s="197"/>
      <c r="P294" s="197"/>
      <c r="Q294" s="197"/>
      <c r="R294" s="197"/>
      <c r="S294" s="197"/>
      <c r="T294" s="198"/>
      <c r="AT294" s="199" t="s">
        <v>165</v>
      </c>
      <c r="AU294" s="199" t="s">
        <v>141</v>
      </c>
      <c r="AV294" s="13" t="s">
        <v>85</v>
      </c>
      <c r="AW294" s="13" t="s">
        <v>34</v>
      </c>
      <c r="AX294" s="13" t="s">
        <v>75</v>
      </c>
      <c r="AY294" s="199" t="s">
        <v>132</v>
      </c>
    </row>
    <row r="295" spans="1:65" s="15" customFormat="1" ht="10.199999999999999">
      <c r="B295" s="210"/>
      <c r="C295" s="211"/>
      <c r="D295" s="184" t="s">
        <v>165</v>
      </c>
      <c r="E295" s="212" t="s">
        <v>18</v>
      </c>
      <c r="F295" s="213" t="s">
        <v>203</v>
      </c>
      <c r="G295" s="211"/>
      <c r="H295" s="214">
        <v>728.2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165</v>
      </c>
      <c r="AU295" s="220" t="s">
        <v>141</v>
      </c>
      <c r="AV295" s="15" t="s">
        <v>131</v>
      </c>
      <c r="AW295" s="15" t="s">
        <v>34</v>
      </c>
      <c r="AX295" s="15" t="s">
        <v>83</v>
      </c>
      <c r="AY295" s="220" t="s">
        <v>132</v>
      </c>
    </row>
    <row r="296" spans="1:65" s="2" customFormat="1" ht="37.799999999999997" customHeight="1">
      <c r="A296" s="36"/>
      <c r="B296" s="37"/>
      <c r="C296" s="171" t="s">
        <v>343</v>
      </c>
      <c r="D296" s="171" t="s">
        <v>136</v>
      </c>
      <c r="E296" s="172" t="s">
        <v>344</v>
      </c>
      <c r="F296" s="173" t="s">
        <v>345</v>
      </c>
      <c r="G296" s="174" t="s">
        <v>207</v>
      </c>
      <c r="H296" s="175">
        <v>638.4</v>
      </c>
      <c r="I296" s="176"/>
      <c r="J296" s="177">
        <f>ROUND(I296*H296,2)</f>
        <v>0</v>
      </c>
      <c r="K296" s="173" t="s">
        <v>140</v>
      </c>
      <c r="L296" s="41"/>
      <c r="M296" s="178" t="s">
        <v>18</v>
      </c>
      <c r="N296" s="179" t="s">
        <v>46</v>
      </c>
      <c r="O296" s="66"/>
      <c r="P296" s="180">
        <f>O296*H296</f>
        <v>0</v>
      </c>
      <c r="Q296" s="180">
        <v>0</v>
      </c>
      <c r="R296" s="180">
        <f>Q296*H296</f>
        <v>0</v>
      </c>
      <c r="S296" s="180">
        <v>0</v>
      </c>
      <c r="T296" s="181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2" t="s">
        <v>131</v>
      </c>
      <c r="AT296" s="182" t="s">
        <v>136</v>
      </c>
      <c r="AU296" s="182" t="s">
        <v>141</v>
      </c>
      <c r="AY296" s="19" t="s">
        <v>132</v>
      </c>
      <c r="BE296" s="183">
        <f>IF(N296="základní",J296,0)</f>
        <v>0</v>
      </c>
      <c r="BF296" s="183">
        <f>IF(N296="snížená",J296,0)</f>
        <v>0</v>
      </c>
      <c r="BG296" s="183">
        <f>IF(N296="zákl. přenesená",J296,0)</f>
        <v>0</v>
      </c>
      <c r="BH296" s="183">
        <f>IF(N296="sníž. přenesená",J296,0)</f>
        <v>0</v>
      </c>
      <c r="BI296" s="183">
        <f>IF(N296="nulová",J296,0)</f>
        <v>0</v>
      </c>
      <c r="BJ296" s="19" t="s">
        <v>83</v>
      </c>
      <c r="BK296" s="183">
        <f>ROUND(I296*H296,2)</f>
        <v>0</v>
      </c>
      <c r="BL296" s="19" t="s">
        <v>131</v>
      </c>
      <c r="BM296" s="182" t="s">
        <v>346</v>
      </c>
    </row>
    <row r="297" spans="1:65" s="14" customFormat="1" ht="10.199999999999999">
      <c r="B297" s="200"/>
      <c r="C297" s="201"/>
      <c r="D297" s="184" t="s">
        <v>165</v>
      </c>
      <c r="E297" s="202" t="s">
        <v>18</v>
      </c>
      <c r="F297" s="203" t="s">
        <v>340</v>
      </c>
      <c r="G297" s="201"/>
      <c r="H297" s="202" t="s">
        <v>18</v>
      </c>
      <c r="I297" s="204"/>
      <c r="J297" s="201"/>
      <c r="K297" s="201"/>
      <c r="L297" s="205"/>
      <c r="M297" s="206"/>
      <c r="N297" s="207"/>
      <c r="O297" s="207"/>
      <c r="P297" s="207"/>
      <c r="Q297" s="207"/>
      <c r="R297" s="207"/>
      <c r="S297" s="207"/>
      <c r="T297" s="208"/>
      <c r="AT297" s="209" t="s">
        <v>165</v>
      </c>
      <c r="AU297" s="209" t="s">
        <v>141</v>
      </c>
      <c r="AV297" s="14" t="s">
        <v>83</v>
      </c>
      <c r="AW297" s="14" t="s">
        <v>34</v>
      </c>
      <c r="AX297" s="14" t="s">
        <v>75</v>
      </c>
      <c r="AY297" s="209" t="s">
        <v>132</v>
      </c>
    </row>
    <row r="298" spans="1:65" s="13" customFormat="1" ht="10.199999999999999">
      <c r="B298" s="189"/>
      <c r="C298" s="190"/>
      <c r="D298" s="184" t="s">
        <v>165</v>
      </c>
      <c r="E298" s="191" t="s">
        <v>18</v>
      </c>
      <c r="F298" s="192" t="s">
        <v>347</v>
      </c>
      <c r="G298" s="190"/>
      <c r="H298" s="193">
        <v>7.5</v>
      </c>
      <c r="I298" s="194"/>
      <c r="J298" s="190"/>
      <c r="K298" s="190"/>
      <c r="L298" s="195"/>
      <c r="M298" s="196"/>
      <c r="N298" s="197"/>
      <c r="O298" s="197"/>
      <c r="P298" s="197"/>
      <c r="Q298" s="197"/>
      <c r="R298" s="197"/>
      <c r="S298" s="197"/>
      <c r="T298" s="198"/>
      <c r="AT298" s="199" t="s">
        <v>165</v>
      </c>
      <c r="AU298" s="199" t="s">
        <v>141</v>
      </c>
      <c r="AV298" s="13" t="s">
        <v>85</v>
      </c>
      <c r="AW298" s="13" t="s">
        <v>34</v>
      </c>
      <c r="AX298" s="13" t="s">
        <v>75</v>
      </c>
      <c r="AY298" s="199" t="s">
        <v>132</v>
      </c>
    </row>
    <row r="299" spans="1:65" s="14" customFormat="1" ht="10.199999999999999">
      <c r="B299" s="200"/>
      <c r="C299" s="201"/>
      <c r="D299" s="184" t="s">
        <v>165</v>
      </c>
      <c r="E299" s="202" t="s">
        <v>18</v>
      </c>
      <c r="F299" s="203" t="s">
        <v>348</v>
      </c>
      <c r="G299" s="201"/>
      <c r="H299" s="202" t="s">
        <v>18</v>
      </c>
      <c r="I299" s="204"/>
      <c r="J299" s="201"/>
      <c r="K299" s="201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165</v>
      </c>
      <c r="AU299" s="209" t="s">
        <v>141</v>
      </c>
      <c r="AV299" s="14" t="s">
        <v>83</v>
      </c>
      <c r="AW299" s="14" t="s">
        <v>34</v>
      </c>
      <c r="AX299" s="14" t="s">
        <v>75</v>
      </c>
      <c r="AY299" s="209" t="s">
        <v>132</v>
      </c>
    </row>
    <row r="300" spans="1:65" s="13" customFormat="1" ht="10.199999999999999">
      <c r="B300" s="189"/>
      <c r="C300" s="190"/>
      <c r="D300" s="184" t="s">
        <v>165</v>
      </c>
      <c r="E300" s="191" t="s">
        <v>18</v>
      </c>
      <c r="F300" s="192" t="s">
        <v>349</v>
      </c>
      <c r="G300" s="190"/>
      <c r="H300" s="193">
        <v>135</v>
      </c>
      <c r="I300" s="194"/>
      <c r="J300" s="190"/>
      <c r="K300" s="190"/>
      <c r="L300" s="195"/>
      <c r="M300" s="196"/>
      <c r="N300" s="197"/>
      <c r="O300" s="197"/>
      <c r="P300" s="197"/>
      <c r="Q300" s="197"/>
      <c r="R300" s="197"/>
      <c r="S300" s="197"/>
      <c r="T300" s="198"/>
      <c r="AT300" s="199" t="s">
        <v>165</v>
      </c>
      <c r="AU300" s="199" t="s">
        <v>141</v>
      </c>
      <c r="AV300" s="13" t="s">
        <v>85</v>
      </c>
      <c r="AW300" s="13" t="s">
        <v>34</v>
      </c>
      <c r="AX300" s="13" t="s">
        <v>75</v>
      </c>
      <c r="AY300" s="199" t="s">
        <v>132</v>
      </c>
    </row>
    <row r="301" spans="1:65" s="14" customFormat="1" ht="10.199999999999999">
      <c r="B301" s="200"/>
      <c r="C301" s="201"/>
      <c r="D301" s="184" t="s">
        <v>165</v>
      </c>
      <c r="E301" s="202" t="s">
        <v>18</v>
      </c>
      <c r="F301" s="203" t="s">
        <v>199</v>
      </c>
      <c r="G301" s="201"/>
      <c r="H301" s="202" t="s">
        <v>18</v>
      </c>
      <c r="I301" s="204"/>
      <c r="J301" s="201"/>
      <c r="K301" s="201"/>
      <c r="L301" s="205"/>
      <c r="M301" s="206"/>
      <c r="N301" s="207"/>
      <c r="O301" s="207"/>
      <c r="P301" s="207"/>
      <c r="Q301" s="207"/>
      <c r="R301" s="207"/>
      <c r="S301" s="207"/>
      <c r="T301" s="208"/>
      <c r="AT301" s="209" t="s">
        <v>165</v>
      </c>
      <c r="AU301" s="209" t="s">
        <v>141</v>
      </c>
      <c r="AV301" s="14" t="s">
        <v>83</v>
      </c>
      <c r="AW301" s="14" t="s">
        <v>34</v>
      </c>
      <c r="AX301" s="14" t="s">
        <v>75</v>
      </c>
      <c r="AY301" s="209" t="s">
        <v>132</v>
      </c>
    </row>
    <row r="302" spans="1:65" s="13" customFormat="1" ht="10.199999999999999">
      <c r="B302" s="189"/>
      <c r="C302" s="190"/>
      <c r="D302" s="184" t="s">
        <v>165</v>
      </c>
      <c r="E302" s="191" t="s">
        <v>18</v>
      </c>
      <c r="F302" s="192" t="s">
        <v>350</v>
      </c>
      <c r="G302" s="190"/>
      <c r="H302" s="193">
        <v>495.9</v>
      </c>
      <c r="I302" s="194"/>
      <c r="J302" s="190"/>
      <c r="K302" s="190"/>
      <c r="L302" s="195"/>
      <c r="M302" s="196"/>
      <c r="N302" s="197"/>
      <c r="O302" s="197"/>
      <c r="P302" s="197"/>
      <c r="Q302" s="197"/>
      <c r="R302" s="197"/>
      <c r="S302" s="197"/>
      <c r="T302" s="198"/>
      <c r="AT302" s="199" t="s">
        <v>165</v>
      </c>
      <c r="AU302" s="199" t="s">
        <v>141</v>
      </c>
      <c r="AV302" s="13" t="s">
        <v>85</v>
      </c>
      <c r="AW302" s="13" t="s">
        <v>34</v>
      </c>
      <c r="AX302" s="13" t="s">
        <v>75</v>
      </c>
      <c r="AY302" s="199" t="s">
        <v>132</v>
      </c>
    </row>
    <row r="303" spans="1:65" s="15" customFormat="1" ht="10.199999999999999">
      <c r="B303" s="210"/>
      <c r="C303" s="211"/>
      <c r="D303" s="184" t="s">
        <v>165</v>
      </c>
      <c r="E303" s="212" t="s">
        <v>18</v>
      </c>
      <c r="F303" s="213" t="s">
        <v>203</v>
      </c>
      <c r="G303" s="211"/>
      <c r="H303" s="214">
        <v>638.4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165</v>
      </c>
      <c r="AU303" s="220" t="s">
        <v>141</v>
      </c>
      <c r="AV303" s="15" t="s">
        <v>131</v>
      </c>
      <c r="AW303" s="15" t="s">
        <v>34</v>
      </c>
      <c r="AX303" s="15" t="s">
        <v>83</v>
      </c>
      <c r="AY303" s="220" t="s">
        <v>132</v>
      </c>
    </row>
    <row r="304" spans="1:65" s="2" customFormat="1" ht="37.799999999999997" customHeight="1">
      <c r="A304" s="36"/>
      <c r="B304" s="37"/>
      <c r="C304" s="171" t="s">
        <v>351</v>
      </c>
      <c r="D304" s="171" t="s">
        <v>136</v>
      </c>
      <c r="E304" s="172" t="s">
        <v>352</v>
      </c>
      <c r="F304" s="173" t="s">
        <v>353</v>
      </c>
      <c r="G304" s="174" t="s">
        <v>149</v>
      </c>
      <c r="H304" s="175">
        <v>1415.172</v>
      </c>
      <c r="I304" s="176"/>
      <c r="J304" s="177">
        <f>ROUND(I304*H304,2)</f>
        <v>0</v>
      </c>
      <c r="K304" s="173" t="s">
        <v>140</v>
      </c>
      <c r="L304" s="41"/>
      <c r="M304" s="178" t="s">
        <v>18</v>
      </c>
      <c r="N304" s="179" t="s">
        <v>46</v>
      </c>
      <c r="O304" s="66"/>
      <c r="P304" s="180">
        <f>O304*H304</f>
        <v>0</v>
      </c>
      <c r="Q304" s="180">
        <v>0</v>
      </c>
      <c r="R304" s="180">
        <f>Q304*H304</f>
        <v>0</v>
      </c>
      <c r="S304" s="180">
        <v>0</v>
      </c>
      <c r="T304" s="181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2" t="s">
        <v>131</v>
      </c>
      <c r="AT304" s="182" t="s">
        <v>136</v>
      </c>
      <c r="AU304" s="182" t="s">
        <v>141</v>
      </c>
      <c r="AY304" s="19" t="s">
        <v>132</v>
      </c>
      <c r="BE304" s="183">
        <f>IF(N304="základní",J304,0)</f>
        <v>0</v>
      </c>
      <c r="BF304" s="183">
        <f>IF(N304="snížená",J304,0)</f>
        <v>0</v>
      </c>
      <c r="BG304" s="183">
        <f>IF(N304="zákl. přenesená",J304,0)</f>
        <v>0</v>
      </c>
      <c r="BH304" s="183">
        <f>IF(N304="sníž. přenesená",J304,0)</f>
        <v>0</v>
      </c>
      <c r="BI304" s="183">
        <f>IF(N304="nulová",J304,0)</f>
        <v>0</v>
      </c>
      <c r="BJ304" s="19" t="s">
        <v>83</v>
      </c>
      <c r="BK304" s="183">
        <f>ROUND(I304*H304,2)</f>
        <v>0</v>
      </c>
      <c r="BL304" s="19" t="s">
        <v>131</v>
      </c>
      <c r="BM304" s="182" t="s">
        <v>354</v>
      </c>
    </row>
    <row r="305" spans="1:65" s="2" customFormat="1" ht="28.8">
      <c r="A305" s="36"/>
      <c r="B305" s="37"/>
      <c r="C305" s="38"/>
      <c r="D305" s="184" t="s">
        <v>163</v>
      </c>
      <c r="E305" s="38"/>
      <c r="F305" s="185" t="s">
        <v>355</v>
      </c>
      <c r="G305" s="38"/>
      <c r="H305" s="38"/>
      <c r="I305" s="186"/>
      <c r="J305" s="38"/>
      <c r="K305" s="38"/>
      <c r="L305" s="41"/>
      <c r="M305" s="187"/>
      <c r="N305" s="188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9" t="s">
        <v>163</v>
      </c>
      <c r="AU305" s="19" t="s">
        <v>141</v>
      </c>
    </row>
    <row r="306" spans="1:65" s="14" customFormat="1" ht="10.199999999999999">
      <c r="B306" s="200"/>
      <c r="C306" s="201"/>
      <c r="D306" s="184" t="s">
        <v>165</v>
      </c>
      <c r="E306" s="202" t="s">
        <v>18</v>
      </c>
      <c r="F306" s="203" t="s">
        <v>356</v>
      </c>
      <c r="G306" s="201"/>
      <c r="H306" s="202" t="s">
        <v>18</v>
      </c>
      <c r="I306" s="204"/>
      <c r="J306" s="201"/>
      <c r="K306" s="201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165</v>
      </c>
      <c r="AU306" s="209" t="s">
        <v>141</v>
      </c>
      <c r="AV306" s="14" t="s">
        <v>83</v>
      </c>
      <c r="AW306" s="14" t="s">
        <v>34</v>
      </c>
      <c r="AX306" s="14" t="s">
        <v>75</v>
      </c>
      <c r="AY306" s="209" t="s">
        <v>132</v>
      </c>
    </row>
    <row r="307" spans="1:65" s="13" customFormat="1" ht="10.199999999999999">
      <c r="B307" s="189"/>
      <c r="C307" s="190"/>
      <c r="D307" s="184" t="s">
        <v>165</v>
      </c>
      <c r="E307" s="191" t="s">
        <v>18</v>
      </c>
      <c r="F307" s="192" t="s">
        <v>357</v>
      </c>
      <c r="G307" s="190"/>
      <c r="H307" s="193">
        <v>676.5</v>
      </c>
      <c r="I307" s="194"/>
      <c r="J307" s="190"/>
      <c r="K307" s="190"/>
      <c r="L307" s="195"/>
      <c r="M307" s="196"/>
      <c r="N307" s="197"/>
      <c r="O307" s="197"/>
      <c r="P307" s="197"/>
      <c r="Q307" s="197"/>
      <c r="R307" s="197"/>
      <c r="S307" s="197"/>
      <c r="T307" s="198"/>
      <c r="AT307" s="199" t="s">
        <v>165</v>
      </c>
      <c r="AU307" s="199" t="s">
        <v>141</v>
      </c>
      <c r="AV307" s="13" t="s">
        <v>85</v>
      </c>
      <c r="AW307" s="13" t="s">
        <v>34</v>
      </c>
      <c r="AX307" s="13" t="s">
        <v>75</v>
      </c>
      <c r="AY307" s="199" t="s">
        <v>132</v>
      </c>
    </row>
    <row r="308" spans="1:65" s="14" customFormat="1" ht="10.199999999999999">
      <c r="B308" s="200"/>
      <c r="C308" s="201"/>
      <c r="D308" s="184" t="s">
        <v>165</v>
      </c>
      <c r="E308" s="202" t="s">
        <v>18</v>
      </c>
      <c r="F308" s="203" t="s">
        <v>209</v>
      </c>
      <c r="G308" s="201"/>
      <c r="H308" s="202" t="s">
        <v>18</v>
      </c>
      <c r="I308" s="204"/>
      <c r="J308" s="201"/>
      <c r="K308" s="201"/>
      <c r="L308" s="205"/>
      <c r="M308" s="206"/>
      <c r="N308" s="207"/>
      <c r="O308" s="207"/>
      <c r="P308" s="207"/>
      <c r="Q308" s="207"/>
      <c r="R308" s="207"/>
      <c r="S308" s="207"/>
      <c r="T308" s="208"/>
      <c r="AT308" s="209" t="s">
        <v>165</v>
      </c>
      <c r="AU308" s="209" t="s">
        <v>141</v>
      </c>
      <c r="AV308" s="14" t="s">
        <v>83</v>
      </c>
      <c r="AW308" s="14" t="s">
        <v>34</v>
      </c>
      <c r="AX308" s="14" t="s">
        <v>75</v>
      </c>
      <c r="AY308" s="209" t="s">
        <v>132</v>
      </c>
    </row>
    <row r="309" spans="1:65" s="13" customFormat="1" ht="10.199999999999999">
      <c r="B309" s="189"/>
      <c r="C309" s="190"/>
      <c r="D309" s="184" t="s">
        <v>165</v>
      </c>
      <c r="E309" s="191" t="s">
        <v>18</v>
      </c>
      <c r="F309" s="192" t="s">
        <v>358</v>
      </c>
      <c r="G309" s="190"/>
      <c r="H309" s="193">
        <v>108.672</v>
      </c>
      <c r="I309" s="194"/>
      <c r="J309" s="190"/>
      <c r="K309" s="190"/>
      <c r="L309" s="195"/>
      <c r="M309" s="196"/>
      <c r="N309" s="197"/>
      <c r="O309" s="197"/>
      <c r="P309" s="197"/>
      <c r="Q309" s="197"/>
      <c r="R309" s="197"/>
      <c r="S309" s="197"/>
      <c r="T309" s="198"/>
      <c r="AT309" s="199" t="s">
        <v>165</v>
      </c>
      <c r="AU309" s="199" t="s">
        <v>141</v>
      </c>
      <c r="AV309" s="13" t="s">
        <v>85</v>
      </c>
      <c r="AW309" s="13" t="s">
        <v>34</v>
      </c>
      <c r="AX309" s="13" t="s">
        <v>75</v>
      </c>
      <c r="AY309" s="199" t="s">
        <v>132</v>
      </c>
    </row>
    <row r="310" spans="1:65" s="14" customFormat="1" ht="10.199999999999999">
      <c r="B310" s="200"/>
      <c r="C310" s="201"/>
      <c r="D310" s="184" t="s">
        <v>165</v>
      </c>
      <c r="E310" s="202" t="s">
        <v>18</v>
      </c>
      <c r="F310" s="203" t="s">
        <v>359</v>
      </c>
      <c r="G310" s="201"/>
      <c r="H310" s="202" t="s">
        <v>18</v>
      </c>
      <c r="I310" s="204"/>
      <c r="J310" s="201"/>
      <c r="K310" s="201"/>
      <c r="L310" s="205"/>
      <c r="M310" s="206"/>
      <c r="N310" s="207"/>
      <c r="O310" s="207"/>
      <c r="P310" s="207"/>
      <c r="Q310" s="207"/>
      <c r="R310" s="207"/>
      <c r="S310" s="207"/>
      <c r="T310" s="208"/>
      <c r="AT310" s="209" t="s">
        <v>165</v>
      </c>
      <c r="AU310" s="209" t="s">
        <v>141</v>
      </c>
      <c r="AV310" s="14" t="s">
        <v>83</v>
      </c>
      <c r="AW310" s="14" t="s">
        <v>34</v>
      </c>
      <c r="AX310" s="14" t="s">
        <v>75</v>
      </c>
      <c r="AY310" s="209" t="s">
        <v>132</v>
      </c>
    </row>
    <row r="311" spans="1:65" s="13" customFormat="1" ht="10.199999999999999">
      <c r="B311" s="189"/>
      <c r="C311" s="190"/>
      <c r="D311" s="184" t="s">
        <v>165</v>
      </c>
      <c r="E311" s="191" t="s">
        <v>18</v>
      </c>
      <c r="F311" s="192" t="s">
        <v>360</v>
      </c>
      <c r="G311" s="190"/>
      <c r="H311" s="193">
        <v>630</v>
      </c>
      <c r="I311" s="194"/>
      <c r="J311" s="190"/>
      <c r="K311" s="190"/>
      <c r="L311" s="195"/>
      <c r="M311" s="196"/>
      <c r="N311" s="197"/>
      <c r="O311" s="197"/>
      <c r="P311" s="197"/>
      <c r="Q311" s="197"/>
      <c r="R311" s="197"/>
      <c r="S311" s="197"/>
      <c r="T311" s="198"/>
      <c r="AT311" s="199" t="s">
        <v>165</v>
      </c>
      <c r="AU311" s="199" t="s">
        <v>141</v>
      </c>
      <c r="AV311" s="13" t="s">
        <v>85</v>
      </c>
      <c r="AW311" s="13" t="s">
        <v>34</v>
      </c>
      <c r="AX311" s="13" t="s">
        <v>75</v>
      </c>
      <c r="AY311" s="199" t="s">
        <v>132</v>
      </c>
    </row>
    <row r="312" spans="1:65" s="15" customFormat="1" ht="10.199999999999999">
      <c r="B312" s="210"/>
      <c r="C312" s="211"/>
      <c r="D312" s="184" t="s">
        <v>165</v>
      </c>
      <c r="E312" s="212" t="s">
        <v>18</v>
      </c>
      <c r="F312" s="213" t="s">
        <v>203</v>
      </c>
      <c r="G312" s="211"/>
      <c r="H312" s="214">
        <v>1415.172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165</v>
      </c>
      <c r="AU312" s="220" t="s">
        <v>141</v>
      </c>
      <c r="AV312" s="15" t="s">
        <v>131</v>
      </c>
      <c r="AW312" s="15" t="s">
        <v>34</v>
      </c>
      <c r="AX312" s="15" t="s">
        <v>83</v>
      </c>
      <c r="AY312" s="220" t="s">
        <v>132</v>
      </c>
    </row>
    <row r="313" spans="1:65" s="2" customFormat="1" ht="37.799999999999997" customHeight="1">
      <c r="A313" s="36"/>
      <c r="B313" s="37"/>
      <c r="C313" s="171" t="s">
        <v>361</v>
      </c>
      <c r="D313" s="171" t="s">
        <v>136</v>
      </c>
      <c r="E313" s="172" t="s">
        <v>362</v>
      </c>
      <c r="F313" s="173" t="s">
        <v>363</v>
      </c>
      <c r="G313" s="174" t="s">
        <v>364</v>
      </c>
      <c r="H313" s="175">
        <v>1167.5709999999999</v>
      </c>
      <c r="I313" s="176"/>
      <c r="J313" s="177">
        <f>ROUND(I313*H313,2)</f>
        <v>0</v>
      </c>
      <c r="K313" s="173" t="s">
        <v>365</v>
      </c>
      <c r="L313" s="41"/>
      <c r="M313" s="178" t="s">
        <v>18</v>
      </c>
      <c r="N313" s="179" t="s">
        <v>46</v>
      </c>
      <c r="O313" s="66"/>
      <c r="P313" s="180">
        <f>O313*H313</f>
        <v>0</v>
      </c>
      <c r="Q313" s="180">
        <v>0</v>
      </c>
      <c r="R313" s="180">
        <f>Q313*H313</f>
        <v>0</v>
      </c>
      <c r="S313" s="180">
        <v>0</v>
      </c>
      <c r="T313" s="181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2" t="s">
        <v>131</v>
      </c>
      <c r="AT313" s="182" t="s">
        <v>136</v>
      </c>
      <c r="AU313" s="182" t="s">
        <v>141</v>
      </c>
      <c r="AY313" s="19" t="s">
        <v>132</v>
      </c>
      <c r="BE313" s="183">
        <f>IF(N313="základní",J313,0)</f>
        <v>0</v>
      </c>
      <c r="BF313" s="183">
        <f>IF(N313="snížená",J313,0)</f>
        <v>0</v>
      </c>
      <c r="BG313" s="183">
        <f>IF(N313="zákl. přenesená",J313,0)</f>
        <v>0</v>
      </c>
      <c r="BH313" s="183">
        <f>IF(N313="sníž. přenesená",J313,0)</f>
        <v>0</v>
      </c>
      <c r="BI313" s="183">
        <f>IF(N313="nulová",J313,0)</f>
        <v>0</v>
      </c>
      <c r="BJ313" s="19" t="s">
        <v>83</v>
      </c>
      <c r="BK313" s="183">
        <f>ROUND(I313*H313,2)</f>
        <v>0</v>
      </c>
      <c r="BL313" s="19" t="s">
        <v>131</v>
      </c>
      <c r="BM313" s="182" t="s">
        <v>366</v>
      </c>
    </row>
    <row r="314" spans="1:65" s="2" customFormat="1" ht="28.8">
      <c r="A314" s="36"/>
      <c r="B314" s="37"/>
      <c r="C314" s="38"/>
      <c r="D314" s="184" t="s">
        <v>163</v>
      </c>
      <c r="E314" s="38"/>
      <c r="F314" s="185" t="s">
        <v>367</v>
      </c>
      <c r="G314" s="38"/>
      <c r="H314" s="38"/>
      <c r="I314" s="186"/>
      <c r="J314" s="38"/>
      <c r="K314" s="38"/>
      <c r="L314" s="41"/>
      <c r="M314" s="187"/>
      <c r="N314" s="188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163</v>
      </c>
      <c r="AU314" s="19" t="s">
        <v>141</v>
      </c>
    </row>
    <row r="315" spans="1:65" s="14" customFormat="1" ht="10.199999999999999">
      <c r="B315" s="200"/>
      <c r="C315" s="201"/>
      <c r="D315" s="184" t="s">
        <v>165</v>
      </c>
      <c r="E315" s="202" t="s">
        <v>18</v>
      </c>
      <c r="F315" s="203" t="s">
        <v>311</v>
      </c>
      <c r="G315" s="201"/>
      <c r="H315" s="202" t="s">
        <v>18</v>
      </c>
      <c r="I315" s="204"/>
      <c r="J315" s="201"/>
      <c r="K315" s="201"/>
      <c r="L315" s="205"/>
      <c r="M315" s="206"/>
      <c r="N315" s="207"/>
      <c r="O315" s="207"/>
      <c r="P315" s="207"/>
      <c r="Q315" s="207"/>
      <c r="R315" s="207"/>
      <c r="S315" s="207"/>
      <c r="T315" s="208"/>
      <c r="AT315" s="209" t="s">
        <v>165</v>
      </c>
      <c r="AU315" s="209" t="s">
        <v>141</v>
      </c>
      <c r="AV315" s="14" t="s">
        <v>83</v>
      </c>
      <c r="AW315" s="14" t="s">
        <v>34</v>
      </c>
      <c r="AX315" s="14" t="s">
        <v>75</v>
      </c>
      <c r="AY315" s="209" t="s">
        <v>132</v>
      </c>
    </row>
    <row r="316" spans="1:65" s="13" customFormat="1" ht="10.199999999999999">
      <c r="B316" s="189"/>
      <c r="C316" s="190"/>
      <c r="D316" s="184" t="s">
        <v>165</v>
      </c>
      <c r="E316" s="191" t="s">
        <v>18</v>
      </c>
      <c r="F316" s="192" t="s">
        <v>312</v>
      </c>
      <c r="G316" s="190"/>
      <c r="H316" s="193">
        <v>1732.405</v>
      </c>
      <c r="I316" s="194"/>
      <c r="J316" s="190"/>
      <c r="K316" s="190"/>
      <c r="L316" s="195"/>
      <c r="M316" s="196"/>
      <c r="N316" s="197"/>
      <c r="O316" s="197"/>
      <c r="P316" s="197"/>
      <c r="Q316" s="197"/>
      <c r="R316" s="197"/>
      <c r="S316" s="197"/>
      <c r="T316" s="198"/>
      <c r="AT316" s="199" t="s">
        <v>165</v>
      </c>
      <c r="AU316" s="199" t="s">
        <v>141</v>
      </c>
      <c r="AV316" s="13" t="s">
        <v>85</v>
      </c>
      <c r="AW316" s="13" t="s">
        <v>34</v>
      </c>
      <c r="AX316" s="13" t="s">
        <v>75</v>
      </c>
      <c r="AY316" s="199" t="s">
        <v>132</v>
      </c>
    </row>
    <row r="317" spans="1:65" s="14" customFormat="1" ht="10.199999999999999">
      <c r="B317" s="200"/>
      <c r="C317" s="201"/>
      <c r="D317" s="184" t="s">
        <v>165</v>
      </c>
      <c r="E317" s="202" t="s">
        <v>18</v>
      </c>
      <c r="F317" s="203" t="s">
        <v>368</v>
      </c>
      <c r="G317" s="201"/>
      <c r="H317" s="202" t="s">
        <v>18</v>
      </c>
      <c r="I317" s="204"/>
      <c r="J317" s="201"/>
      <c r="K317" s="201"/>
      <c r="L317" s="205"/>
      <c r="M317" s="206"/>
      <c r="N317" s="207"/>
      <c r="O317" s="207"/>
      <c r="P317" s="207"/>
      <c r="Q317" s="207"/>
      <c r="R317" s="207"/>
      <c r="S317" s="207"/>
      <c r="T317" s="208"/>
      <c r="AT317" s="209" t="s">
        <v>165</v>
      </c>
      <c r="AU317" s="209" t="s">
        <v>141</v>
      </c>
      <c r="AV317" s="14" t="s">
        <v>83</v>
      </c>
      <c r="AW317" s="14" t="s">
        <v>34</v>
      </c>
      <c r="AX317" s="14" t="s">
        <v>75</v>
      </c>
      <c r="AY317" s="209" t="s">
        <v>132</v>
      </c>
    </row>
    <row r="318" spans="1:65" s="13" customFormat="1" ht="10.199999999999999">
      <c r="B318" s="189"/>
      <c r="C318" s="190"/>
      <c r="D318" s="184" t="s">
        <v>165</v>
      </c>
      <c r="E318" s="191" t="s">
        <v>18</v>
      </c>
      <c r="F318" s="192" t="s">
        <v>305</v>
      </c>
      <c r="G318" s="190"/>
      <c r="H318" s="193">
        <v>-260.02600000000001</v>
      </c>
      <c r="I318" s="194"/>
      <c r="J318" s="190"/>
      <c r="K318" s="190"/>
      <c r="L318" s="195"/>
      <c r="M318" s="196"/>
      <c r="N318" s="197"/>
      <c r="O318" s="197"/>
      <c r="P318" s="197"/>
      <c r="Q318" s="197"/>
      <c r="R318" s="197"/>
      <c r="S318" s="197"/>
      <c r="T318" s="198"/>
      <c r="AT318" s="199" t="s">
        <v>165</v>
      </c>
      <c r="AU318" s="199" t="s">
        <v>141</v>
      </c>
      <c r="AV318" s="13" t="s">
        <v>85</v>
      </c>
      <c r="AW318" s="13" t="s">
        <v>34</v>
      </c>
      <c r="AX318" s="13" t="s">
        <v>75</v>
      </c>
      <c r="AY318" s="199" t="s">
        <v>132</v>
      </c>
    </row>
    <row r="319" spans="1:65" s="14" customFormat="1" ht="10.199999999999999">
      <c r="B319" s="200"/>
      <c r="C319" s="201"/>
      <c r="D319" s="184" t="s">
        <v>165</v>
      </c>
      <c r="E319" s="202" t="s">
        <v>18</v>
      </c>
      <c r="F319" s="203" t="s">
        <v>306</v>
      </c>
      <c r="G319" s="201"/>
      <c r="H319" s="202" t="s">
        <v>18</v>
      </c>
      <c r="I319" s="204"/>
      <c r="J319" s="201"/>
      <c r="K319" s="201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165</v>
      </c>
      <c r="AU319" s="209" t="s">
        <v>141</v>
      </c>
      <c r="AV319" s="14" t="s">
        <v>83</v>
      </c>
      <c r="AW319" s="14" t="s">
        <v>34</v>
      </c>
      <c r="AX319" s="14" t="s">
        <v>75</v>
      </c>
      <c r="AY319" s="209" t="s">
        <v>132</v>
      </c>
    </row>
    <row r="320" spans="1:65" s="13" customFormat="1" ht="10.199999999999999">
      <c r="B320" s="189"/>
      <c r="C320" s="190"/>
      <c r="D320" s="184" t="s">
        <v>165</v>
      </c>
      <c r="E320" s="191" t="s">
        <v>18</v>
      </c>
      <c r="F320" s="192" t="s">
        <v>307</v>
      </c>
      <c r="G320" s="190"/>
      <c r="H320" s="193">
        <v>-638.4</v>
      </c>
      <c r="I320" s="194"/>
      <c r="J320" s="190"/>
      <c r="K320" s="190"/>
      <c r="L320" s="195"/>
      <c r="M320" s="196"/>
      <c r="N320" s="197"/>
      <c r="O320" s="197"/>
      <c r="P320" s="197"/>
      <c r="Q320" s="197"/>
      <c r="R320" s="197"/>
      <c r="S320" s="197"/>
      <c r="T320" s="198"/>
      <c r="AT320" s="199" t="s">
        <v>165</v>
      </c>
      <c r="AU320" s="199" t="s">
        <v>141</v>
      </c>
      <c r="AV320" s="13" t="s">
        <v>85</v>
      </c>
      <c r="AW320" s="13" t="s">
        <v>34</v>
      </c>
      <c r="AX320" s="13" t="s">
        <v>75</v>
      </c>
      <c r="AY320" s="199" t="s">
        <v>132</v>
      </c>
    </row>
    <row r="321" spans="1:65" s="15" customFormat="1" ht="10.199999999999999">
      <c r="B321" s="210"/>
      <c r="C321" s="211"/>
      <c r="D321" s="184" t="s">
        <v>165</v>
      </c>
      <c r="E321" s="212" t="s">
        <v>18</v>
      </c>
      <c r="F321" s="213" t="s">
        <v>203</v>
      </c>
      <c r="G321" s="211"/>
      <c r="H321" s="214">
        <v>833.97899999999993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165</v>
      </c>
      <c r="AU321" s="220" t="s">
        <v>141</v>
      </c>
      <c r="AV321" s="15" t="s">
        <v>131</v>
      </c>
      <c r="AW321" s="15" t="s">
        <v>34</v>
      </c>
      <c r="AX321" s="15" t="s">
        <v>83</v>
      </c>
      <c r="AY321" s="220" t="s">
        <v>132</v>
      </c>
    </row>
    <row r="322" spans="1:65" s="13" customFormat="1" ht="10.199999999999999">
      <c r="B322" s="189"/>
      <c r="C322" s="190"/>
      <c r="D322" s="184" t="s">
        <v>165</v>
      </c>
      <c r="E322" s="190"/>
      <c r="F322" s="192" t="s">
        <v>369</v>
      </c>
      <c r="G322" s="190"/>
      <c r="H322" s="193">
        <v>1167.5709999999999</v>
      </c>
      <c r="I322" s="194"/>
      <c r="J322" s="190"/>
      <c r="K322" s="190"/>
      <c r="L322" s="195"/>
      <c r="M322" s="196"/>
      <c r="N322" s="197"/>
      <c r="O322" s="197"/>
      <c r="P322" s="197"/>
      <c r="Q322" s="197"/>
      <c r="R322" s="197"/>
      <c r="S322" s="197"/>
      <c r="T322" s="198"/>
      <c r="AT322" s="199" t="s">
        <v>165</v>
      </c>
      <c r="AU322" s="199" t="s">
        <v>141</v>
      </c>
      <c r="AV322" s="13" t="s">
        <v>85</v>
      </c>
      <c r="AW322" s="13" t="s">
        <v>4</v>
      </c>
      <c r="AX322" s="13" t="s">
        <v>83</v>
      </c>
      <c r="AY322" s="199" t="s">
        <v>132</v>
      </c>
    </row>
    <row r="323" spans="1:65" s="2" customFormat="1" ht="37.799999999999997" customHeight="1">
      <c r="A323" s="36"/>
      <c r="B323" s="37"/>
      <c r="C323" s="171" t="s">
        <v>370</v>
      </c>
      <c r="D323" s="171" t="s">
        <v>136</v>
      </c>
      <c r="E323" s="172" t="s">
        <v>371</v>
      </c>
      <c r="F323" s="173" t="s">
        <v>372</v>
      </c>
      <c r="G323" s="174" t="s">
        <v>207</v>
      </c>
      <c r="H323" s="175">
        <v>1732.404</v>
      </c>
      <c r="I323" s="176"/>
      <c r="J323" s="177">
        <f>ROUND(I323*H323,2)</f>
        <v>0</v>
      </c>
      <c r="K323" s="173" t="s">
        <v>140</v>
      </c>
      <c r="L323" s="41"/>
      <c r="M323" s="178" t="s">
        <v>18</v>
      </c>
      <c r="N323" s="179" t="s">
        <v>46</v>
      </c>
      <c r="O323" s="66"/>
      <c r="P323" s="180">
        <f>O323*H323</f>
        <v>0</v>
      </c>
      <c r="Q323" s="180">
        <v>0</v>
      </c>
      <c r="R323" s="180">
        <f>Q323*H323</f>
        <v>0</v>
      </c>
      <c r="S323" s="180">
        <v>0</v>
      </c>
      <c r="T323" s="181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82" t="s">
        <v>131</v>
      </c>
      <c r="AT323" s="182" t="s">
        <v>136</v>
      </c>
      <c r="AU323" s="182" t="s">
        <v>141</v>
      </c>
      <c r="AY323" s="19" t="s">
        <v>132</v>
      </c>
      <c r="BE323" s="183">
        <f>IF(N323="základní",J323,0)</f>
        <v>0</v>
      </c>
      <c r="BF323" s="183">
        <f>IF(N323="snížená",J323,0)</f>
        <v>0</v>
      </c>
      <c r="BG323" s="183">
        <f>IF(N323="zákl. přenesená",J323,0)</f>
        <v>0</v>
      </c>
      <c r="BH323" s="183">
        <f>IF(N323="sníž. přenesená",J323,0)</f>
        <v>0</v>
      </c>
      <c r="BI323" s="183">
        <f>IF(N323="nulová",J323,0)</f>
        <v>0</v>
      </c>
      <c r="BJ323" s="19" t="s">
        <v>83</v>
      </c>
      <c r="BK323" s="183">
        <f>ROUND(I323*H323,2)</f>
        <v>0</v>
      </c>
      <c r="BL323" s="19" t="s">
        <v>131</v>
      </c>
      <c r="BM323" s="182" t="s">
        <v>373</v>
      </c>
    </row>
    <row r="324" spans="1:65" s="14" customFormat="1" ht="10.199999999999999">
      <c r="B324" s="200"/>
      <c r="C324" s="201"/>
      <c r="D324" s="184" t="s">
        <v>165</v>
      </c>
      <c r="E324" s="202" t="s">
        <v>18</v>
      </c>
      <c r="F324" s="203" t="s">
        <v>311</v>
      </c>
      <c r="G324" s="201"/>
      <c r="H324" s="202" t="s">
        <v>18</v>
      </c>
      <c r="I324" s="204"/>
      <c r="J324" s="201"/>
      <c r="K324" s="201"/>
      <c r="L324" s="205"/>
      <c r="M324" s="206"/>
      <c r="N324" s="207"/>
      <c r="O324" s="207"/>
      <c r="P324" s="207"/>
      <c r="Q324" s="207"/>
      <c r="R324" s="207"/>
      <c r="S324" s="207"/>
      <c r="T324" s="208"/>
      <c r="AT324" s="209" t="s">
        <v>165</v>
      </c>
      <c r="AU324" s="209" t="s">
        <v>141</v>
      </c>
      <c r="AV324" s="14" t="s">
        <v>83</v>
      </c>
      <c r="AW324" s="14" t="s">
        <v>34</v>
      </c>
      <c r="AX324" s="14" t="s">
        <v>75</v>
      </c>
      <c r="AY324" s="209" t="s">
        <v>132</v>
      </c>
    </row>
    <row r="325" spans="1:65" s="13" customFormat="1" ht="10.199999999999999">
      <c r="B325" s="189"/>
      <c r="C325" s="190"/>
      <c r="D325" s="184" t="s">
        <v>165</v>
      </c>
      <c r="E325" s="191" t="s">
        <v>18</v>
      </c>
      <c r="F325" s="192" t="s">
        <v>374</v>
      </c>
      <c r="G325" s="190"/>
      <c r="H325" s="193">
        <v>1732.404</v>
      </c>
      <c r="I325" s="194"/>
      <c r="J325" s="190"/>
      <c r="K325" s="190"/>
      <c r="L325" s="195"/>
      <c r="M325" s="196"/>
      <c r="N325" s="197"/>
      <c r="O325" s="197"/>
      <c r="P325" s="197"/>
      <c r="Q325" s="197"/>
      <c r="R325" s="197"/>
      <c r="S325" s="197"/>
      <c r="T325" s="198"/>
      <c r="AT325" s="199" t="s">
        <v>165</v>
      </c>
      <c r="AU325" s="199" t="s">
        <v>141</v>
      </c>
      <c r="AV325" s="13" t="s">
        <v>85</v>
      </c>
      <c r="AW325" s="13" t="s">
        <v>34</v>
      </c>
      <c r="AX325" s="13" t="s">
        <v>83</v>
      </c>
      <c r="AY325" s="199" t="s">
        <v>132</v>
      </c>
    </row>
    <row r="326" spans="1:65" s="2" customFormat="1" ht="37.799999999999997" customHeight="1">
      <c r="A326" s="36"/>
      <c r="B326" s="37"/>
      <c r="C326" s="171" t="s">
        <v>375</v>
      </c>
      <c r="D326" s="171" t="s">
        <v>136</v>
      </c>
      <c r="E326" s="172" t="s">
        <v>376</v>
      </c>
      <c r="F326" s="173" t="s">
        <v>377</v>
      </c>
      <c r="G326" s="174" t="s">
        <v>207</v>
      </c>
      <c r="H326" s="175">
        <v>248.37799999999999</v>
      </c>
      <c r="I326" s="176"/>
      <c r="J326" s="177">
        <f>ROUND(I326*H326,2)</f>
        <v>0</v>
      </c>
      <c r="K326" s="173" t="s">
        <v>140</v>
      </c>
      <c r="L326" s="41"/>
      <c r="M326" s="178" t="s">
        <v>18</v>
      </c>
      <c r="N326" s="179" t="s">
        <v>46</v>
      </c>
      <c r="O326" s="66"/>
      <c r="P326" s="180">
        <f>O326*H326</f>
        <v>0</v>
      </c>
      <c r="Q326" s="180">
        <v>0</v>
      </c>
      <c r="R326" s="180">
        <f>Q326*H326</f>
        <v>0</v>
      </c>
      <c r="S326" s="180">
        <v>0</v>
      </c>
      <c r="T326" s="181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82" t="s">
        <v>131</v>
      </c>
      <c r="AT326" s="182" t="s">
        <v>136</v>
      </c>
      <c r="AU326" s="182" t="s">
        <v>141</v>
      </c>
      <c r="AY326" s="19" t="s">
        <v>132</v>
      </c>
      <c r="BE326" s="183">
        <f>IF(N326="základní",J326,0)</f>
        <v>0</v>
      </c>
      <c r="BF326" s="183">
        <f>IF(N326="snížená",J326,0)</f>
        <v>0</v>
      </c>
      <c r="BG326" s="183">
        <f>IF(N326="zákl. přenesená",J326,0)</f>
        <v>0</v>
      </c>
      <c r="BH326" s="183">
        <f>IF(N326="sníž. přenesená",J326,0)</f>
        <v>0</v>
      </c>
      <c r="BI326" s="183">
        <f>IF(N326="nulová",J326,0)</f>
        <v>0</v>
      </c>
      <c r="BJ326" s="19" t="s">
        <v>83</v>
      </c>
      <c r="BK326" s="183">
        <f>ROUND(I326*H326,2)</f>
        <v>0</v>
      </c>
      <c r="BL326" s="19" t="s">
        <v>131</v>
      </c>
      <c r="BM326" s="182" t="s">
        <v>378</v>
      </c>
    </row>
    <row r="327" spans="1:65" s="14" customFormat="1" ht="10.199999999999999">
      <c r="B327" s="200"/>
      <c r="C327" s="201"/>
      <c r="D327" s="184" t="s">
        <v>165</v>
      </c>
      <c r="E327" s="202" t="s">
        <v>18</v>
      </c>
      <c r="F327" s="203" t="s">
        <v>311</v>
      </c>
      <c r="G327" s="201"/>
      <c r="H327" s="202" t="s">
        <v>18</v>
      </c>
      <c r="I327" s="204"/>
      <c r="J327" s="201"/>
      <c r="K327" s="201"/>
      <c r="L327" s="205"/>
      <c r="M327" s="206"/>
      <c r="N327" s="207"/>
      <c r="O327" s="207"/>
      <c r="P327" s="207"/>
      <c r="Q327" s="207"/>
      <c r="R327" s="207"/>
      <c r="S327" s="207"/>
      <c r="T327" s="208"/>
      <c r="AT327" s="209" t="s">
        <v>165</v>
      </c>
      <c r="AU327" s="209" t="s">
        <v>141</v>
      </c>
      <c r="AV327" s="14" t="s">
        <v>83</v>
      </c>
      <c r="AW327" s="14" t="s">
        <v>34</v>
      </c>
      <c r="AX327" s="14" t="s">
        <v>75</v>
      </c>
      <c r="AY327" s="209" t="s">
        <v>132</v>
      </c>
    </row>
    <row r="328" spans="1:65" s="13" customFormat="1" ht="10.199999999999999">
      <c r="B328" s="189"/>
      <c r="C328" s="190"/>
      <c r="D328" s="184" t="s">
        <v>165</v>
      </c>
      <c r="E328" s="191" t="s">
        <v>18</v>
      </c>
      <c r="F328" s="192" t="s">
        <v>374</v>
      </c>
      <c r="G328" s="190"/>
      <c r="H328" s="193">
        <v>1732.404</v>
      </c>
      <c r="I328" s="194"/>
      <c r="J328" s="190"/>
      <c r="K328" s="190"/>
      <c r="L328" s="195"/>
      <c r="M328" s="196"/>
      <c r="N328" s="197"/>
      <c r="O328" s="197"/>
      <c r="P328" s="197"/>
      <c r="Q328" s="197"/>
      <c r="R328" s="197"/>
      <c r="S328" s="197"/>
      <c r="T328" s="198"/>
      <c r="AT328" s="199" t="s">
        <v>165</v>
      </c>
      <c r="AU328" s="199" t="s">
        <v>141</v>
      </c>
      <c r="AV328" s="13" t="s">
        <v>85</v>
      </c>
      <c r="AW328" s="13" t="s">
        <v>34</v>
      </c>
      <c r="AX328" s="13" t="s">
        <v>75</v>
      </c>
      <c r="AY328" s="199" t="s">
        <v>132</v>
      </c>
    </row>
    <row r="329" spans="1:65" s="14" customFormat="1" ht="10.199999999999999">
      <c r="B329" s="200"/>
      <c r="C329" s="201"/>
      <c r="D329" s="184" t="s">
        <v>165</v>
      </c>
      <c r="E329" s="202" t="s">
        <v>18</v>
      </c>
      <c r="F329" s="203" t="s">
        <v>313</v>
      </c>
      <c r="G329" s="201"/>
      <c r="H329" s="202" t="s">
        <v>18</v>
      </c>
      <c r="I329" s="204"/>
      <c r="J329" s="201"/>
      <c r="K329" s="201"/>
      <c r="L329" s="205"/>
      <c r="M329" s="206"/>
      <c r="N329" s="207"/>
      <c r="O329" s="207"/>
      <c r="P329" s="207"/>
      <c r="Q329" s="207"/>
      <c r="R329" s="207"/>
      <c r="S329" s="207"/>
      <c r="T329" s="208"/>
      <c r="AT329" s="209" t="s">
        <v>165</v>
      </c>
      <c r="AU329" s="209" t="s">
        <v>141</v>
      </c>
      <c r="AV329" s="14" t="s">
        <v>83</v>
      </c>
      <c r="AW329" s="14" t="s">
        <v>34</v>
      </c>
      <c r="AX329" s="14" t="s">
        <v>75</v>
      </c>
      <c r="AY329" s="209" t="s">
        <v>132</v>
      </c>
    </row>
    <row r="330" spans="1:65" s="13" customFormat="1" ht="10.199999999999999">
      <c r="B330" s="189"/>
      <c r="C330" s="190"/>
      <c r="D330" s="184" t="s">
        <v>165</v>
      </c>
      <c r="E330" s="191" t="s">
        <v>18</v>
      </c>
      <c r="F330" s="192" t="s">
        <v>314</v>
      </c>
      <c r="G330" s="190"/>
      <c r="H330" s="193">
        <v>-591.71600000000001</v>
      </c>
      <c r="I330" s="194"/>
      <c r="J330" s="190"/>
      <c r="K330" s="190"/>
      <c r="L330" s="195"/>
      <c r="M330" s="196"/>
      <c r="N330" s="197"/>
      <c r="O330" s="197"/>
      <c r="P330" s="197"/>
      <c r="Q330" s="197"/>
      <c r="R330" s="197"/>
      <c r="S330" s="197"/>
      <c r="T330" s="198"/>
      <c r="AT330" s="199" t="s">
        <v>165</v>
      </c>
      <c r="AU330" s="199" t="s">
        <v>141</v>
      </c>
      <c r="AV330" s="13" t="s">
        <v>85</v>
      </c>
      <c r="AW330" s="13" t="s">
        <v>34</v>
      </c>
      <c r="AX330" s="13" t="s">
        <v>75</v>
      </c>
      <c r="AY330" s="199" t="s">
        <v>132</v>
      </c>
    </row>
    <row r="331" spans="1:65" s="14" customFormat="1" ht="10.199999999999999">
      <c r="B331" s="200"/>
      <c r="C331" s="201"/>
      <c r="D331" s="184" t="s">
        <v>165</v>
      </c>
      <c r="E331" s="202" t="s">
        <v>18</v>
      </c>
      <c r="F331" s="203" t="s">
        <v>315</v>
      </c>
      <c r="G331" s="201"/>
      <c r="H331" s="202" t="s">
        <v>18</v>
      </c>
      <c r="I331" s="204"/>
      <c r="J331" s="201"/>
      <c r="K331" s="201"/>
      <c r="L331" s="205"/>
      <c r="M331" s="206"/>
      <c r="N331" s="207"/>
      <c r="O331" s="207"/>
      <c r="P331" s="207"/>
      <c r="Q331" s="207"/>
      <c r="R331" s="207"/>
      <c r="S331" s="207"/>
      <c r="T331" s="208"/>
      <c r="AT331" s="209" t="s">
        <v>165</v>
      </c>
      <c r="AU331" s="209" t="s">
        <v>141</v>
      </c>
      <c r="AV331" s="14" t="s">
        <v>83</v>
      </c>
      <c r="AW331" s="14" t="s">
        <v>34</v>
      </c>
      <c r="AX331" s="14" t="s">
        <v>75</v>
      </c>
      <c r="AY331" s="209" t="s">
        <v>132</v>
      </c>
    </row>
    <row r="332" spans="1:65" s="13" customFormat="1" ht="10.199999999999999">
      <c r="B332" s="189"/>
      <c r="C332" s="190"/>
      <c r="D332" s="184" t="s">
        <v>165</v>
      </c>
      <c r="E332" s="191" t="s">
        <v>18</v>
      </c>
      <c r="F332" s="192" t="s">
        <v>316</v>
      </c>
      <c r="G332" s="190"/>
      <c r="H332" s="193">
        <v>-515.90700000000004</v>
      </c>
      <c r="I332" s="194"/>
      <c r="J332" s="190"/>
      <c r="K332" s="190"/>
      <c r="L332" s="195"/>
      <c r="M332" s="196"/>
      <c r="N332" s="197"/>
      <c r="O332" s="197"/>
      <c r="P332" s="197"/>
      <c r="Q332" s="197"/>
      <c r="R332" s="197"/>
      <c r="S332" s="197"/>
      <c r="T332" s="198"/>
      <c r="AT332" s="199" t="s">
        <v>165</v>
      </c>
      <c r="AU332" s="199" t="s">
        <v>141</v>
      </c>
      <c r="AV332" s="13" t="s">
        <v>85</v>
      </c>
      <c r="AW332" s="13" t="s">
        <v>34</v>
      </c>
      <c r="AX332" s="13" t="s">
        <v>75</v>
      </c>
      <c r="AY332" s="199" t="s">
        <v>132</v>
      </c>
    </row>
    <row r="333" spans="1:65" s="14" customFormat="1" ht="10.199999999999999">
      <c r="B333" s="200"/>
      <c r="C333" s="201"/>
      <c r="D333" s="184" t="s">
        <v>165</v>
      </c>
      <c r="E333" s="202" t="s">
        <v>18</v>
      </c>
      <c r="F333" s="203" t="s">
        <v>317</v>
      </c>
      <c r="G333" s="201"/>
      <c r="H333" s="202" t="s">
        <v>18</v>
      </c>
      <c r="I333" s="204"/>
      <c r="J333" s="201"/>
      <c r="K333" s="201"/>
      <c r="L333" s="205"/>
      <c r="M333" s="206"/>
      <c r="N333" s="207"/>
      <c r="O333" s="207"/>
      <c r="P333" s="207"/>
      <c r="Q333" s="207"/>
      <c r="R333" s="207"/>
      <c r="S333" s="207"/>
      <c r="T333" s="208"/>
      <c r="AT333" s="209" t="s">
        <v>165</v>
      </c>
      <c r="AU333" s="209" t="s">
        <v>141</v>
      </c>
      <c r="AV333" s="14" t="s">
        <v>83</v>
      </c>
      <c r="AW333" s="14" t="s">
        <v>34</v>
      </c>
      <c r="AX333" s="14" t="s">
        <v>75</v>
      </c>
      <c r="AY333" s="209" t="s">
        <v>132</v>
      </c>
    </row>
    <row r="334" spans="1:65" s="14" customFormat="1" ht="10.199999999999999">
      <c r="B334" s="200"/>
      <c r="C334" s="201"/>
      <c r="D334" s="184" t="s">
        <v>165</v>
      </c>
      <c r="E334" s="202" t="s">
        <v>18</v>
      </c>
      <c r="F334" s="203" t="s">
        <v>318</v>
      </c>
      <c r="G334" s="201"/>
      <c r="H334" s="202" t="s">
        <v>18</v>
      </c>
      <c r="I334" s="204"/>
      <c r="J334" s="201"/>
      <c r="K334" s="201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165</v>
      </c>
      <c r="AU334" s="209" t="s">
        <v>141</v>
      </c>
      <c r="AV334" s="14" t="s">
        <v>83</v>
      </c>
      <c r="AW334" s="14" t="s">
        <v>34</v>
      </c>
      <c r="AX334" s="14" t="s">
        <v>75</v>
      </c>
      <c r="AY334" s="209" t="s">
        <v>132</v>
      </c>
    </row>
    <row r="335" spans="1:65" s="13" customFormat="1" ht="10.199999999999999">
      <c r="B335" s="189"/>
      <c r="C335" s="190"/>
      <c r="D335" s="184" t="s">
        <v>165</v>
      </c>
      <c r="E335" s="191" t="s">
        <v>18</v>
      </c>
      <c r="F335" s="192" t="s">
        <v>319</v>
      </c>
      <c r="G335" s="190"/>
      <c r="H335" s="193">
        <v>-21.9</v>
      </c>
      <c r="I335" s="194"/>
      <c r="J335" s="190"/>
      <c r="K335" s="190"/>
      <c r="L335" s="195"/>
      <c r="M335" s="196"/>
      <c r="N335" s="197"/>
      <c r="O335" s="197"/>
      <c r="P335" s="197"/>
      <c r="Q335" s="197"/>
      <c r="R335" s="197"/>
      <c r="S335" s="197"/>
      <c r="T335" s="198"/>
      <c r="AT335" s="199" t="s">
        <v>165</v>
      </c>
      <c r="AU335" s="199" t="s">
        <v>141</v>
      </c>
      <c r="AV335" s="13" t="s">
        <v>85</v>
      </c>
      <c r="AW335" s="13" t="s">
        <v>34</v>
      </c>
      <c r="AX335" s="13" t="s">
        <v>75</v>
      </c>
      <c r="AY335" s="199" t="s">
        <v>132</v>
      </c>
    </row>
    <row r="336" spans="1:65" s="14" customFormat="1" ht="10.199999999999999">
      <c r="B336" s="200"/>
      <c r="C336" s="201"/>
      <c r="D336" s="184" t="s">
        <v>165</v>
      </c>
      <c r="E336" s="202" t="s">
        <v>18</v>
      </c>
      <c r="F336" s="203" t="s">
        <v>320</v>
      </c>
      <c r="G336" s="201"/>
      <c r="H336" s="202" t="s">
        <v>18</v>
      </c>
      <c r="I336" s="204"/>
      <c r="J336" s="201"/>
      <c r="K336" s="201"/>
      <c r="L336" s="205"/>
      <c r="M336" s="206"/>
      <c r="N336" s="207"/>
      <c r="O336" s="207"/>
      <c r="P336" s="207"/>
      <c r="Q336" s="207"/>
      <c r="R336" s="207"/>
      <c r="S336" s="207"/>
      <c r="T336" s="208"/>
      <c r="AT336" s="209" t="s">
        <v>165</v>
      </c>
      <c r="AU336" s="209" t="s">
        <v>141</v>
      </c>
      <c r="AV336" s="14" t="s">
        <v>83</v>
      </c>
      <c r="AW336" s="14" t="s">
        <v>34</v>
      </c>
      <c r="AX336" s="14" t="s">
        <v>75</v>
      </c>
      <c r="AY336" s="209" t="s">
        <v>132</v>
      </c>
    </row>
    <row r="337" spans="1:65" s="13" customFormat="1" ht="10.199999999999999">
      <c r="B337" s="189"/>
      <c r="C337" s="190"/>
      <c r="D337" s="184" t="s">
        <v>165</v>
      </c>
      <c r="E337" s="191" t="s">
        <v>18</v>
      </c>
      <c r="F337" s="192" t="s">
        <v>321</v>
      </c>
      <c r="G337" s="190"/>
      <c r="H337" s="193">
        <v>-66.760000000000005</v>
      </c>
      <c r="I337" s="194"/>
      <c r="J337" s="190"/>
      <c r="K337" s="190"/>
      <c r="L337" s="195"/>
      <c r="M337" s="196"/>
      <c r="N337" s="197"/>
      <c r="O337" s="197"/>
      <c r="P337" s="197"/>
      <c r="Q337" s="197"/>
      <c r="R337" s="197"/>
      <c r="S337" s="197"/>
      <c r="T337" s="198"/>
      <c r="AT337" s="199" t="s">
        <v>165</v>
      </c>
      <c r="AU337" s="199" t="s">
        <v>141</v>
      </c>
      <c r="AV337" s="13" t="s">
        <v>85</v>
      </c>
      <c r="AW337" s="13" t="s">
        <v>34</v>
      </c>
      <c r="AX337" s="13" t="s">
        <v>75</v>
      </c>
      <c r="AY337" s="199" t="s">
        <v>132</v>
      </c>
    </row>
    <row r="338" spans="1:65" s="14" customFormat="1" ht="10.199999999999999">
      <c r="B338" s="200"/>
      <c r="C338" s="201"/>
      <c r="D338" s="184" t="s">
        <v>165</v>
      </c>
      <c r="E338" s="202" t="s">
        <v>18</v>
      </c>
      <c r="F338" s="203" t="s">
        <v>322</v>
      </c>
      <c r="G338" s="201"/>
      <c r="H338" s="202" t="s">
        <v>18</v>
      </c>
      <c r="I338" s="204"/>
      <c r="J338" s="201"/>
      <c r="K338" s="201"/>
      <c r="L338" s="205"/>
      <c r="M338" s="206"/>
      <c r="N338" s="207"/>
      <c r="O338" s="207"/>
      <c r="P338" s="207"/>
      <c r="Q338" s="207"/>
      <c r="R338" s="207"/>
      <c r="S338" s="207"/>
      <c r="T338" s="208"/>
      <c r="AT338" s="209" t="s">
        <v>165</v>
      </c>
      <c r="AU338" s="209" t="s">
        <v>141</v>
      </c>
      <c r="AV338" s="14" t="s">
        <v>83</v>
      </c>
      <c r="AW338" s="14" t="s">
        <v>34</v>
      </c>
      <c r="AX338" s="14" t="s">
        <v>75</v>
      </c>
      <c r="AY338" s="209" t="s">
        <v>132</v>
      </c>
    </row>
    <row r="339" spans="1:65" s="13" customFormat="1" ht="10.199999999999999">
      <c r="B339" s="189"/>
      <c r="C339" s="190"/>
      <c r="D339" s="184" t="s">
        <v>165</v>
      </c>
      <c r="E339" s="191" t="s">
        <v>18</v>
      </c>
      <c r="F339" s="192" t="s">
        <v>323</v>
      </c>
      <c r="G339" s="190"/>
      <c r="H339" s="193">
        <v>-16.11</v>
      </c>
      <c r="I339" s="194"/>
      <c r="J339" s="190"/>
      <c r="K339" s="190"/>
      <c r="L339" s="195"/>
      <c r="M339" s="196"/>
      <c r="N339" s="197"/>
      <c r="O339" s="197"/>
      <c r="P339" s="197"/>
      <c r="Q339" s="197"/>
      <c r="R339" s="197"/>
      <c r="S339" s="197"/>
      <c r="T339" s="198"/>
      <c r="AT339" s="199" t="s">
        <v>165</v>
      </c>
      <c r="AU339" s="199" t="s">
        <v>141</v>
      </c>
      <c r="AV339" s="13" t="s">
        <v>85</v>
      </c>
      <c r="AW339" s="13" t="s">
        <v>34</v>
      </c>
      <c r="AX339" s="13" t="s">
        <v>75</v>
      </c>
      <c r="AY339" s="199" t="s">
        <v>132</v>
      </c>
    </row>
    <row r="340" spans="1:65" s="14" customFormat="1" ht="10.199999999999999">
      <c r="B340" s="200"/>
      <c r="C340" s="201"/>
      <c r="D340" s="184" t="s">
        <v>165</v>
      </c>
      <c r="E340" s="202" t="s">
        <v>18</v>
      </c>
      <c r="F340" s="203" t="s">
        <v>324</v>
      </c>
      <c r="G340" s="201"/>
      <c r="H340" s="202" t="s">
        <v>18</v>
      </c>
      <c r="I340" s="204"/>
      <c r="J340" s="201"/>
      <c r="K340" s="201"/>
      <c r="L340" s="205"/>
      <c r="M340" s="206"/>
      <c r="N340" s="207"/>
      <c r="O340" s="207"/>
      <c r="P340" s="207"/>
      <c r="Q340" s="207"/>
      <c r="R340" s="207"/>
      <c r="S340" s="207"/>
      <c r="T340" s="208"/>
      <c r="AT340" s="209" t="s">
        <v>165</v>
      </c>
      <c r="AU340" s="209" t="s">
        <v>141</v>
      </c>
      <c r="AV340" s="14" t="s">
        <v>83</v>
      </c>
      <c r="AW340" s="14" t="s">
        <v>34</v>
      </c>
      <c r="AX340" s="14" t="s">
        <v>75</v>
      </c>
      <c r="AY340" s="209" t="s">
        <v>132</v>
      </c>
    </row>
    <row r="341" spans="1:65" s="13" customFormat="1" ht="10.199999999999999">
      <c r="B341" s="189"/>
      <c r="C341" s="190"/>
      <c r="D341" s="184" t="s">
        <v>165</v>
      </c>
      <c r="E341" s="191" t="s">
        <v>18</v>
      </c>
      <c r="F341" s="192" t="s">
        <v>325</v>
      </c>
      <c r="G341" s="190"/>
      <c r="H341" s="193">
        <v>-38.799999999999997</v>
      </c>
      <c r="I341" s="194"/>
      <c r="J341" s="190"/>
      <c r="K341" s="190"/>
      <c r="L341" s="195"/>
      <c r="M341" s="196"/>
      <c r="N341" s="197"/>
      <c r="O341" s="197"/>
      <c r="P341" s="197"/>
      <c r="Q341" s="197"/>
      <c r="R341" s="197"/>
      <c r="S341" s="197"/>
      <c r="T341" s="198"/>
      <c r="AT341" s="199" t="s">
        <v>165</v>
      </c>
      <c r="AU341" s="199" t="s">
        <v>141</v>
      </c>
      <c r="AV341" s="13" t="s">
        <v>85</v>
      </c>
      <c r="AW341" s="13" t="s">
        <v>34</v>
      </c>
      <c r="AX341" s="13" t="s">
        <v>75</v>
      </c>
      <c r="AY341" s="199" t="s">
        <v>132</v>
      </c>
    </row>
    <row r="342" spans="1:65" s="14" customFormat="1" ht="10.199999999999999">
      <c r="B342" s="200"/>
      <c r="C342" s="201"/>
      <c r="D342" s="184" t="s">
        <v>165</v>
      </c>
      <c r="E342" s="202" t="s">
        <v>18</v>
      </c>
      <c r="F342" s="203" t="s">
        <v>326</v>
      </c>
      <c r="G342" s="201"/>
      <c r="H342" s="202" t="s">
        <v>18</v>
      </c>
      <c r="I342" s="204"/>
      <c r="J342" s="201"/>
      <c r="K342" s="201"/>
      <c r="L342" s="205"/>
      <c r="M342" s="206"/>
      <c r="N342" s="207"/>
      <c r="O342" s="207"/>
      <c r="P342" s="207"/>
      <c r="Q342" s="207"/>
      <c r="R342" s="207"/>
      <c r="S342" s="207"/>
      <c r="T342" s="208"/>
      <c r="AT342" s="209" t="s">
        <v>165</v>
      </c>
      <c r="AU342" s="209" t="s">
        <v>141</v>
      </c>
      <c r="AV342" s="14" t="s">
        <v>83</v>
      </c>
      <c r="AW342" s="14" t="s">
        <v>34</v>
      </c>
      <c r="AX342" s="14" t="s">
        <v>75</v>
      </c>
      <c r="AY342" s="209" t="s">
        <v>132</v>
      </c>
    </row>
    <row r="343" spans="1:65" s="13" customFormat="1" ht="10.199999999999999">
      <c r="B343" s="189"/>
      <c r="C343" s="190"/>
      <c r="D343" s="184" t="s">
        <v>165</v>
      </c>
      <c r="E343" s="191" t="s">
        <v>18</v>
      </c>
      <c r="F343" s="192" t="s">
        <v>327</v>
      </c>
      <c r="G343" s="190"/>
      <c r="H343" s="193">
        <v>-4.9400000000000004</v>
      </c>
      <c r="I343" s="194"/>
      <c r="J343" s="190"/>
      <c r="K343" s="190"/>
      <c r="L343" s="195"/>
      <c r="M343" s="196"/>
      <c r="N343" s="197"/>
      <c r="O343" s="197"/>
      <c r="P343" s="197"/>
      <c r="Q343" s="197"/>
      <c r="R343" s="197"/>
      <c r="S343" s="197"/>
      <c r="T343" s="198"/>
      <c r="AT343" s="199" t="s">
        <v>165</v>
      </c>
      <c r="AU343" s="199" t="s">
        <v>141</v>
      </c>
      <c r="AV343" s="13" t="s">
        <v>85</v>
      </c>
      <c r="AW343" s="13" t="s">
        <v>34</v>
      </c>
      <c r="AX343" s="13" t="s">
        <v>75</v>
      </c>
      <c r="AY343" s="199" t="s">
        <v>132</v>
      </c>
    </row>
    <row r="344" spans="1:65" s="14" customFormat="1" ht="10.199999999999999">
      <c r="B344" s="200"/>
      <c r="C344" s="201"/>
      <c r="D344" s="184" t="s">
        <v>165</v>
      </c>
      <c r="E344" s="202" t="s">
        <v>18</v>
      </c>
      <c r="F344" s="203" t="s">
        <v>328</v>
      </c>
      <c r="G344" s="201"/>
      <c r="H344" s="202" t="s">
        <v>18</v>
      </c>
      <c r="I344" s="204"/>
      <c r="J344" s="201"/>
      <c r="K344" s="201"/>
      <c r="L344" s="205"/>
      <c r="M344" s="206"/>
      <c r="N344" s="207"/>
      <c r="O344" s="207"/>
      <c r="P344" s="207"/>
      <c r="Q344" s="207"/>
      <c r="R344" s="207"/>
      <c r="S344" s="207"/>
      <c r="T344" s="208"/>
      <c r="AT344" s="209" t="s">
        <v>165</v>
      </c>
      <c r="AU344" s="209" t="s">
        <v>141</v>
      </c>
      <c r="AV344" s="14" t="s">
        <v>83</v>
      </c>
      <c r="AW344" s="14" t="s">
        <v>34</v>
      </c>
      <c r="AX344" s="14" t="s">
        <v>75</v>
      </c>
      <c r="AY344" s="209" t="s">
        <v>132</v>
      </c>
    </row>
    <row r="345" spans="1:65" s="13" customFormat="1" ht="10.199999999999999">
      <c r="B345" s="189"/>
      <c r="C345" s="190"/>
      <c r="D345" s="184" t="s">
        <v>165</v>
      </c>
      <c r="E345" s="191" t="s">
        <v>18</v>
      </c>
      <c r="F345" s="192" t="s">
        <v>329</v>
      </c>
      <c r="G345" s="190"/>
      <c r="H345" s="193">
        <v>-11</v>
      </c>
      <c r="I345" s="194"/>
      <c r="J345" s="190"/>
      <c r="K345" s="190"/>
      <c r="L345" s="195"/>
      <c r="M345" s="196"/>
      <c r="N345" s="197"/>
      <c r="O345" s="197"/>
      <c r="P345" s="197"/>
      <c r="Q345" s="197"/>
      <c r="R345" s="197"/>
      <c r="S345" s="197"/>
      <c r="T345" s="198"/>
      <c r="AT345" s="199" t="s">
        <v>165</v>
      </c>
      <c r="AU345" s="199" t="s">
        <v>141</v>
      </c>
      <c r="AV345" s="13" t="s">
        <v>85</v>
      </c>
      <c r="AW345" s="13" t="s">
        <v>34</v>
      </c>
      <c r="AX345" s="13" t="s">
        <v>75</v>
      </c>
      <c r="AY345" s="199" t="s">
        <v>132</v>
      </c>
    </row>
    <row r="346" spans="1:65" s="14" customFormat="1" ht="10.199999999999999">
      <c r="B346" s="200"/>
      <c r="C346" s="201"/>
      <c r="D346" s="184" t="s">
        <v>165</v>
      </c>
      <c r="E346" s="202" t="s">
        <v>18</v>
      </c>
      <c r="F346" s="203" t="s">
        <v>330</v>
      </c>
      <c r="G346" s="201"/>
      <c r="H346" s="202" t="s">
        <v>18</v>
      </c>
      <c r="I346" s="204"/>
      <c r="J346" s="201"/>
      <c r="K346" s="201"/>
      <c r="L346" s="205"/>
      <c r="M346" s="206"/>
      <c r="N346" s="207"/>
      <c r="O346" s="207"/>
      <c r="P346" s="207"/>
      <c r="Q346" s="207"/>
      <c r="R346" s="207"/>
      <c r="S346" s="207"/>
      <c r="T346" s="208"/>
      <c r="AT346" s="209" t="s">
        <v>165</v>
      </c>
      <c r="AU346" s="209" t="s">
        <v>141</v>
      </c>
      <c r="AV346" s="14" t="s">
        <v>83</v>
      </c>
      <c r="AW346" s="14" t="s">
        <v>34</v>
      </c>
      <c r="AX346" s="14" t="s">
        <v>75</v>
      </c>
      <c r="AY346" s="209" t="s">
        <v>132</v>
      </c>
    </row>
    <row r="347" spans="1:65" s="13" customFormat="1" ht="10.199999999999999">
      <c r="B347" s="189"/>
      <c r="C347" s="190"/>
      <c r="D347" s="184" t="s">
        <v>165</v>
      </c>
      <c r="E347" s="191" t="s">
        <v>18</v>
      </c>
      <c r="F347" s="192" t="s">
        <v>331</v>
      </c>
      <c r="G347" s="190"/>
      <c r="H347" s="193">
        <v>-216.893</v>
      </c>
      <c r="I347" s="194"/>
      <c r="J347" s="190"/>
      <c r="K347" s="190"/>
      <c r="L347" s="195"/>
      <c r="M347" s="196"/>
      <c r="N347" s="197"/>
      <c r="O347" s="197"/>
      <c r="P347" s="197"/>
      <c r="Q347" s="197"/>
      <c r="R347" s="197"/>
      <c r="S347" s="197"/>
      <c r="T347" s="198"/>
      <c r="AT347" s="199" t="s">
        <v>165</v>
      </c>
      <c r="AU347" s="199" t="s">
        <v>141</v>
      </c>
      <c r="AV347" s="13" t="s">
        <v>85</v>
      </c>
      <c r="AW347" s="13" t="s">
        <v>34</v>
      </c>
      <c r="AX347" s="13" t="s">
        <v>75</v>
      </c>
      <c r="AY347" s="199" t="s">
        <v>132</v>
      </c>
    </row>
    <row r="348" spans="1:65" s="15" customFormat="1" ht="10.199999999999999">
      <c r="B348" s="210"/>
      <c r="C348" s="211"/>
      <c r="D348" s="184" t="s">
        <v>165</v>
      </c>
      <c r="E348" s="212" t="s">
        <v>18</v>
      </c>
      <c r="F348" s="213" t="s">
        <v>203</v>
      </c>
      <c r="G348" s="211"/>
      <c r="H348" s="214">
        <v>248.37800000000007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165</v>
      </c>
      <c r="AU348" s="220" t="s">
        <v>141</v>
      </c>
      <c r="AV348" s="15" t="s">
        <v>131</v>
      </c>
      <c r="AW348" s="15" t="s">
        <v>34</v>
      </c>
      <c r="AX348" s="15" t="s">
        <v>83</v>
      </c>
      <c r="AY348" s="220" t="s">
        <v>132</v>
      </c>
    </row>
    <row r="349" spans="1:65" s="2" customFormat="1" ht="62.7" customHeight="1">
      <c r="A349" s="36"/>
      <c r="B349" s="37"/>
      <c r="C349" s="171" t="s">
        <v>379</v>
      </c>
      <c r="D349" s="171" t="s">
        <v>136</v>
      </c>
      <c r="E349" s="172" t="s">
        <v>380</v>
      </c>
      <c r="F349" s="173" t="s">
        <v>381</v>
      </c>
      <c r="G349" s="174" t="s">
        <v>207</v>
      </c>
      <c r="H349" s="175">
        <v>66.760000000000005</v>
      </c>
      <c r="I349" s="176"/>
      <c r="J349" s="177">
        <f>ROUND(I349*H349,2)</f>
        <v>0</v>
      </c>
      <c r="K349" s="173" t="s">
        <v>140</v>
      </c>
      <c r="L349" s="41"/>
      <c r="M349" s="178" t="s">
        <v>18</v>
      </c>
      <c r="N349" s="179" t="s">
        <v>46</v>
      </c>
      <c r="O349" s="66"/>
      <c r="P349" s="180">
        <f>O349*H349</f>
        <v>0</v>
      </c>
      <c r="Q349" s="180">
        <v>0</v>
      </c>
      <c r="R349" s="180">
        <f>Q349*H349</f>
        <v>0</v>
      </c>
      <c r="S349" s="180">
        <v>0</v>
      </c>
      <c r="T349" s="181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82" t="s">
        <v>131</v>
      </c>
      <c r="AT349" s="182" t="s">
        <v>136</v>
      </c>
      <c r="AU349" s="182" t="s">
        <v>141</v>
      </c>
      <c r="AY349" s="19" t="s">
        <v>132</v>
      </c>
      <c r="BE349" s="183">
        <f>IF(N349="základní",J349,0)</f>
        <v>0</v>
      </c>
      <c r="BF349" s="183">
        <f>IF(N349="snížená",J349,0)</f>
        <v>0</v>
      </c>
      <c r="BG349" s="183">
        <f>IF(N349="zákl. přenesená",J349,0)</f>
        <v>0</v>
      </c>
      <c r="BH349" s="183">
        <f>IF(N349="sníž. přenesená",J349,0)</f>
        <v>0</v>
      </c>
      <c r="BI349" s="183">
        <f>IF(N349="nulová",J349,0)</f>
        <v>0</v>
      </c>
      <c r="BJ349" s="19" t="s">
        <v>83</v>
      </c>
      <c r="BK349" s="183">
        <f>ROUND(I349*H349,2)</f>
        <v>0</v>
      </c>
      <c r="BL349" s="19" t="s">
        <v>131</v>
      </c>
      <c r="BM349" s="182" t="s">
        <v>382</v>
      </c>
    </row>
    <row r="350" spans="1:65" s="14" customFormat="1" ht="10.199999999999999">
      <c r="B350" s="200"/>
      <c r="C350" s="201"/>
      <c r="D350" s="184" t="s">
        <v>165</v>
      </c>
      <c r="E350" s="202" t="s">
        <v>18</v>
      </c>
      <c r="F350" s="203" t="s">
        <v>236</v>
      </c>
      <c r="G350" s="201"/>
      <c r="H350" s="202" t="s">
        <v>18</v>
      </c>
      <c r="I350" s="204"/>
      <c r="J350" s="201"/>
      <c r="K350" s="201"/>
      <c r="L350" s="205"/>
      <c r="M350" s="206"/>
      <c r="N350" s="207"/>
      <c r="O350" s="207"/>
      <c r="P350" s="207"/>
      <c r="Q350" s="207"/>
      <c r="R350" s="207"/>
      <c r="S350" s="207"/>
      <c r="T350" s="208"/>
      <c r="AT350" s="209" t="s">
        <v>165</v>
      </c>
      <c r="AU350" s="209" t="s">
        <v>141</v>
      </c>
      <c r="AV350" s="14" t="s">
        <v>83</v>
      </c>
      <c r="AW350" s="14" t="s">
        <v>34</v>
      </c>
      <c r="AX350" s="14" t="s">
        <v>75</v>
      </c>
      <c r="AY350" s="209" t="s">
        <v>132</v>
      </c>
    </row>
    <row r="351" spans="1:65" s="13" customFormat="1" ht="10.199999999999999">
      <c r="B351" s="189"/>
      <c r="C351" s="190"/>
      <c r="D351" s="184" t="s">
        <v>165</v>
      </c>
      <c r="E351" s="191" t="s">
        <v>18</v>
      </c>
      <c r="F351" s="192" t="s">
        <v>383</v>
      </c>
      <c r="G351" s="190"/>
      <c r="H351" s="193">
        <v>8.92</v>
      </c>
      <c r="I351" s="194"/>
      <c r="J351" s="190"/>
      <c r="K351" s="190"/>
      <c r="L351" s="195"/>
      <c r="M351" s="196"/>
      <c r="N351" s="197"/>
      <c r="O351" s="197"/>
      <c r="P351" s="197"/>
      <c r="Q351" s="197"/>
      <c r="R351" s="197"/>
      <c r="S351" s="197"/>
      <c r="T351" s="198"/>
      <c r="AT351" s="199" t="s">
        <v>165</v>
      </c>
      <c r="AU351" s="199" t="s">
        <v>141</v>
      </c>
      <c r="AV351" s="13" t="s">
        <v>85</v>
      </c>
      <c r="AW351" s="13" t="s">
        <v>34</v>
      </c>
      <c r="AX351" s="13" t="s">
        <v>75</v>
      </c>
      <c r="AY351" s="199" t="s">
        <v>132</v>
      </c>
    </row>
    <row r="352" spans="1:65" s="14" customFormat="1" ht="10.199999999999999">
      <c r="B352" s="200"/>
      <c r="C352" s="201"/>
      <c r="D352" s="184" t="s">
        <v>165</v>
      </c>
      <c r="E352" s="202" t="s">
        <v>18</v>
      </c>
      <c r="F352" s="203" t="s">
        <v>384</v>
      </c>
      <c r="G352" s="201"/>
      <c r="H352" s="202" t="s">
        <v>18</v>
      </c>
      <c r="I352" s="204"/>
      <c r="J352" s="201"/>
      <c r="K352" s="201"/>
      <c r="L352" s="205"/>
      <c r="M352" s="206"/>
      <c r="N352" s="207"/>
      <c r="O352" s="207"/>
      <c r="P352" s="207"/>
      <c r="Q352" s="207"/>
      <c r="R352" s="207"/>
      <c r="S352" s="207"/>
      <c r="T352" s="208"/>
      <c r="AT352" s="209" t="s">
        <v>165</v>
      </c>
      <c r="AU352" s="209" t="s">
        <v>141</v>
      </c>
      <c r="AV352" s="14" t="s">
        <v>83</v>
      </c>
      <c r="AW352" s="14" t="s">
        <v>34</v>
      </c>
      <c r="AX352" s="14" t="s">
        <v>75</v>
      </c>
      <c r="AY352" s="209" t="s">
        <v>132</v>
      </c>
    </row>
    <row r="353" spans="1:65" s="13" customFormat="1" ht="10.199999999999999">
      <c r="B353" s="189"/>
      <c r="C353" s="190"/>
      <c r="D353" s="184" t="s">
        <v>165</v>
      </c>
      <c r="E353" s="191" t="s">
        <v>18</v>
      </c>
      <c r="F353" s="192" t="s">
        <v>385</v>
      </c>
      <c r="G353" s="190"/>
      <c r="H353" s="193">
        <v>5.61</v>
      </c>
      <c r="I353" s="194"/>
      <c r="J353" s="190"/>
      <c r="K353" s="190"/>
      <c r="L353" s="195"/>
      <c r="M353" s="196"/>
      <c r="N353" s="197"/>
      <c r="O353" s="197"/>
      <c r="P353" s="197"/>
      <c r="Q353" s="197"/>
      <c r="R353" s="197"/>
      <c r="S353" s="197"/>
      <c r="T353" s="198"/>
      <c r="AT353" s="199" t="s">
        <v>165</v>
      </c>
      <c r="AU353" s="199" t="s">
        <v>141</v>
      </c>
      <c r="AV353" s="13" t="s">
        <v>85</v>
      </c>
      <c r="AW353" s="13" t="s">
        <v>34</v>
      </c>
      <c r="AX353" s="13" t="s">
        <v>75</v>
      </c>
      <c r="AY353" s="199" t="s">
        <v>132</v>
      </c>
    </row>
    <row r="354" spans="1:65" s="14" customFormat="1" ht="10.199999999999999">
      <c r="B354" s="200"/>
      <c r="C354" s="201"/>
      <c r="D354" s="184" t="s">
        <v>165</v>
      </c>
      <c r="E354" s="202" t="s">
        <v>18</v>
      </c>
      <c r="F354" s="203" t="s">
        <v>386</v>
      </c>
      <c r="G354" s="201"/>
      <c r="H354" s="202" t="s">
        <v>18</v>
      </c>
      <c r="I354" s="204"/>
      <c r="J354" s="201"/>
      <c r="K354" s="201"/>
      <c r="L354" s="205"/>
      <c r="M354" s="206"/>
      <c r="N354" s="207"/>
      <c r="O354" s="207"/>
      <c r="P354" s="207"/>
      <c r="Q354" s="207"/>
      <c r="R354" s="207"/>
      <c r="S354" s="207"/>
      <c r="T354" s="208"/>
      <c r="AT354" s="209" t="s">
        <v>165</v>
      </c>
      <c r="AU354" s="209" t="s">
        <v>141</v>
      </c>
      <c r="AV354" s="14" t="s">
        <v>83</v>
      </c>
      <c r="AW354" s="14" t="s">
        <v>34</v>
      </c>
      <c r="AX354" s="14" t="s">
        <v>75</v>
      </c>
      <c r="AY354" s="209" t="s">
        <v>132</v>
      </c>
    </row>
    <row r="355" spans="1:65" s="13" customFormat="1" ht="10.199999999999999">
      <c r="B355" s="189"/>
      <c r="C355" s="190"/>
      <c r="D355" s="184" t="s">
        <v>165</v>
      </c>
      <c r="E355" s="191" t="s">
        <v>18</v>
      </c>
      <c r="F355" s="192" t="s">
        <v>387</v>
      </c>
      <c r="G355" s="190"/>
      <c r="H355" s="193">
        <v>15.36</v>
      </c>
      <c r="I355" s="194"/>
      <c r="J355" s="190"/>
      <c r="K355" s="190"/>
      <c r="L355" s="195"/>
      <c r="M355" s="196"/>
      <c r="N355" s="197"/>
      <c r="O355" s="197"/>
      <c r="P355" s="197"/>
      <c r="Q355" s="197"/>
      <c r="R355" s="197"/>
      <c r="S355" s="197"/>
      <c r="T355" s="198"/>
      <c r="AT355" s="199" t="s">
        <v>165</v>
      </c>
      <c r="AU355" s="199" t="s">
        <v>141</v>
      </c>
      <c r="AV355" s="13" t="s">
        <v>85</v>
      </c>
      <c r="AW355" s="13" t="s">
        <v>34</v>
      </c>
      <c r="AX355" s="13" t="s">
        <v>75</v>
      </c>
      <c r="AY355" s="199" t="s">
        <v>132</v>
      </c>
    </row>
    <row r="356" spans="1:65" s="14" customFormat="1" ht="10.199999999999999">
      <c r="B356" s="200"/>
      <c r="C356" s="201"/>
      <c r="D356" s="184" t="s">
        <v>165</v>
      </c>
      <c r="E356" s="202" t="s">
        <v>18</v>
      </c>
      <c r="F356" s="203" t="s">
        <v>388</v>
      </c>
      <c r="G356" s="201"/>
      <c r="H356" s="202" t="s">
        <v>18</v>
      </c>
      <c r="I356" s="204"/>
      <c r="J356" s="201"/>
      <c r="K356" s="201"/>
      <c r="L356" s="205"/>
      <c r="M356" s="206"/>
      <c r="N356" s="207"/>
      <c r="O356" s="207"/>
      <c r="P356" s="207"/>
      <c r="Q356" s="207"/>
      <c r="R356" s="207"/>
      <c r="S356" s="207"/>
      <c r="T356" s="208"/>
      <c r="AT356" s="209" t="s">
        <v>165</v>
      </c>
      <c r="AU356" s="209" t="s">
        <v>141</v>
      </c>
      <c r="AV356" s="14" t="s">
        <v>83</v>
      </c>
      <c r="AW356" s="14" t="s">
        <v>34</v>
      </c>
      <c r="AX356" s="14" t="s">
        <v>75</v>
      </c>
      <c r="AY356" s="209" t="s">
        <v>132</v>
      </c>
    </row>
    <row r="357" spans="1:65" s="13" customFormat="1" ht="10.199999999999999">
      <c r="B357" s="189"/>
      <c r="C357" s="190"/>
      <c r="D357" s="184" t="s">
        <v>165</v>
      </c>
      <c r="E357" s="191" t="s">
        <v>18</v>
      </c>
      <c r="F357" s="192" t="s">
        <v>389</v>
      </c>
      <c r="G357" s="190"/>
      <c r="H357" s="193">
        <v>1.68</v>
      </c>
      <c r="I357" s="194"/>
      <c r="J357" s="190"/>
      <c r="K357" s="190"/>
      <c r="L357" s="195"/>
      <c r="M357" s="196"/>
      <c r="N357" s="197"/>
      <c r="O357" s="197"/>
      <c r="P357" s="197"/>
      <c r="Q357" s="197"/>
      <c r="R357" s="197"/>
      <c r="S357" s="197"/>
      <c r="T357" s="198"/>
      <c r="AT357" s="199" t="s">
        <v>165</v>
      </c>
      <c r="AU357" s="199" t="s">
        <v>141</v>
      </c>
      <c r="AV357" s="13" t="s">
        <v>85</v>
      </c>
      <c r="AW357" s="13" t="s">
        <v>34</v>
      </c>
      <c r="AX357" s="13" t="s">
        <v>75</v>
      </c>
      <c r="AY357" s="199" t="s">
        <v>132</v>
      </c>
    </row>
    <row r="358" spans="1:65" s="14" customFormat="1" ht="10.199999999999999">
      <c r="B358" s="200"/>
      <c r="C358" s="201"/>
      <c r="D358" s="184" t="s">
        <v>165</v>
      </c>
      <c r="E358" s="202" t="s">
        <v>18</v>
      </c>
      <c r="F358" s="203" t="s">
        <v>390</v>
      </c>
      <c r="G358" s="201"/>
      <c r="H358" s="202" t="s">
        <v>18</v>
      </c>
      <c r="I358" s="204"/>
      <c r="J358" s="201"/>
      <c r="K358" s="201"/>
      <c r="L358" s="205"/>
      <c r="M358" s="206"/>
      <c r="N358" s="207"/>
      <c r="O358" s="207"/>
      <c r="P358" s="207"/>
      <c r="Q358" s="207"/>
      <c r="R358" s="207"/>
      <c r="S358" s="207"/>
      <c r="T358" s="208"/>
      <c r="AT358" s="209" t="s">
        <v>165</v>
      </c>
      <c r="AU358" s="209" t="s">
        <v>141</v>
      </c>
      <c r="AV358" s="14" t="s">
        <v>83</v>
      </c>
      <c r="AW358" s="14" t="s">
        <v>34</v>
      </c>
      <c r="AX358" s="14" t="s">
        <v>75</v>
      </c>
      <c r="AY358" s="209" t="s">
        <v>132</v>
      </c>
    </row>
    <row r="359" spans="1:65" s="13" customFormat="1" ht="10.199999999999999">
      <c r="B359" s="189"/>
      <c r="C359" s="190"/>
      <c r="D359" s="184" t="s">
        <v>165</v>
      </c>
      <c r="E359" s="191" t="s">
        <v>18</v>
      </c>
      <c r="F359" s="192" t="s">
        <v>391</v>
      </c>
      <c r="G359" s="190"/>
      <c r="H359" s="193">
        <v>0.64</v>
      </c>
      <c r="I359" s="194"/>
      <c r="J359" s="190"/>
      <c r="K359" s="190"/>
      <c r="L359" s="195"/>
      <c r="M359" s="196"/>
      <c r="N359" s="197"/>
      <c r="O359" s="197"/>
      <c r="P359" s="197"/>
      <c r="Q359" s="197"/>
      <c r="R359" s="197"/>
      <c r="S359" s="197"/>
      <c r="T359" s="198"/>
      <c r="AT359" s="199" t="s">
        <v>165</v>
      </c>
      <c r="AU359" s="199" t="s">
        <v>141</v>
      </c>
      <c r="AV359" s="13" t="s">
        <v>85</v>
      </c>
      <c r="AW359" s="13" t="s">
        <v>34</v>
      </c>
      <c r="AX359" s="13" t="s">
        <v>75</v>
      </c>
      <c r="AY359" s="199" t="s">
        <v>132</v>
      </c>
    </row>
    <row r="360" spans="1:65" s="14" customFormat="1" ht="10.199999999999999">
      <c r="B360" s="200"/>
      <c r="C360" s="201"/>
      <c r="D360" s="184" t="s">
        <v>165</v>
      </c>
      <c r="E360" s="202" t="s">
        <v>18</v>
      </c>
      <c r="F360" s="203" t="s">
        <v>260</v>
      </c>
      <c r="G360" s="201"/>
      <c r="H360" s="202" t="s">
        <v>18</v>
      </c>
      <c r="I360" s="204"/>
      <c r="J360" s="201"/>
      <c r="K360" s="201"/>
      <c r="L360" s="205"/>
      <c r="M360" s="206"/>
      <c r="N360" s="207"/>
      <c r="O360" s="207"/>
      <c r="P360" s="207"/>
      <c r="Q360" s="207"/>
      <c r="R360" s="207"/>
      <c r="S360" s="207"/>
      <c r="T360" s="208"/>
      <c r="AT360" s="209" t="s">
        <v>165</v>
      </c>
      <c r="AU360" s="209" t="s">
        <v>141</v>
      </c>
      <c r="AV360" s="14" t="s">
        <v>83</v>
      </c>
      <c r="AW360" s="14" t="s">
        <v>34</v>
      </c>
      <c r="AX360" s="14" t="s">
        <v>75</v>
      </c>
      <c r="AY360" s="209" t="s">
        <v>132</v>
      </c>
    </row>
    <row r="361" spans="1:65" s="13" customFormat="1" ht="10.199999999999999">
      <c r="B361" s="189"/>
      <c r="C361" s="190"/>
      <c r="D361" s="184" t="s">
        <v>165</v>
      </c>
      <c r="E361" s="191" t="s">
        <v>18</v>
      </c>
      <c r="F361" s="192" t="s">
        <v>392</v>
      </c>
      <c r="G361" s="190"/>
      <c r="H361" s="193">
        <v>4.05</v>
      </c>
      <c r="I361" s="194"/>
      <c r="J361" s="190"/>
      <c r="K361" s="190"/>
      <c r="L361" s="195"/>
      <c r="M361" s="196"/>
      <c r="N361" s="197"/>
      <c r="O361" s="197"/>
      <c r="P361" s="197"/>
      <c r="Q361" s="197"/>
      <c r="R361" s="197"/>
      <c r="S361" s="197"/>
      <c r="T361" s="198"/>
      <c r="AT361" s="199" t="s">
        <v>165</v>
      </c>
      <c r="AU361" s="199" t="s">
        <v>141</v>
      </c>
      <c r="AV361" s="13" t="s">
        <v>85</v>
      </c>
      <c r="AW361" s="13" t="s">
        <v>34</v>
      </c>
      <c r="AX361" s="13" t="s">
        <v>75</v>
      </c>
      <c r="AY361" s="199" t="s">
        <v>132</v>
      </c>
    </row>
    <row r="362" spans="1:65" s="14" customFormat="1" ht="10.199999999999999">
      <c r="B362" s="200"/>
      <c r="C362" s="201"/>
      <c r="D362" s="184" t="s">
        <v>165</v>
      </c>
      <c r="E362" s="202" t="s">
        <v>18</v>
      </c>
      <c r="F362" s="203" t="s">
        <v>393</v>
      </c>
      <c r="G362" s="201"/>
      <c r="H362" s="202" t="s">
        <v>18</v>
      </c>
      <c r="I362" s="204"/>
      <c r="J362" s="201"/>
      <c r="K362" s="201"/>
      <c r="L362" s="205"/>
      <c r="M362" s="206"/>
      <c r="N362" s="207"/>
      <c r="O362" s="207"/>
      <c r="P362" s="207"/>
      <c r="Q362" s="207"/>
      <c r="R362" s="207"/>
      <c r="S362" s="207"/>
      <c r="T362" s="208"/>
      <c r="AT362" s="209" t="s">
        <v>165</v>
      </c>
      <c r="AU362" s="209" t="s">
        <v>141</v>
      </c>
      <c r="AV362" s="14" t="s">
        <v>83</v>
      </c>
      <c r="AW362" s="14" t="s">
        <v>34</v>
      </c>
      <c r="AX362" s="14" t="s">
        <v>75</v>
      </c>
      <c r="AY362" s="209" t="s">
        <v>132</v>
      </c>
    </row>
    <row r="363" spans="1:65" s="13" customFormat="1" ht="10.199999999999999">
      <c r="B363" s="189"/>
      <c r="C363" s="190"/>
      <c r="D363" s="184" t="s">
        <v>165</v>
      </c>
      <c r="E363" s="191" t="s">
        <v>18</v>
      </c>
      <c r="F363" s="192" t="s">
        <v>394</v>
      </c>
      <c r="G363" s="190"/>
      <c r="H363" s="193">
        <v>30.5</v>
      </c>
      <c r="I363" s="194"/>
      <c r="J363" s="190"/>
      <c r="K363" s="190"/>
      <c r="L363" s="195"/>
      <c r="M363" s="196"/>
      <c r="N363" s="197"/>
      <c r="O363" s="197"/>
      <c r="P363" s="197"/>
      <c r="Q363" s="197"/>
      <c r="R363" s="197"/>
      <c r="S363" s="197"/>
      <c r="T363" s="198"/>
      <c r="AT363" s="199" t="s">
        <v>165</v>
      </c>
      <c r="AU363" s="199" t="s">
        <v>141</v>
      </c>
      <c r="AV363" s="13" t="s">
        <v>85</v>
      </c>
      <c r="AW363" s="13" t="s">
        <v>34</v>
      </c>
      <c r="AX363" s="13" t="s">
        <v>75</v>
      </c>
      <c r="AY363" s="199" t="s">
        <v>132</v>
      </c>
    </row>
    <row r="364" spans="1:65" s="15" customFormat="1" ht="10.199999999999999">
      <c r="B364" s="210"/>
      <c r="C364" s="211"/>
      <c r="D364" s="184" t="s">
        <v>165</v>
      </c>
      <c r="E364" s="212" t="s">
        <v>18</v>
      </c>
      <c r="F364" s="213" t="s">
        <v>203</v>
      </c>
      <c r="G364" s="211"/>
      <c r="H364" s="214">
        <v>66.759999999999991</v>
      </c>
      <c r="I364" s="215"/>
      <c r="J364" s="211"/>
      <c r="K364" s="211"/>
      <c r="L364" s="216"/>
      <c r="M364" s="217"/>
      <c r="N364" s="218"/>
      <c r="O364" s="218"/>
      <c r="P364" s="218"/>
      <c r="Q364" s="218"/>
      <c r="R364" s="218"/>
      <c r="S364" s="218"/>
      <c r="T364" s="219"/>
      <c r="AT364" s="220" t="s">
        <v>165</v>
      </c>
      <c r="AU364" s="220" t="s">
        <v>141</v>
      </c>
      <c r="AV364" s="15" t="s">
        <v>131</v>
      </c>
      <c r="AW364" s="15" t="s">
        <v>34</v>
      </c>
      <c r="AX364" s="15" t="s">
        <v>83</v>
      </c>
      <c r="AY364" s="220" t="s">
        <v>132</v>
      </c>
    </row>
    <row r="365" spans="1:65" s="2" customFormat="1" ht="14.4" customHeight="1">
      <c r="A365" s="36"/>
      <c r="B365" s="37"/>
      <c r="C365" s="232" t="s">
        <v>395</v>
      </c>
      <c r="D365" s="232" t="s">
        <v>396</v>
      </c>
      <c r="E365" s="233" t="s">
        <v>397</v>
      </c>
      <c r="F365" s="234" t="s">
        <v>398</v>
      </c>
      <c r="G365" s="235" t="s">
        <v>364</v>
      </c>
      <c r="H365" s="236">
        <v>133.52000000000001</v>
      </c>
      <c r="I365" s="237"/>
      <c r="J365" s="238">
        <f>ROUND(I365*H365,2)</f>
        <v>0</v>
      </c>
      <c r="K365" s="234" t="s">
        <v>140</v>
      </c>
      <c r="L365" s="239"/>
      <c r="M365" s="240" t="s">
        <v>18</v>
      </c>
      <c r="N365" s="241" t="s">
        <v>46</v>
      </c>
      <c r="O365" s="66"/>
      <c r="P365" s="180">
        <f>O365*H365</f>
        <v>0</v>
      </c>
      <c r="Q365" s="180">
        <v>0</v>
      </c>
      <c r="R365" s="180">
        <f>Q365*H365</f>
        <v>0</v>
      </c>
      <c r="S365" s="180">
        <v>0</v>
      </c>
      <c r="T365" s="181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2" t="s">
        <v>173</v>
      </c>
      <c r="AT365" s="182" t="s">
        <v>396</v>
      </c>
      <c r="AU365" s="182" t="s">
        <v>141</v>
      </c>
      <c r="AY365" s="19" t="s">
        <v>132</v>
      </c>
      <c r="BE365" s="183">
        <f>IF(N365="základní",J365,0)</f>
        <v>0</v>
      </c>
      <c r="BF365" s="183">
        <f>IF(N365="snížená",J365,0)</f>
        <v>0</v>
      </c>
      <c r="BG365" s="183">
        <f>IF(N365="zákl. přenesená",J365,0)</f>
        <v>0</v>
      </c>
      <c r="BH365" s="183">
        <f>IF(N365="sníž. přenesená",J365,0)</f>
        <v>0</v>
      </c>
      <c r="BI365" s="183">
        <f>IF(N365="nulová",J365,0)</f>
        <v>0</v>
      </c>
      <c r="BJ365" s="19" t="s">
        <v>83</v>
      </c>
      <c r="BK365" s="183">
        <f>ROUND(I365*H365,2)</f>
        <v>0</v>
      </c>
      <c r="BL365" s="19" t="s">
        <v>131</v>
      </c>
      <c r="BM365" s="182" t="s">
        <v>399</v>
      </c>
    </row>
    <row r="366" spans="1:65" s="13" customFormat="1" ht="10.199999999999999">
      <c r="B366" s="189"/>
      <c r="C366" s="190"/>
      <c r="D366" s="184" t="s">
        <v>165</v>
      </c>
      <c r="E366" s="191" t="s">
        <v>18</v>
      </c>
      <c r="F366" s="192" t="s">
        <v>383</v>
      </c>
      <c r="G366" s="190"/>
      <c r="H366" s="193">
        <v>8.92</v>
      </c>
      <c r="I366" s="194"/>
      <c r="J366" s="190"/>
      <c r="K366" s="190"/>
      <c r="L366" s="195"/>
      <c r="M366" s="196"/>
      <c r="N366" s="197"/>
      <c r="O366" s="197"/>
      <c r="P366" s="197"/>
      <c r="Q366" s="197"/>
      <c r="R366" s="197"/>
      <c r="S366" s="197"/>
      <c r="T366" s="198"/>
      <c r="AT366" s="199" t="s">
        <v>165</v>
      </c>
      <c r="AU366" s="199" t="s">
        <v>141</v>
      </c>
      <c r="AV366" s="13" t="s">
        <v>85</v>
      </c>
      <c r="AW366" s="13" t="s">
        <v>34</v>
      </c>
      <c r="AX366" s="13" t="s">
        <v>75</v>
      </c>
      <c r="AY366" s="199" t="s">
        <v>132</v>
      </c>
    </row>
    <row r="367" spans="1:65" s="13" customFormat="1" ht="10.199999999999999">
      <c r="B367" s="189"/>
      <c r="C367" s="190"/>
      <c r="D367" s="184" t="s">
        <v>165</v>
      </c>
      <c r="E367" s="191" t="s">
        <v>18</v>
      </c>
      <c r="F367" s="192" t="s">
        <v>385</v>
      </c>
      <c r="G367" s="190"/>
      <c r="H367" s="193">
        <v>5.61</v>
      </c>
      <c r="I367" s="194"/>
      <c r="J367" s="190"/>
      <c r="K367" s="190"/>
      <c r="L367" s="195"/>
      <c r="M367" s="196"/>
      <c r="N367" s="197"/>
      <c r="O367" s="197"/>
      <c r="P367" s="197"/>
      <c r="Q367" s="197"/>
      <c r="R367" s="197"/>
      <c r="S367" s="197"/>
      <c r="T367" s="198"/>
      <c r="AT367" s="199" t="s">
        <v>165</v>
      </c>
      <c r="AU367" s="199" t="s">
        <v>141</v>
      </c>
      <c r="AV367" s="13" t="s">
        <v>85</v>
      </c>
      <c r="AW367" s="13" t="s">
        <v>34</v>
      </c>
      <c r="AX367" s="13" t="s">
        <v>75</v>
      </c>
      <c r="AY367" s="199" t="s">
        <v>132</v>
      </c>
    </row>
    <row r="368" spans="1:65" s="13" customFormat="1" ht="10.199999999999999">
      <c r="B368" s="189"/>
      <c r="C368" s="190"/>
      <c r="D368" s="184" t="s">
        <v>165</v>
      </c>
      <c r="E368" s="191" t="s">
        <v>18</v>
      </c>
      <c r="F368" s="192" t="s">
        <v>387</v>
      </c>
      <c r="G368" s="190"/>
      <c r="H368" s="193">
        <v>15.36</v>
      </c>
      <c r="I368" s="194"/>
      <c r="J368" s="190"/>
      <c r="K368" s="190"/>
      <c r="L368" s="195"/>
      <c r="M368" s="196"/>
      <c r="N368" s="197"/>
      <c r="O368" s="197"/>
      <c r="P368" s="197"/>
      <c r="Q368" s="197"/>
      <c r="R368" s="197"/>
      <c r="S368" s="197"/>
      <c r="T368" s="198"/>
      <c r="AT368" s="199" t="s">
        <v>165</v>
      </c>
      <c r="AU368" s="199" t="s">
        <v>141</v>
      </c>
      <c r="AV368" s="13" t="s">
        <v>85</v>
      </c>
      <c r="AW368" s="13" t="s">
        <v>34</v>
      </c>
      <c r="AX368" s="13" t="s">
        <v>75</v>
      </c>
      <c r="AY368" s="199" t="s">
        <v>132</v>
      </c>
    </row>
    <row r="369" spans="1:65" s="13" customFormat="1" ht="10.199999999999999">
      <c r="B369" s="189"/>
      <c r="C369" s="190"/>
      <c r="D369" s="184" t="s">
        <v>165</v>
      </c>
      <c r="E369" s="191" t="s">
        <v>18</v>
      </c>
      <c r="F369" s="192" t="s">
        <v>389</v>
      </c>
      <c r="G369" s="190"/>
      <c r="H369" s="193">
        <v>1.68</v>
      </c>
      <c r="I369" s="194"/>
      <c r="J369" s="190"/>
      <c r="K369" s="190"/>
      <c r="L369" s="195"/>
      <c r="M369" s="196"/>
      <c r="N369" s="197"/>
      <c r="O369" s="197"/>
      <c r="P369" s="197"/>
      <c r="Q369" s="197"/>
      <c r="R369" s="197"/>
      <c r="S369" s="197"/>
      <c r="T369" s="198"/>
      <c r="AT369" s="199" t="s">
        <v>165</v>
      </c>
      <c r="AU369" s="199" t="s">
        <v>141</v>
      </c>
      <c r="AV369" s="13" t="s">
        <v>85</v>
      </c>
      <c r="AW369" s="13" t="s">
        <v>34</v>
      </c>
      <c r="AX369" s="13" t="s">
        <v>75</v>
      </c>
      <c r="AY369" s="199" t="s">
        <v>132</v>
      </c>
    </row>
    <row r="370" spans="1:65" s="13" customFormat="1" ht="10.199999999999999">
      <c r="B370" s="189"/>
      <c r="C370" s="190"/>
      <c r="D370" s="184" t="s">
        <v>165</v>
      </c>
      <c r="E370" s="191" t="s">
        <v>18</v>
      </c>
      <c r="F370" s="192" t="s">
        <v>391</v>
      </c>
      <c r="G370" s="190"/>
      <c r="H370" s="193">
        <v>0.64</v>
      </c>
      <c r="I370" s="194"/>
      <c r="J370" s="190"/>
      <c r="K370" s="190"/>
      <c r="L370" s="195"/>
      <c r="M370" s="196"/>
      <c r="N370" s="197"/>
      <c r="O370" s="197"/>
      <c r="P370" s="197"/>
      <c r="Q370" s="197"/>
      <c r="R370" s="197"/>
      <c r="S370" s="197"/>
      <c r="T370" s="198"/>
      <c r="AT370" s="199" t="s">
        <v>165</v>
      </c>
      <c r="AU370" s="199" t="s">
        <v>141</v>
      </c>
      <c r="AV370" s="13" t="s">
        <v>85</v>
      </c>
      <c r="AW370" s="13" t="s">
        <v>34</v>
      </c>
      <c r="AX370" s="13" t="s">
        <v>75</v>
      </c>
      <c r="AY370" s="199" t="s">
        <v>132</v>
      </c>
    </row>
    <row r="371" spans="1:65" s="13" customFormat="1" ht="10.199999999999999">
      <c r="B371" s="189"/>
      <c r="C371" s="190"/>
      <c r="D371" s="184" t="s">
        <v>165</v>
      </c>
      <c r="E371" s="191" t="s">
        <v>18</v>
      </c>
      <c r="F371" s="192" t="s">
        <v>392</v>
      </c>
      <c r="G371" s="190"/>
      <c r="H371" s="193">
        <v>4.05</v>
      </c>
      <c r="I371" s="194"/>
      <c r="J371" s="190"/>
      <c r="K371" s="190"/>
      <c r="L371" s="195"/>
      <c r="M371" s="196"/>
      <c r="N371" s="197"/>
      <c r="O371" s="197"/>
      <c r="P371" s="197"/>
      <c r="Q371" s="197"/>
      <c r="R371" s="197"/>
      <c r="S371" s="197"/>
      <c r="T371" s="198"/>
      <c r="AT371" s="199" t="s">
        <v>165</v>
      </c>
      <c r="AU371" s="199" t="s">
        <v>141</v>
      </c>
      <c r="AV371" s="13" t="s">
        <v>85</v>
      </c>
      <c r="AW371" s="13" t="s">
        <v>34</v>
      </c>
      <c r="AX371" s="13" t="s">
        <v>75</v>
      </c>
      <c r="AY371" s="199" t="s">
        <v>132</v>
      </c>
    </row>
    <row r="372" spans="1:65" s="13" customFormat="1" ht="10.199999999999999">
      <c r="B372" s="189"/>
      <c r="C372" s="190"/>
      <c r="D372" s="184" t="s">
        <v>165</v>
      </c>
      <c r="E372" s="191" t="s">
        <v>18</v>
      </c>
      <c r="F372" s="192" t="s">
        <v>394</v>
      </c>
      <c r="G372" s="190"/>
      <c r="H372" s="193">
        <v>30.5</v>
      </c>
      <c r="I372" s="194"/>
      <c r="J372" s="190"/>
      <c r="K372" s="190"/>
      <c r="L372" s="195"/>
      <c r="M372" s="196"/>
      <c r="N372" s="197"/>
      <c r="O372" s="197"/>
      <c r="P372" s="197"/>
      <c r="Q372" s="197"/>
      <c r="R372" s="197"/>
      <c r="S372" s="197"/>
      <c r="T372" s="198"/>
      <c r="AT372" s="199" t="s">
        <v>165</v>
      </c>
      <c r="AU372" s="199" t="s">
        <v>141</v>
      </c>
      <c r="AV372" s="13" t="s">
        <v>85</v>
      </c>
      <c r="AW372" s="13" t="s">
        <v>34</v>
      </c>
      <c r="AX372" s="13" t="s">
        <v>75</v>
      </c>
      <c r="AY372" s="199" t="s">
        <v>132</v>
      </c>
    </row>
    <row r="373" spans="1:65" s="15" customFormat="1" ht="10.199999999999999">
      <c r="B373" s="210"/>
      <c r="C373" s="211"/>
      <c r="D373" s="184" t="s">
        <v>165</v>
      </c>
      <c r="E373" s="212" t="s">
        <v>18</v>
      </c>
      <c r="F373" s="213" t="s">
        <v>203</v>
      </c>
      <c r="G373" s="211"/>
      <c r="H373" s="214">
        <v>66.759999999999991</v>
      </c>
      <c r="I373" s="215"/>
      <c r="J373" s="211"/>
      <c r="K373" s="211"/>
      <c r="L373" s="216"/>
      <c r="M373" s="217"/>
      <c r="N373" s="218"/>
      <c r="O373" s="218"/>
      <c r="P373" s="218"/>
      <c r="Q373" s="218"/>
      <c r="R373" s="218"/>
      <c r="S373" s="218"/>
      <c r="T373" s="219"/>
      <c r="AT373" s="220" t="s">
        <v>165</v>
      </c>
      <c r="AU373" s="220" t="s">
        <v>141</v>
      </c>
      <c r="AV373" s="15" t="s">
        <v>131</v>
      </c>
      <c r="AW373" s="15" t="s">
        <v>34</v>
      </c>
      <c r="AX373" s="15" t="s">
        <v>83</v>
      </c>
      <c r="AY373" s="220" t="s">
        <v>132</v>
      </c>
    </row>
    <row r="374" spans="1:65" s="13" customFormat="1" ht="10.199999999999999">
      <c r="B374" s="189"/>
      <c r="C374" s="190"/>
      <c r="D374" s="184" t="s">
        <v>165</v>
      </c>
      <c r="E374" s="190"/>
      <c r="F374" s="192" t="s">
        <v>400</v>
      </c>
      <c r="G374" s="190"/>
      <c r="H374" s="193">
        <v>133.52000000000001</v>
      </c>
      <c r="I374" s="194"/>
      <c r="J374" s="190"/>
      <c r="K374" s="190"/>
      <c r="L374" s="195"/>
      <c r="M374" s="196"/>
      <c r="N374" s="197"/>
      <c r="O374" s="197"/>
      <c r="P374" s="197"/>
      <c r="Q374" s="197"/>
      <c r="R374" s="197"/>
      <c r="S374" s="197"/>
      <c r="T374" s="198"/>
      <c r="AT374" s="199" t="s">
        <v>165</v>
      </c>
      <c r="AU374" s="199" t="s">
        <v>141</v>
      </c>
      <c r="AV374" s="13" t="s">
        <v>85</v>
      </c>
      <c r="AW374" s="13" t="s">
        <v>4</v>
      </c>
      <c r="AX374" s="13" t="s">
        <v>83</v>
      </c>
      <c r="AY374" s="199" t="s">
        <v>132</v>
      </c>
    </row>
    <row r="375" spans="1:65" s="2" customFormat="1" ht="49.05" customHeight="1">
      <c r="A375" s="36"/>
      <c r="B375" s="37"/>
      <c r="C375" s="171" t="s">
        <v>401</v>
      </c>
      <c r="D375" s="171" t="s">
        <v>136</v>
      </c>
      <c r="E375" s="172" t="s">
        <v>402</v>
      </c>
      <c r="F375" s="173" t="s">
        <v>403</v>
      </c>
      <c r="G375" s="174" t="s">
        <v>207</v>
      </c>
      <c r="H375" s="175">
        <v>35.9</v>
      </c>
      <c r="I375" s="176"/>
      <c r="J375" s="177">
        <f>ROUND(I375*H375,2)</f>
        <v>0</v>
      </c>
      <c r="K375" s="173" t="s">
        <v>140</v>
      </c>
      <c r="L375" s="41"/>
      <c r="M375" s="178" t="s">
        <v>18</v>
      </c>
      <c r="N375" s="179" t="s">
        <v>46</v>
      </c>
      <c r="O375" s="66"/>
      <c r="P375" s="180">
        <f>O375*H375</f>
        <v>0</v>
      </c>
      <c r="Q375" s="180">
        <v>0</v>
      </c>
      <c r="R375" s="180">
        <f>Q375*H375</f>
        <v>0</v>
      </c>
      <c r="S375" s="180">
        <v>0</v>
      </c>
      <c r="T375" s="181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2" t="s">
        <v>131</v>
      </c>
      <c r="AT375" s="182" t="s">
        <v>136</v>
      </c>
      <c r="AU375" s="182" t="s">
        <v>141</v>
      </c>
      <c r="AY375" s="19" t="s">
        <v>132</v>
      </c>
      <c r="BE375" s="183">
        <f>IF(N375="základní",J375,0)</f>
        <v>0</v>
      </c>
      <c r="BF375" s="183">
        <f>IF(N375="snížená",J375,0)</f>
        <v>0</v>
      </c>
      <c r="BG375" s="183">
        <f>IF(N375="zákl. přenesená",J375,0)</f>
        <v>0</v>
      </c>
      <c r="BH375" s="183">
        <f>IF(N375="sníž. přenesená",J375,0)</f>
        <v>0</v>
      </c>
      <c r="BI375" s="183">
        <f>IF(N375="nulová",J375,0)</f>
        <v>0</v>
      </c>
      <c r="BJ375" s="19" t="s">
        <v>83</v>
      </c>
      <c r="BK375" s="183">
        <f>ROUND(I375*H375,2)</f>
        <v>0</v>
      </c>
      <c r="BL375" s="19" t="s">
        <v>131</v>
      </c>
      <c r="BM375" s="182" t="s">
        <v>404</v>
      </c>
    </row>
    <row r="376" spans="1:65" s="2" customFormat="1" ht="38.4">
      <c r="A376" s="36"/>
      <c r="B376" s="37"/>
      <c r="C376" s="38"/>
      <c r="D376" s="184" t="s">
        <v>163</v>
      </c>
      <c r="E376" s="38"/>
      <c r="F376" s="185" t="s">
        <v>405</v>
      </c>
      <c r="G376" s="38"/>
      <c r="H376" s="38"/>
      <c r="I376" s="186"/>
      <c r="J376" s="38"/>
      <c r="K376" s="38"/>
      <c r="L376" s="41"/>
      <c r="M376" s="187"/>
      <c r="N376" s="188"/>
      <c r="O376" s="66"/>
      <c r="P376" s="66"/>
      <c r="Q376" s="66"/>
      <c r="R376" s="66"/>
      <c r="S376" s="66"/>
      <c r="T376" s="67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9" t="s">
        <v>163</v>
      </c>
      <c r="AU376" s="19" t="s">
        <v>141</v>
      </c>
    </row>
    <row r="377" spans="1:65" s="14" customFormat="1" ht="10.199999999999999">
      <c r="B377" s="200"/>
      <c r="C377" s="201"/>
      <c r="D377" s="184" t="s">
        <v>165</v>
      </c>
      <c r="E377" s="202" t="s">
        <v>18</v>
      </c>
      <c r="F377" s="203" t="s">
        <v>187</v>
      </c>
      <c r="G377" s="201"/>
      <c r="H377" s="202" t="s">
        <v>18</v>
      </c>
      <c r="I377" s="204"/>
      <c r="J377" s="201"/>
      <c r="K377" s="201"/>
      <c r="L377" s="205"/>
      <c r="M377" s="206"/>
      <c r="N377" s="207"/>
      <c r="O377" s="207"/>
      <c r="P377" s="207"/>
      <c r="Q377" s="207"/>
      <c r="R377" s="207"/>
      <c r="S377" s="207"/>
      <c r="T377" s="208"/>
      <c r="AT377" s="209" t="s">
        <v>165</v>
      </c>
      <c r="AU377" s="209" t="s">
        <v>141</v>
      </c>
      <c r="AV377" s="14" t="s">
        <v>83</v>
      </c>
      <c r="AW377" s="14" t="s">
        <v>34</v>
      </c>
      <c r="AX377" s="14" t="s">
        <v>75</v>
      </c>
      <c r="AY377" s="209" t="s">
        <v>132</v>
      </c>
    </row>
    <row r="378" spans="1:65" s="13" customFormat="1" ht="10.199999999999999">
      <c r="B378" s="189"/>
      <c r="C378" s="190"/>
      <c r="D378" s="184" t="s">
        <v>165</v>
      </c>
      <c r="E378" s="191" t="s">
        <v>18</v>
      </c>
      <c r="F378" s="192" t="s">
        <v>406</v>
      </c>
      <c r="G378" s="190"/>
      <c r="H378" s="193">
        <v>21.45</v>
      </c>
      <c r="I378" s="194"/>
      <c r="J378" s="190"/>
      <c r="K378" s="190"/>
      <c r="L378" s="195"/>
      <c r="M378" s="196"/>
      <c r="N378" s="197"/>
      <c r="O378" s="197"/>
      <c r="P378" s="197"/>
      <c r="Q378" s="197"/>
      <c r="R378" s="197"/>
      <c r="S378" s="197"/>
      <c r="T378" s="198"/>
      <c r="AT378" s="199" t="s">
        <v>165</v>
      </c>
      <c r="AU378" s="199" t="s">
        <v>141</v>
      </c>
      <c r="AV378" s="13" t="s">
        <v>85</v>
      </c>
      <c r="AW378" s="13" t="s">
        <v>34</v>
      </c>
      <c r="AX378" s="13" t="s">
        <v>75</v>
      </c>
      <c r="AY378" s="199" t="s">
        <v>132</v>
      </c>
    </row>
    <row r="379" spans="1:65" s="14" customFormat="1" ht="10.199999999999999">
      <c r="B379" s="200"/>
      <c r="C379" s="201"/>
      <c r="D379" s="184" t="s">
        <v>165</v>
      </c>
      <c r="E379" s="202" t="s">
        <v>18</v>
      </c>
      <c r="F379" s="203" t="s">
        <v>189</v>
      </c>
      <c r="G379" s="201"/>
      <c r="H379" s="202" t="s">
        <v>18</v>
      </c>
      <c r="I379" s="204"/>
      <c r="J379" s="201"/>
      <c r="K379" s="201"/>
      <c r="L379" s="205"/>
      <c r="M379" s="206"/>
      <c r="N379" s="207"/>
      <c r="O379" s="207"/>
      <c r="P379" s="207"/>
      <c r="Q379" s="207"/>
      <c r="R379" s="207"/>
      <c r="S379" s="207"/>
      <c r="T379" s="208"/>
      <c r="AT379" s="209" t="s">
        <v>165</v>
      </c>
      <c r="AU379" s="209" t="s">
        <v>141</v>
      </c>
      <c r="AV379" s="14" t="s">
        <v>83</v>
      </c>
      <c r="AW379" s="14" t="s">
        <v>34</v>
      </c>
      <c r="AX379" s="14" t="s">
        <v>75</v>
      </c>
      <c r="AY379" s="209" t="s">
        <v>132</v>
      </c>
    </row>
    <row r="380" spans="1:65" s="13" customFormat="1" ht="10.199999999999999">
      <c r="B380" s="189"/>
      <c r="C380" s="190"/>
      <c r="D380" s="184" t="s">
        <v>165</v>
      </c>
      <c r="E380" s="191" t="s">
        <v>18</v>
      </c>
      <c r="F380" s="192" t="s">
        <v>407</v>
      </c>
      <c r="G380" s="190"/>
      <c r="H380" s="193">
        <v>14.45</v>
      </c>
      <c r="I380" s="194"/>
      <c r="J380" s="190"/>
      <c r="K380" s="190"/>
      <c r="L380" s="195"/>
      <c r="M380" s="196"/>
      <c r="N380" s="197"/>
      <c r="O380" s="197"/>
      <c r="P380" s="197"/>
      <c r="Q380" s="197"/>
      <c r="R380" s="197"/>
      <c r="S380" s="197"/>
      <c r="T380" s="198"/>
      <c r="AT380" s="199" t="s">
        <v>165</v>
      </c>
      <c r="AU380" s="199" t="s">
        <v>141</v>
      </c>
      <c r="AV380" s="13" t="s">
        <v>85</v>
      </c>
      <c r="AW380" s="13" t="s">
        <v>34</v>
      </c>
      <c r="AX380" s="13" t="s">
        <v>75</v>
      </c>
      <c r="AY380" s="199" t="s">
        <v>132</v>
      </c>
    </row>
    <row r="381" spans="1:65" s="15" customFormat="1" ht="10.199999999999999">
      <c r="B381" s="210"/>
      <c r="C381" s="211"/>
      <c r="D381" s="184" t="s">
        <v>165</v>
      </c>
      <c r="E381" s="212" t="s">
        <v>18</v>
      </c>
      <c r="F381" s="213" t="s">
        <v>203</v>
      </c>
      <c r="G381" s="211"/>
      <c r="H381" s="214">
        <v>35.9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165</v>
      </c>
      <c r="AU381" s="220" t="s">
        <v>141</v>
      </c>
      <c r="AV381" s="15" t="s">
        <v>131</v>
      </c>
      <c r="AW381" s="15" t="s">
        <v>34</v>
      </c>
      <c r="AX381" s="15" t="s">
        <v>83</v>
      </c>
      <c r="AY381" s="220" t="s">
        <v>132</v>
      </c>
    </row>
    <row r="382" spans="1:65" s="2" customFormat="1" ht="37.799999999999997" customHeight="1">
      <c r="A382" s="36"/>
      <c r="B382" s="37"/>
      <c r="C382" s="171" t="s">
        <v>408</v>
      </c>
      <c r="D382" s="171" t="s">
        <v>136</v>
      </c>
      <c r="E382" s="172" t="s">
        <v>409</v>
      </c>
      <c r="F382" s="173" t="s">
        <v>410</v>
      </c>
      <c r="G382" s="174" t="s">
        <v>149</v>
      </c>
      <c r="H382" s="175">
        <v>672.63099999999997</v>
      </c>
      <c r="I382" s="176"/>
      <c r="J382" s="177">
        <f>ROUND(I382*H382,2)</f>
        <v>0</v>
      </c>
      <c r="K382" s="173" t="s">
        <v>140</v>
      </c>
      <c r="L382" s="41"/>
      <c r="M382" s="178" t="s">
        <v>18</v>
      </c>
      <c r="N382" s="179" t="s">
        <v>46</v>
      </c>
      <c r="O382" s="66"/>
      <c r="P382" s="180">
        <f>O382*H382</f>
        <v>0</v>
      </c>
      <c r="Q382" s="180">
        <v>0</v>
      </c>
      <c r="R382" s="180">
        <f>Q382*H382</f>
        <v>0</v>
      </c>
      <c r="S382" s="180">
        <v>0</v>
      </c>
      <c r="T382" s="181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82" t="s">
        <v>131</v>
      </c>
      <c r="AT382" s="182" t="s">
        <v>136</v>
      </c>
      <c r="AU382" s="182" t="s">
        <v>141</v>
      </c>
      <c r="AY382" s="19" t="s">
        <v>132</v>
      </c>
      <c r="BE382" s="183">
        <f>IF(N382="základní",J382,0)</f>
        <v>0</v>
      </c>
      <c r="BF382" s="183">
        <f>IF(N382="snížená",J382,0)</f>
        <v>0</v>
      </c>
      <c r="BG382" s="183">
        <f>IF(N382="zákl. přenesená",J382,0)</f>
        <v>0</v>
      </c>
      <c r="BH382" s="183">
        <f>IF(N382="sníž. přenesená",J382,0)</f>
        <v>0</v>
      </c>
      <c r="BI382" s="183">
        <f>IF(N382="nulová",J382,0)</f>
        <v>0</v>
      </c>
      <c r="BJ382" s="19" t="s">
        <v>83</v>
      </c>
      <c r="BK382" s="183">
        <f>ROUND(I382*H382,2)</f>
        <v>0</v>
      </c>
      <c r="BL382" s="19" t="s">
        <v>131</v>
      </c>
      <c r="BM382" s="182" t="s">
        <v>411</v>
      </c>
    </row>
    <row r="383" spans="1:65" s="14" customFormat="1" ht="10.199999999999999">
      <c r="B383" s="200"/>
      <c r="C383" s="201"/>
      <c r="D383" s="184" t="s">
        <v>165</v>
      </c>
      <c r="E383" s="202" t="s">
        <v>18</v>
      </c>
      <c r="F383" s="203" t="s">
        <v>177</v>
      </c>
      <c r="G383" s="201"/>
      <c r="H383" s="202" t="s">
        <v>18</v>
      </c>
      <c r="I383" s="204"/>
      <c r="J383" s="201"/>
      <c r="K383" s="201"/>
      <c r="L383" s="205"/>
      <c r="M383" s="206"/>
      <c r="N383" s="207"/>
      <c r="O383" s="207"/>
      <c r="P383" s="207"/>
      <c r="Q383" s="207"/>
      <c r="R383" s="207"/>
      <c r="S383" s="207"/>
      <c r="T383" s="208"/>
      <c r="AT383" s="209" t="s">
        <v>165</v>
      </c>
      <c r="AU383" s="209" t="s">
        <v>141</v>
      </c>
      <c r="AV383" s="14" t="s">
        <v>83</v>
      </c>
      <c r="AW383" s="14" t="s">
        <v>34</v>
      </c>
      <c r="AX383" s="14" t="s">
        <v>75</v>
      </c>
      <c r="AY383" s="209" t="s">
        <v>132</v>
      </c>
    </row>
    <row r="384" spans="1:65" s="13" customFormat="1" ht="10.199999999999999">
      <c r="B384" s="189"/>
      <c r="C384" s="190"/>
      <c r="D384" s="184" t="s">
        <v>165</v>
      </c>
      <c r="E384" s="191" t="s">
        <v>18</v>
      </c>
      <c r="F384" s="192" t="s">
        <v>178</v>
      </c>
      <c r="G384" s="190"/>
      <c r="H384" s="193">
        <v>22.4</v>
      </c>
      <c r="I384" s="194"/>
      <c r="J384" s="190"/>
      <c r="K384" s="190"/>
      <c r="L384" s="195"/>
      <c r="M384" s="196"/>
      <c r="N384" s="197"/>
      <c r="O384" s="197"/>
      <c r="P384" s="197"/>
      <c r="Q384" s="197"/>
      <c r="R384" s="197"/>
      <c r="S384" s="197"/>
      <c r="T384" s="198"/>
      <c r="AT384" s="199" t="s">
        <v>165</v>
      </c>
      <c r="AU384" s="199" t="s">
        <v>141</v>
      </c>
      <c r="AV384" s="13" t="s">
        <v>85</v>
      </c>
      <c r="AW384" s="13" t="s">
        <v>34</v>
      </c>
      <c r="AX384" s="13" t="s">
        <v>75</v>
      </c>
      <c r="AY384" s="199" t="s">
        <v>132</v>
      </c>
    </row>
    <row r="385" spans="1:65" s="14" customFormat="1" ht="10.199999999999999">
      <c r="B385" s="200"/>
      <c r="C385" s="201"/>
      <c r="D385" s="184" t="s">
        <v>165</v>
      </c>
      <c r="E385" s="202" t="s">
        <v>18</v>
      </c>
      <c r="F385" s="203" t="s">
        <v>183</v>
      </c>
      <c r="G385" s="201"/>
      <c r="H385" s="202" t="s">
        <v>18</v>
      </c>
      <c r="I385" s="204"/>
      <c r="J385" s="201"/>
      <c r="K385" s="201"/>
      <c r="L385" s="205"/>
      <c r="M385" s="206"/>
      <c r="N385" s="207"/>
      <c r="O385" s="207"/>
      <c r="P385" s="207"/>
      <c r="Q385" s="207"/>
      <c r="R385" s="207"/>
      <c r="S385" s="207"/>
      <c r="T385" s="208"/>
      <c r="AT385" s="209" t="s">
        <v>165</v>
      </c>
      <c r="AU385" s="209" t="s">
        <v>141</v>
      </c>
      <c r="AV385" s="14" t="s">
        <v>83</v>
      </c>
      <c r="AW385" s="14" t="s">
        <v>34</v>
      </c>
      <c r="AX385" s="14" t="s">
        <v>75</v>
      </c>
      <c r="AY385" s="209" t="s">
        <v>132</v>
      </c>
    </row>
    <row r="386" spans="1:65" s="13" customFormat="1" ht="10.199999999999999">
      <c r="B386" s="189"/>
      <c r="C386" s="190"/>
      <c r="D386" s="184" t="s">
        <v>165</v>
      </c>
      <c r="E386" s="191" t="s">
        <v>18</v>
      </c>
      <c r="F386" s="192" t="s">
        <v>184</v>
      </c>
      <c r="G386" s="190"/>
      <c r="H386" s="193">
        <v>56.2</v>
      </c>
      <c r="I386" s="194"/>
      <c r="J386" s="190"/>
      <c r="K386" s="190"/>
      <c r="L386" s="195"/>
      <c r="M386" s="196"/>
      <c r="N386" s="197"/>
      <c r="O386" s="197"/>
      <c r="P386" s="197"/>
      <c r="Q386" s="197"/>
      <c r="R386" s="197"/>
      <c r="S386" s="197"/>
      <c r="T386" s="198"/>
      <c r="AT386" s="199" t="s">
        <v>165</v>
      </c>
      <c r="AU386" s="199" t="s">
        <v>141</v>
      </c>
      <c r="AV386" s="13" t="s">
        <v>85</v>
      </c>
      <c r="AW386" s="13" t="s">
        <v>34</v>
      </c>
      <c r="AX386" s="13" t="s">
        <v>75</v>
      </c>
      <c r="AY386" s="199" t="s">
        <v>132</v>
      </c>
    </row>
    <row r="387" spans="1:65" s="14" customFormat="1" ht="10.199999999999999">
      <c r="B387" s="200"/>
      <c r="C387" s="201"/>
      <c r="D387" s="184" t="s">
        <v>165</v>
      </c>
      <c r="E387" s="202" t="s">
        <v>18</v>
      </c>
      <c r="F387" s="203" t="s">
        <v>185</v>
      </c>
      <c r="G387" s="201"/>
      <c r="H387" s="202" t="s">
        <v>18</v>
      </c>
      <c r="I387" s="204"/>
      <c r="J387" s="201"/>
      <c r="K387" s="201"/>
      <c r="L387" s="205"/>
      <c r="M387" s="206"/>
      <c r="N387" s="207"/>
      <c r="O387" s="207"/>
      <c r="P387" s="207"/>
      <c r="Q387" s="207"/>
      <c r="R387" s="207"/>
      <c r="S387" s="207"/>
      <c r="T387" s="208"/>
      <c r="AT387" s="209" t="s">
        <v>165</v>
      </c>
      <c r="AU387" s="209" t="s">
        <v>141</v>
      </c>
      <c r="AV387" s="14" t="s">
        <v>83</v>
      </c>
      <c r="AW387" s="14" t="s">
        <v>34</v>
      </c>
      <c r="AX387" s="14" t="s">
        <v>75</v>
      </c>
      <c r="AY387" s="209" t="s">
        <v>132</v>
      </c>
    </row>
    <row r="388" spans="1:65" s="13" customFormat="1" ht="10.199999999999999">
      <c r="B388" s="189"/>
      <c r="C388" s="190"/>
      <c r="D388" s="184" t="s">
        <v>165</v>
      </c>
      <c r="E388" s="191" t="s">
        <v>18</v>
      </c>
      <c r="F388" s="192" t="s">
        <v>412</v>
      </c>
      <c r="G388" s="190"/>
      <c r="H388" s="193">
        <v>123.131</v>
      </c>
      <c r="I388" s="194"/>
      <c r="J388" s="190"/>
      <c r="K388" s="190"/>
      <c r="L388" s="195"/>
      <c r="M388" s="196"/>
      <c r="N388" s="197"/>
      <c r="O388" s="197"/>
      <c r="P388" s="197"/>
      <c r="Q388" s="197"/>
      <c r="R388" s="197"/>
      <c r="S388" s="197"/>
      <c r="T388" s="198"/>
      <c r="AT388" s="199" t="s">
        <v>165</v>
      </c>
      <c r="AU388" s="199" t="s">
        <v>141</v>
      </c>
      <c r="AV388" s="13" t="s">
        <v>85</v>
      </c>
      <c r="AW388" s="13" t="s">
        <v>34</v>
      </c>
      <c r="AX388" s="13" t="s">
        <v>75</v>
      </c>
      <c r="AY388" s="199" t="s">
        <v>132</v>
      </c>
    </row>
    <row r="389" spans="1:65" s="14" customFormat="1" ht="10.199999999999999">
      <c r="B389" s="200"/>
      <c r="C389" s="201"/>
      <c r="D389" s="184" t="s">
        <v>165</v>
      </c>
      <c r="E389" s="202" t="s">
        <v>18</v>
      </c>
      <c r="F389" s="203" t="s">
        <v>193</v>
      </c>
      <c r="G389" s="201"/>
      <c r="H389" s="202" t="s">
        <v>18</v>
      </c>
      <c r="I389" s="204"/>
      <c r="J389" s="201"/>
      <c r="K389" s="201"/>
      <c r="L389" s="205"/>
      <c r="M389" s="206"/>
      <c r="N389" s="207"/>
      <c r="O389" s="207"/>
      <c r="P389" s="207"/>
      <c r="Q389" s="207"/>
      <c r="R389" s="207"/>
      <c r="S389" s="207"/>
      <c r="T389" s="208"/>
      <c r="AT389" s="209" t="s">
        <v>165</v>
      </c>
      <c r="AU389" s="209" t="s">
        <v>141</v>
      </c>
      <c r="AV389" s="14" t="s">
        <v>83</v>
      </c>
      <c r="AW389" s="14" t="s">
        <v>34</v>
      </c>
      <c r="AX389" s="14" t="s">
        <v>75</v>
      </c>
      <c r="AY389" s="209" t="s">
        <v>132</v>
      </c>
    </row>
    <row r="390" spans="1:65" s="13" customFormat="1" ht="10.199999999999999">
      <c r="B390" s="189"/>
      <c r="C390" s="190"/>
      <c r="D390" s="184" t="s">
        <v>165</v>
      </c>
      <c r="E390" s="191" t="s">
        <v>18</v>
      </c>
      <c r="F390" s="192" t="s">
        <v>194</v>
      </c>
      <c r="G390" s="190"/>
      <c r="H390" s="193">
        <v>69</v>
      </c>
      <c r="I390" s="194"/>
      <c r="J390" s="190"/>
      <c r="K390" s="190"/>
      <c r="L390" s="195"/>
      <c r="M390" s="196"/>
      <c r="N390" s="197"/>
      <c r="O390" s="197"/>
      <c r="P390" s="197"/>
      <c r="Q390" s="197"/>
      <c r="R390" s="197"/>
      <c r="S390" s="197"/>
      <c r="T390" s="198"/>
      <c r="AT390" s="199" t="s">
        <v>165</v>
      </c>
      <c r="AU390" s="199" t="s">
        <v>141</v>
      </c>
      <c r="AV390" s="13" t="s">
        <v>85</v>
      </c>
      <c r="AW390" s="13" t="s">
        <v>34</v>
      </c>
      <c r="AX390" s="13" t="s">
        <v>75</v>
      </c>
      <c r="AY390" s="199" t="s">
        <v>132</v>
      </c>
    </row>
    <row r="391" spans="1:65" s="14" customFormat="1" ht="10.199999999999999">
      <c r="B391" s="200"/>
      <c r="C391" s="201"/>
      <c r="D391" s="184" t="s">
        <v>165</v>
      </c>
      <c r="E391" s="202" t="s">
        <v>18</v>
      </c>
      <c r="F391" s="203" t="s">
        <v>195</v>
      </c>
      <c r="G391" s="201"/>
      <c r="H391" s="202" t="s">
        <v>18</v>
      </c>
      <c r="I391" s="204"/>
      <c r="J391" s="201"/>
      <c r="K391" s="201"/>
      <c r="L391" s="205"/>
      <c r="M391" s="206"/>
      <c r="N391" s="207"/>
      <c r="O391" s="207"/>
      <c r="P391" s="207"/>
      <c r="Q391" s="207"/>
      <c r="R391" s="207"/>
      <c r="S391" s="207"/>
      <c r="T391" s="208"/>
      <c r="AT391" s="209" t="s">
        <v>165</v>
      </c>
      <c r="AU391" s="209" t="s">
        <v>141</v>
      </c>
      <c r="AV391" s="14" t="s">
        <v>83</v>
      </c>
      <c r="AW391" s="14" t="s">
        <v>34</v>
      </c>
      <c r="AX391" s="14" t="s">
        <v>75</v>
      </c>
      <c r="AY391" s="209" t="s">
        <v>132</v>
      </c>
    </row>
    <row r="392" spans="1:65" s="13" customFormat="1" ht="10.199999999999999">
      <c r="B392" s="189"/>
      <c r="C392" s="190"/>
      <c r="D392" s="184" t="s">
        <v>165</v>
      </c>
      <c r="E392" s="191" t="s">
        <v>18</v>
      </c>
      <c r="F392" s="192" t="s">
        <v>196</v>
      </c>
      <c r="G392" s="190"/>
      <c r="H392" s="193">
        <v>7</v>
      </c>
      <c r="I392" s="194"/>
      <c r="J392" s="190"/>
      <c r="K392" s="190"/>
      <c r="L392" s="195"/>
      <c r="M392" s="196"/>
      <c r="N392" s="197"/>
      <c r="O392" s="197"/>
      <c r="P392" s="197"/>
      <c r="Q392" s="197"/>
      <c r="R392" s="197"/>
      <c r="S392" s="197"/>
      <c r="T392" s="198"/>
      <c r="AT392" s="199" t="s">
        <v>165</v>
      </c>
      <c r="AU392" s="199" t="s">
        <v>141</v>
      </c>
      <c r="AV392" s="13" t="s">
        <v>85</v>
      </c>
      <c r="AW392" s="13" t="s">
        <v>34</v>
      </c>
      <c r="AX392" s="13" t="s">
        <v>75</v>
      </c>
      <c r="AY392" s="199" t="s">
        <v>132</v>
      </c>
    </row>
    <row r="393" spans="1:65" s="14" customFormat="1" ht="10.199999999999999">
      <c r="B393" s="200"/>
      <c r="C393" s="201"/>
      <c r="D393" s="184" t="s">
        <v>165</v>
      </c>
      <c r="E393" s="202" t="s">
        <v>18</v>
      </c>
      <c r="F393" s="203" t="s">
        <v>197</v>
      </c>
      <c r="G393" s="201"/>
      <c r="H393" s="202" t="s">
        <v>18</v>
      </c>
      <c r="I393" s="204"/>
      <c r="J393" s="201"/>
      <c r="K393" s="201"/>
      <c r="L393" s="205"/>
      <c r="M393" s="206"/>
      <c r="N393" s="207"/>
      <c r="O393" s="207"/>
      <c r="P393" s="207"/>
      <c r="Q393" s="207"/>
      <c r="R393" s="207"/>
      <c r="S393" s="207"/>
      <c r="T393" s="208"/>
      <c r="AT393" s="209" t="s">
        <v>165</v>
      </c>
      <c r="AU393" s="209" t="s">
        <v>141</v>
      </c>
      <c r="AV393" s="14" t="s">
        <v>83</v>
      </c>
      <c r="AW393" s="14" t="s">
        <v>34</v>
      </c>
      <c r="AX393" s="14" t="s">
        <v>75</v>
      </c>
      <c r="AY393" s="209" t="s">
        <v>132</v>
      </c>
    </row>
    <row r="394" spans="1:65" s="13" customFormat="1" ht="10.199999999999999">
      <c r="B394" s="189"/>
      <c r="C394" s="190"/>
      <c r="D394" s="184" t="s">
        <v>165</v>
      </c>
      <c r="E394" s="191" t="s">
        <v>18</v>
      </c>
      <c r="F394" s="192" t="s">
        <v>198</v>
      </c>
      <c r="G394" s="190"/>
      <c r="H394" s="193">
        <v>3.1</v>
      </c>
      <c r="I394" s="194"/>
      <c r="J394" s="190"/>
      <c r="K394" s="190"/>
      <c r="L394" s="195"/>
      <c r="M394" s="196"/>
      <c r="N394" s="197"/>
      <c r="O394" s="197"/>
      <c r="P394" s="197"/>
      <c r="Q394" s="197"/>
      <c r="R394" s="197"/>
      <c r="S394" s="197"/>
      <c r="T394" s="198"/>
      <c r="AT394" s="199" t="s">
        <v>165</v>
      </c>
      <c r="AU394" s="199" t="s">
        <v>141</v>
      </c>
      <c r="AV394" s="13" t="s">
        <v>85</v>
      </c>
      <c r="AW394" s="13" t="s">
        <v>34</v>
      </c>
      <c r="AX394" s="13" t="s">
        <v>75</v>
      </c>
      <c r="AY394" s="199" t="s">
        <v>132</v>
      </c>
    </row>
    <row r="395" spans="1:65" s="14" customFormat="1" ht="10.199999999999999">
      <c r="B395" s="200"/>
      <c r="C395" s="201"/>
      <c r="D395" s="184" t="s">
        <v>165</v>
      </c>
      <c r="E395" s="202" t="s">
        <v>18</v>
      </c>
      <c r="F395" s="203" t="s">
        <v>199</v>
      </c>
      <c r="G395" s="201"/>
      <c r="H395" s="202" t="s">
        <v>18</v>
      </c>
      <c r="I395" s="204"/>
      <c r="J395" s="201"/>
      <c r="K395" s="201"/>
      <c r="L395" s="205"/>
      <c r="M395" s="206"/>
      <c r="N395" s="207"/>
      <c r="O395" s="207"/>
      <c r="P395" s="207"/>
      <c r="Q395" s="207"/>
      <c r="R395" s="207"/>
      <c r="S395" s="207"/>
      <c r="T395" s="208"/>
      <c r="AT395" s="209" t="s">
        <v>165</v>
      </c>
      <c r="AU395" s="209" t="s">
        <v>141</v>
      </c>
      <c r="AV395" s="14" t="s">
        <v>83</v>
      </c>
      <c r="AW395" s="14" t="s">
        <v>34</v>
      </c>
      <c r="AX395" s="14" t="s">
        <v>75</v>
      </c>
      <c r="AY395" s="209" t="s">
        <v>132</v>
      </c>
    </row>
    <row r="396" spans="1:65" s="13" customFormat="1" ht="10.199999999999999">
      <c r="B396" s="189"/>
      <c r="C396" s="190"/>
      <c r="D396" s="184" t="s">
        <v>165</v>
      </c>
      <c r="E396" s="191" t="s">
        <v>18</v>
      </c>
      <c r="F396" s="192" t="s">
        <v>200</v>
      </c>
      <c r="G396" s="190"/>
      <c r="H396" s="193">
        <v>348</v>
      </c>
      <c r="I396" s="194"/>
      <c r="J396" s="190"/>
      <c r="K396" s="190"/>
      <c r="L396" s="195"/>
      <c r="M396" s="196"/>
      <c r="N396" s="197"/>
      <c r="O396" s="197"/>
      <c r="P396" s="197"/>
      <c r="Q396" s="197"/>
      <c r="R396" s="197"/>
      <c r="S396" s="197"/>
      <c r="T396" s="198"/>
      <c r="AT396" s="199" t="s">
        <v>165</v>
      </c>
      <c r="AU396" s="199" t="s">
        <v>141</v>
      </c>
      <c r="AV396" s="13" t="s">
        <v>85</v>
      </c>
      <c r="AW396" s="13" t="s">
        <v>34</v>
      </c>
      <c r="AX396" s="13" t="s">
        <v>75</v>
      </c>
      <c r="AY396" s="199" t="s">
        <v>132</v>
      </c>
    </row>
    <row r="397" spans="1:65" s="14" customFormat="1" ht="10.199999999999999">
      <c r="B397" s="200"/>
      <c r="C397" s="201"/>
      <c r="D397" s="184" t="s">
        <v>165</v>
      </c>
      <c r="E397" s="202" t="s">
        <v>18</v>
      </c>
      <c r="F397" s="203" t="s">
        <v>201</v>
      </c>
      <c r="G397" s="201"/>
      <c r="H397" s="202" t="s">
        <v>18</v>
      </c>
      <c r="I397" s="204"/>
      <c r="J397" s="201"/>
      <c r="K397" s="201"/>
      <c r="L397" s="205"/>
      <c r="M397" s="206"/>
      <c r="N397" s="207"/>
      <c r="O397" s="207"/>
      <c r="P397" s="207"/>
      <c r="Q397" s="207"/>
      <c r="R397" s="207"/>
      <c r="S397" s="207"/>
      <c r="T397" s="208"/>
      <c r="AT397" s="209" t="s">
        <v>165</v>
      </c>
      <c r="AU397" s="209" t="s">
        <v>141</v>
      </c>
      <c r="AV397" s="14" t="s">
        <v>83</v>
      </c>
      <c r="AW397" s="14" t="s">
        <v>34</v>
      </c>
      <c r="AX397" s="14" t="s">
        <v>75</v>
      </c>
      <c r="AY397" s="209" t="s">
        <v>132</v>
      </c>
    </row>
    <row r="398" spans="1:65" s="13" customFormat="1" ht="10.199999999999999">
      <c r="B398" s="189"/>
      <c r="C398" s="190"/>
      <c r="D398" s="184" t="s">
        <v>165</v>
      </c>
      <c r="E398" s="191" t="s">
        <v>18</v>
      </c>
      <c r="F398" s="192" t="s">
        <v>202</v>
      </c>
      <c r="G398" s="190"/>
      <c r="H398" s="193">
        <v>43.8</v>
      </c>
      <c r="I398" s="194"/>
      <c r="J398" s="190"/>
      <c r="K398" s="190"/>
      <c r="L398" s="195"/>
      <c r="M398" s="196"/>
      <c r="N398" s="197"/>
      <c r="O398" s="197"/>
      <c r="P398" s="197"/>
      <c r="Q398" s="197"/>
      <c r="R398" s="197"/>
      <c r="S398" s="197"/>
      <c r="T398" s="198"/>
      <c r="AT398" s="199" t="s">
        <v>165</v>
      </c>
      <c r="AU398" s="199" t="s">
        <v>141</v>
      </c>
      <c r="AV398" s="13" t="s">
        <v>85</v>
      </c>
      <c r="AW398" s="13" t="s">
        <v>34</v>
      </c>
      <c r="AX398" s="13" t="s">
        <v>75</v>
      </c>
      <c r="AY398" s="199" t="s">
        <v>132</v>
      </c>
    </row>
    <row r="399" spans="1:65" s="15" customFormat="1" ht="10.199999999999999">
      <c r="B399" s="210"/>
      <c r="C399" s="211"/>
      <c r="D399" s="184" t="s">
        <v>165</v>
      </c>
      <c r="E399" s="212" t="s">
        <v>18</v>
      </c>
      <c r="F399" s="213" t="s">
        <v>203</v>
      </c>
      <c r="G399" s="211"/>
      <c r="H399" s="214">
        <v>672.63099999999997</v>
      </c>
      <c r="I399" s="215"/>
      <c r="J399" s="211"/>
      <c r="K399" s="211"/>
      <c r="L399" s="216"/>
      <c r="M399" s="217"/>
      <c r="N399" s="218"/>
      <c r="O399" s="218"/>
      <c r="P399" s="218"/>
      <c r="Q399" s="218"/>
      <c r="R399" s="218"/>
      <c r="S399" s="218"/>
      <c r="T399" s="219"/>
      <c r="AT399" s="220" t="s">
        <v>165</v>
      </c>
      <c r="AU399" s="220" t="s">
        <v>141</v>
      </c>
      <c r="AV399" s="15" t="s">
        <v>131</v>
      </c>
      <c r="AW399" s="15" t="s">
        <v>34</v>
      </c>
      <c r="AX399" s="15" t="s">
        <v>83</v>
      </c>
      <c r="AY399" s="220" t="s">
        <v>132</v>
      </c>
    </row>
    <row r="400" spans="1:65" s="2" customFormat="1" ht="37.799999999999997" customHeight="1">
      <c r="A400" s="36"/>
      <c r="B400" s="37"/>
      <c r="C400" s="171" t="s">
        <v>413</v>
      </c>
      <c r="D400" s="171" t="s">
        <v>136</v>
      </c>
      <c r="E400" s="172" t="s">
        <v>414</v>
      </c>
      <c r="F400" s="173" t="s">
        <v>415</v>
      </c>
      <c r="G400" s="174" t="s">
        <v>153</v>
      </c>
      <c r="H400" s="175">
        <v>3136</v>
      </c>
      <c r="I400" s="176"/>
      <c r="J400" s="177">
        <f>ROUND(I400*H400,2)</f>
        <v>0</v>
      </c>
      <c r="K400" s="173" t="s">
        <v>140</v>
      </c>
      <c r="L400" s="41"/>
      <c r="M400" s="178" t="s">
        <v>18</v>
      </c>
      <c r="N400" s="179" t="s">
        <v>46</v>
      </c>
      <c r="O400" s="66"/>
      <c r="P400" s="180">
        <f>O400*H400</f>
        <v>0</v>
      </c>
      <c r="Q400" s="180">
        <v>0</v>
      </c>
      <c r="R400" s="180">
        <f>Q400*H400</f>
        <v>0</v>
      </c>
      <c r="S400" s="180">
        <v>0</v>
      </c>
      <c r="T400" s="181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182" t="s">
        <v>131</v>
      </c>
      <c r="AT400" s="182" t="s">
        <v>136</v>
      </c>
      <c r="AU400" s="182" t="s">
        <v>141</v>
      </c>
      <c r="AY400" s="19" t="s">
        <v>132</v>
      </c>
      <c r="BE400" s="183">
        <f>IF(N400="základní",J400,0)</f>
        <v>0</v>
      </c>
      <c r="BF400" s="183">
        <f>IF(N400="snížená",J400,0)</f>
        <v>0</v>
      </c>
      <c r="BG400" s="183">
        <f>IF(N400="zákl. přenesená",J400,0)</f>
        <v>0</v>
      </c>
      <c r="BH400" s="183">
        <f>IF(N400="sníž. přenesená",J400,0)</f>
        <v>0</v>
      </c>
      <c r="BI400" s="183">
        <f>IF(N400="nulová",J400,0)</f>
        <v>0</v>
      </c>
      <c r="BJ400" s="19" t="s">
        <v>83</v>
      </c>
      <c r="BK400" s="183">
        <f>ROUND(I400*H400,2)</f>
        <v>0</v>
      </c>
      <c r="BL400" s="19" t="s">
        <v>131</v>
      </c>
      <c r="BM400" s="182" t="s">
        <v>416</v>
      </c>
    </row>
    <row r="401" spans="1:65" s="13" customFormat="1" ht="10.199999999999999">
      <c r="B401" s="189"/>
      <c r="C401" s="190"/>
      <c r="D401" s="184" t="s">
        <v>165</v>
      </c>
      <c r="E401" s="191" t="s">
        <v>18</v>
      </c>
      <c r="F401" s="192" t="s">
        <v>417</v>
      </c>
      <c r="G401" s="190"/>
      <c r="H401" s="193">
        <v>3136</v>
      </c>
      <c r="I401" s="194"/>
      <c r="J401" s="190"/>
      <c r="K401" s="190"/>
      <c r="L401" s="195"/>
      <c r="M401" s="196"/>
      <c r="N401" s="197"/>
      <c r="O401" s="197"/>
      <c r="P401" s="197"/>
      <c r="Q401" s="197"/>
      <c r="R401" s="197"/>
      <c r="S401" s="197"/>
      <c r="T401" s="198"/>
      <c r="AT401" s="199" t="s">
        <v>165</v>
      </c>
      <c r="AU401" s="199" t="s">
        <v>141</v>
      </c>
      <c r="AV401" s="13" t="s">
        <v>85</v>
      </c>
      <c r="AW401" s="13" t="s">
        <v>34</v>
      </c>
      <c r="AX401" s="13" t="s">
        <v>83</v>
      </c>
      <c r="AY401" s="199" t="s">
        <v>132</v>
      </c>
    </row>
    <row r="402" spans="1:65" s="2" customFormat="1" ht="14.4" customHeight="1">
      <c r="A402" s="36"/>
      <c r="B402" s="37"/>
      <c r="C402" s="232" t="s">
        <v>418</v>
      </c>
      <c r="D402" s="232" t="s">
        <v>396</v>
      </c>
      <c r="E402" s="233" t="s">
        <v>419</v>
      </c>
      <c r="F402" s="234" t="s">
        <v>420</v>
      </c>
      <c r="G402" s="235" t="s">
        <v>153</v>
      </c>
      <c r="H402" s="236">
        <v>3136</v>
      </c>
      <c r="I402" s="237"/>
      <c r="J402" s="238">
        <f>ROUND(I402*H402,2)</f>
        <v>0</v>
      </c>
      <c r="K402" s="234" t="s">
        <v>421</v>
      </c>
      <c r="L402" s="239"/>
      <c r="M402" s="240" t="s">
        <v>18</v>
      </c>
      <c r="N402" s="241" t="s">
        <v>46</v>
      </c>
      <c r="O402" s="66"/>
      <c r="P402" s="180">
        <f>O402*H402</f>
        <v>0</v>
      </c>
      <c r="Q402" s="180">
        <v>0</v>
      </c>
      <c r="R402" s="180">
        <f>Q402*H402</f>
        <v>0</v>
      </c>
      <c r="S402" s="180">
        <v>0</v>
      </c>
      <c r="T402" s="181">
        <f>S402*H402</f>
        <v>0</v>
      </c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R402" s="182" t="s">
        <v>173</v>
      </c>
      <c r="AT402" s="182" t="s">
        <v>396</v>
      </c>
      <c r="AU402" s="182" t="s">
        <v>141</v>
      </c>
      <c r="AY402" s="19" t="s">
        <v>132</v>
      </c>
      <c r="BE402" s="183">
        <f>IF(N402="základní",J402,0)</f>
        <v>0</v>
      </c>
      <c r="BF402" s="183">
        <f>IF(N402="snížená",J402,0)</f>
        <v>0</v>
      </c>
      <c r="BG402" s="183">
        <f>IF(N402="zákl. přenesená",J402,0)</f>
        <v>0</v>
      </c>
      <c r="BH402" s="183">
        <f>IF(N402="sníž. přenesená",J402,0)</f>
        <v>0</v>
      </c>
      <c r="BI402" s="183">
        <f>IF(N402="nulová",J402,0)</f>
        <v>0</v>
      </c>
      <c r="BJ402" s="19" t="s">
        <v>83</v>
      </c>
      <c r="BK402" s="183">
        <f>ROUND(I402*H402,2)</f>
        <v>0</v>
      </c>
      <c r="BL402" s="19" t="s">
        <v>131</v>
      </c>
      <c r="BM402" s="182" t="s">
        <v>422</v>
      </c>
    </row>
    <row r="403" spans="1:65" s="2" customFormat="1" ht="48">
      <c r="A403" s="36"/>
      <c r="B403" s="37"/>
      <c r="C403" s="38"/>
      <c r="D403" s="184" t="s">
        <v>163</v>
      </c>
      <c r="E403" s="38"/>
      <c r="F403" s="185" t="s">
        <v>423</v>
      </c>
      <c r="G403" s="38"/>
      <c r="H403" s="38"/>
      <c r="I403" s="186"/>
      <c r="J403" s="38"/>
      <c r="K403" s="38"/>
      <c r="L403" s="41"/>
      <c r="M403" s="187"/>
      <c r="N403" s="188"/>
      <c r="O403" s="66"/>
      <c r="P403" s="66"/>
      <c r="Q403" s="66"/>
      <c r="R403" s="66"/>
      <c r="S403" s="66"/>
      <c r="T403" s="67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T403" s="19" t="s">
        <v>163</v>
      </c>
      <c r="AU403" s="19" t="s">
        <v>141</v>
      </c>
    </row>
    <row r="404" spans="1:65" s="2" customFormat="1" ht="24.15" customHeight="1">
      <c r="A404" s="36"/>
      <c r="B404" s="37"/>
      <c r="C404" s="171" t="s">
        <v>424</v>
      </c>
      <c r="D404" s="171" t="s">
        <v>136</v>
      </c>
      <c r="E404" s="172" t="s">
        <v>425</v>
      </c>
      <c r="F404" s="173" t="s">
        <v>426</v>
      </c>
      <c r="G404" s="174" t="s">
        <v>153</v>
      </c>
      <c r="H404" s="175">
        <v>16</v>
      </c>
      <c r="I404" s="176"/>
      <c r="J404" s="177">
        <f>ROUND(I404*H404,2)</f>
        <v>0</v>
      </c>
      <c r="K404" s="173" t="s">
        <v>140</v>
      </c>
      <c r="L404" s="41"/>
      <c r="M404" s="178" t="s">
        <v>18</v>
      </c>
      <c r="N404" s="179" t="s">
        <v>46</v>
      </c>
      <c r="O404" s="66"/>
      <c r="P404" s="180">
        <f>O404*H404</f>
        <v>0</v>
      </c>
      <c r="Q404" s="180">
        <v>0</v>
      </c>
      <c r="R404" s="180">
        <f>Q404*H404</f>
        <v>0</v>
      </c>
      <c r="S404" s="180">
        <v>0</v>
      </c>
      <c r="T404" s="181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182" t="s">
        <v>131</v>
      </c>
      <c r="AT404" s="182" t="s">
        <v>136</v>
      </c>
      <c r="AU404" s="182" t="s">
        <v>141</v>
      </c>
      <c r="AY404" s="19" t="s">
        <v>132</v>
      </c>
      <c r="BE404" s="183">
        <f>IF(N404="základní",J404,0)</f>
        <v>0</v>
      </c>
      <c r="BF404" s="183">
        <f>IF(N404="snížená",J404,0)</f>
        <v>0</v>
      </c>
      <c r="BG404" s="183">
        <f>IF(N404="zákl. přenesená",J404,0)</f>
        <v>0</v>
      </c>
      <c r="BH404" s="183">
        <f>IF(N404="sníž. přenesená",J404,0)</f>
        <v>0</v>
      </c>
      <c r="BI404" s="183">
        <f>IF(N404="nulová",J404,0)</f>
        <v>0</v>
      </c>
      <c r="BJ404" s="19" t="s">
        <v>83</v>
      </c>
      <c r="BK404" s="183">
        <f>ROUND(I404*H404,2)</f>
        <v>0</v>
      </c>
      <c r="BL404" s="19" t="s">
        <v>131</v>
      </c>
      <c r="BM404" s="182" t="s">
        <v>427</v>
      </c>
    </row>
    <row r="405" spans="1:65" s="2" customFormat="1" ht="37.799999999999997" customHeight="1">
      <c r="A405" s="36"/>
      <c r="B405" s="37"/>
      <c r="C405" s="171" t="s">
        <v>428</v>
      </c>
      <c r="D405" s="171" t="s">
        <v>136</v>
      </c>
      <c r="E405" s="172" t="s">
        <v>429</v>
      </c>
      <c r="F405" s="173" t="s">
        <v>430</v>
      </c>
      <c r="G405" s="174" t="s">
        <v>153</v>
      </c>
      <c r="H405" s="175">
        <v>16</v>
      </c>
      <c r="I405" s="176"/>
      <c r="J405" s="177">
        <f>ROUND(I405*H405,2)</f>
        <v>0</v>
      </c>
      <c r="K405" s="173" t="s">
        <v>140</v>
      </c>
      <c r="L405" s="41"/>
      <c r="M405" s="178" t="s">
        <v>18</v>
      </c>
      <c r="N405" s="179" t="s">
        <v>46</v>
      </c>
      <c r="O405" s="66"/>
      <c r="P405" s="180">
        <f>O405*H405</f>
        <v>0</v>
      </c>
      <c r="Q405" s="180">
        <v>0</v>
      </c>
      <c r="R405" s="180">
        <f>Q405*H405</f>
        <v>0</v>
      </c>
      <c r="S405" s="180">
        <v>0</v>
      </c>
      <c r="T405" s="181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82" t="s">
        <v>131</v>
      </c>
      <c r="AT405" s="182" t="s">
        <v>136</v>
      </c>
      <c r="AU405" s="182" t="s">
        <v>141</v>
      </c>
      <c r="AY405" s="19" t="s">
        <v>132</v>
      </c>
      <c r="BE405" s="183">
        <f>IF(N405="základní",J405,0)</f>
        <v>0</v>
      </c>
      <c r="BF405" s="183">
        <f>IF(N405="snížená",J405,0)</f>
        <v>0</v>
      </c>
      <c r="BG405" s="183">
        <f>IF(N405="zákl. přenesená",J405,0)</f>
        <v>0</v>
      </c>
      <c r="BH405" s="183">
        <f>IF(N405="sníž. přenesená",J405,0)</f>
        <v>0</v>
      </c>
      <c r="BI405" s="183">
        <f>IF(N405="nulová",J405,0)</f>
        <v>0</v>
      </c>
      <c r="BJ405" s="19" t="s">
        <v>83</v>
      </c>
      <c r="BK405" s="183">
        <f>ROUND(I405*H405,2)</f>
        <v>0</v>
      </c>
      <c r="BL405" s="19" t="s">
        <v>131</v>
      </c>
      <c r="BM405" s="182" t="s">
        <v>431</v>
      </c>
    </row>
    <row r="406" spans="1:65" s="2" customFormat="1" ht="14.4" customHeight="1">
      <c r="A406" s="36"/>
      <c r="B406" s="37"/>
      <c r="C406" s="232" t="s">
        <v>432</v>
      </c>
      <c r="D406" s="232" t="s">
        <v>396</v>
      </c>
      <c r="E406" s="233" t="s">
        <v>433</v>
      </c>
      <c r="F406" s="234" t="s">
        <v>434</v>
      </c>
      <c r="G406" s="235" t="s">
        <v>153</v>
      </c>
      <c r="H406" s="236">
        <v>16</v>
      </c>
      <c r="I406" s="237"/>
      <c r="J406" s="238">
        <f>ROUND(I406*H406,2)</f>
        <v>0</v>
      </c>
      <c r="K406" s="234" t="s">
        <v>140</v>
      </c>
      <c r="L406" s="239"/>
      <c r="M406" s="240" t="s">
        <v>18</v>
      </c>
      <c r="N406" s="241" t="s">
        <v>46</v>
      </c>
      <c r="O406" s="66"/>
      <c r="P406" s="180">
        <f>O406*H406</f>
        <v>0</v>
      </c>
      <c r="Q406" s="180">
        <v>0</v>
      </c>
      <c r="R406" s="180">
        <f>Q406*H406</f>
        <v>0</v>
      </c>
      <c r="S406" s="180">
        <v>0</v>
      </c>
      <c r="T406" s="181">
        <f>S406*H406</f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R406" s="182" t="s">
        <v>173</v>
      </c>
      <c r="AT406" s="182" t="s">
        <v>396</v>
      </c>
      <c r="AU406" s="182" t="s">
        <v>141</v>
      </c>
      <c r="AY406" s="19" t="s">
        <v>132</v>
      </c>
      <c r="BE406" s="183">
        <f>IF(N406="základní",J406,0)</f>
        <v>0</v>
      </c>
      <c r="BF406" s="183">
        <f>IF(N406="snížená",J406,0)</f>
        <v>0</v>
      </c>
      <c r="BG406" s="183">
        <f>IF(N406="zákl. přenesená",J406,0)</f>
        <v>0</v>
      </c>
      <c r="BH406" s="183">
        <f>IF(N406="sníž. přenesená",J406,0)</f>
        <v>0</v>
      </c>
      <c r="BI406" s="183">
        <f>IF(N406="nulová",J406,0)</f>
        <v>0</v>
      </c>
      <c r="BJ406" s="19" t="s">
        <v>83</v>
      </c>
      <c r="BK406" s="183">
        <f>ROUND(I406*H406,2)</f>
        <v>0</v>
      </c>
      <c r="BL406" s="19" t="s">
        <v>131</v>
      </c>
      <c r="BM406" s="182" t="s">
        <v>435</v>
      </c>
    </row>
    <row r="407" spans="1:65" s="12" customFormat="1" ht="20.85" customHeight="1">
      <c r="B407" s="155"/>
      <c r="C407" s="156"/>
      <c r="D407" s="157" t="s">
        <v>74</v>
      </c>
      <c r="E407" s="169" t="s">
        <v>85</v>
      </c>
      <c r="F407" s="169" t="s">
        <v>436</v>
      </c>
      <c r="G407" s="156"/>
      <c r="H407" s="156"/>
      <c r="I407" s="159"/>
      <c r="J407" s="170">
        <f>BK407</f>
        <v>0</v>
      </c>
      <c r="K407" s="156"/>
      <c r="L407" s="161"/>
      <c r="M407" s="162"/>
      <c r="N407" s="163"/>
      <c r="O407" s="163"/>
      <c r="P407" s="164">
        <f>SUM(P408:P429)</f>
        <v>0</v>
      </c>
      <c r="Q407" s="163"/>
      <c r="R407" s="164">
        <f>SUM(R408:R429)</f>
        <v>8.1668080000000004E-2</v>
      </c>
      <c r="S407" s="163"/>
      <c r="T407" s="165">
        <f>SUM(T408:T429)</f>
        <v>0</v>
      </c>
      <c r="AR407" s="166" t="s">
        <v>83</v>
      </c>
      <c r="AT407" s="167" t="s">
        <v>74</v>
      </c>
      <c r="AU407" s="167" t="s">
        <v>85</v>
      </c>
      <c r="AY407" s="166" t="s">
        <v>132</v>
      </c>
      <c r="BK407" s="168">
        <f>SUM(BK408:BK429)</f>
        <v>0</v>
      </c>
    </row>
    <row r="408" spans="1:65" s="2" customFormat="1" ht="49.05" customHeight="1">
      <c r="A408" s="36"/>
      <c r="B408" s="37"/>
      <c r="C408" s="171" t="s">
        <v>437</v>
      </c>
      <c r="D408" s="171" t="s">
        <v>136</v>
      </c>
      <c r="E408" s="172" t="s">
        <v>438</v>
      </c>
      <c r="F408" s="173" t="s">
        <v>439</v>
      </c>
      <c r="G408" s="174" t="s">
        <v>222</v>
      </c>
      <c r="H408" s="175">
        <v>912</v>
      </c>
      <c r="I408" s="176"/>
      <c r="J408" s="177">
        <f>ROUND(I408*H408,2)</f>
        <v>0</v>
      </c>
      <c r="K408" s="173" t="s">
        <v>421</v>
      </c>
      <c r="L408" s="41"/>
      <c r="M408" s="178" t="s">
        <v>18</v>
      </c>
      <c r="N408" s="179" t="s">
        <v>46</v>
      </c>
      <c r="O408" s="66"/>
      <c r="P408" s="180">
        <f>O408*H408</f>
        <v>0</v>
      </c>
      <c r="Q408" s="180">
        <v>0</v>
      </c>
      <c r="R408" s="180">
        <f>Q408*H408</f>
        <v>0</v>
      </c>
      <c r="S408" s="180">
        <v>0</v>
      </c>
      <c r="T408" s="181">
        <f>S408*H408</f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R408" s="182" t="s">
        <v>131</v>
      </c>
      <c r="AT408" s="182" t="s">
        <v>136</v>
      </c>
      <c r="AU408" s="182" t="s">
        <v>141</v>
      </c>
      <c r="AY408" s="19" t="s">
        <v>132</v>
      </c>
      <c r="BE408" s="183">
        <f>IF(N408="základní",J408,0)</f>
        <v>0</v>
      </c>
      <c r="BF408" s="183">
        <f>IF(N408="snížená",J408,0)</f>
        <v>0</v>
      </c>
      <c r="BG408" s="183">
        <f>IF(N408="zákl. přenesená",J408,0)</f>
        <v>0</v>
      </c>
      <c r="BH408" s="183">
        <f>IF(N408="sníž. přenesená",J408,0)</f>
        <v>0</v>
      </c>
      <c r="BI408" s="183">
        <f>IF(N408="nulová",J408,0)</f>
        <v>0</v>
      </c>
      <c r="BJ408" s="19" t="s">
        <v>83</v>
      </c>
      <c r="BK408" s="183">
        <f>ROUND(I408*H408,2)</f>
        <v>0</v>
      </c>
      <c r="BL408" s="19" t="s">
        <v>131</v>
      </c>
      <c r="BM408" s="182" t="s">
        <v>440</v>
      </c>
    </row>
    <row r="409" spans="1:65" s="2" customFormat="1" ht="19.2">
      <c r="A409" s="36"/>
      <c r="B409" s="37"/>
      <c r="C409" s="38"/>
      <c r="D409" s="184" t="s">
        <v>163</v>
      </c>
      <c r="E409" s="38"/>
      <c r="F409" s="185" t="s">
        <v>441</v>
      </c>
      <c r="G409" s="38"/>
      <c r="H409" s="38"/>
      <c r="I409" s="186"/>
      <c r="J409" s="38"/>
      <c r="K409" s="38"/>
      <c r="L409" s="41"/>
      <c r="M409" s="187"/>
      <c r="N409" s="188"/>
      <c r="O409" s="66"/>
      <c r="P409" s="66"/>
      <c r="Q409" s="66"/>
      <c r="R409" s="66"/>
      <c r="S409" s="66"/>
      <c r="T409" s="67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T409" s="19" t="s">
        <v>163</v>
      </c>
      <c r="AU409" s="19" t="s">
        <v>141</v>
      </c>
    </row>
    <row r="410" spans="1:65" s="13" customFormat="1" ht="10.199999999999999">
      <c r="B410" s="189"/>
      <c r="C410" s="190"/>
      <c r="D410" s="184" t="s">
        <v>165</v>
      </c>
      <c r="E410" s="191" t="s">
        <v>18</v>
      </c>
      <c r="F410" s="192" t="s">
        <v>442</v>
      </c>
      <c r="G410" s="190"/>
      <c r="H410" s="193">
        <v>912</v>
      </c>
      <c r="I410" s="194"/>
      <c r="J410" s="190"/>
      <c r="K410" s="190"/>
      <c r="L410" s="195"/>
      <c r="M410" s="196"/>
      <c r="N410" s="197"/>
      <c r="O410" s="197"/>
      <c r="P410" s="197"/>
      <c r="Q410" s="197"/>
      <c r="R410" s="197"/>
      <c r="S410" s="197"/>
      <c r="T410" s="198"/>
      <c r="AT410" s="199" t="s">
        <v>165</v>
      </c>
      <c r="AU410" s="199" t="s">
        <v>141</v>
      </c>
      <c r="AV410" s="13" t="s">
        <v>85</v>
      </c>
      <c r="AW410" s="13" t="s">
        <v>34</v>
      </c>
      <c r="AX410" s="13" t="s">
        <v>83</v>
      </c>
      <c r="AY410" s="199" t="s">
        <v>132</v>
      </c>
    </row>
    <row r="411" spans="1:65" s="2" customFormat="1" ht="14.4" customHeight="1">
      <c r="A411" s="36"/>
      <c r="B411" s="37"/>
      <c r="C411" s="171" t="s">
        <v>443</v>
      </c>
      <c r="D411" s="171" t="s">
        <v>136</v>
      </c>
      <c r="E411" s="172" t="s">
        <v>444</v>
      </c>
      <c r="F411" s="173" t="s">
        <v>445</v>
      </c>
      <c r="G411" s="174" t="s">
        <v>149</v>
      </c>
      <c r="H411" s="175">
        <v>33.064</v>
      </c>
      <c r="I411" s="176"/>
      <c r="J411" s="177">
        <f>ROUND(I411*H411,2)</f>
        <v>0</v>
      </c>
      <c r="K411" s="173" t="s">
        <v>140</v>
      </c>
      <c r="L411" s="41"/>
      <c r="M411" s="178" t="s">
        <v>18</v>
      </c>
      <c r="N411" s="179" t="s">
        <v>46</v>
      </c>
      <c r="O411" s="66"/>
      <c r="P411" s="180">
        <f>O411*H411</f>
        <v>0</v>
      </c>
      <c r="Q411" s="180">
        <v>2.47E-3</v>
      </c>
      <c r="R411" s="180">
        <f>Q411*H411</f>
        <v>8.1668080000000004E-2</v>
      </c>
      <c r="S411" s="180">
        <v>0</v>
      </c>
      <c r="T411" s="181">
        <f>S411*H411</f>
        <v>0</v>
      </c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R411" s="182" t="s">
        <v>131</v>
      </c>
      <c r="AT411" s="182" t="s">
        <v>136</v>
      </c>
      <c r="AU411" s="182" t="s">
        <v>141</v>
      </c>
      <c r="AY411" s="19" t="s">
        <v>132</v>
      </c>
      <c r="BE411" s="183">
        <f>IF(N411="základní",J411,0)</f>
        <v>0</v>
      </c>
      <c r="BF411" s="183">
        <f>IF(N411="snížená",J411,0)</f>
        <v>0</v>
      </c>
      <c r="BG411" s="183">
        <f>IF(N411="zákl. přenesená",J411,0)</f>
        <v>0</v>
      </c>
      <c r="BH411" s="183">
        <f>IF(N411="sníž. přenesená",J411,0)</f>
        <v>0</v>
      </c>
      <c r="BI411" s="183">
        <f>IF(N411="nulová",J411,0)</f>
        <v>0</v>
      </c>
      <c r="BJ411" s="19" t="s">
        <v>83</v>
      </c>
      <c r="BK411" s="183">
        <f>ROUND(I411*H411,2)</f>
        <v>0</v>
      </c>
      <c r="BL411" s="19" t="s">
        <v>131</v>
      </c>
      <c r="BM411" s="182" t="s">
        <v>446</v>
      </c>
    </row>
    <row r="412" spans="1:65" s="14" customFormat="1" ht="20.399999999999999">
      <c r="B412" s="200"/>
      <c r="C412" s="201"/>
      <c r="D412" s="184" t="s">
        <v>165</v>
      </c>
      <c r="E412" s="202" t="s">
        <v>18</v>
      </c>
      <c r="F412" s="203" t="s">
        <v>447</v>
      </c>
      <c r="G412" s="201"/>
      <c r="H412" s="202" t="s">
        <v>18</v>
      </c>
      <c r="I412" s="204"/>
      <c r="J412" s="201"/>
      <c r="K412" s="201"/>
      <c r="L412" s="205"/>
      <c r="M412" s="206"/>
      <c r="N412" s="207"/>
      <c r="O412" s="207"/>
      <c r="P412" s="207"/>
      <c r="Q412" s="207"/>
      <c r="R412" s="207"/>
      <c r="S412" s="207"/>
      <c r="T412" s="208"/>
      <c r="AT412" s="209" t="s">
        <v>165</v>
      </c>
      <c r="AU412" s="209" t="s">
        <v>141</v>
      </c>
      <c r="AV412" s="14" t="s">
        <v>83</v>
      </c>
      <c r="AW412" s="14" t="s">
        <v>34</v>
      </c>
      <c r="AX412" s="14" t="s">
        <v>75</v>
      </c>
      <c r="AY412" s="209" t="s">
        <v>132</v>
      </c>
    </row>
    <row r="413" spans="1:65" s="13" customFormat="1" ht="10.199999999999999">
      <c r="B413" s="189"/>
      <c r="C413" s="190"/>
      <c r="D413" s="184" t="s">
        <v>165</v>
      </c>
      <c r="E413" s="191" t="s">
        <v>18</v>
      </c>
      <c r="F413" s="192" t="s">
        <v>448</v>
      </c>
      <c r="G413" s="190"/>
      <c r="H413" s="193">
        <v>5</v>
      </c>
      <c r="I413" s="194"/>
      <c r="J413" s="190"/>
      <c r="K413" s="190"/>
      <c r="L413" s="195"/>
      <c r="M413" s="196"/>
      <c r="N413" s="197"/>
      <c r="O413" s="197"/>
      <c r="P413" s="197"/>
      <c r="Q413" s="197"/>
      <c r="R413" s="197"/>
      <c r="S413" s="197"/>
      <c r="T413" s="198"/>
      <c r="AT413" s="199" t="s">
        <v>165</v>
      </c>
      <c r="AU413" s="199" t="s">
        <v>141</v>
      </c>
      <c r="AV413" s="13" t="s">
        <v>85</v>
      </c>
      <c r="AW413" s="13" t="s">
        <v>34</v>
      </c>
      <c r="AX413" s="13" t="s">
        <v>75</v>
      </c>
      <c r="AY413" s="199" t="s">
        <v>132</v>
      </c>
    </row>
    <row r="414" spans="1:65" s="14" customFormat="1" ht="10.199999999999999">
      <c r="B414" s="200"/>
      <c r="C414" s="201"/>
      <c r="D414" s="184" t="s">
        <v>165</v>
      </c>
      <c r="E414" s="202" t="s">
        <v>18</v>
      </c>
      <c r="F414" s="203" t="s">
        <v>449</v>
      </c>
      <c r="G414" s="201"/>
      <c r="H414" s="202" t="s">
        <v>18</v>
      </c>
      <c r="I414" s="204"/>
      <c r="J414" s="201"/>
      <c r="K414" s="201"/>
      <c r="L414" s="205"/>
      <c r="M414" s="206"/>
      <c r="N414" s="207"/>
      <c r="O414" s="207"/>
      <c r="P414" s="207"/>
      <c r="Q414" s="207"/>
      <c r="R414" s="207"/>
      <c r="S414" s="207"/>
      <c r="T414" s="208"/>
      <c r="AT414" s="209" t="s">
        <v>165</v>
      </c>
      <c r="AU414" s="209" t="s">
        <v>141</v>
      </c>
      <c r="AV414" s="14" t="s">
        <v>83</v>
      </c>
      <c r="AW414" s="14" t="s">
        <v>34</v>
      </c>
      <c r="AX414" s="14" t="s">
        <v>75</v>
      </c>
      <c r="AY414" s="209" t="s">
        <v>132</v>
      </c>
    </row>
    <row r="415" spans="1:65" s="13" customFormat="1" ht="10.199999999999999">
      <c r="B415" s="189"/>
      <c r="C415" s="190"/>
      <c r="D415" s="184" t="s">
        <v>165</v>
      </c>
      <c r="E415" s="191" t="s">
        <v>18</v>
      </c>
      <c r="F415" s="192" t="s">
        <v>450</v>
      </c>
      <c r="G415" s="190"/>
      <c r="H415" s="193">
        <v>4.5149999999999997</v>
      </c>
      <c r="I415" s="194"/>
      <c r="J415" s="190"/>
      <c r="K415" s="190"/>
      <c r="L415" s="195"/>
      <c r="M415" s="196"/>
      <c r="N415" s="197"/>
      <c r="O415" s="197"/>
      <c r="P415" s="197"/>
      <c r="Q415" s="197"/>
      <c r="R415" s="197"/>
      <c r="S415" s="197"/>
      <c r="T415" s="198"/>
      <c r="AT415" s="199" t="s">
        <v>165</v>
      </c>
      <c r="AU415" s="199" t="s">
        <v>141</v>
      </c>
      <c r="AV415" s="13" t="s">
        <v>85</v>
      </c>
      <c r="AW415" s="13" t="s">
        <v>34</v>
      </c>
      <c r="AX415" s="13" t="s">
        <v>75</v>
      </c>
      <c r="AY415" s="199" t="s">
        <v>132</v>
      </c>
    </row>
    <row r="416" spans="1:65" s="14" customFormat="1" ht="10.199999999999999">
      <c r="B416" s="200"/>
      <c r="C416" s="201"/>
      <c r="D416" s="184" t="s">
        <v>165</v>
      </c>
      <c r="E416" s="202" t="s">
        <v>18</v>
      </c>
      <c r="F416" s="203" t="s">
        <v>209</v>
      </c>
      <c r="G416" s="201"/>
      <c r="H416" s="202" t="s">
        <v>18</v>
      </c>
      <c r="I416" s="204"/>
      <c r="J416" s="201"/>
      <c r="K416" s="201"/>
      <c r="L416" s="205"/>
      <c r="M416" s="206"/>
      <c r="N416" s="207"/>
      <c r="O416" s="207"/>
      <c r="P416" s="207"/>
      <c r="Q416" s="207"/>
      <c r="R416" s="207"/>
      <c r="S416" s="207"/>
      <c r="T416" s="208"/>
      <c r="AT416" s="209" t="s">
        <v>165</v>
      </c>
      <c r="AU416" s="209" t="s">
        <v>141</v>
      </c>
      <c r="AV416" s="14" t="s">
        <v>83</v>
      </c>
      <c r="AW416" s="14" t="s">
        <v>34</v>
      </c>
      <c r="AX416" s="14" t="s">
        <v>75</v>
      </c>
      <c r="AY416" s="209" t="s">
        <v>132</v>
      </c>
    </row>
    <row r="417" spans="1:65" s="13" customFormat="1" ht="10.199999999999999">
      <c r="B417" s="189"/>
      <c r="C417" s="190"/>
      <c r="D417" s="184" t="s">
        <v>165</v>
      </c>
      <c r="E417" s="191" t="s">
        <v>18</v>
      </c>
      <c r="F417" s="192" t="s">
        <v>451</v>
      </c>
      <c r="G417" s="190"/>
      <c r="H417" s="193">
        <v>5.9489999999999998</v>
      </c>
      <c r="I417" s="194"/>
      <c r="J417" s="190"/>
      <c r="K417" s="190"/>
      <c r="L417" s="195"/>
      <c r="M417" s="196"/>
      <c r="N417" s="197"/>
      <c r="O417" s="197"/>
      <c r="P417" s="197"/>
      <c r="Q417" s="197"/>
      <c r="R417" s="197"/>
      <c r="S417" s="197"/>
      <c r="T417" s="198"/>
      <c r="AT417" s="199" t="s">
        <v>165</v>
      </c>
      <c r="AU417" s="199" t="s">
        <v>141</v>
      </c>
      <c r="AV417" s="13" t="s">
        <v>85</v>
      </c>
      <c r="AW417" s="13" t="s">
        <v>34</v>
      </c>
      <c r="AX417" s="13" t="s">
        <v>75</v>
      </c>
      <c r="AY417" s="199" t="s">
        <v>132</v>
      </c>
    </row>
    <row r="418" spans="1:65" s="14" customFormat="1" ht="10.199999999999999">
      <c r="B418" s="200"/>
      <c r="C418" s="201"/>
      <c r="D418" s="184" t="s">
        <v>165</v>
      </c>
      <c r="E418" s="202" t="s">
        <v>18</v>
      </c>
      <c r="F418" s="203" t="s">
        <v>452</v>
      </c>
      <c r="G418" s="201"/>
      <c r="H418" s="202" t="s">
        <v>18</v>
      </c>
      <c r="I418" s="204"/>
      <c r="J418" s="201"/>
      <c r="K418" s="201"/>
      <c r="L418" s="205"/>
      <c r="M418" s="206"/>
      <c r="N418" s="207"/>
      <c r="O418" s="207"/>
      <c r="P418" s="207"/>
      <c r="Q418" s="207"/>
      <c r="R418" s="207"/>
      <c r="S418" s="207"/>
      <c r="T418" s="208"/>
      <c r="AT418" s="209" t="s">
        <v>165</v>
      </c>
      <c r="AU418" s="209" t="s">
        <v>141</v>
      </c>
      <c r="AV418" s="14" t="s">
        <v>83</v>
      </c>
      <c r="AW418" s="14" t="s">
        <v>34</v>
      </c>
      <c r="AX418" s="14" t="s">
        <v>75</v>
      </c>
      <c r="AY418" s="209" t="s">
        <v>132</v>
      </c>
    </row>
    <row r="419" spans="1:65" s="13" customFormat="1" ht="10.199999999999999">
      <c r="B419" s="189"/>
      <c r="C419" s="190"/>
      <c r="D419" s="184" t="s">
        <v>165</v>
      </c>
      <c r="E419" s="191" t="s">
        <v>18</v>
      </c>
      <c r="F419" s="192" t="s">
        <v>453</v>
      </c>
      <c r="G419" s="190"/>
      <c r="H419" s="193">
        <v>5.4</v>
      </c>
      <c r="I419" s="194"/>
      <c r="J419" s="190"/>
      <c r="K419" s="190"/>
      <c r="L419" s="195"/>
      <c r="M419" s="196"/>
      <c r="N419" s="197"/>
      <c r="O419" s="197"/>
      <c r="P419" s="197"/>
      <c r="Q419" s="197"/>
      <c r="R419" s="197"/>
      <c r="S419" s="197"/>
      <c r="T419" s="198"/>
      <c r="AT419" s="199" t="s">
        <v>165</v>
      </c>
      <c r="AU419" s="199" t="s">
        <v>141</v>
      </c>
      <c r="AV419" s="13" t="s">
        <v>85</v>
      </c>
      <c r="AW419" s="13" t="s">
        <v>34</v>
      </c>
      <c r="AX419" s="13" t="s">
        <v>75</v>
      </c>
      <c r="AY419" s="199" t="s">
        <v>132</v>
      </c>
    </row>
    <row r="420" spans="1:65" s="14" customFormat="1" ht="10.199999999999999">
      <c r="B420" s="200"/>
      <c r="C420" s="201"/>
      <c r="D420" s="184" t="s">
        <v>165</v>
      </c>
      <c r="E420" s="202" t="s">
        <v>18</v>
      </c>
      <c r="F420" s="203" t="s">
        <v>454</v>
      </c>
      <c r="G420" s="201"/>
      <c r="H420" s="202" t="s">
        <v>18</v>
      </c>
      <c r="I420" s="204"/>
      <c r="J420" s="201"/>
      <c r="K420" s="201"/>
      <c r="L420" s="205"/>
      <c r="M420" s="206"/>
      <c r="N420" s="207"/>
      <c r="O420" s="207"/>
      <c r="P420" s="207"/>
      <c r="Q420" s="207"/>
      <c r="R420" s="207"/>
      <c r="S420" s="207"/>
      <c r="T420" s="208"/>
      <c r="AT420" s="209" t="s">
        <v>165</v>
      </c>
      <c r="AU420" s="209" t="s">
        <v>141</v>
      </c>
      <c r="AV420" s="14" t="s">
        <v>83</v>
      </c>
      <c r="AW420" s="14" t="s">
        <v>34</v>
      </c>
      <c r="AX420" s="14" t="s">
        <v>75</v>
      </c>
      <c r="AY420" s="209" t="s">
        <v>132</v>
      </c>
    </row>
    <row r="421" spans="1:65" s="13" customFormat="1" ht="10.199999999999999">
      <c r="B421" s="189"/>
      <c r="C421" s="190"/>
      <c r="D421" s="184" t="s">
        <v>165</v>
      </c>
      <c r="E421" s="191" t="s">
        <v>18</v>
      </c>
      <c r="F421" s="192" t="s">
        <v>455</v>
      </c>
      <c r="G421" s="190"/>
      <c r="H421" s="193">
        <v>5.52</v>
      </c>
      <c r="I421" s="194"/>
      <c r="J421" s="190"/>
      <c r="K421" s="190"/>
      <c r="L421" s="195"/>
      <c r="M421" s="196"/>
      <c r="N421" s="197"/>
      <c r="O421" s="197"/>
      <c r="P421" s="197"/>
      <c r="Q421" s="197"/>
      <c r="R421" s="197"/>
      <c r="S421" s="197"/>
      <c r="T421" s="198"/>
      <c r="AT421" s="199" t="s">
        <v>165</v>
      </c>
      <c r="AU421" s="199" t="s">
        <v>141</v>
      </c>
      <c r="AV421" s="13" t="s">
        <v>85</v>
      </c>
      <c r="AW421" s="13" t="s">
        <v>34</v>
      </c>
      <c r="AX421" s="13" t="s">
        <v>75</v>
      </c>
      <c r="AY421" s="199" t="s">
        <v>132</v>
      </c>
    </row>
    <row r="422" spans="1:65" s="14" customFormat="1" ht="10.199999999999999">
      <c r="B422" s="200"/>
      <c r="C422" s="201"/>
      <c r="D422" s="184" t="s">
        <v>165</v>
      </c>
      <c r="E422" s="202" t="s">
        <v>18</v>
      </c>
      <c r="F422" s="203" t="s">
        <v>286</v>
      </c>
      <c r="G422" s="201"/>
      <c r="H422" s="202" t="s">
        <v>18</v>
      </c>
      <c r="I422" s="204"/>
      <c r="J422" s="201"/>
      <c r="K422" s="201"/>
      <c r="L422" s="205"/>
      <c r="M422" s="206"/>
      <c r="N422" s="207"/>
      <c r="O422" s="207"/>
      <c r="P422" s="207"/>
      <c r="Q422" s="207"/>
      <c r="R422" s="207"/>
      <c r="S422" s="207"/>
      <c r="T422" s="208"/>
      <c r="AT422" s="209" t="s">
        <v>165</v>
      </c>
      <c r="AU422" s="209" t="s">
        <v>141</v>
      </c>
      <c r="AV422" s="14" t="s">
        <v>83</v>
      </c>
      <c r="AW422" s="14" t="s">
        <v>34</v>
      </c>
      <c r="AX422" s="14" t="s">
        <v>75</v>
      </c>
      <c r="AY422" s="209" t="s">
        <v>132</v>
      </c>
    </row>
    <row r="423" spans="1:65" s="13" customFormat="1" ht="10.199999999999999">
      <c r="B423" s="189"/>
      <c r="C423" s="190"/>
      <c r="D423" s="184" t="s">
        <v>165</v>
      </c>
      <c r="E423" s="191" t="s">
        <v>18</v>
      </c>
      <c r="F423" s="192" t="s">
        <v>456</v>
      </c>
      <c r="G423" s="190"/>
      <c r="H423" s="193">
        <v>0.9</v>
      </c>
      <c r="I423" s="194"/>
      <c r="J423" s="190"/>
      <c r="K423" s="190"/>
      <c r="L423" s="195"/>
      <c r="M423" s="196"/>
      <c r="N423" s="197"/>
      <c r="O423" s="197"/>
      <c r="P423" s="197"/>
      <c r="Q423" s="197"/>
      <c r="R423" s="197"/>
      <c r="S423" s="197"/>
      <c r="T423" s="198"/>
      <c r="AT423" s="199" t="s">
        <v>165</v>
      </c>
      <c r="AU423" s="199" t="s">
        <v>141</v>
      </c>
      <c r="AV423" s="13" t="s">
        <v>85</v>
      </c>
      <c r="AW423" s="13" t="s">
        <v>34</v>
      </c>
      <c r="AX423" s="13" t="s">
        <v>75</v>
      </c>
      <c r="AY423" s="199" t="s">
        <v>132</v>
      </c>
    </row>
    <row r="424" spans="1:65" s="14" customFormat="1" ht="10.199999999999999">
      <c r="B424" s="200"/>
      <c r="C424" s="201"/>
      <c r="D424" s="184" t="s">
        <v>165</v>
      </c>
      <c r="E424" s="202" t="s">
        <v>18</v>
      </c>
      <c r="F424" s="203" t="s">
        <v>288</v>
      </c>
      <c r="G424" s="201"/>
      <c r="H424" s="202" t="s">
        <v>18</v>
      </c>
      <c r="I424" s="204"/>
      <c r="J424" s="201"/>
      <c r="K424" s="201"/>
      <c r="L424" s="205"/>
      <c r="M424" s="206"/>
      <c r="N424" s="207"/>
      <c r="O424" s="207"/>
      <c r="P424" s="207"/>
      <c r="Q424" s="207"/>
      <c r="R424" s="207"/>
      <c r="S424" s="207"/>
      <c r="T424" s="208"/>
      <c r="AT424" s="209" t="s">
        <v>165</v>
      </c>
      <c r="AU424" s="209" t="s">
        <v>141</v>
      </c>
      <c r="AV424" s="14" t="s">
        <v>83</v>
      </c>
      <c r="AW424" s="14" t="s">
        <v>34</v>
      </c>
      <c r="AX424" s="14" t="s">
        <v>75</v>
      </c>
      <c r="AY424" s="209" t="s">
        <v>132</v>
      </c>
    </row>
    <row r="425" spans="1:65" s="13" customFormat="1" ht="10.199999999999999">
      <c r="B425" s="189"/>
      <c r="C425" s="190"/>
      <c r="D425" s="184" t="s">
        <v>165</v>
      </c>
      <c r="E425" s="191" t="s">
        <v>18</v>
      </c>
      <c r="F425" s="192" t="s">
        <v>457</v>
      </c>
      <c r="G425" s="190"/>
      <c r="H425" s="193">
        <v>0.78</v>
      </c>
      <c r="I425" s="194"/>
      <c r="J425" s="190"/>
      <c r="K425" s="190"/>
      <c r="L425" s="195"/>
      <c r="M425" s="196"/>
      <c r="N425" s="197"/>
      <c r="O425" s="197"/>
      <c r="P425" s="197"/>
      <c r="Q425" s="197"/>
      <c r="R425" s="197"/>
      <c r="S425" s="197"/>
      <c r="T425" s="198"/>
      <c r="AT425" s="199" t="s">
        <v>165</v>
      </c>
      <c r="AU425" s="199" t="s">
        <v>141</v>
      </c>
      <c r="AV425" s="13" t="s">
        <v>85</v>
      </c>
      <c r="AW425" s="13" t="s">
        <v>34</v>
      </c>
      <c r="AX425" s="13" t="s">
        <v>75</v>
      </c>
      <c r="AY425" s="199" t="s">
        <v>132</v>
      </c>
    </row>
    <row r="426" spans="1:65" s="14" customFormat="1" ht="10.199999999999999">
      <c r="B426" s="200"/>
      <c r="C426" s="201"/>
      <c r="D426" s="184" t="s">
        <v>165</v>
      </c>
      <c r="E426" s="202" t="s">
        <v>18</v>
      </c>
      <c r="F426" s="203" t="s">
        <v>244</v>
      </c>
      <c r="G426" s="201"/>
      <c r="H426" s="202" t="s">
        <v>18</v>
      </c>
      <c r="I426" s="204"/>
      <c r="J426" s="201"/>
      <c r="K426" s="201"/>
      <c r="L426" s="205"/>
      <c r="M426" s="206"/>
      <c r="N426" s="207"/>
      <c r="O426" s="207"/>
      <c r="P426" s="207"/>
      <c r="Q426" s="207"/>
      <c r="R426" s="207"/>
      <c r="S426" s="207"/>
      <c r="T426" s="208"/>
      <c r="AT426" s="209" t="s">
        <v>165</v>
      </c>
      <c r="AU426" s="209" t="s">
        <v>141</v>
      </c>
      <c r="AV426" s="14" t="s">
        <v>83</v>
      </c>
      <c r="AW426" s="14" t="s">
        <v>34</v>
      </c>
      <c r="AX426" s="14" t="s">
        <v>75</v>
      </c>
      <c r="AY426" s="209" t="s">
        <v>132</v>
      </c>
    </row>
    <row r="427" spans="1:65" s="13" customFormat="1" ht="10.199999999999999">
      <c r="B427" s="189"/>
      <c r="C427" s="190"/>
      <c r="D427" s="184" t="s">
        <v>165</v>
      </c>
      <c r="E427" s="191" t="s">
        <v>18</v>
      </c>
      <c r="F427" s="192" t="s">
        <v>458</v>
      </c>
      <c r="G427" s="190"/>
      <c r="H427" s="193">
        <v>5</v>
      </c>
      <c r="I427" s="194"/>
      <c r="J427" s="190"/>
      <c r="K427" s="190"/>
      <c r="L427" s="195"/>
      <c r="M427" s="196"/>
      <c r="N427" s="197"/>
      <c r="O427" s="197"/>
      <c r="P427" s="197"/>
      <c r="Q427" s="197"/>
      <c r="R427" s="197"/>
      <c r="S427" s="197"/>
      <c r="T427" s="198"/>
      <c r="AT427" s="199" t="s">
        <v>165</v>
      </c>
      <c r="AU427" s="199" t="s">
        <v>141</v>
      </c>
      <c r="AV427" s="13" t="s">
        <v>85</v>
      </c>
      <c r="AW427" s="13" t="s">
        <v>34</v>
      </c>
      <c r="AX427" s="13" t="s">
        <v>75</v>
      </c>
      <c r="AY427" s="199" t="s">
        <v>132</v>
      </c>
    </row>
    <row r="428" spans="1:65" s="15" customFormat="1" ht="10.199999999999999">
      <c r="B428" s="210"/>
      <c r="C428" s="211"/>
      <c r="D428" s="184" t="s">
        <v>165</v>
      </c>
      <c r="E428" s="212" t="s">
        <v>18</v>
      </c>
      <c r="F428" s="213" t="s">
        <v>203</v>
      </c>
      <c r="G428" s="211"/>
      <c r="H428" s="214">
        <v>33.064</v>
      </c>
      <c r="I428" s="215"/>
      <c r="J428" s="211"/>
      <c r="K428" s="211"/>
      <c r="L428" s="216"/>
      <c r="M428" s="217"/>
      <c r="N428" s="218"/>
      <c r="O428" s="218"/>
      <c r="P428" s="218"/>
      <c r="Q428" s="218"/>
      <c r="R428" s="218"/>
      <c r="S428" s="218"/>
      <c r="T428" s="219"/>
      <c r="AT428" s="220" t="s">
        <v>165</v>
      </c>
      <c r="AU428" s="220" t="s">
        <v>141</v>
      </c>
      <c r="AV428" s="15" t="s">
        <v>131</v>
      </c>
      <c r="AW428" s="15" t="s">
        <v>34</v>
      </c>
      <c r="AX428" s="15" t="s">
        <v>83</v>
      </c>
      <c r="AY428" s="220" t="s">
        <v>132</v>
      </c>
    </row>
    <row r="429" spans="1:65" s="2" customFormat="1" ht="14.4" customHeight="1">
      <c r="A429" s="36"/>
      <c r="B429" s="37"/>
      <c r="C429" s="171" t="s">
        <v>459</v>
      </c>
      <c r="D429" s="171" t="s">
        <v>136</v>
      </c>
      <c r="E429" s="172" t="s">
        <v>460</v>
      </c>
      <c r="F429" s="173" t="s">
        <v>461</v>
      </c>
      <c r="G429" s="174" t="s">
        <v>149</v>
      </c>
      <c r="H429" s="175">
        <v>33.064</v>
      </c>
      <c r="I429" s="176"/>
      <c r="J429" s="177">
        <f>ROUND(I429*H429,2)</f>
        <v>0</v>
      </c>
      <c r="K429" s="173" t="s">
        <v>140</v>
      </c>
      <c r="L429" s="41"/>
      <c r="M429" s="178" t="s">
        <v>18</v>
      </c>
      <c r="N429" s="179" t="s">
        <v>46</v>
      </c>
      <c r="O429" s="66"/>
      <c r="P429" s="180">
        <f>O429*H429</f>
        <v>0</v>
      </c>
      <c r="Q429" s="180">
        <v>0</v>
      </c>
      <c r="R429" s="180">
        <f>Q429*H429</f>
        <v>0</v>
      </c>
      <c r="S429" s="180">
        <v>0</v>
      </c>
      <c r="T429" s="181">
        <f>S429*H429</f>
        <v>0</v>
      </c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R429" s="182" t="s">
        <v>131</v>
      </c>
      <c r="AT429" s="182" t="s">
        <v>136</v>
      </c>
      <c r="AU429" s="182" t="s">
        <v>141</v>
      </c>
      <c r="AY429" s="19" t="s">
        <v>132</v>
      </c>
      <c r="BE429" s="183">
        <f>IF(N429="základní",J429,0)</f>
        <v>0</v>
      </c>
      <c r="BF429" s="183">
        <f>IF(N429="snížená",J429,0)</f>
        <v>0</v>
      </c>
      <c r="BG429" s="183">
        <f>IF(N429="zákl. přenesená",J429,0)</f>
        <v>0</v>
      </c>
      <c r="BH429" s="183">
        <f>IF(N429="sníž. přenesená",J429,0)</f>
        <v>0</v>
      </c>
      <c r="BI429" s="183">
        <f>IF(N429="nulová",J429,0)</f>
        <v>0</v>
      </c>
      <c r="BJ429" s="19" t="s">
        <v>83</v>
      </c>
      <c r="BK429" s="183">
        <f>ROUND(I429*H429,2)</f>
        <v>0</v>
      </c>
      <c r="BL429" s="19" t="s">
        <v>131</v>
      </c>
      <c r="BM429" s="182" t="s">
        <v>462</v>
      </c>
    </row>
    <row r="430" spans="1:65" s="12" customFormat="1" ht="20.85" customHeight="1">
      <c r="B430" s="155"/>
      <c r="C430" s="156"/>
      <c r="D430" s="157" t="s">
        <v>74</v>
      </c>
      <c r="E430" s="169" t="s">
        <v>141</v>
      </c>
      <c r="F430" s="169" t="s">
        <v>463</v>
      </c>
      <c r="G430" s="156"/>
      <c r="H430" s="156"/>
      <c r="I430" s="159"/>
      <c r="J430" s="170">
        <f>BK430</f>
        <v>0</v>
      </c>
      <c r="K430" s="156"/>
      <c r="L430" s="161"/>
      <c r="M430" s="162"/>
      <c r="N430" s="163"/>
      <c r="O430" s="163"/>
      <c r="P430" s="164">
        <f>SUM(P431:P445)</f>
        <v>0</v>
      </c>
      <c r="Q430" s="163"/>
      <c r="R430" s="164">
        <f>SUM(R431:R445)</f>
        <v>18.552530000000001</v>
      </c>
      <c r="S430" s="163"/>
      <c r="T430" s="165">
        <f>SUM(T431:T445)</f>
        <v>0</v>
      </c>
      <c r="AR430" s="166" t="s">
        <v>83</v>
      </c>
      <c r="AT430" s="167" t="s">
        <v>74</v>
      </c>
      <c r="AU430" s="167" t="s">
        <v>85</v>
      </c>
      <c r="AY430" s="166" t="s">
        <v>132</v>
      </c>
      <c r="BK430" s="168">
        <f>SUM(BK431:BK445)</f>
        <v>0</v>
      </c>
    </row>
    <row r="431" spans="1:65" s="2" customFormat="1" ht="37.799999999999997" customHeight="1">
      <c r="A431" s="36"/>
      <c r="B431" s="37"/>
      <c r="C431" s="171" t="s">
        <v>464</v>
      </c>
      <c r="D431" s="171" t="s">
        <v>136</v>
      </c>
      <c r="E431" s="172" t="s">
        <v>465</v>
      </c>
      <c r="F431" s="173" t="s">
        <v>466</v>
      </c>
      <c r="G431" s="174" t="s">
        <v>153</v>
      </c>
      <c r="H431" s="175">
        <v>103</v>
      </c>
      <c r="I431" s="176"/>
      <c r="J431" s="177">
        <f>ROUND(I431*H431,2)</f>
        <v>0</v>
      </c>
      <c r="K431" s="173" t="s">
        <v>140</v>
      </c>
      <c r="L431" s="41"/>
      <c r="M431" s="178" t="s">
        <v>18</v>
      </c>
      <c r="N431" s="179" t="s">
        <v>46</v>
      </c>
      <c r="O431" s="66"/>
      <c r="P431" s="180">
        <f>O431*H431</f>
        <v>0</v>
      </c>
      <c r="Q431" s="180">
        <v>0.17488999999999999</v>
      </c>
      <c r="R431" s="180">
        <f>Q431*H431</f>
        <v>18.013669999999998</v>
      </c>
      <c r="S431" s="180">
        <v>0</v>
      </c>
      <c r="T431" s="181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182" t="s">
        <v>131</v>
      </c>
      <c r="AT431" s="182" t="s">
        <v>136</v>
      </c>
      <c r="AU431" s="182" t="s">
        <v>141</v>
      </c>
      <c r="AY431" s="19" t="s">
        <v>132</v>
      </c>
      <c r="BE431" s="183">
        <f>IF(N431="základní",J431,0)</f>
        <v>0</v>
      </c>
      <c r="BF431" s="183">
        <f>IF(N431="snížená",J431,0)</f>
        <v>0</v>
      </c>
      <c r="BG431" s="183">
        <f>IF(N431="zákl. přenesená",J431,0)</f>
        <v>0</v>
      </c>
      <c r="BH431" s="183">
        <f>IF(N431="sníž. přenesená",J431,0)</f>
        <v>0</v>
      </c>
      <c r="BI431" s="183">
        <f>IF(N431="nulová",J431,0)</f>
        <v>0</v>
      </c>
      <c r="BJ431" s="19" t="s">
        <v>83</v>
      </c>
      <c r="BK431" s="183">
        <f>ROUND(I431*H431,2)</f>
        <v>0</v>
      </c>
      <c r="BL431" s="19" t="s">
        <v>131</v>
      </c>
      <c r="BM431" s="182" t="s">
        <v>467</v>
      </c>
    </row>
    <row r="432" spans="1:65" s="13" customFormat="1" ht="10.199999999999999">
      <c r="B432" s="189"/>
      <c r="C432" s="190"/>
      <c r="D432" s="184" t="s">
        <v>165</v>
      </c>
      <c r="E432" s="191" t="s">
        <v>18</v>
      </c>
      <c r="F432" s="192" t="s">
        <v>468</v>
      </c>
      <c r="G432" s="190"/>
      <c r="H432" s="193">
        <v>103</v>
      </c>
      <c r="I432" s="194"/>
      <c r="J432" s="190"/>
      <c r="K432" s="190"/>
      <c r="L432" s="195"/>
      <c r="M432" s="196"/>
      <c r="N432" s="197"/>
      <c r="O432" s="197"/>
      <c r="P432" s="197"/>
      <c r="Q432" s="197"/>
      <c r="R432" s="197"/>
      <c r="S432" s="197"/>
      <c r="T432" s="198"/>
      <c r="AT432" s="199" t="s">
        <v>165</v>
      </c>
      <c r="AU432" s="199" t="s">
        <v>141</v>
      </c>
      <c r="AV432" s="13" t="s">
        <v>85</v>
      </c>
      <c r="AW432" s="13" t="s">
        <v>34</v>
      </c>
      <c r="AX432" s="13" t="s">
        <v>83</v>
      </c>
      <c r="AY432" s="199" t="s">
        <v>132</v>
      </c>
    </row>
    <row r="433" spans="1:65" s="2" customFormat="1" ht="24.15" customHeight="1">
      <c r="A433" s="36"/>
      <c r="B433" s="37"/>
      <c r="C433" s="232" t="s">
        <v>469</v>
      </c>
      <c r="D433" s="232" t="s">
        <v>396</v>
      </c>
      <c r="E433" s="233" t="s">
        <v>470</v>
      </c>
      <c r="F433" s="234" t="s">
        <v>471</v>
      </c>
      <c r="G433" s="235" t="s">
        <v>153</v>
      </c>
      <c r="H433" s="236">
        <v>5</v>
      </c>
      <c r="I433" s="237"/>
      <c r="J433" s="238">
        <f>ROUND(I433*H433,2)</f>
        <v>0</v>
      </c>
      <c r="K433" s="234" t="s">
        <v>140</v>
      </c>
      <c r="L433" s="239"/>
      <c r="M433" s="240" t="s">
        <v>18</v>
      </c>
      <c r="N433" s="241" t="s">
        <v>46</v>
      </c>
      <c r="O433" s="66"/>
      <c r="P433" s="180">
        <f>O433*H433</f>
        <v>0</v>
      </c>
      <c r="Q433" s="180">
        <v>3.5999999999999999E-3</v>
      </c>
      <c r="R433" s="180">
        <f>Q433*H433</f>
        <v>1.7999999999999999E-2</v>
      </c>
      <c r="S433" s="180">
        <v>0</v>
      </c>
      <c r="T433" s="181">
        <f>S433*H433</f>
        <v>0</v>
      </c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R433" s="182" t="s">
        <v>173</v>
      </c>
      <c r="AT433" s="182" t="s">
        <v>396</v>
      </c>
      <c r="AU433" s="182" t="s">
        <v>141</v>
      </c>
      <c r="AY433" s="19" t="s">
        <v>132</v>
      </c>
      <c r="BE433" s="183">
        <f>IF(N433="základní",J433,0)</f>
        <v>0</v>
      </c>
      <c r="BF433" s="183">
        <f>IF(N433="snížená",J433,0)</f>
        <v>0</v>
      </c>
      <c r="BG433" s="183">
        <f>IF(N433="zákl. přenesená",J433,0)</f>
        <v>0</v>
      </c>
      <c r="BH433" s="183">
        <f>IF(N433="sníž. přenesená",J433,0)</f>
        <v>0</v>
      </c>
      <c r="BI433" s="183">
        <f>IF(N433="nulová",J433,0)</f>
        <v>0</v>
      </c>
      <c r="BJ433" s="19" t="s">
        <v>83</v>
      </c>
      <c r="BK433" s="183">
        <f>ROUND(I433*H433,2)</f>
        <v>0</v>
      </c>
      <c r="BL433" s="19" t="s">
        <v>131</v>
      </c>
      <c r="BM433" s="182" t="s">
        <v>472</v>
      </c>
    </row>
    <row r="434" spans="1:65" s="2" customFormat="1" ht="24.15" customHeight="1">
      <c r="A434" s="36"/>
      <c r="B434" s="37"/>
      <c r="C434" s="232" t="s">
        <v>473</v>
      </c>
      <c r="D434" s="232" t="s">
        <v>396</v>
      </c>
      <c r="E434" s="233" t="s">
        <v>474</v>
      </c>
      <c r="F434" s="234" t="s">
        <v>475</v>
      </c>
      <c r="G434" s="235" t="s">
        <v>153</v>
      </c>
      <c r="H434" s="236">
        <v>84</v>
      </c>
      <c r="I434" s="237"/>
      <c r="J434" s="238">
        <f>ROUND(I434*H434,2)</f>
        <v>0</v>
      </c>
      <c r="K434" s="234" t="s">
        <v>140</v>
      </c>
      <c r="L434" s="239"/>
      <c r="M434" s="240" t="s">
        <v>18</v>
      </c>
      <c r="N434" s="241" t="s">
        <v>46</v>
      </c>
      <c r="O434" s="66"/>
      <c r="P434" s="180">
        <f>O434*H434</f>
        <v>0</v>
      </c>
      <c r="Q434" s="180">
        <v>2.8999999999999998E-3</v>
      </c>
      <c r="R434" s="180">
        <f>Q434*H434</f>
        <v>0.24359999999999998</v>
      </c>
      <c r="S434" s="180">
        <v>0</v>
      </c>
      <c r="T434" s="181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82" t="s">
        <v>173</v>
      </c>
      <c r="AT434" s="182" t="s">
        <v>396</v>
      </c>
      <c r="AU434" s="182" t="s">
        <v>141</v>
      </c>
      <c r="AY434" s="19" t="s">
        <v>132</v>
      </c>
      <c r="BE434" s="183">
        <f>IF(N434="základní",J434,0)</f>
        <v>0</v>
      </c>
      <c r="BF434" s="183">
        <f>IF(N434="snížená",J434,0)</f>
        <v>0</v>
      </c>
      <c r="BG434" s="183">
        <f>IF(N434="zákl. přenesená",J434,0)</f>
        <v>0</v>
      </c>
      <c r="BH434" s="183">
        <f>IF(N434="sníž. přenesená",J434,0)</f>
        <v>0</v>
      </c>
      <c r="BI434" s="183">
        <f>IF(N434="nulová",J434,0)</f>
        <v>0</v>
      </c>
      <c r="BJ434" s="19" t="s">
        <v>83</v>
      </c>
      <c r="BK434" s="183">
        <f>ROUND(I434*H434,2)</f>
        <v>0</v>
      </c>
      <c r="BL434" s="19" t="s">
        <v>131</v>
      </c>
      <c r="BM434" s="182" t="s">
        <v>476</v>
      </c>
    </row>
    <row r="435" spans="1:65" s="2" customFormat="1" ht="37.799999999999997" customHeight="1">
      <c r="A435" s="36"/>
      <c r="B435" s="37"/>
      <c r="C435" s="232" t="s">
        <v>477</v>
      </c>
      <c r="D435" s="232" t="s">
        <v>396</v>
      </c>
      <c r="E435" s="233" t="s">
        <v>478</v>
      </c>
      <c r="F435" s="234" t="s">
        <v>479</v>
      </c>
      <c r="G435" s="235" t="s">
        <v>153</v>
      </c>
      <c r="H435" s="236">
        <v>9</v>
      </c>
      <c r="I435" s="237"/>
      <c r="J435" s="238">
        <f>ROUND(I435*H435,2)</f>
        <v>0</v>
      </c>
      <c r="K435" s="234" t="s">
        <v>140</v>
      </c>
      <c r="L435" s="239"/>
      <c r="M435" s="240" t="s">
        <v>18</v>
      </c>
      <c r="N435" s="241" t="s">
        <v>46</v>
      </c>
      <c r="O435" s="66"/>
      <c r="P435" s="180">
        <f>O435*H435</f>
        <v>0</v>
      </c>
      <c r="Q435" s="180">
        <v>2.7000000000000001E-3</v>
      </c>
      <c r="R435" s="180">
        <f>Q435*H435</f>
        <v>2.4300000000000002E-2</v>
      </c>
      <c r="S435" s="180">
        <v>0</v>
      </c>
      <c r="T435" s="181">
        <f>S435*H435</f>
        <v>0</v>
      </c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R435" s="182" t="s">
        <v>173</v>
      </c>
      <c r="AT435" s="182" t="s">
        <v>396</v>
      </c>
      <c r="AU435" s="182" t="s">
        <v>141</v>
      </c>
      <c r="AY435" s="19" t="s">
        <v>132</v>
      </c>
      <c r="BE435" s="183">
        <f>IF(N435="základní",J435,0)</f>
        <v>0</v>
      </c>
      <c r="BF435" s="183">
        <f>IF(N435="snížená",J435,0)</f>
        <v>0</v>
      </c>
      <c r="BG435" s="183">
        <f>IF(N435="zákl. přenesená",J435,0)</f>
        <v>0</v>
      </c>
      <c r="BH435" s="183">
        <f>IF(N435="sníž. přenesená",J435,0)</f>
        <v>0</v>
      </c>
      <c r="BI435" s="183">
        <f>IF(N435="nulová",J435,0)</f>
        <v>0</v>
      </c>
      <c r="BJ435" s="19" t="s">
        <v>83</v>
      </c>
      <c r="BK435" s="183">
        <f>ROUND(I435*H435,2)</f>
        <v>0</v>
      </c>
      <c r="BL435" s="19" t="s">
        <v>131</v>
      </c>
      <c r="BM435" s="182" t="s">
        <v>480</v>
      </c>
    </row>
    <row r="436" spans="1:65" s="2" customFormat="1" ht="24.15" customHeight="1">
      <c r="A436" s="36"/>
      <c r="B436" s="37"/>
      <c r="C436" s="171" t="s">
        <v>481</v>
      </c>
      <c r="D436" s="171" t="s">
        <v>136</v>
      </c>
      <c r="E436" s="172" t="s">
        <v>482</v>
      </c>
      <c r="F436" s="173" t="s">
        <v>483</v>
      </c>
      <c r="G436" s="174" t="s">
        <v>153</v>
      </c>
      <c r="H436" s="175">
        <v>1</v>
      </c>
      <c r="I436" s="176"/>
      <c r="J436" s="177">
        <f>ROUND(I436*H436,2)</f>
        <v>0</v>
      </c>
      <c r="K436" s="173" t="s">
        <v>140</v>
      </c>
      <c r="L436" s="41"/>
      <c r="M436" s="178" t="s">
        <v>18</v>
      </c>
      <c r="N436" s="179" t="s">
        <v>46</v>
      </c>
      <c r="O436" s="66"/>
      <c r="P436" s="180">
        <f>O436*H436</f>
        <v>0</v>
      </c>
      <c r="Q436" s="180">
        <v>0</v>
      </c>
      <c r="R436" s="180">
        <f>Q436*H436</f>
        <v>0</v>
      </c>
      <c r="S436" s="180">
        <v>0</v>
      </c>
      <c r="T436" s="181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182" t="s">
        <v>131</v>
      </c>
      <c r="AT436" s="182" t="s">
        <v>136</v>
      </c>
      <c r="AU436" s="182" t="s">
        <v>141</v>
      </c>
      <c r="AY436" s="19" t="s">
        <v>132</v>
      </c>
      <c r="BE436" s="183">
        <f>IF(N436="základní",J436,0)</f>
        <v>0</v>
      </c>
      <c r="BF436" s="183">
        <f>IF(N436="snížená",J436,0)</f>
        <v>0</v>
      </c>
      <c r="BG436" s="183">
        <f>IF(N436="zákl. přenesená",J436,0)</f>
        <v>0</v>
      </c>
      <c r="BH436" s="183">
        <f>IF(N436="sníž. přenesená",J436,0)</f>
        <v>0</v>
      </c>
      <c r="BI436" s="183">
        <f>IF(N436="nulová",J436,0)</f>
        <v>0</v>
      </c>
      <c r="BJ436" s="19" t="s">
        <v>83</v>
      </c>
      <c r="BK436" s="183">
        <f>ROUND(I436*H436,2)</f>
        <v>0</v>
      </c>
      <c r="BL436" s="19" t="s">
        <v>131</v>
      </c>
      <c r="BM436" s="182" t="s">
        <v>484</v>
      </c>
    </row>
    <row r="437" spans="1:65" s="2" customFormat="1" ht="14.4" customHeight="1">
      <c r="A437" s="36"/>
      <c r="B437" s="37"/>
      <c r="C437" s="232" t="s">
        <v>485</v>
      </c>
      <c r="D437" s="232" t="s">
        <v>396</v>
      </c>
      <c r="E437" s="233" t="s">
        <v>486</v>
      </c>
      <c r="F437" s="234" t="s">
        <v>487</v>
      </c>
      <c r="G437" s="235" t="s">
        <v>153</v>
      </c>
      <c r="H437" s="236">
        <v>1</v>
      </c>
      <c r="I437" s="237"/>
      <c r="J437" s="238">
        <f>ROUND(I437*H437,2)</f>
        <v>0</v>
      </c>
      <c r="K437" s="234" t="s">
        <v>140</v>
      </c>
      <c r="L437" s="239"/>
      <c r="M437" s="240" t="s">
        <v>18</v>
      </c>
      <c r="N437" s="241" t="s">
        <v>46</v>
      </c>
      <c r="O437" s="66"/>
      <c r="P437" s="180">
        <f>O437*H437</f>
        <v>0</v>
      </c>
      <c r="Q437" s="180">
        <v>0</v>
      </c>
      <c r="R437" s="180">
        <f>Q437*H437</f>
        <v>0</v>
      </c>
      <c r="S437" s="180">
        <v>0</v>
      </c>
      <c r="T437" s="181">
        <f>S437*H437</f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R437" s="182" t="s">
        <v>173</v>
      </c>
      <c r="AT437" s="182" t="s">
        <v>396</v>
      </c>
      <c r="AU437" s="182" t="s">
        <v>141</v>
      </c>
      <c r="AY437" s="19" t="s">
        <v>132</v>
      </c>
      <c r="BE437" s="183">
        <f>IF(N437="základní",J437,0)</f>
        <v>0</v>
      </c>
      <c r="BF437" s="183">
        <f>IF(N437="snížená",J437,0)</f>
        <v>0</v>
      </c>
      <c r="BG437" s="183">
        <f>IF(N437="zákl. přenesená",J437,0)</f>
        <v>0</v>
      </c>
      <c r="BH437" s="183">
        <f>IF(N437="sníž. přenesená",J437,0)</f>
        <v>0</v>
      </c>
      <c r="BI437" s="183">
        <f>IF(N437="nulová",J437,0)</f>
        <v>0</v>
      </c>
      <c r="BJ437" s="19" t="s">
        <v>83</v>
      </c>
      <c r="BK437" s="183">
        <f>ROUND(I437*H437,2)</f>
        <v>0</v>
      </c>
      <c r="BL437" s="19" t="s">
        <v>131</v>
      </c>
      <c r="BM437" s="182" t="s">
        <v>488</v>
      </c>
    </row>
    <row r="438" spans="1:65" s="2" customFormat="1" ht="38.4">
      <c r="A438" s="36"/>
      <c r="B438" s="37"/>
      <c r="C438" s="38"/>
      <c r="D438" s="184" t="s">
        <v>163</v>
      </c>
      <c r="E438" s="38"/>
      <c r="F438" s="185" t="s">
        <v>489</v>
      </c>
      <c r="G438" s="38"/>
      <c r="H438" s="38"/>
      <c r="I438" s="186"/>
      <c r="J438" s="38"/>
      <c r="K438" s="38"/>
      <c r="L438" s="41"/>
      <c r="M438" s="187"/>
      <c r="N438" s="188"/>
      <c r="O438" s="66"/>
      <c r="P438" s="66"/>
      <c r="Q438" s="66"/>
      <c r="R438" s="66"/>
      <c r="S438" s="66"/>
      <c r="T438" s="67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T438" s="19" t="s">
        <v>163</v>
      </c>
      <c r="AU438" s="19" t="s">
        <v>141</v>
      </c>
    </row>
    <row r="439" spans="1:65" s="2" customFormat="1" ht="24.15" customHeight="1">
      <c r="A439" s="36"/>
      <c r="B439" s="37"/>
      <c r="C439" s="171" t="s">
        <v>490</v>
      </c>
      <c r="D439" s="171" t="s">
        <v>136</v>
      </c>
      <c r="E439" s="172" t="s">
        <v>491</v>
      </c>
      <c r="F439" s="173" t="s">
        <v>492</v>
      </c>
      <c r="G439" s="174" t="s">
        <v>222</v>
      </c>
      <c r="H439" s="175">
        <v>204</v>
      </c>
      <c r="I439" s="176"/>
      <c r="J439" s="177">
        <f>ROUND(I439*H439,2)</f>
        <v>0</v>
      </c>
      <c r="K439" s="173" t="s">
        <v>140</v>
      </c>
      <c r="L439" s="41"/>
      <c r="M439" s="178" t="s">
        <v>18</v>
      </c>
      <c r="N439" s="179" t="s">
        <v>46</v>
      </c>
      <c r="O439" s="66"/>
      <c r="P439" s="180">
        <f>O439*H439</f>
        <v>0</v>
      </c>
      <c r="Q439" s="180">
        <v>0</v>
      </c>
      <c r="R439" s="180">
        <f>Q439*H439</f>
        <v>0</v>
      </c>
      <c r="S439" s="180">
        <v>0</v>
      </c>
      <c r="T439" s="181">
        <f>S439*H439</f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182" t="s">
        <v>131</v>
      </c>
      <c r="AT439" s="182" t="s">
        <v>136</v>
      </c>
      <c r="AU439" s="182" t="s">
        <v>141</v>
      </c>
      <c r="AY439" s="19" t="s">
        <v>132</v>
      </c>
      <c r="BE439" s="183">
        <f>IF(N439="základní",J439,0)</f>
        <v>0</v>
      </c>
      <c r="BF439" s="183">
        <f>IF(N439="snížená",J439,0)</f>
        <v>0</v>
      </c>
      <c r="BG439" s="183">
        <f>IF(N439="zákl. přenesená",J439,0)</f>
        <v>0</v>
      </c>
      <c r="BH439" s="183">
        <f>IF(N439="sníž. přenesená",J439,0)</f>
        <v>0</v>
      </c>
      <c r="BI439" s="183">
        <f>IF(N439="nulová",J439,0)</f>
        <v>0</v>
      </c>
      <c r="BJ439" s="19" t="s">
        <v>83</v>
      </c>
      <c r="BK439" s="183">
        <f>ROUND(I439*H439,2)</f>
        <v>0</v>
      </c>
      <c r="BL439" s="19" t="s">
        <v>131</v>
      </c>
      <c r="BM439" s="182" t="s">
        <v>493</v>
      </c>
    </row>
    <row r="440" spans="1:65" s="14" customFormat="1" ht="10.199999999999999">
      <c r="B440" s="200"/>
      <c r="C440" s="201"/>
      <c r="D440" s="184" t="s">
        <v>165</v>
      </c>
      <c r="E440" s="202" t="s">
        <v>18</v>
      </c>
      <c r="F440" s="203" t="s">
        <v>494</v>
      </c>
      <c r="G440" s="201"/>
      <c r="H440" s="202" t="s">
        <v>18</v>
      </c>
      <c r="I440" s="204"/>
      <c r="J440" s="201"/>
      <c r="K440" s="201"/>
      <c r="L440" s="205"/>
      <c r="M440" s="206"/>
      <c r="N440" s="207"/>
      <c r="O440" s="207"/>
      <c r="P440" s="207"/>
      <c r="Q440" s="207"/>
      <c r="R440" s="207"/>
      <c r="S440" s="207"/>
      <c r="T440" s="208"/>
      <c r="AT440" s="209" t="s">
        <v>165</v>
      </c>
      <c r="AU440" s="209" t="s">
        <v>141</v>
      </c>
      <c r="AV440" s="14" t="s">
        <v>83</v>
      </c>
      <c r="AW440" s="14" t="s">
        <v>34</v>
      </c>
      <c r="AX440" s="14" t="s">
        <v>75</v>
      </c>
      <c r="AY440" s="209" t="s">
        <v>132</v>
      </c>
    </row>
    <row r="441" spans="1:65" s="13" customFormat="1" ht="10.199999999999999">
      <c r="B441" s="189"/>
      <c r="C441" s="190"/>
      <c r="D441" s="184" t="s">
        <v>165</v>
      </c>
      <c r="E441" s="191" t="s">
        <v>18</v>
      </c>
      <c r="F441" s="192" t="s">
        <v>495</v>
      </c>
      <c r="G441" s="190"/>
      <c r="H441" s="193">
        <v>204</v>
      </c>
      <c r="I441" s="194"/>
      <c r="J441" s="190"/>
      <c r="K441" s="190"/>
      <c r="L441" s="195"/>
      <c r="M441" s="196"/>
      <c r="N441" s="197"/>
      <c r="O441" s="197"/>
      <c r="P441" s="197"/>
      <c r="Q441" s="197"/>
      <c r="R441" s="197"/>
      <c r="S441" s="197"/>
      <c r="T441" s="198"/>
      <c r="AT441" s="199" t="s">
        <v>165</v>
      </c>
      <c r="AU441" s="199" t="s">
        <v>141</v>
      </c>
      <c r="AV441" s="13" t="s">
        <v>85</v>
      </c>
      <c r="AW441" s="13" t="s">
        <v>34</v>
      </c>
      <c r="AX441" s="13" t="s">
        <v>83</v>
      </c>
      <c r="AY441" s="199" t="s">
        <v>132</v>
      </c>
    </row>
    <row r="442" spans="1:65" s="2" customFormat="1" ht="14.4" customHeight="1">
      <c r="A442" s="36"/>
      <c r="B442" s="37"/>
      <c r="C442" s="232" t="s">
        <v>496</v>
      </c>
      <c r="D442" s="232" t="s">
        <v>396</v>
      </c>
      <c r="E442" s="233" t="s">
        <v>497</v>
      </c>
      <c r="F442" s="234" t="s">
        <v>498</v>
      </c>
      <c r="G442" s="235" t="s">
        <v>222</v>
      </c>
      <c r="H442" s="236">
        <v>204</v>
      </c>
      <c r="I442" s="237"/>
      <c r="J442" s="238">
        <f>ROUND(I442*H442,2)</f>
        <v>0</v>
      </c>
      <c r="K442" s="234" t="s">
        <v>140</v>
      </c>
      <c r="L442" s="239"/>
      <c r="M442" s="240" t="s">
        <v>18</v>
      </c>
      <c r="N442" s="241" t="s">
        <v>46</v>
      </c>
      <c r="O442" s="66"/>
      <c r="P442" s="180">
        <f>O442*H442</f>
        <v>0</v>
      </c>
      <c r="Q442" s="180">
        <v>4.0000000000000003E-5</v>
      </c>
      <c r="R442" s="180">
        <f>Q442*H442</f>
        <v>8.1600000000000006E-3</v>
      </c>
      <c r="S442" s="180">
        <v>0</v>
      </c>
      <c r="T442" s="181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82" t="s">
        <v>173</v>
      </c>
      <c r="AT442" s="182" t="s">
        <v>396</v>
      </c>
      <c r="AU442" s="182" t="s">
        <v>141</v>
      </c>
      <c r="AY442" s="19" t="s">
        <v>132</v>
      </c>
      <c r="BE442" s="183">
        <f>IF(N442="základní",J442,0)</f>
        <v>0</v>
      </c>
      <c r="BF442" s="183">
        <f>IF(N442="snížená",J442,0)</f>
        <v>0</v>
      </c>
      <c r="BG442" s="183">
        <f>IF(N442="zákl. přenesená",J442,0)</f>
        <v>0</v>
      </c>
      <c r="BH442" s="183">
        <f>IF(N442="sníž. přenesená",J442,0)</f>
        <v>0</v>
      </c>
      <c r="BI442" s="183">
        <f>IF(N442="nulová",J442,0)</f>
        <v>0</v>
      </c>
      <c r="BJ442" s="19" t="s">
        <v>83</v>
      </c>
      <c r="BK442" s="183">
        <f>ROUND(I442*H442,2)</f>
        <v>0</v>
      </c>
      <c r="BL442" s="19" t="s">
        <v>131</v>
      </c>
      <c r="BM442" s="182" t="s">
        <v>499</v>
      </c>
    </row>
    <row r="443" spans="1:65" s="2" customFormat="1" ht="24.15" customHeight="1">
      <c r="A443" s="36"/>
      <c r="B443" s="37"/>
      <c r="C443" s="232" t="s">
        <v>500</v>
      </c>
      <c r="D443" s="232" t="s">
        <v>396</v>
      </c>
      <c r="E443" s="233" t="s">
        <v>501</v>
      </c>
      <c r="F443" s="234" t="s">
        <v>502</v>
      </c>
      <c r="G443" s="235" t="s">
        <v>222</v>
      </c>
      <c r="H443" s="236">
        <v>204</v>
      </c>
      <c r="I443" s="237"/>
      <c r="J443" s="238">
        <f>ROUND(I443*H443,2)</f>
        <v>0</v>
      </c>
      <c r="K443" s="234" t="s">
        <v>140</v>
      </c>
      <c r="L443" s="239"/>
      <c r="M443" s="240" t="s">
        <v>18</v>
      </c>
      <c r="N443" s="241" t="s">
        <v>46</v>
      </c>
      <c r="O443" s="66"/>
      <c r="P443" s="180">
        <f>O443*H443</f>
        <v>0</v>
      </c>
      <c r="Q443" s="180">
        <v>1.1999999999999999E-3</v>
      </c>
      <c r="R443" s="180">
        <f>Q443*H443</f>
        <v>0.24479999999999999</v>
      </c>
      <c r="S443" s="180">
        <v>0</v>
      </c>
      <c r="T443" s="181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182" t="s">
        <v>173</v>
      </c>
      <c r="AT443" s="182" t="s">
        <v>396</v>
      </c>
      <c r="AU443" s="182" t="s">
        <v>141</v>
      </c>
      <c r="AY443" s="19" t="s">
        <v>132</v>
      </c>
      <c r="BE443" s="183">
        <f>IF(N443="základní",J443,0)</f>
        <v>0</v>
      </c>
      <c r="BF443" s="183">
        <f>IF(N443="snížená",J443,0)</f>
        <v>0</v>
      </c>
      <c r="BG443" s="183">
        <f>IF(N443="zákl. přenesená",J443,0)</f>
        <v>0</v>
      </c>
      <c r="BH443" s="183">
        <f>IF(N443="sníž. přenesená",J443,0)</f>
        <v>0</v>
      </c>
      <c r="BI443" s="183">
        <f>IF(N443="nulová",J443,0)</f>
        <v>0</v>
      </c>
      <c r="BJ443" s="19" t="s">
        <v>83</v>
      </c>
      <c r="BK443" s="183">
        <f>ROUND(I443*H443,2)</f>
        <v>0</v>
      </c>
      <c r="BL443" s="19" t="s">
        <v>131</v>
      </c>
      <c r="BM443" s="182" t="s">
        <v>503</v>
      </c>
    </row>
    <row r="444" spans="1:65" s="14" customFormat="1" ht="10.199999999999999">
      <c r="B444" s="200"/>
      <c r="C444" s="201"/>
      <c r="D444" s="184" t="s">
        <v>165</v>
      </c>
      <c r="E444" s="202" t="s">
        <v>18</v>
      </c>
      <c r="F444" s="203" t="s">
        <v>494</v>
      </c>
      <c r="G444" s="201"/>
      <c r="H444" s="202" t="s">
        <v>18</v>
      </c>
      <c r="I444" s="204"/>
      <c r="J444" s="201"/>
      <c r="K444" s="201"/>
      <c r="L444" s="205"/>
      <c r="M444" s="206"/>
      <c r="N444" s="207"/>
      <c r="O444" s="207"/>
      <c r="P444" s="207"/>
      <c r="Q444" s="207"/>
      <c r="R444" s="207"/>
      <c r="S444" s="207"/>
      <c r="T444" s="208"/>
      <c r="AT444" s="209" t="s">
        <v>165</v>
      </c>
      <c r="AU444" s="209" t="s">
        <v>141</v>
      </c>
      <c r="AV444" s="14" t="s">
        <v>83</v>
      </c>
      <c r="AW444" s="14" t="s">
        <v>34</v>
      </c>
      <c r="AX444" s="14" t="s">
        <v>75</v>
      </c>
      <c r="AY444" s="209" t="s">
        <v>132</v>
      </c>
    </row>
    <row r="445" spans="1:65" s="13" customFormat="1" ht="10.199999999999999">
      <c r="B445" s="189"/>
      <c r="C445" s="190"/>
      <c r="D445" s="184" t="s">
        <v>165</v>
      </c>
      <c r="E445" s="191" t="s">
        <v>18</v>
      </c>
      <c r="F445" s="192" t="s">
        <v>495</v>
      </c>
      <c r="G445" s="190"/>
      <c r="H445" s="193">
        <v>204</v>
      </c>
      <c r="I445" s="194"/>
      <c r="J445" s="190"/>
      <c r="K445" s="190"/>
      <c r="L445" s="195"/>
      <c r="M445" s="196"/>
      <c r="N445" s="197"/>
      <c r="O445" s="197"/>
      <c r="P445" s="197"/>
      <c r="Q445" s="197"/>
      <c r="R445" s="197"/>
      <c r="S445" s="197"/>
      <c r="T445" s="198"/>
      <c r="AT445" s="199" t="s">
        <v>165</v>
      </c>
      <c r="AU445" s="199" t="s">
        <v>141</v>
      </c>
      <c r="AV445" s="13" t="s">
        <v>85</v>
      </c>
      <c r="AW445" s="13" t="s">
        <v>34</v>
      </c>
      <c r="AX445" s="13" t="s">
        <v>83</v>
      </c>
      <c r="AY445" s="199" t="s">
        <v>132</v>
      </c>
    </row>
    <row r="446" spans="1:65" s="12" customFormat="1" ht="20.85" customHeight="1">
      <c r="B446" s="155"/>
      <c r="C446" s="156"/>
      <c r="D446" s="157" t="s">
        <v>74</v>
      </c>
      <c r="E446" s="169" t="s">
        <v>131</v>
      </c>
      <c r="F446" s="169" t="s">
        <v>504</v>
      </c>
      <c r="G446" s="156"/>
      <c r="H446" s="156"/>
      <c r="I446" s="159"/>
      <c r="J446" s="170">
        <f>BK446</f>
        <v>0</v>
      </c>
      <c r="K446" s="156"/>
      <c r="L446" s="161"/>
      <c r="M446" s="162"/>
      <c r="N446" s="163"/>
      <c r="O446" s="163"/>
      <c r="P446" s="164">
        <f>SUM(P447:P541)</f>
        <v>0</v>
      </c>
      <c r="Q446" s="163"/>
      <c r="R446" s="164">
        <f>SUM(R447:R541)</f>
        <v>33.227865899999998</v>
      </c>
      <c r="S446" s="163"/>
      <c r="T446" s="165">
        <f>SUM(T447:T541)</f>
        <v>0</v>
      </c>
      <c r="AR446" s="166" t="s">
        <v>83</v>
      </c>
      <c r="AT446" s="167" t="s">
        <v>74</v>
      </c>
      <c r="AU446" s="167" t="s">
        <v>85</v>
      </c>
      <c r="AY446" s="166" t="s">
        <v>132</v>
      </c>
      <c r="BK446" s="168">
        <f>SUM(BK447:BK541)</f>
        <v>0</v>
      </c>
    </row>
    <row r="447" spans="1:65" s="2" customFormat="1" ht="37.799999999999997" customHeight="1">
      <c r="A447" s="36"/>
      <c r="B447" s="37"/>
      <c r="C447" s="171" t="s">
        <v>505</v>
      </c>
      <c r="D447" s="171" t="s">
        <v>136</v>
      </c>
      <c r="E447" s="172" t="s">
        <v>506</v>
      </c>
      <c r="F447" s="173" t="s">
        <v>507</v>
      </c>
      <c r="G447" s="174" t="s">
        <v>207</v>
      </c>
      <c r="H447" s="175">
        <v>16.113</v>
      </c>
      <c r="I447" s="176"/>
      <c r="J447" s="177">
        <f>ROUND(I447*H447,2)</f>
        <v>0</v>
      </c>
      <c r="K447" s="173" t="s">
        <v>140</v>
      </c>
      <c r="L447" s="41"/>
      <c r="M447" s="178" t="s">
        <v>18</v>
      </c>
      <c r="N447" s="179" t="s">
        <v>46</v>
      </c>
      <c r="O447" s="66"/>
      <c r="P447" s="180">
        <f>O447*H447</f>
        <v>0</v>
      </c>
      <c r="Q447" s="180">
        <v>1.7875000000000001</v>
      </c>
      <c r="R447" s="180">
        <f>Q447*H447</f>
        <v>28.801987499999999</v>
      </c>
      <c r="S447" s="180">
        <v>0</v>
      </c>
      <c r="T447" s="181">
        <f>S447*H447</f>
        <v>0</v>
      </c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R447" s="182" t="s">
        <v>131</v>
      </c>
      <c r="AT447" s="182" t="s">
        <v>136</v>
      </c>
      <c r="AU447" s="182" t="s">
        <v>141</v>
      </c>
      <c r="AY447" s="19" t="s">
        <v>132</v>
      </c>
      <c r="BE447" s="183">
        <f>IF(N447="základní",J447,0)</f>
        <v>0</v>
      </c>
      <c r="BF447" s="183">
        <f>IF(N447="snížená",J447,0)</f>
        <v>0</v>
      </c>
      <c r="BG447" s="183">
        <f>IF(N447="zákl. přenesená",J447,0)</f>
        <v>0</v>
      </c>
      <c r="BH447" s="183">
        <f>IF(N447="sníž. přenesená",J447,0)</f>
        <v>0</v>
      </c>
      <c r="BI447" s="183">
        <f>IF(N447="nulová",J447,0)</f>
        <v>0</v>
      </c>
      <c r="BJ447" s="19" t="s">
        <v>83</v>
      </c>
      <c r="BK447" s="183">
        <f>ROUND(I447*H447,2)</f>
        <v>0</v>
      </c>
      <c r="BL447" s="19" t="s">
        <v>131</v>
      </c>
      <c r="BM447" s="182" t="s">
        <v>508</v>
      </c>
    </row>
    <row r="448" spans="1:65" s="14" customFormat="1" ht="10.199999999999999">
      <c r="B448" s="200"/>
      <c r="C448" s="201"/>
      <c r="D448" s="184" t="s">
        <v>165</v>
      </c>
      <c r="E448" s="202" t="s">
        <v>18</v>
      </c>
      <c r="F448" s="203" t="s">
        <v>509</v>
      </c>
      <c r="G448" s="201"/>
      <c r="H448" s="202" t="s">
        <v>18</v>
      </c>
      <c r="I448" s="204"/>
      <c r="J448" s="201"/>
      <c r="K448" s="201"/>
      <c r="L448" s="205"/>
      <c r="M448" s="206"/>
      <c r="N448" s="207"/>
      <c r="O448" s="207"/>
      <c r="P448" s="207"/>
      <c r="Q448" s="207"/>
      <c r="R448" s="207"/>
      <c r="S448" s="207"/>
      <c r="T448" s="208"/>
      <c r="AT448" s="209" t="s">
        <v>165</v>
      </c>
      <c r="AU448" s="209" t="s">
        <v>141</v>
      </c>
      <c r="AV448" s="14" t="s">
        <v>83</v>
      </c>
      <c r="AW448" s="14" t="s">
        <v>34</v>
      </c>
      <c r="AX448" s="14" t="s">
        <v>75</v>
      </c>
      <c r="AY448" s="209" t="s">
        <v>132</v>
      </c>
    </row>
    <row r="449" spans="1:65" s="13" customFormat="1" ht="10.199999999999999">
      <c r="B449" s="189"/>
      <c r="C449" s="190"/>
      <c r="D449" s="184" t="s">
        <v>165</v>
      </c>
      <c r="E449" s="191" t="s">
        <v>18</v>
      </c>
      <c r="F449" s="192" t="s">
        <v>510</v>
      </c>
      <c r="G449" s="190"/>
      <c r="H449" s="193">
        <v>2.1</v>
      </c>
      <c r="I449" s="194"/>
      <c r="J449" s="190"/>
      <c r="K449" s="190"/>
      <c r="L449" s="195"/>
      <c r="M449" s="196"/>
      <c r="N449" s="197"/>
      <c r="O449" s="197"/>
      <c r="P449" s="197"/>
      <c r="Q449" s="197"/>
      <c r="R449" s="197"/>
      <c r="S449" s="197"/>
      <c r="T449" s="198"/>
      <c r="AT449" s="199" t="s">
        <v>165</v>
      </c>
      <c r="AU449" s="199" t="s">
        <v>141</v>
      </c>
      <c r="AV449" s="13" t="s">
        <v>85</v>
      </c>
      <c r="AW449" s="13" t="s">
        <v>34</v>
      </c>
      <c r="AX449" s="13" t="s">
        <v>75</v>
      </c>
      <c r="AY449" s="199" t="s">
        <v>132</v>
      </c>
    </row>
    <row r="450" spans="1:65" s="14" customFormat="1" ht="10.199999999999999">
      <c r="B450" s="200"/>
      <c r="C450" s="201"/>
      <c r="D450" s="184" t="s">
        <v>165</v>
      </c>
      <c r="E450" s="202" t="s">
        <v>18</v>
      </c>
      <c r="F450" s="203" t="s">
        <v>511</v>
      </c>
      <c r="G450" s="201"/>
      <c r="H450" s="202" t="s">
        <v>18</v>
      </c>
      <c r="I450" s="204"/>
      <c r="J450" s="201"/>
      <c r="K450" s="201"/>
      <c r="L450" s="205"/>
      <c r="M450" s="206"/>
      <c r="N450" s="207"/>
      <c r="O450" s="207"/>
      <c r="P450" s="207"/>
      <c r="Q450" s="207"/>
      <c r="R450" s="207"/>
      <c r="S450" s="207"/>
      <c r="T450" s="208"/>
      <c r="AT450" s="209" t="s">
        <v>165</v>
      </c>
      <c r="AU450" s="209" t="s">
        <v>141</v>
      </c>
      <c r="AV450" s="14" t="s">
        <v>83</v>
      </c>
      <c r="AW450" s="14" t="s">
        <v>34</v>
      </c>
      <c r="AX450" s="14" t="s">
        <v>75</v>
      </c>
      <c r="AY450" s="209" t="s">
        <v>132</v>
      </c>
    </row>
    <row r="451" spans="1:65" s="13" customFormat="1" ht="10.199999999999999">
      <c r="B451" s="189"/>
      <c r="C451" s="190"/>
      <c r="D451" s="184" t="s">
        <v>165</v>
      </c>
      <c r="E451" s="191" t="s">
        <v>18</v>
      </c>
      <c r="F451" s="192" t="s">
        <v>512</v>
      </c>
      <c r="G451" s="190"/>
      <c r="H451" s="193">
        <v>1.2</v>
      </c>
      <c r="I451" s="194"/>
      <c r="J451" s="190"/>
      <c r="K451" s="190"/>
      <c r="L451" s="195"/>
      <c r="M451" s="196"/>
      <c r="N451" s="197"/>
      <c r="O451" s="197"/>
      <c r="P451" s="197"/>
      <c r="Q451" s="197"/>
      <c r="R451" s="197"/>
      <c r="S451" s="197"/>
      <c r="T451" s="198"/>
      <c r="AT451" s="199" t="s">
        <v>165</v>
      </c>
      <c r="AU451" s="199" t="s">
        <v>141</v>
      </c>
      <c r="AV451" s="13" t="s">
        <v>85</v>
      </c>
      <c r="AW451" s="13" t="s">
        <v>34</v>
      </c>
      <c r="AX451" s="13" t="s">
        <v>75</v>
      </c>
      <c r="AY451" s="199" t="s">
        <v>132</v>
      </c>
    </row>
    <row r="452" spans="1:65" s="14" customFormat="1" ht="10.199999999999999">
      <c r="B452" s="200"/>
      <c r="C452" s="201"/>
      <c r="D452" s="184" t="s">
        <v>165</v>
      </c>
      <c r="E452" s="202" t="s">
        <v>18</v>
      </c>
      <c r="F452" s="203" t="s">
        <v>449</v>
      </c>
      <c r="G452" s="201"/>
      <c r="H452" s="202" t="s">
        <v>18</v>
      </c>
      <c r="I452" s="204"/>
      <c r="J452" s="201"/>
      <c r="K452" s="201"/>
      <c r="L452" s="205"/>
      <c r="M452" s="206"/>
      <c r="N452" s="207"/>
      <c r="O452" s="207"/>
      <c r="P452" s="207"/>
      <c r="Q452" s="207"/>
      <c r="R452" s="207"/>
      <c r="S452" s="207"/>
      <c r="T452" s="208"/>
      <c r="AT452" s="209" t="s">
        <v>165</v>
      </c>
      <c r="AU452" s="209" t="s">
        <v>141</v>
      </c>
      <c r="AV452" s="14" t="s">
        <v>83</v>
      </c>
      <c r="AW452" s="14" t="s">
        <v>34</v>
      </c>
      <c r="AX452" s="14" t="s">
        <v>75</v>
      </c>
      <c r="AY452" s="209" t="s">
        <v>132</v>
      </c>
    </row>
    <row r="453" spans="1:65" s="13" customFormat="1" ht="10.199999999999999">
      <c r="B453" s="189"/>
      <c r="C453" s="190"/>
      <c r="D453" s="184" t="s">
        <v>165</v>
      </c>
      <c r="E453" s="191" t="s">
        <v>18</v>
      </c>
      <c r="F453" s="192" t="s">
        <v>513</v>
      </c>
      <c r="G453" s="190"/>
      <c r="H453" s="193">
        <v>0.23400000000000001</v>
      </c>
      <c r="I453" s="194"/>
      <c r="J453" s="190"/>
      <c r="K453" s="190"/>
      <c r="L453" s="195"/>
      <c r="M453" s="196"/>
      <c r="N453" s="197"/>
      <c r="O453" s="197"/>
      <c r="P453" s="197"/>
      <c r="Q453" s="197"/>
      <c r="R453" s="197"/>
      <c r="S453" s="197"/>
      <c r="T453" s="198"/>
      <c r="AT453" s="199" t="s">
        <v>165</v>
      </c>
      <c r="AU453" s="199" t="s">
        <v>141</v>
      </c>
      <c r="AV453" s="13" t="s">
        <v>85</v>
      </c>
      <c r="AW453" s="13" t="s">
        <v>34</v>
      </c>
      <c r="AX453" s="13" t="s">
        <v>75</v>
      </c>
      <c r="AY453" s="199" t="s">
        <v>132</v>
      </c>
    </row>
    <row r="454" spans="1:65" s="14" customFormat="1" ht="10.199999999999999">
      <c r="B454" s="200"/>
      <c r="C454" s="201"/>
      <c r="D454" s="184" t="s">
        <v>165</v>
      </c>
      <c r="E454" s="202" t="s">
        <v>18</v>
      </c>
      <c r="F454" s="203" t="s">
        <v>209</v>
      </c>
      <c r="G454" s="201"/>
      <c r="H454" s="202" t="s">
        <v>18</v>
      </c>
      <c r="I454" s="204"/>
      <c r="J454" s="201"/>
      <c r="K454" s="201"/>
      <c r="L454" s="205"/>
      <c r="M454" s="206"/>
      <c r="N454" s="207"/>
      <c r="O454" s="207"/>
      <c r="P454" s="207"/>
      <c r="Q454" s="207"/>
      <c r="R454" s="207"/>
      <c r="S454" s="207"/>
      <c r="T454" s="208"/>
      <c r="AT454" s="209" t="s">
        <v>165</v>
      </c>
      <c r="AU454" s="209" t="s">
        <v>141</v>
      </c>
      <c r="AV454" s="14" t="s">
        <v>83</v>
      </c>
      <c r="AW454" s="14" t="s">
        <v>34</v>
      </c>
      <c r="AX454" s="14" t="s">
        <v>75</v>
      </c>
      <c r="AY454" s="209" t="s">
        <v>132</v>
      </c>
    </row>
    <row r="455" spans="1:65" s="13" customFormat="1" ht="10.199999999999999">
      <c r="B455" s="189"/>
      <c r="C455" s="190"/>
      <c r="D455" s="184" t="s">
        <v>165</v>
      </c>
      <c r="E455" s="191" t="s">
        <v>18</v>
      </c>
      <c r="F455" s="192" t="s">
        <v>514</v>
      </c>
      <c r="G455" s="190"/>
      <c r="H455" s="193">
        <v>8.91</v>
      </c>
      <c r="I455" s="194"/>
      <c r="J455" s="190"/>
      <c r="K455" s="190"/>
      <c r="L455" s="195"/>
      <c r="M455" s="196"/>
      <c r="N455" s="197"/>
      <c r="O455" s="197"/>
      <c r="P455" s="197"/>
      <c r="Q455" s="197"/>
      <c r="R455" s="197"/>
      <c r="S455" s="197"/>
      <c r="T455" s="198"/>
      <c r="AT455" s="199" t="s">
        <v>165</v>
      </c>
      <c r="AU455" s="199" t="s">
        <v>141</v>
      </c>
      <c r="AV455" s="13" t="s">
        <v>85</v>
      </c>
      <c r="AW455" s="13" t="s">
        <v>34</v>
      </c>
      <c r="AX455" s="13" t="s">
        <v>75</v>
      </c>
      <c r="AY455" s="199" t="s">
        <v>132</v>
      </c>
    </row>
    <row r="456" spans="1:65" s="14" customFormat="1" ht="10.199999999999999">
      <c r="B456" s="200"/>
      <c r="C456" s="201"/>
      <c r="D456" s="184" t="s">
        <v>165</v>
      </c>
      <c r="E456" s="202" t="s">
        <v>18</v>
      </c>
      <c r="F456" s="203" t="s">
        <v>454</v>
      </c>
      <c r="G456" s="201"/>
      <c r="H456" s="202" t="s">
        <v>18</v>
      </c>
      <c r="I456" s="204"/>
      <c r="J456" s="201"/>
      <c r="K456" s="201"/>
      <c r="L456" s="205"/>
      <c r="M456" s="206"/>
      <c r="N456" s="207"/>
      <c r="O456" s="207"/>
      <c r="P456" s="207"/>
      <c r="Q456" s="207"/>
      <c r="R456" s="207"/>
      <c r="S456" s="207"/>
      <c r="T456" s="208"/>
      <c r="AT456" s="209" t="s">
        <v>165</v>
      </c>
      <c r="AU456" s="209" t="s">
        <v>141</v>
      </c>
      <c r="AV456" s="14" t="s">
        <v>83</v>
      </c>
      <c r="AW456" s="14" t="s">
        <v>34</v>
      </c>
      <c r="AX456" s="14" t="s">
        <v>75</v>
      </c>
      <c r="AY456" s="209" t="s">
        <v>132</v>
      </c>
    </row>
    <row r="457" spans="1:65" s="13" customFormat="1" ht="10.199999999999999">
      <c r="B457" s="189"/>
      <c r="C457" s="190"/>
      <c r="D457" s="184" t="s">
        <v>165</v>
      </c>
      <c r="E457" s="191" t="s">
        <v>18</v>
      </c>
      <c r="F457" s="192" t="s">
        <v>515</v>
      </c>
      <c r="G457" s="190"/>
      <c r="H457" s="193">
        <v>2</v>
      </c>
      <c r="I457" s="194"/>
      <c r="J457" s="190"/>
      <c r="K457" s="190"/>
      <c r="L457" s="195"/>
      <c r="M457" s="196"/>
      <c r="N457" s="197"/>
      <c r="O457" s="197"/>
      <c r="P457" s="197"/>
      <c r="Q457" s="197"/>
      <c r="R457" s="197"/>
      <c r="S457" s="197"/>
      <c r="T457" s="198"/>
      <c r="AT457" s="199" t="s">
        <v>165</v>
      </c>
      <c r="AU457" s="199" t="s">
        <v>141</v>
      </c>
      <c r="AV457" s="13" t="s">
        <v>85</v>
      </c>
      <c r="AW457" s="13" t="s">
        <v>34</v>
      </c>
      <c r="AX457" s="13" t="s">
        <v>75</v>
      </c>
      <c r="AY457" s="199" t="s">
        <v>132</v>
      </c>
    </row>
    <row r="458" spans="1:65" s="14" customFormat="1" ht="10.199999999999999">
      <c r="B458" s="200"/>
      <c r="C458" s="201"/>
      <c r="D458" s="184" t="s">
        <v>165</v>
      </c>
      <c r="E458" s="202" t="s">
        <v>18</v>
      </c>
      <c r="F458" s="203" t="s">
        <v>516</v>
      </c>
      <c r="G458" s="201"/>
      <c r="H458" s="202" t="s">
        <v>18</v>
      </c>
      <c r="I458" s="204"/>
      <c r="J458" s="201"/>
      <c r="K458" s="201"/>
      <c r="L458" s="205"/>
      <c r="M458" s="206"/>
      <c r="N458" s="207"/>
      <c r="O458" s="207"/>
      <c r="P458" s="207"/>
      <c r="Q458" s="207"/>
      <c r="R458" s="207"/>
      <c r="S458" s="207"/>
      <c r="T458" s="208"/>
      <c r="AT458" s="209" t="s">
        <v>165</v>
      </c>
      <c r="AU458" s="209" t="s">
        <v>141</v>
      </c>
      <c r="AV458" s="14" t="s">
        <v>83</v>
      </c>
      <c r="AW458" s="14" t="s">
        <v>34</v>
      </c>
      <c r="AX458" s="14" t="s">
        <v>75</v>
      </c>
      <c r="AY458" s="209" t="s">
        <v>132</v>
      </c>
    </row>
    <row r="459" spans="1:65" s="13" customFormat="1" ht="10.199999999999999">
      <c r="B459" s="189"/>
      <c r="C459" s="190"/>
      <c r="D459" s="184" t="s">
        <v>165</v>
      </c>
      <c r="E459" s="191" t="s">
        <v>18</v>
      </c>
      <c r="F459" s="192" t="s">
        <v>517</v>
      </c>
      <c r="G459" s="190"/>
      <c r="H459" s="193">
        <v>0.96</v>
      </c>
      <c r="I459" s="194"/>
      <c r="J459" s="190"/>
      <c r="K459" s="190"/>
      <c r="L459" s="195"/>
      <c r="M459" s="196"/>
      <c r="N459" s="197"/>
      <c r="O459" s="197"/>
      <c r="P459" s="197"/>
      <c r="Q459" s="197"/>
      <c r="R459" s="197"/>
      <c r="S459" s="197"/>
      <c r="T459" s="198"/>
      <c r="AT459" s="199" t="s">
        <v>165</v>
      </c>
      <c r="AU459" s="199" t="s">
        <v>141</v>
      </c>
      <c r="AV459" s="13" t="s">
        <v>85</v>
      </c>
      <c r="AW459" s="13" t="s">
        <v>34</v>
      </c>
      <c r="AX459" s="13" t="s">
        <v>75</v>
      </c>
      <c r="AY459" s="199" t="s">
        <v>132</v>
      </c>
    </row>
    <row r="460" spans="1:65" s="14" customFormat="1" ht="10.199999999999999">
      <c r="B460" s="200"/>
      <c r="C460" s="201"/>
      <c r="D460" s="184" t="s">
        <v>165</v>
      </c>
      <c r="E460" s="202" t="s">
        <v>18</v>
      </c>
      <c r="F460" s="203" t="s">
        <v>244</v>
      </c>
      <c r="G460" s="201"/>
      <c r="H460" s="202" t="s">
        <v>18</v>
      </c>
      <c r="I460" s="204"/>
      <c r="J460" s="201"/>
      <c r="K460" s="201"/>
      <c r="L460" s="205"/>
      <c r="M460" s="206"/>
      <c r="N460" s="207"/>
      <c r="O460" s="207"/>
      <c r="P460" s="207"/>
      <c r="Q460" s="207"/>
      <c r="R460" s="207"/>
      <c r="S460" s="207"/>
      <c r="T460" s="208"/>
      <c r="AT460" s="209" t="s">
        <v>165</v>
      </c>
      <c r="AU460" s="209" t="s">
        <v>141</v>
      </c>
      <c r="AV460" s="14" t="s">
        <v>83</v>
      </c>
      <c r="AW460" s="14" t="s">
        <v>34</v>
      </c>
      <c r="AX460" s="14" t="s">
        <v>75</v>
      </c>
      <c r="AY460" s="209" t="s">
        <v>132</v>
      </c>
    </row>
    <row r="461" spans="1:65" s="13" customFormat="1" ht="10.199999999999999">
      <c r="B461" s="189"/>
      <c r="C461" s="190"/>
      <c r="D461" s="184" t="s">
        <v>165</v>
      </c>
      <c r="E461" s="191" t="s">
        <v>18</v>
      </c>
      <c r="F461" s="192" t="s">
        <v>518</v>
      </c>
      <c r="G461" s="190"/>
      <c r="H461" s="193">
        <v>0.70899999999999996</v>
      </c>
      <c r="I461" s="194"/>
      <c r="J461" s="190"/>
      <c r="K461" s="190"/>
      <c r="L461" s="195"/>
      <c r="M461" s="196"/>
      <c r="N461" s="197"/>
      <c r="O461" s="197"/>
      <c r="P461" s="197"/>
      <c r="Q461" s="197"/>
      <c r="R461" s="197"/>
      <c r="S461" s="197"/>
      <c r="T461" s="198"/>
      <c r="AT461" s="199" t="s">
        <v>165</v>
      </c>
      <c r="AU461" s="199" t="s">
        <v>141</v>
      </c>
      <c r="AV461" s="13" t="s">
        <v>85</v>
      </c>
      <c r="AW461" s="13" t="s">
        <v>34</v>
      </c>
      <c r="AX461" s="13" t="s">
        <v>75</v>
      </c>
      <c r="AY461" s="199" t="s">
        <v>132</v>
      </c>
    </row>
    <row r="462" spans="1:65" s="15" customFormat="1" ht="10.199999999999999">
      <c r="B462" s="210"/>
      <c r="C462" s="211"/>
      <c r="D462" s="184" t="s">
        <v>165</v>
      </c>
      <c r="E462" s="212" t="s">
        <v>18</v>
      </c>
      <c r="F462" s="213" t="s">
        <v>203</v>
      </c>
      <c r="G462" s="211"/>
      <c r="H462" s="214">
        <v>16.113</v>
      </c>
      <c r="I462" s="215"/>
      <c r="J462" s="211"/>
      <c r="K462" s="211"/>
      <c r="L462" s="216"/>
      <c r="M462" s="217"/>
      <c r="N462" s="218"/>
      <c r="O462" s="218"/>
      <c r="P462" s="218"/>
      <c r="Q462" s="218"/>
      <c r="R462" s="218"/>
      <c r="S462" s="218"/>
      <c r="T462" s="219"/>
      <c r="AT462" s="220" t="s">
        <v>165</v>
      </c>
      <c r="AU462" s="220" t="s">
        <v>141</v>
      </c>
      <c r="AV462" s="15" t="s">
        <v>131</v>
      </c>
      <c r="AW462" s="15" t="s">
        <v>34</v>
      </c>
      <c r="AX462" s="15" t="s">
        <v>83</v>
      </c>
      <c r="AY462" s="220" t="s">
        <v>132</v>
      </c>
    </row>
    <row r="463" spans="1:65" s="2" customFormat="1" ht="24.15" customHeight="1">
      <c r="A463" s="36"/>
      <c r="B463" s="37"/>
      <c r="C463" s="171" t="s">
        <v>519</v>
      </c>
      <c r="D463" s="171" t="s">
        <v>136</v>
      </c>
      <c r="E463" s="172" t="s">
        <v>520</v>
      </c>
      <c r="F463" s="173" t="s">
        <v>521</v>
      </c>
      <c r="G463" s="174" t="s">
        <v>207</v>
      </c>
      <c r="H463" s="175">
        <v>21.9</v>
      </c>
      <c r="I463" s="176"/>
      <c r="J463" s="177">
        <f>ROUND(I463*H463,2)</f>
        <v>0</v>
      </c>
      <c r="K463" s="173" t="s">
        <v>140</v>
      </c>
      <c r="L463" s="41"/>
      <c r="M463" s="178" t="s">
        <v>18</v>
      </c>
      <c r="N463" s="179" t="s">
        <v>46</v>
      </c>
      <c r="O463" s="66"/>
      <c r="P463" s="180">
        <f>O463*H463</f>
        <v>0</v>
      </c>
      <c r="Q463" s="180">
        <v>0</v>
      </c>
      <c r="R463" s="180">
        <f>Q463*H463</f>
        <v>0</v>
      </c>
      <c r="S463" s="180">
        <v>0</v>
      </c>
      <c r="T463" s="181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2" t="s">
        <v>131</v>
      </c>
      <c r="AT463" s="182" t="s">
        <v>136</v>
      </c>
      <c r="AU463" s="182" t="s">
        <v>141</v>
      </c>
      <c r="AY463" s="19" t="s">
        <v>132</v>
      </c>
      <c r="BE463" s="183">
        <f>IF(N463="základní",J463,0)</f>
        <v>0</v>
      </c>
      <c r="BF463" s="183">
        <f>IF(N463="snížená",J463,0)</f>
        <v>0</v>
      </c>
      <c r="BG463" s="183">
        <f>IF(N463="zákl. přenesená",J463,0)</f>
        <v>0</v>
      </c>
      <c r="BH463" s="183">
        <f>IF(N463="sníž. přenesená",J463,0)</f>
        <v>0</v>
      </c>
      <c r="BI463" s="183">
        <f>IF(N463="nulová",J463,0)</f>
        <v>0</v>
      </c>
      <c r="BJ463" s="19" t="s">
        <v>83</v>
      </c>
      <c r="BK463" s="183">
        <f>ROUND(I463*H463,2)</f>
        <v>0</v>
      </c>
      <c r="BL463" s="19" t="s">
        <v>131</v>
      </c>
      <c r="BM463" s="182" t="s">
        <v>522</v>
      </c>
    </row>
    <row r="464" spans="1:65" s="14" customFormat="1" ht="10.199999999999999">
      <c r="B464" s="200"/>
      <c r="C464" s="201"/>
      <c r="D464" s="184" t="s">
        <v>165</v>
      </c>
      <c r="E464" s="202" t="s">
        <v>18</v>
      </c>
      <c r="F464" s="203" t="s">
        <v>236</v>
      </c>
      <c r="G464" s="201"/>
      <c r="H464" s="202" t="s">
        <v>18</v>
      </c>
      <c r="I464" s="204"/>
      <c r="J464" s="201"/>
      <c r="K464" s="201"/>
      <c r="L464" s="205"/>
      <c r="M464" s="206"/>
      <c r="N464" s="207"/>
      <c r="O464" s="207"/>
      <c r="P464" s="207"/>
      <c r="Q464" s="207"/>
      <c r="R464" s="207"/>
      <c r="S464" s="207"/>
      <c r="T464" s="208"/>
      <c r="AT464" s="209" t="s">
        <v>165</v>
      </c>
      <c r="AU464" s="209" t="s">
        <v>141</v>
      </c>
      <c r="AV464" s="14" t="s">
        <v>83</v>
      </c>
      <c r="AW464" s="14" t="s">
        <v>34</v>
      </c>
      <c r="AX464" s="14" t="s">
        <v>75</v>
      </c>
      <c r="AY464" s="209" t="s">
        <v>132</v>
      </c>
    </row>
    <row r="465" spans="1:65" s="13" customFormat="1" ht="10.199999999999999">
      <c r="B465" s="189"/>
      <c r="C465" s="190"/>
      <c r="D465" s="184" t="s">
        <v>165</v>
      </c>
      <c r="E465" s="191" t="s">
        <v>18</v>
      </c>
      <c r="F465" s="192" t="s">
        <v>383</v>
      </c>
      <c r="G465" s="190"/>
      <c r="H465" s="193">
        <v>8.92</v>
      </c>
      <c r="I465" s="194"/>
      <c r="J465" s="190"/>
      <c r="K465" s="190"/>
      <c r="L465" s="195"/>
      <c r="M465" s="196"/>
      <c r="N465" s="197"/>
      <c r="O465" s="197"/>
      <c r="P465" s="197"/>
      <c r="Q465" s="197"/>
      <c r="R465" s="197"/>
      <c r="S465" s="197"/>
      <c r="T465" s="198"/>
      <c r="AT465" s="199" t="s">
        <v>165</v>
      </c>
      <c r="AU465" s="199" t="s">
        <v>141</v>
      </c>
      <c r="AV465" s="13" t="s">
        <v>85</v>
      </c>
      <c r="AW465" s="13" t="s">
        <v>34</v>
      </c>
      <c r="AX465" s="13" t="s">
        <v>75</v>
      </c>
      <c r="AY465" s="199" t="s">
        <v>132</v>
      </c>
    </row>
    <row r="466" spans="1:65" s="14" customFormat="1" ht="10.199999999999999">
      <c r="B466" s="200"/>
      <c r="C466" s="201"/>
      <c r="D466" s="184" t="s">
        <v>165</v>
      </c>
      <c r="E466" s="202" t="s">
        <v>18</v>
      </c>
      <c r="F466" s="203" t="s">
        <v>523</v>
      </c>
      <c r="G466" s="201"/>
      <c r="H466" s="202" t="s">
        <v>18</v>
      </c>
      <c r="I466" s="204"/>
      <c r="J466" s="201"/>
      <c r="K466" s="201"/>
      <c r="L466" s="205"/>
      <c r="M466" s="206"/>
      <c r="N466" s="207"/>
      <c r="O466" s="207"/>
      <c r="P466" s="207"/>
      <c r="Q466" s="207"/>
      <c r="R466" s="207"/>
      <c r="S466" s="207"/>
      <c r="T466" s="208"/>
      <c r="AT466" s="209" t="s">
        <v>165</v>
      </c>
      <c r="AU466" s="209" t="s">
        <v>141</v>
      </c>
      <c r="AV466" s="14" t="s">
        <v>83</v>
      </c>
      <c r="AW466" s="14" t="s">
        <v>34</v>
      </c>
      <c r="AX466" s="14" t="s">
        <v>75</v>
      </c>
      <c r="AY466" s="209" t="s">
        <v>132</v>
      </c>
    </row>
    <row r="467" spans="1:65" s="13" customFormat="1" ht="10.199999999999999">
      <c r="B467" s="189"/>
      <c r="C467" s="190"/>
      <c r="D467" s="184" t="s">
        <v>165</v>
      </c>
      <c r="E467" s="191" t="s">
        <v>18</v>
      </c>
      <c r="F467" s="192" t="s">
        <v>524</v>
      </c>
      <c r="G467" s="190"/>
      <c r="H467" s="193">
        <v>1.02</v>
      </c>
      <c r="I467" s="194"/>
      <c r="J467" s="190"/>
      <c r="K467" s="190"/>
      <c r="L467" s="195"/>
      <c r="M467" s="196"/>
      <c r="N467" s="197"/>
      <c r="O467" s="197"/>
      <c r="P467" s="197"/>
      <c r="Q467" s="197"/>
      <c r="R467" s="197"/>
      <c r="S467" s="197"/>
      <c r="T467" s="198"/>
      <c r="AT467" s="199" t="s">
        <v>165</v>
      </c>
      <c r="AU467" s="199" t="s">
        <v>141</v>
      </c>
      <c r="AV467" s="13" t="s">
        <v>85</v>
      </c>
      <c r="AW467" s="13" t="s">
        <v>34</v>
      </c>
      <c r="AX467" s="13" t="s">
        <v>75</v>
      </c>
      <c r="AY467" s="199" t="s">
        <v>132</v>
      </c>
    </row>
    <row r="468" spans="1:65" s="14" customFormat="1" ht="10.199999999999999">
      <c r="B468" s="200"/>
      <c r="C468" s="201"/>
      <c r="D468" s="184" t="s">
        <v>165</v>
      </c>
      <c r="E468" s="202" t="s">
        <v>18</v>
      </c>
      <c r="F468" s="203" t="s">
        <v>238</v>
      </c>
      <c r="G468" s="201"/>
      <c r="H468" s="202" t="s">
        <v>18</v>
      </c>
      <c r="I468" s="204"/>
      <c r="J468" s="201"/>
      <c r="K468" s="201"/>
      <c r="L468" s="205"/>
      <c r="M468" s="206"/>
      <c r="N468" s="207"/>
      <c r="O468" s="207"/>
      <c r="P468" s="207"/>
      <c r="Q468" s="207"/>
      <c r="R468" s="207"/>
      <c r="S468" s="207"/>
      <c r="T468" s="208"/>
      <c r="AT468" s="209" t="s">
        <v>165</v>
      </c>
      <c r="AU468" s="209" t="s">
        <v>141</v>
      </c>
      <c r="AV468" s="14" t="s">
        <v>83</v>
      </c>
      <c r="AW468" s="14" t="s">
        <v>34</v>
      </c>
      <c r="AX468" s="14" t="s">
        <v>75</v>
      </c>
      <c r="AY468" s="209" t="s">
        <v>132</v>
      </c>
    </row>
    <row r="469" spans="1:65" s="13" customFormat="1" ht="10.199999999999999">
      <c r="B469" s="189"/>
      <c r="C469" s="190"/>
      <c r="D469" s="184" t="s">
        <v>165</v>
      </c>
      <c r="E469" s="191" t="s">
        <v>18</v>
      </c>
      <c r="F469" s="192" t="s">
        <v>525</v>
      </c>
      <c r="G469" s="190"/>
      <c r="H469" s="193">
        <v>3.84</v>
      </c>
      <c r="I469" s="194"/>
      <c r="J469" s="190"/>
      <c r="K469" s="190"/>
      <c r="L469" s="195"/>
      <c r="M469" s="196"/>
      <c r="N469" s="197"/>
      <c r="O469" s="197"/>
      <c r="P469" s="197"/>
      <c r="Q469" s="197"/>
      <c r="R469" s="197"/>
      <c r="S469" s="197"/>
      <c r="T469" s="198"/>
      <c r="AT469" s="199" t="s">
        <v>165</v>
      </c>
      <c r="AU469" s="199" t="s">
        <v>141</v>
      </c>
      <c r="AV469" s="13" t="s">
        <v>85</v>
      </c>
      <c r="AW469" s="13" t="s">
        <v>34</v>
      </c>
      <c r="AX469" s="13" t="s">
        <v>75</v>
      </c>
      <c r="AY469" s="199" t="s">
        <v>132</v>
      </c>
    </row>
    <row r="470" spans="1:65" s="14" customFormat="1" ht="10.199999999999999">
      <c r="B470" s="200"/>
      <c r="C470" s="201"/>
      <c r="D470" s="184" t="s">
        <v>165</v>
      </c>
      <c r="E470" s="202" t="s">
        <v>18</v>
      </c>
      <c r="F470" s="203" t="s">
        <v>526</v>
      </c>
      <c r="G470" s="201"/>
      <c r="H470" s="202" t="s">
        <v>18</v>
      </c>
      <c r="I470" s="204"/>
      <c r="J470" s="201"/>
      <c r="K470" s="201"/>
      <c r="L470" s="205"/>
      <c r="M470" s="206"/>
      <c r="N470" s="207"/>
      <c r="O470" s="207"/>
      <c r="P470" s="207"/>
      <c r="Q470" s="207"/>
      <c r="R470" s="207"/>
      <c r="S470" s="207"/>
      <c r="T470" s="208"/>
      <c r="AT470" s="209" t="s">
        <v>165</v>
      </c>
      <c r="AU470" s="209" t="s">
        <v>141</v>
      </c>
      <c r="AV470" s="14" t="s">
        <v>83</v>
      </c>
      <c r="AW470" s="14" t="s">
        <v>34</v>
      </c>
      <c r="AX470" s="14" t="s">
        <v>75</v>
      </c>
      <c r="AY470" s="209" t="s">
        <v>132</v>
      </c>
    </row>
    <row r="471" spans="1:65" s="13" customFormat="1" ht="10.199999999999999">
      <c r="B471" s="189"/>
      <c r="C471" s="190"/>
      <c r="D471" s="184" t="s">
        <v>165</v>
      </c>
      <c r="E471" s="191" t="s">
        <v>18</v>
      </c>
      <c r="F471" s="192" t="s">
        <v>527</v>
      </c>
      <c r="G471" s="190"/>
      <c r="H471" s="193">
        <v>0.48</v>
      </c>
      <c r="I471" s="194"/>
      <c r="J471" s="190"/>
      <c r="K471" s="190"/>
      <c r="L471" s="195"/>
      <c r="M471" s="196"/>
      <c r="N471" s="197"/>
      <c r="O471" s="197"/>
      <c r="P471" s="197"/>
      <c r="Q471" s="197"/>
      <c r="R471" s="197"/>
      <c r="S471" s="197"/>
      <c r="T471" s="198"/>
      <c r="AT471" s="199" t="s">
        <v>165</v>
      </c>
      <c r="AU471" s="199" t="s">
        <v>141</v>
      </c>
      <c r="AV471" s="13" t="s">
        <v>85</v>
      </c>
      <c r="AW471" s="13" t="s">
        <v>34</v>
      </c>
      <c r="AX471" s="13" t="s">
        <v>75</v>
      </c>
      <c r="AY471" s="199" t="s">
        <v>132</v>
      </c>
    </row>
    <row r="472" spans="1:65" s="14" customFormat="1" ht="10.199999999999999">
      <c r="B472" s="200"/>
      <c r="C472" s="201"/>
      <c r="D472" s="184" t="s">
        <v>165</v>
      </c>
      <c r="E472" s="202" t="s">
        <v>18</v>
      </c>
      <c r="F472" s="203" t="s">
        <v>528</v>
      </c>
      <c r="G472" s="201"/>
      <c r="H472" s="202" t="s">
        <v>18</v>
      </c>
      <c r="I472" s="204"/>
      <c r="J472" s="201"/>
      <c r="K472" s="201"/>
      <c r="L472" s="205"/>
      <c r="M472" s="206"/>
      <c r="N472" s="207"/>
      <c r="O472" s="207"/>
      <c r="P472" s="207"/>
      <c r="Q472" s="207"/>
      <c r="R472" s="207"/>
      <c r="S472" s="207"/>
      <c r="T472" s="208"/>
      <c r="AT472" s="209" t="s">
        <v>165</v>
      </c>
      <c r="AU472" s="209" t="s">
        <v>141</v>
      </c>
      <c r="AV472" s="14" t="s">
        <v>83</v>
      </c>
      <c r="AW472" s="14" t="s">
        <v>34</v>
      </c>
      <c r="AX472" s="14" t="s">
        <v>75</v>
      </c>
      <c r="AY472" s="209" t="s">
        <v>132</v>
      </c>
    </row>
    <row r="473" spans="1:65" s="13" customFormat="1" ht="10.199999999999999">
      <c r="B473" s="189"/>
      <c r="C473" s="190"/>
      <c r="D473" s="184" t="s">
        <v>165</v>
      </c>
      <c r="E473" s="191" t="s">
        <v>18</v>
      </c>
      <c r="F473" s="192" t="s">
        <v>391</v>
      </c>
      <c r="G473" s="190"/>
      <c r="H473" s="193">
        <v>0.64</v>
      </c>
      <c r="I473" s="194"/>
      <c r="J473" s="190"/>
      <c r="K473" s="190"/>
      <c r="L473" s="195"/>
      <c r="M473" s="196"/>
      <c r="N473" s="197"/>
      <c r="O473" s="197"/>
      <c r="P473" s="197"/>
      <c r="Q473" s="197"/>
      <c r="R473" s="197"/>
      <c r="S473" s="197"/>
      <c r="T473" s="198"/>
      <c r="AT473" s="199" t="s">
        <v>165</v>
      </c>
      <c r="AU473" s="199" t="s">
        <v>141</v>
      </c>
      <c r="AV473" s="13" t="s">
        <v>85</v>
      </c>
      <c r="AW473" s="13" t="s">
        <v>34</v>
      </c>
      <c r="AX473" s="13" t="s">
        <v>75</v>
      </c>
      <c r="AY473" s="199" t="s">
        <v>132</v>
      </c>
    </row>
    <row r="474" spans="1:65" s="14" customFormat="1" ht="10.199999999999999">
      <c r="B474" s="200"/>
      <c r="C474" s="201"/>
      <c r="D474" s="184" t="s">
        <v>165</v>
      </c>
      <c r="E474" s="202" t="s">
        <v>18</v>
      </c>
      <c r="F474" s="203" t="s">
        <v>529</v>
      </c>
      <c r="G474" s="201"/>
      <c r="H474" s="202" t="s">
        <v>18</v>
      </c>
      <c r="I474" s="204"/>
      <c r="J474" s="201"/>
      <c r="K474" s="201"/>
      <c r="L474" s="205"/>
      <c r="M474" s="206"/>
      <c r="N474" s="207"/>
      <c r="O474" s="207"/>
      <c r="P474" s="207"/>
      <c r="Q474" s="207"/>
      <c r="R474" s="207"/>
      <c r="S474" s="207"/>
      <c r="T474" s="208"/>
      <c r="AT474" s="209" t="s">
        <v>165</v>
      </c>
      <c r="AU474" s="209" t="s">
        <v>141</v>
      </c>
      <c r="AV474" s="14" t="s">
        <v>83</v>
      </c>
      <c r="AW474" s="14" t="s">
        <v>34</v>
      </c>
      <c r="AX474" s="14" t="s">
        <v>75</v>
      </c>
      <c r="AY474" s="209" t="s">
        <v>132</v>
      </c>
    </row>
    <row r="475" spans="1:65" s="13" customFormat="1" ht="10.199999999999999">
      <c r="B475" s="189"/>
      <c r="C475" s="190"/>
      <c r="D475" s="184" t="s">
        <v>165</v>
      </c>
      <c r="E475" s="191" t="s">
        <v>18</v>
      </c>
      <c r="F475" s="192" t="s">
        <v>530</v>
      </c>
      <c r="G475" s="190"/>
      <c r="H475" s="193">
        <v>0.9</v>
      </c>
      <c r="I475" s="194"/>
      <c r="J475" s="190"/>
      <c r="K475" s="190"/>
      <c r="L475" s="195"/>
      <c r="M475" s="196"/>
      <c r="N475" s="197"/>
      <c r="O475" s="197"/>
      <c r="P475" s="197"/>
      <c r="Q475" s="197"/>
      <c r="R475" s="197"/>
      <c r="S475" s="197"/>
      <c r="T475" s="198"/>
      <c r="AT475" s="199" t="s">
        <v>165</v>
      </c>
      <c r="AU475" s="199" t="s">
        <v>141</v>
      </c>
      <c r="AV475" s="13" t="s">
        <v>85</v>
      </c>
      <c r="AW475" s="13" t="s">
        <v>34</v>
      </c>
      <c r="AX475" s="13" t="s">
        <v>75</v>
      </c>
      <c r="AY475" s="199" t="s">
        <v>132</v>
      </c>
    </row>
    <row r="476" spans="1:65" s="14" customFormat="1" ht="10.199999999999999">
      <c r="B476" s="200"/>
      <c r="C476" s="201"/>
      <c r="D476" s="184" t="s">
        <v>165</v>
      </c>
      <c r="E476" s="202" t="s">
        <v>18</v>
      </c>
      <c r="F476" s="203" t="s">
        <v>393</v>
      </c>
      <c r="G476" s="201"/>
      <c r="H476" s="202" t="s">
        <v>18</v>
      </c>
      <c r="I476" s="204"/>
      <c r="J476" s="201"/>
      <c r="K476" s="201"/>
      <c r="L476" s="205"/>
      <c r="M476" s="206"/>
      <c r="N476" s="207"/>
      <c r="O476" s="207"/>
      <c r="P476" s="207"/>
      <c r="Q476" s="207"/>
      <c r="R476" s="207"/>
      <c r="S476" s="207"/>
      <c r="T476" s="208"/>
      <c r="AT476" s="209" t="s">
        <v>165</v>
      </c>
      <c r="AU476" s="209" t="s">
        <v>141</v>
      </c>
      <c r="AV476" s="14" t="s">
        <v>83</v>
      </c>
      <c r="AW476" s="14" t="s">
        <v>34</v>
      </c>
      <c r="AX476" s="14" t="s">
        <v>75</v>
      </c>
      <c r="AY476" s="209" t="s">
        <v>132</v>
      </c>
    </row>
    <row r="477" spans="1:65" s="13" customFormat="1" ht="10.199999999999999">
      <c r="B477" s="189"/>
      <c r="C477" s="190"/>
      <c r="D477" s="184" t="s">
        <v>165</v>
      </c>
      <c r="E477" s="191" t="s">
        <v>18</v>
      </c>
      <c r="F477" s="192" t="s">
        <v>531</v>
      </c>
      <c r="G477" s="190"/>
      <c r="H477" s="193">
        <v>6.1</v>
      </c>
      <c r="I477" s="194"/>
      <c r="J477" s="190"/>
      <c r="K477" s="190"/>
      <c r="L477" s="195"/>
      <c r="M477" s="196"/>
      <c r="N477" s="197"/>
      <c r="O477" s="197"/>
      <c r="P477" s="197"/>
      <c r="Q477" s="197"/>
      <c r="R477" s="197"/>
      <c r="S477" s="197"/>
      <c r="T477" s="198"/>
      <c r="AT477" s="199" t="s">
        <v>165</v>
      </c>
      <c r="AU477" s="199" t="s">
        <v>141</v>
      </c>
      <c r="AV477" s="13" t="s">
        <v>85</v>
      </c>
      <c r="AW477" s="13" t="s">
        <v>34</v>
      </c>
      <c r="AX477" s="13" t="s">
        <v>75</v>
      </c>
      <c r="AY477" s="199" t="s">
        <v>132</v>
      </c>
    </row>
    <row r="478" spans="1:65" s="15" customFormat="1" ht="10.199999999999999">
      <c r="B478" s="210"/>
      <c r="C478" s="211"/>
      <c r="D478" s="184" t="s">
        <v>165</v>
      </c>
      <c r="E478" s="212" t="s">
        <v>18</v>
      </c>
      <c r="F478" s="213" t="s">
        <v>203</v>
      </c>
      <c r="G478" s="211"/>
      <c r="H478" s="214">
        <v>21.9</v>
      </c>
      <c r="I478" s="215"/>
      <c r="J478" s="211"/>
      <c r="K478" s="211"/>
      <c r="L478" s="216"/>
      <c r="M478" s="217"/>
      <c r="N478" s="218"/>
      <c r="O478" s="218"/>
      <c r="P478" s="218"/>
      <c r="Q478" s="218"/>
      <c r="R478" s="218"/>
      <c r="S478" s="218"/>
      <c r="T478" s="219"/>
      <c r="AT478" s="220" t="s">
        <v>165</v>
      </c>
      <c r="AU478" s="220" t="s">
        <v>141</v>
      </c>
      <c r="AV478" s="15" t="s">
        <v>131</v>
      </c>
      <c r="AW478" s="15" t="s">
        <v>34</v>
      </c>
      <c r="AX478" s="15" t="s">
        <v>83</v>
      </c>
      <c r="AY478" s="220" t="s">
        <v>132</v>
      </c>
    </row>
    <row r="479" spans="1:65" s="2" customFormat="1" ht="37.799999999999997" customHeight="1">
      <c r="A479" s="36"/>
      <c r="B479" s="37"/>
      <c r="C479" s="171" t="s">
        <v>532</v>
      </c>
      <c r="D479" s="171" t="s">
        <v>136</v>
      </c>
      <c r="E479" s="172" t="s">
        <v>533</v>
      </c>
      <c r="F479" s="173" t="s">
        <v>534</v>
      </c>
      <c r="G479" s="174" t="s">
        <v>207</v>
      </c>
      <c r="H479" s="175">
        <v>38.804000000000002</v>
      </c>
      <c r="I479" s="176"/>
      <c r="J479" s="177">
        <f>ROUND(I479*H479,2)</f>
        <v>0</v>
      </c>
      <c r="K479" s="173" t="s">
        <v>140</v>
      </c>
      <c r="L479" s="41"/>
      <c r="M479" s="178" t="s">
        <v>18</v>
      </c>
      <c r="N479" s="179" t="s">
        <v>46</v>
      </c>
      <c r="O479" s="66"/>
      <c r="P479" s="180">
        <f>O479*H479</f>
        <v>0</v>
      </c>
      <c r="Q479" s="180">
        <v>0</v>
      </c>
      <c r="R479" s="180">
        <f>Q479*H479</f>
        <v>0</v>
      </c>
      <c r="S479" s="180">
        <v>0</v>
      </c>
      <c r="T479" s="181">
        <f>S479*H479</f>
        <v>0</v>
      </c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R479" s="182" t="s">
        <v>131</v>
      </c>
      <c r="AT479" s="182" t="s">
        <v>136</v>
      </c>
      <c r="AU479" s="182" t="s">
        <v>141</v>
      </c>
      <c r="AY479" s="19" t="s">
        <v>132</v>
      </c>
      <c r="BE479" s="183">
        <f>IF(N479="základní",J479,0)</f>
        <v>0</v>
      </c>
      <c r="BF479" s="183">
        <f>IF(N479="snížená",J479,0)</f>
        <v>0</v>
      </c>
      <c r="BG479" s="183">
        <f>IF(N479="zákl. přenesená",J479,0)</f>
        <v>0</v>
      </c>
      <c r="BH479" s="183">
        <f>IF(N479="sníž. přenesená",J479,0)</f>
        <v>0</v>
      </c>
      <c r="BI479" s="183">
        <f>IF(N479="nulová",J479,0)</f>
        <v>0</v>
      </c>
      <c r="BJ479" s="19" t="s">
        <v>83</v>
      </c>
      <c r="BK479" s="183">
        <f>ROUND(I479*H479,2)</f>
        <v>0</v>
      </c>
      <c r="BL479" s="19" t="s">
        <v>131</v>
      </c>
      <c r="BM479" s="182" t="s">
        <v>535</v>
      </c>
    </row>
    <row r="480" spans="1:65" s="14" customFormat="1" ht="10.199999999999999">
      <c r="B480" s="200"/>
      <c r="C480" s="201"/>
      <c r="D480" s="184" t="s">
        <v>165</v>
      </c>
      <c r="E480" s="202" t="s">
        <v>18</v>
      </c>
      <c r="F480" s="203" t="s">
        <v>536</v>
      </c>
      <c r="G480" s="201"/>
      <c r="H480" s="202" t="s">
        <v>18</v>
      </c>
      <c r="I480" s="204"/>
      <c r="J480" s="201"/>
      <c r="K480" s="201"/>
      <c r="L480" s="205"/>
      <c r="M480" s="206"/>
      <c r="N480" s="207"/>
      <c r="O480" s="207"/>
      <c r="P480" s="207"/>
      <c r="Q480" s="207"/>
      <c r="R480" s="207"/>
      <c r="S480" s="207"/>
      <c r="T480" s="208"/>
      <c r="AT480" s="209" t="s">
        <v>165</v>
      </c>
      <c r="AU480" s="209" t="s">
        <v>141</v>
      </c>
      <c r="AV480" s="14" t="s">
        <v>83</v>
      </c>
      <c r="AW480" s="14" t="s">
        <v>34</v>
      </c>
      <c r="AX480" s="14" t="s">
        <v>75</v>
      </c>
      <c r="AY480" s="209" t="s">
        <v>132</v>
      </c>
    </row>
    <row r="481" spans="2:51" s="13" customFormat="1" ht="10.199999999999999">
      <c r="B481" s="189"/>
      <c r="C481" s="190"/>
      <c r="D481" s="184" t="s">
        <v>165</v>
      </c>
      <c r="E481" s="191" t="s">
        <v>18</v>
      </c>
      <c r="F481" s="192" t="s">
        <v>537</v>
      </c>
      <c r="G481" s="190"/>
      <c r="H481" s="193">
        <v>9.8000000000000007</v>
      </c>
      <c r="I481" s="194"/>
      <c r="J481" s="190"/>
      <c r="K481" s="190"/>
      <c r="L481" s="195"/>
      <c r="M481" s="196"/>
      <c r="N481" s="197"/>
      <c r="O481" s="197"/>
      <c r="P481" s="197"/>
      <c r="Q481" s="197"/>
      <c r="R481" s="197"/>
      <c r="S481" s="197"/>
      <c r="T481" s="198"/>
      <c r="AT481" s="199" t="s">
        <v>165</v>
      </c>
      <c r="AU481" s="199" t="s">
        <v>141</v>
      </c>
      <c r="AV481" s="13" t="s">
        <v>85</v>
      </c>
      <c r="AW481" s="13" t="s">
        <v>34</v>
      </c>
      <c r="AX481" s="13" t="s">
        <v>75</v>
      </c>
      <c r="AY481" s="199" t="s">
        <v>132</v>
      </c>
    </row>
    <row r="482" spans="2:51" s="14" customFormat="1" ht="10.199999999999999">
      <c r="B482" s="200"/>
      <c r="C482" s="201"/>
      <c r="D482" s="184" t="s">
        <v>165</v>
      </c>
      <c r="E482" s="202" t="s">
        <v>18</v>
      </c>
      <c r="F482" s="203" t="s">
        <v>538</v>
      </c>
      <c r="G482" s="201"/>
      <c r="H482" s="202" t="s">
        <v>18</v>
      </c>
      <c r="I482" s="204"/>
      <c r="J482" s="201"/>
      <c r="K482" s="201"/>
      <c r="L482" s="205"/>
      <c r="M482" s="206"/>
      <c r="N482" s="207"/>
      <c r="O482" s="207"/>
      <c r="P482" s="207"/>
      <c r="Q482" s="207"/>
      <c r="R482" s="207"/>
      <c r="S482" s="207"/>
      <c r="T482" s="208"/>
      <c r="AT482" s="209" t="s">
        <v>165</v>
      </c>
      <c r="AU482" s="209" t="s">
        <v>141</v>
      </c>
      <c r="AV482" s="14" t="s">
        <v>83</v>
      </c>
      <c r="AW482" s="14" t="s">
        <v>34</v>
      </c>
      <c r="AX482" s="14" t="s">
        <v>75</v>
      </c>
      <c r="AY482" s="209" t="s">
        <v>132</v>
      </c>
    </row>
    <row r="483" spans="2:51" s="13" customFormat="1" ht="10.199999999999999">
      <c r="B483" s="189"/>
      <c r="C483" s="190"/>
      <c r="D483" s="184" t="s">
        <v>165</v>
      </c>
      <c r="E483" s="191" t="s">
        <v>18</v>
      </c>
      <c r="F483" s="192" t="s">
        <v>539</v>
      </c>
      <c r="G483" s="190"/>
      <c r="H483" s="193">
        <v>0.81899999999999995</v>
      </c>
      <c r="I483" s="194"/>
      <c r="J483" s="190"/>
      <c r="K483" s="190"/>
      <c r="L483" s="195"/>
      <c r="M483" s="196"/>
      <c r="N483" s="197"/>
      <c r="O483" s="197"/>
      <c r="P483" s="197"/>
      <c r="Q483" s="197"/>
      <c r="R483" s="197"/>
      <c r="S483" s="197"/>
      <c r="T483" s="198"/>
      <c r="AT483" s="199" t="s">
        <v>165</v>
      </c>
      <c r="AU483" s="199" t="s">
        <v>141</v>
      </c>
      <c r="AV483" s="13" t="s">
        <v>85</v>
      </c>
      <c r="AW483" s="13" t="s">
        <v>34</v>
      </c>
      <c r="AX483" s="13" t="s">
        <v>75</v>
      </c>
      <c r="AY483" s="199" t="s">
        <v>132</v>
      </c>
    </row>
    <row r="484" spans="2:51" s="14" customFormat="1" ht="10.199999999999999">
      <c r="B484" s="200"/>
      <c r="C484" s="201"/>
      <c r="D484" s="184" t="s">
        <v>165</v>
      </c>
      <c r="E484" s="202" t="s">
        <v>18</v>
      </c>
      <c r="F484" s="203" t="s">
        <v>209</v>
      </c>
      <c r="G484" s="201"/>
      <c r="H484" s="202" t="s">
        <v>18</v>
      </c>
      <c r="I484" s="204"/>
      <c r="J484" s="201"/>
      <c r="K484" s="201"/>
      <c r="L484" s="205"/>
      <c r="M484" s="206"/>
      <c r="N484" s="207"/>
      <c r="O484" s="207"/>
      <c r="P484" s="207"/>
      <c r="Q484" s="207"/>
      <c r="R484" s="207"/>
      <c r="S484" s="207"/>
      <c r="T484" s="208"/>
      <c r="AT484" s="209" t="s">
        <v>165</v>
      </c>
      <c r="AU484" s="209" t="s">
        <v>141</v>
      </c>
      <c r="AV484" s="14" t="s">
        <v>83</v>
      </c>
      <c r="AW484" s="14" t="s">
        <v>34</v>
      </c>
      <c r="AX484" s="14" t="s">
        <v>75</v>
      </c>
      <c r="AY484" s="209" t="s">
        <v>132</v>
      </c>
    </row>
    <row r="485" spans="2:51" s="13" customFormat="1" ht="10.199999999999999">
      <c r="B485" s="189"/>
      <c r="C485" s="190"/>
      <c r="D485" s="184" t="s">
        <v>165</v>
      </c>
      <c r="E485" s="191" t="s">
        <v>18</v>
      </c>
      <c r="F485" s="192" t="s">
        <v>540</v>
      </c>
      <c r="G485" s="190"/>
      <c r="H485" s="193">
        <v>13.176</v>
      </c>
      <c r="I485" s="194"/>
      <c r="J485" s="190"/>
      <c r="K485" s="190"/>
      <c r="L485" s="195"/>
      <c r="M485" s="196"/>
      <c r="N485" s="197"/>
      <c r="O485" s="197"/>
      <c r="P485" s="197"/>
      <c r="Q485" s="197"/>
      <c r="R485" s="197"/>
      <c r="S485" s="197"/>
      <c r="T485" s="198"/>
      <c r="AT485" s="199" t="s">
        <v>165</v>
      </c>
      <c r="AU485" s="199" t="s">
        <v>141</v>
      </c>
      <c r="AV485" s="13" t="s">
        <v>85</v>
      </c>
      <c r="AW485" s="13" t="s">
        <v>34</v>
      </c>
      <c r="AX485" s="13" t="s">
        <v>75</v>
      </c>
      <c r="AY485" s="199" t="s">
        <v>132</v>
      </c>
    </row>
    <row r="486" spans="2:51" s="14" customFormat="1" ht="10.199999999999999">
      <c r="B486" s="200"/>
      <c r="C486" s="201"/>
      <c r="D486" s="184" t="s">
        <v>165</v>
      </c>
      <c r="E486" s="202" t="s">
        <v>18</v>
      </c>
      <c r="F486" s="203" t="s">
        <v>541</v>
      </c>
      <c r="G486" s="201"/>
      <c r="H486" s="202" t="s">
        <v>18</v>
      </c>
      <c r="I486" s="204"/>
      <c r="J486" s="201"/>
      <c r="K486" s="201"/>
      <c r="L486" s="205"/>
      <c r="M486" s="206"/>
      <c r="N486" s="207"/>
      <c r="O486" s="207"/>
      <c r="P486" s="207"/>
      <c r="Q486" s="207"/>
      <c r="R486" s="207"/>
      <c r="S486" s="207"/>
      <c r="T486" s="208"/>
      <c r="AT486" s="209" t="s">
        <v>165</v>
      </c>
      <c r="AU486" s="209" t="s">
        <v>141</v>
      </c>
      <c r="AV486" s="14" t="s">
        <v>83</v>
      </c>
      <c r="AW486" s="14" t="s">
        <v>34</v>
      </c>
      <c r="AX486" s="14" t="s">
        <v>75</v>
      </c>
      <c r="AY486" s="209" t="s">
        <v>132</v>
      </c>
    </row>
    <row r="487" spans="2:51" s="13" customFormat="1" ht="10.199999999999999">
      <c r="B487" s="189"/>
      <c r="C487" s="190"/>
      <c r="D487" s="184" t="s">
        <v>165</v>
      </c>
      <c r="E487" s="191" t="s">
        <v>18</v>
      </c>
      <c r="F487" s="192" t="s">
        <v>542</v>
      </c>
      <c r="G487" s="190"/>
      <c r="H487" s="193">
        <v>1.0880000000000001</v>
      </c>
      <c r="I487" s="194"/>
      <c r="J487" s="190"/>
      <c r="K487" s="190"/>
      <c r="L487" s="195"/>
      <c r="M487" s="196"/>
      <c r="N487" s="197"/>
      <c r="O487" s="197"/>
      <c r="P487" s="197"/>
      <c r="Q487" s="197"/>
      <c r="R487" s="197"/>
      <c r="S487" s="197"/>
      <c r="T487" s="198"/>
      <c r="AT487" s="199" t="s">
        <v>165</v>
      </c>
      <c r="AU487" s="199" t="s">
        <v>141</v>
      </c>
      <c r="AV487" s="13" t="s">
        <v>85</v>
      </c>
      <c r="AW487" s="13" t="s">
        <v>34</v>
      </c>
      <c r="AX487" s="13" t="s">
        <v>75</v>
      </c>
      <c r="AY487" s="199" t="s">
        <v>132</v>
      </c>
    </row>
    <row r="488" spans="2:51" s="14" customFormat="1" ht="10.199999999999999">
      <c r="B488" s="200"/>
      <c r="C488" s="201"/>
      <c r="D488" s="184" t="s">
        <v>165</v>
      </c>
      <c r="E488" s="202" t="s">
        <v>18</v>
      </c>
      <c r="F488" s="203" t="s">
        <v>543</v>
      </c>
      <c r="G488" s="201"/>
      <c r="H488" s="202" t="s">
        <v>18</v>
      </c>
      <c r="I488" s="204"/>
      <c r="J488" s="201"/>
      <c r="K488" s="201"/>
      <c r="L488" s="205"/>
      <c r="M488" s="206"/>
      <c r="N488" s="207"/>
      <c r="O488" s="207"/>
      <c r="P488" s="207"/>
      <c r="Q488" s="207"/>
      <c r="R488" s="207"/>
      <c r="S488" s="207"/>
      <c r="T488" s="208"/>
      <c r="AT488" s="209" t="s">
        <v>165</v>
      </c>
      <c r="AU488" s="209" t="s">
        <v>141</v>
      </c>
      <c r="AV488" s="14" t="s">
        <v>83</v>
      </c>
      <c r="AW488" s="14" t="s">
        <v>34</v>
      </c>
      <c r="AX488" s="14" t="s">
        <v>75</v>
      </c>
      <c r="AY488" s="209" t="s">
        <v>132</v>
      </c>
    </row>
    <row r="489" spans="2:51" s="13" customFormat="1" ht="10.199999999999999">
      <c r="B489" s="189"/>
      <c r="C489" s="190"/>
      <c r="D489" s="184" t="s">
        <v>165</v>
      </c>
      <c r="E489" s="191" t="s">
        <v>18</v>
      </c>
      <c r="F489" s="192" t="s">
        <v>544</v>
      </c>
      <c r="G489" s="190"/>
      <c r="H489" s="193">
        <v>5.5739999999999998</v>
      </c>
      <c r="I489" s="194"/>
      <c r="J489" s="190"/>
      <c r="K489" s="190"/>
      <c r="L489" s="195"/>
      <c r="M489" s="196"/>
      <c r="N489" s="197"/>
      <c r="O489" s="197"/>
      <c r="P489" s="197"/>
      <c r="Q489" s="197"/>
      <c r="R489" s="197"/>
      <c r="S489" s="197"/>
      <c r="T489" s="198"/>
      <c r="AT489" s="199" t="s">
        <v>165</v>
      </c>
      <c r="AU489" s="199" t="s">
        <v>141</v>
      </c>
      <c r="AV489" s="13" t="s">
        <v>85</v>
      </c>
      <c r="AW489" s="13" t="s">
        <v>34</v>
      </c>
      <c r="AX489" s="13" t="s">
        <v>75</v>
      </c>
      <c r="AY489" s="199" t="s">
        <v>132</v>
      </c>
    </row>
    <row r="490" spans="2:51" s="14" customFormat="1" ht="10.199999999999999">
      <c r="B490" s="200"/>
      <c r="C490" s="201"/>
      <c r="D490" s="184" t="s">
        <v>165</v>
      </c>
      <c r="E490" s="202" t="s">
        <v>18</v>
      </c>
      <c r="F490" s="203" t="s">
        <v>545</v>
      </c>
      <c r="G490" s="201"/>
      <c r="H490" s="202" t="s">
        <v>18</v>
      </c>
      <c r="I490" s="204"/>
      <c r="J490" s="201"/>
      <c r="K490" s="201"/>
      <c r="L490" s="205"/>
      <c r="M490" s="206"/>
      <c r="N490" s="207"/>
      <c r="O490" s="207"/>
      <c r="P490" s="207"/>
      <c r="Q490" s="207"/>
      <c r="R490" s="207"/>
      <c r="S490" s="207"/>
      <c r="T490" s="208"/>
      <c r="AT490" s="209" t="s">
        <v>165</v>
      </c>
      <c r="AU490" s="209" t="s">
        <v>141</v>
      </c>
      <c r="AV490" s="14" t="s">
        <v>83</v>
      </c>
      <c r="AW490" s="14" t="s">
        <v>34</v>
      </c>
      <c r="AX490" s="14" t="s">
        <v>75</v>
      </c>
      <c r="AY490" s="209" t="s">
        <v>132</v>
      </c>
    </row>
    <row r="491" spans="2:51" s="13" customFormat="1" ht="10.199999999999999">
      <c r="B491" s="189"/>
      <c r="C491" s="190"/>
      <c r="D491" s="184" t="s">
        <v>165</v>
      </c>
      <c r="E491" s="191" t="s">
        <v>18</v>
      </c>
      <c r="F491" s="192" t="s">
        <v>546</v>
      </c>
      <c r="G491" s="190"/>
      <c r="H491" s="193">
        <v>1.538</v>
      </c>
      <c r="I491" s="194"/>
      <c r="J491" s="190"/>
      <c r="K491" s="190"/>
      <c r="L491" s="195"/>
      <c r="M491" s="196"/>
      <c r="N491" s="197"/>
      <c r="O491" s="197"/>
      <c r="P491" s="197"/>
      <c r="Q491" s="197"/>
      <c r="R491" s="197"/>
      <c r="S491" s="197"/>
      <c r="T491" s="198"/>
      <c r="AT491" s="199" t="s">
        <v>165</v>
      </c>
      <c r="AU491" s="199" t="s">
        <v>141</v>
      </c>
      <c r="AV491" s="13" t="s">
        <v>85</v>
      </c>
      <c r="AW491" s="13" t="s">
        <v>34</v>
      </c>
      <c r="AX491" s="13" t="s">
        <v>75</v>
      </c>
      <c r="AY491" s="199" t="s">
        <v>132</v>
      </c>
    </row>
    <row r="492" spans="2:51" s="14" customFormat="1" ht="10.199999999999999">
      <c r="B492" s="200"/>
      <c r="C492" s="201"/>
      <c r="D492" s="184" t="s">
        <v>165</v>
      </c>
      <c r="E492" s="202" t="s">
        <v>18</v>
      </c>
      <c r="F492" s="203" t="s">
        <v>547</v>
      </c>
      <c r="G492" s="201"/>
      <c r="H492" s="202" t="s">
        <v>18</v>
      </c>
      <c r="I492" s="204"/>
      <c r="J492" s="201"/>
      <c r="K492" s="201"/>
      <c r="L492" s="205"/>
      <c r="M492" s="206"/>
      <c r="N492" s="207"/>
      <c r="O492" s="207"/>
      <c r="P492" s="207"/>
      <c r="Q492" s="207"/>
      <c r="R492" s="207"/>
      <c r="S492" s="207"/>
      <c r="T492" s="208"/>
      <c r="AT492" s="209" t="s">
        <v>165</v>
      </c>
      <c r="AU492" s="209" t="s">
        <v>141</v>
      </c>
      <c r="AV492" s="14" t="s">
        <v>83</v>
      </c>
      <c r="AW492" s="14" t="s">
        <v>34</v>
      </c>
      <c r="AX492" s="14" t="s">
        <v>75</v>
      </c>
      <c r="AY492" s="209" t="s">
        <v>132</v>
      </c>
    </row>
    <row r="493" spans="2:51" s="13" customFormat="1" ht="10.199999999999999">
      <c r="B493" s="189"/>
      <c r="C493" s="190"/>
      <c r="D493" s="184" t="s">
        <v>165</v>
      </c>
      <c r="E493" s="191" t="s">
        <v>18</v>
      </c>
      <c r="F493" s="192" t="s">
        <v>548</v>
      </c>
      <c r="G493" s="190"/>
      <c r="H493" s="193">
        <v>0.98899999999999999</v>
      </c>
      <c r="I493" s="194"/>
      <c r="J493" s="190"/>
      <c r="K493" s="190"/>
      <c r="L493" s="195"/>
      <c r="M493" s="196"/>
      <c r="N493" s="197"/>
      <c r="O493" s="197"/>
      <c r="P493" s="197"/>
      <c r="Q493" s="197"/>
      <c r="R493" s="197"/>
      <c r="S493" s="197"/>
      <c r="T493" s="198"/>
      <c r="AT493" s="199" t="s">
        <v>165</v>
      </c>
      <c r="AU493" s="199" t="s">
        <v>141</v>
      </c>
      <c r="AV493" s="13" t="s">
        <v>85</v>
      </c>
      <c r="AW493" s="13" t="s">
        <v>34</v>
      </c>
      <c r="AX493" s="13" t="s">
        <v>75</v>
      </c>
      <c r="AY493" s="199" t="s">
        <v>132</v>
      </c>
    </row>
    <row r="494" spans="2:51" s="14" customFormat="1" ht="10.199999999999999">
      <c r="B494" s="200"/>
      <c r="C494" s="201"/>
      <c r="D494" s="184" t="s">
        <v>165</v>
      </c>
      <c r="E494" s="202" t="s">
        <v>18</v>
      </c>
      <c r="F494" s="203" t="s">
        <v>549</v>
      </c>
      <c r="G494" s="201"/>
      <c r="H494" s="202" t="s">
        <v>18</v>
      </c>
      <c r="I494" s="204"/>
      <c r="J494" s="201"/>
      <c r="K494" s="201"/>
      <c r="L494" s="205"/>
      <c r="M494" s="206"/>
      <c r="N494" s="207"/>
      <c r="O494" s="207"/>
      <c r="P494" s="207"/>
      <c r="Q494" s="207"/>
      <c r="R494" s="207"/>
      <c r="S494" s="207"/>
      <c r="T494" s="208"/>
      <c r="AT494" s="209" t="s">
        <v>165</v>
      </c>
      <c r="AU494" s="209" t="s">
        <v>141</v>
      </c>
      <c r="AV494" s="14" t="s">
        <v>83</v>
      </c>
      <c r="AW494" s="14" t="s">
        <v>34</v>
      </c>
      <c r="AX494" s="14" t="s">
        <v>75</v>
      </c>
      <c r="AY494" s="209" t="s">
        <v>132</v>
      </c>
    </row>
    <row r="495" spans="2:51" s="13" customFormat="1" ht="10.199999999999999">
      <c r="B495" s="189"/>
      <c r="C495" s="190"/>
      <c r="D495" s="184" t="s">
        <v>165</v>
      </c>
      <c r="E495" s="191" t="s">
        <v>18</v>
      </c>
      <c r="F495" s="192" t="s">
        <v>550</v>
      </c>
      <c r="G495" s="190"/>
      <c r="H495" s="193">
        <v>4.32</v>
      </c>
      <c r="I495" s="194"/>
      <c r="J495" s="190"/>
      <c r="K495" s="190"/>
      <c r="L495" s="195"/>
      <c r="M495" s="196"/>
      <c r="N495" s="197"/>
      <c r="O495" s="197"/>
      <c r="P495" s="197"/>
      <c r="Q495" s="197"/>
      <c r="R495" s="197"/>
      <c r="S495" s="197"/>
      <c r="T495" s="198"/>
      <c r="AT495" s="199" t="s">
        <v>165</v>
      </c>
      <c r="AU495" s="199" t="s">
        <v>141</v>
      </c>
      <c r="AV495" s="13" t="s">
        <v>85</v>
      </c>
      <c r="AW495" s="13" t="s">
        <v>34</v>
      </c>
      <c r="AX495" s="13" t="s">
        <v>75</v>
      </c>
      <c r="AY495" s="199" t="s">
        <v>132</v>
      </c>
    </row>
    <row r="496" spans="2:51" s="14" customFormat="1" ht="10.199999999999999">
      <c r="B496" s="200"/>
      <c r="C496" s="201"/>
      <c r="D496" s="184" t="s">
        <v>165</v>
      </c>
      <c r="E496" s="202" t="s">
        <v>18</v>
      </c>
      <c r="F496" s="203" t="s">
        <v>244</v>
      </c>
      <c r="G496" s="201"/>
      <c r="H496" s="202" t="s">
        <v>18</v>
      </c>
      <c r="I496" s="204"/>
      <c r="J496" s="201"/>
      <c r="K496" s="201"/>
      <c r="L496" s="205"/>
      <c r="M496" s="206"/>
      <c r="N496" s="207"/>
      <c r="O496" s="207"/>
      <c r="P496" s="207"/>
      <c r="Q496" s="207"/>
      <c r="R496" s="207"/>
      <c r="S496" s="207"/>
      <c r="T496" s="208"/>
      <c r="AT496" s="209" t="s">
        <v>165</v>
      </c>
      <c r="AU496" s="209" t="s">
        <v>141</v>
      </c>
      <c r="AV496" s="14" t="s">
        <v>83</v>
      </c>
      <c r="AW496" s="14" t="s">
        <v>34</v>
      </c>
      <c r="AX496" s="14" t="s">
        <v>75</v>
      </c>
      <c r="AY496" s="209" t="s">
        <v>132</v>
      </c>
    </row>
    <row r="497" spans="1:65" s="13" customFormat="1" ht="10.199999999999999">
      <c r="B497" s="189"/>
      <c r="C497" s="190"/>
      <c r="D497" s="184" t="s">
        <v>165</v>
      </c>
      <c r="E497" s="191" t="s">
        <v>18</v>
      </c>
      <c r="F497" s="192" t="s">
        <v>551</v>
      </c>
      <c r="G497" s="190"/>
      <c r="H497" s="193">
        <v>1.5</v>
      </c>
      <c r="I497" s="194"/>
      <c r="J497" s="190"/>
      <c r="K497" s="190"/>
      <c r="L497" s="195"/>
      <c r="M497" s="196"/>
      <c r="N497" s="197"/>
      <c r="O497" s="197"/>
      <c r="P497" s="197"/>
      <c r="Q497" s="197"/>
      <c r="R497" s="197"/>
      <c r="S497" s="197"/>
      <c r="T497" s="198"/>
      <c r="AT497" s="199" t="s">
        <v>165</v>
      </c>
      <c r="AU497" s="199" t="s">
        <v>141</v>
      </c>
      <c r="AV497" s="13" t="s">
        <v>85</v>
      </c>
      <c r="AW497" s="13" t="s">
        <v>34</v>
      </c>
      <c r="AX497" s="13" t="s">
        <v>75</v>
      </c>
      <c r="AY497" s="199" t="s">
        <v>132</v>
      </c>
    </row>
    <row r="498" spans="1:65" s="15" customFormat="1" ht="10.199999999999999">
      <c r="B498" s="210"/>
      <c r="C498" s="211"/>
      <c r="D498" s="184" t="s">
        <v>165</v>
      </c>
      <c r="E498" s="212" t="s">
        <v>18</v>
      </c>
      <c r="F498" s="213" t="s">
        <v>203</v>
      </c>
      <c r="G498" s="211"/>
      <c r="H498" s="214">
        <v>38.804000000000002</v>
      </c>
      <c r="I498" s="215"/>
      <c r="J498" s="211"/>
      <c r="K498" s="211"/>
      <c r="L498" s="216"/>
      <c r="M498" s="217"/>
      <c r="N498" s="218"/>
      <c r="O498" s="218"/>
      <c r="P498" s="218"/>
      <c r="Q498" s="218"/>
      <c r="R498" s="218"/>
      <c r="S498" s="218"/>
      <c r="T498" s="219"/>
      <c r="AT498" s="220" t="s">
        <v>165</v>
      </c>
      <c r="AU498" s="220" t="s">
        <v>141</v>
      </c>
      <c r="AV498" s="15" t="s">
        <v>131</v>
      </c>
      <c r="AW498" s="15" t="s">
        <v>34</v>
      </c>
      <c r="AX498" s="15" t="s">
        <v>83</v>
      </c>
      <c r="AY498" s="220" t="s">
        <v>132</v>
      </c>
    </row>
    <row r="499" spans="1:65" s="2" customFormat="1" ht="37.799999999999997" customHeight="1">
      <c r="A499" s="36"/>
      <c r="B499" s="37"/>
      <c r="C499" s="171" t="s">
        <v>552</v>
      </c>
      <c r="D499" s="171" t="s">
        <v>136</v>
      </c>
      <c r="E499" s="172" t="s">
        <v>553</v>
      </c>
      <c r="F499" s="173" t="s">
        <v>554</v>
      </c>
      <c r="G499" s="174" t="s">
        <v>364</v>
      </c>
      <c r="H499" s="175">
        <v>1.6579999999999999</v>
      </c>
      <c r="I499" s="176"/>
      <c r="J499" s="177">
        <f>ROUND(I499*H499,2)</f>
        <v>0</v>
      </c>
      <c r="K499" s="173" t="s">
        <v>140</v>
      </c>
      <c r="L499" s="41"/>
      <c r="M499" s="178" t="s">
        <v>18</v>
      </c>
      <c r="N499" s="179" t="s">
        <v>46</v>
      </c>
      <c r="O499" s="66"/>
      <c r="P499" s="180">
        <f>O499*H499</f>
        <v>0</v>
      </c>
      <c r="Q499" s="180">
        <v>1.0608</v>
      </c>
      <c r="R499" s="180">
        <f>Q499*H499</f>
        <v>1.7588063999999999</v>
      </c>
      <c r="S499" s="180">
        <v>0</v>
      </c>
      <c r="T499" s="181">
        <f>S499*H499</f>
        <v>0</v>
      </c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R499" s="182" t="s">
        <v>131</v>
      </c>
      <c r="AT499" s="182" t="s">
        <v>136</v>
      </c>
      <c r="AU499" s="182" t="s">
        <v>141</v>
      </c>
      <c r="AY499" s="19" t="s">
        <v>132</v>
      </c>
      <c r="BE499" s="183">
        <f>IF(N499="základní",J499,0)</f>
        <v>0</v>
      </c>
      <c r="BF499" s="183">
        <f>IF(N499="snížená",J499,0)</f>
        <v>0</v>
      </c>
      <c r="BG499" s="183">
        <f>IF(N499="zákl. přenesená",J499,0)</f>
        <v>0</v>
      </c>
      <c r="BH499" s="183">
        <f>IF(N499="sníž. přenesená",J499,0)</f>
        <v>0</v>
      </c>
      <c r="BI499" s="183">
        <f>IF(N499="nulová",J499,0)</f>
        <v>0</v>
      </c>
      <c r="BJ499" s="19" t="s">
        <v>83</v>
      </c>
      <c r="BK499" s="183">
        <f>ROUND(I499*H499,2)</f>
        <v>0</v>
      </c>
      <c r="BL499" s="19" t="s">
        <v>131</v>
      </c>
      <c r="BM499" s="182" t="s">
        <v>555</v>
      </c>
    </row>
    <row r="500" spans="1:65" s="2" customFormat="1" ht="28.8">
      <c r="A500" s="36"/>
      <c r="B500" s="37"/>
      <c r="C500" s="38"/>
      <c r="D500" s="184" t="s">
        <v>163</v>
      </c>
      <c r="E500" s="38"/>
      <c r="F500" s="185" t="s">
        <v>556</v>
      </c>
      <c r="G500" s="38"/>
      <c r="H500" s="38"/>
      <c r="I500" s="186"/>
      <c r="J500" s="38"/>
      <c r="K500" s="38"/>
      <c r="L500" s="41"/>
      <c r="M500" s="187"/>
      <c r="N500" s="188"/>
      <c r="O500" s="66"/>
      <c r="P500" s="66"/>
      <c r="Q500" s="66"/>
      <c r="R500" s="66"/>
      <c r="S500" s="66"/>
      <c r="T500" s="67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T500" s="19" t="s">
        <v>163</v>
      </c>
      <c r="AU500" s="19" t="s">
        <v>141</v>
      </c>
    </row>
    <row r="501" spans="1:65" s="14" customFormat="1" ht="10.199999999999999">
      <c r="B501" s="200"/>
      <c r="C501" s="201"/>
      <c r="D501" s="184" t="s">
        <v>165</v>
      </c>
      <c r="E501" s="202" t="s">
        <v>18</v>
      </c>
      <c r="F501" s="203" t="s">
        <v>557</v>
      </c>
      <c r="G501" s="201"/>
      <c r="H501" s="202" t="s">
        <v>18</v>
      </c>
      <c r="I501" s="204"/>
      <c r="J501" s="201"/>
      <c r="K501" s="201"/>
      <c r="L501" s="205"/>
      <c r="M501" s="206"/>
      <c r="N501" s="207"/>
      <c r="O501" s="207"/>
      <c r="P501" s="207"/>
      <c r="Q501" s="207"/>
      <c r="R501" s="207"/>
      <c r="S501" s="207"/>
      <c r="T501" s="208"/>
      <c r="AT501" s="209" t="s">
        <v>165</v>
      </c>
      <c r="AU501" s="209" t="s">
        <v>141</v>
      </c>
      <c r="AV501" s="14" t="s">
        <v>83</v>
      </c>
      <c r="AW501" s="14" t="s">
        <v>34</v>
      </c>
      <c r="AX501" s="14" t="s">
        <v>75</v>
      </c>
      <c r="AY501" s="209" t="s">
        <v>132</v>
      </c>
    </row>
    <row r="502" spans="1:65" s="13" customFormat="1" ht="10.199999999999999">
      <c r="B502" s="189"/>
      <c r="C502" s="190"/>
      <c r="D502" s="184" t="s">
        <v>165</v>
      </c>
      <c r="E502" s="191" t="s">
        <v>18</v>
      </c>
      <c r="F502" s="192" t="s">
        <v>558</v>
      </c>
      <c r="G502" s="190"/>
      <c r="H502" s="193">
        <v>0.33200000000000002</v>
      </c>
      <c r="I502" s="194"/>
      <c r="J502" s="190"/>
      <c r="K502" s="190"/>
      <c r="L502" s="195"/>
      <c r="M502" s="196"/>
      <c r="N502" s="197"/>
      <c r="O502" s="197"/>
      <c r="P502" s="197"/>
      <c r="Q502" s="197"/>
      <c r="R502" s="197"/>
      <c r="S502" s="197"/>
      <c r="T502" s="198"/>
      <c r="AT502" s="199" t="s">
        <v>165</v>
      </c>
      <c r="AU502" s="199" t="s">
        <v>141</v>
      </c>
      <c r="AV502" s="13" t="s">
        <v>85</v>
      </c>
      <c r="AW502" s="13" t="s">
        <v>34</v>
      </c>
      <c r="AX502" s="13" t="s">
        <v>75</v>
      </c>
      <c r="AY502" s="199" t="s">
        <v>132</v>
      </c>
    </row>
    <row r="503" spans="1:65" s="14" customFormat="1" ht="10.199999999999999">
      <c r="B503" s="200"/>
      <c r="C503" s="201"/>
      <c r="D503" s="184" t="s">
        <v>165</v>
      </c>
      <c r="E503" s="202" t="s">
        <v>18</v>
      </c>
      <c r="F503" s="203" t="s">
        <v>449</v>
      </c>
      <c r="G503" s="201"/>
      <c r="H503" s="202" t="s">
        <v>18</v>
      </c>
      <c r="I503" s="204"/>
      <c r="J503" s="201"/>
      <c r="K503" s="201"/>
      <c r="L503" s="205"/>
      <c r="M503" s="206"/>
      <c r="N503" s="207"/>
      <c r="O503" s="207"/>
      <c r="P503" s="207"/>
      <c r="Q503" s="207"/>
      <c r="R503" s="207"/>
      <c r="S503" s="207"/>
      <c r="T503" s="208"/>
      <c r="AT503" s="209" t="s">
        <v>165</v>
      </c>
      <c r="AU503" s="209" t="s">
        <v>141</v>
      </c>
      <c r="AV503" s="14" t="s">
        <v>83</v>
      </c>
      <c r="AW503" s="14" t="s">
        <v>34</v>
      </c>
      <c r="AX503" s="14" t="s">
        <v>75</v>
      </c>
      <c r="AY503" s="209" t="s">
        <v>132</v>
      </c>
    </row>
    <row r="504" spans="1:65" s="13" customFormat="1" ht="10.199999999999999">
      <c r="B504" s="189"/>
      <c r="C504" s="190"/>
      <c r="D504" s="184" t="s">
        <v>165</v>
      </c>
      <c r="E504" s="191" t="s">
        <v>18</v>
      </c>
      <c r="F504" s="192" t="s">
        <v>559</v>
      </c>
      <c r="G504" s="190"/>
      <c r="H504" s="193">
        <v>6.4000000000000001E-2</v>
      </c>
      <c r="I504" s="194"/>
      <c r="J504" s="190"/>
      <c r="K504" s="190"/>
      <c r="L504" s="195"/>
      <c r="M504" s="196"/>
      <c r="N504" s="197"/>
      <c r="O504" s="197"/>
      <c r="P504" s="197"/>
      <c r="Q504" s="197"/>
      <c r="R504" s="197"/>
      <c r="S504" s="197"/>
      <c r="T504" s="198"/>
      <c r="AT504" s="199" t="s">
        <v>165</v>
      </c>
      <c r="AU504" s="199" t="s">
        <v>141</v>
      </c>
      <c r="AV504" s="13" t="s">
        <v>85</v>
      </c>
      <c r="AW504" s="13" t="s">
        <v>34</v>
      </c>
      <c r="AX504" s="13" t="s">
        <v>75</v>
      </c>
      <c r="AY504" s="199" t="s">
        <v>132</v>
      </c>
    </row>
    <row r="505" spans="1:65" s="14" customFormat="1" ht="10.199999999999999">
      <c r="B505" s="200"/>
      <c r="C505" s="201"/>
      <c r="D505" s="184" t="s">
        <v>165</v>
      </c>
      <c r="E505" s="202" t="s">
        <v>18</v>
      </c>
      <c r="F505" s="203" t="s">
        <v>209</v>
      </c>
      <c r="G505" s="201"/>
      <c r="H505" s="202" t="s">
        <v>18</v>
      </c>
      <c r="I505" s="204"/>
      <c r="J505" s="201"/>
      <c r="K505" s="201"/>
      <c r="L505" s="205"/>
      <c r="M505" s="206"/>
      <c r="N505" s="207"/>
      <c r="O505" s="207"/>
      <c r="P505" s="207"/>
      <c r="Q505" s="207"/>
      <c r="R505" s="207"/>
      <c r="S505" s="207"/>
      <c r="T505" s="208"/>
      <c r="AT505" s="209" t="s">
        <v>165</v>
      </c>
      <c r="AU505" s="209" t="s">
        <v>141</v>
      </c>
      <c r="AV505" s="14" t="s">
        <v>83</v>
      </c>
      <c r="AW505" s="14" t="s">
        <v>34</v>
      </c>
      <c r="AX505" s="14" t="s">
        <v>75</v>
      </c>
      <c r="AY505" s="209" t="s">
        <v>132</v>
      </c>
    </row>
    <row r="506" spans="1:65" s="13" customFormat="1" ht="10.199999999999999">
      <c r="B506" s="189"/>
      <c r="C506" s="190"/>
      <c r="D506" s="184" t="s">
        <v>165</v>
      </c>
      <c r="E506" s="191" t="s">
        <v>18</v>
      </c>
      <c r="F506" s="192" t="s">
        <v>560</v>
      </c>
      <c r="G506" s="190"/>
      <c r="H506" s="193">
        <v>0.82</v>
      </c>
      <c r="I506" s="194"/>
      <c r="J506" s="190"/>
      <c r="K506" s="190"/>
      <c r="L506" s="195"/>
      <c r="M506" s="196"/>
      <c r="N506" s="197"/>
      <c r="O506" s="197"/>
      <c r="P506" s="197"/>
      <c r="Q506" s="197"/>
      <c r="R506" s="197"/>
      <c r="S506" s="197"/>
      <c r="T506" s="198"/>
      <c r="AT506" s="199" t="s">
        <v>165</v>
      </c>
      <c r="AU506" s="199" t="s">
        <v>141</v>
      </c>
      <c r="AV506" s="13" t="s">
        <v>85</v>
      </c>
      <c r="AW506" s="13" t="s">
        <v>34</v>
      </c>
      <c r="AX506" s="13" t="s">
        <v>75</v>
      </c>
      <c r="AY506" s="199" t="s">
        <v>132</v>
      </c>
    </row>
    <row r="507" spans="1:65" s="14" customFormat="1" ht="10.199999999999999">
      <c r="B507" s="200"/>
      <c r="C507" s="201"/>
      <c r="D507" s="184" t="s">
        <v>165</v>
      </c>
      <c r="E507" s="202" t="s">
        <v>18</v>
      </c>
      <c r="F507" s="203" t="s">
        <v>561</v>
      </c>
      <c r="G507" s="201"/>
      <c r="H507" s="202" t="s">
        <v>18</v>
      </c>
      <c r="I507" s="204"/>
      <c r="J507" s="201"/>
      <c r="K507" s="201"/>
      <c r="L507" s="205"/>
      <c r="M507" s="206"/>
      <c r="N507" s="207"/>
      <c r="O507" s="207"/>
      <c r="P507" s="207"/>
      <c r="Q507" s="207"/>
      <c r="R507" s="207"/>
      <c r="S507" s="207"/>
      <c r="T507" s="208"/>
      <c r="AT507" s="209" t="s">
        <v>165</v>
      </c>
      <c r="AU507" s="209" t="s">
        <v>141</v>
      </c>
      <c r="AV507" s="14" t="s">
        <v>83</v>
      </c>
      <c r="AW507" s="14" t="s">
        <v>34</v>
      </c>
      <c r="AX507" s="14" t="s">
        <v>75</v>
      </c>
      <c r="AY507" s="209" t="s">
        <v>132</v>
      </c>
    </row>
    <row r="508" spans="1:65" s="13" customFormat="1" ht="10.199999999999999">
      <c r="B508" s="189"/>
      <c r="C508" s="190"/>
      <c r="D508" s="184" t="s">
        <v>165</v>
      </c>
      <c r="E508" s="191" t="s">
        <v>18</v>
      </c>
      <c r="F508" s="192" t="s">
        <v>562</v>
      </c>
      <c r="G508" s="190"/>
      <c r="H508" s="193">
        <v>7.2999999999999995E-2</v>
      </c>
      <c r="I508" s="194"/>
      <c r="J508" s="190"/>
      <c r="K508" s="190"/>
      <c r="L508" s="195"/>
      <c r="M508" s="196"/>
      <c r="N508" s="197"/>
      <c r="O508" s="197"/>
      <c r="P508" s="197"/>
      <c r="Q508" s="197"/>
      <c r="R508" s="197"/>
      <c r="S508" s="197"/>
      <c r="T508" s="198"/>
      <c r="AT508" s="199" t="s">
        <v>165</v>
      </c>
      <c r="AU508" s="199" t="s">
        <v>141</v>
      </c>
      <c r="AV508" s="13" t="s">
        <v>85</v>
      </c>
      <c r="AW508" s="13" t="s">
        <v>34</v>
      </c>
      <c r="AX508" s="13" t="s">
        <v>75</v>
      </c>
      <c r="AY508" s="199" t="s">
        <v>132</v>
      </c>
    </row>
    <row r="509" spans="1:65" s="14" customFormat="1" ht="10.199999999999999">
      <c r="B509" s="200"/>
      <c r="C509" s="201"/>
      <c r="D509" s="184" t="s">
        <v>165</v>
      </c>
      <c r="E509" s="202" t="s">
        <v>18</v>
      </c>
      <c r="F509" s="203" t="s">
        <v>454</v>
      </c>
      <c r="G509" s="201"/>
      <c r="H509" s="202" t="s">
        <v>18</v>
      </c>
      <c r="I509" s="204"/>
      <c r="J509" s="201"/>
      <c r="K509" s="201"/>
      <c r="L509" s="205"/>
      <c r="M509" s="206"/>
      <c r="N509" s="207"/>
      <c r="O509" s="207"/>
      <c r="P509" s="207"/>
      <c r="Q509" s="207"/>
      <c r="R509" s="207"/>
      <c r="S509" s="207"/>
      <c r="T509" s="208"/>
      <c r="AT509" s="209" t="s">
        <v>165</v>
      </c>
      <c r="AU509" s="209" t="s">
        <v>141</v>
      </c>
      <c r="AV509" s="14" t="s">
        <v>83</v>
      </c>
      <c r="AW509" s="14" t="s">
        <v>34</v>
      </c>
      <c r="AX509" s="14" t="s">
        <v>75</v>
      </c>
      <c r="AY509" s="209" t="s">
        <v>132</v>
      </c>
    </row>
    <row r="510" spans="1:65" s="13" customFormat="1" ht="10.199999999999999">
      <c r="B510" s="189"/>
      <c r="C510" s="190"/>
      <c r="D510" s="184" t="s">
        <v>165</v>
      </c>
      <c r="E510" s="191" t="s">
        <v>18</v>
      </c>
      <c r="F510" s="192" t="s">
        <v>563</v>
      </c>
      <c r="G510" s="190"/>
      <c r="H510" s="193">
        <v>0.184</v>
      </c>
      <c r="I510" s="194"/>
      <c r="J510" s="190"/>
      <c r="K510" s="190"/>
      <c r="L510" s="195"/>
      <c r="M510" s="196"/>
      <c r="N510" s="197"/>
      <c r="O510" s="197"/>
      <c r="P510" s="197"/>
      <c r="Q510" s="197"/>
      <c r="R510" s="197"/>
      <c r="S510" s="197"/>
      <c r="T510" s="198"/>
      <c r="AT510" s="199" t="s">
        <v>165</v>
      </c>
      <c r="AU510" s="199" t="s">
        <v>141</v>
      </c>
      <c r="AV510" s="13" t="s">
        <v>85</v>
      </c>
      <c r="AW510" s="13" t="s">
        <v>34</v>
      </c>
      <c r="AX510" s="13" t="s">
        <v>75</v>
      </c>
      <c r="AY510" s="199" t="s">
        <v>132</v>
      </c>
    </row>
    <row r="511" spans="1:65" s="14" customFormat="1" ht="10.199999999999999">
      <c r="B511" s="200"/>
      <c r="C511" s="201"/>
      <c r="D511" s="184" t="s">
        <v>165</v>
      </c>
      <c r="E511" s="202" t="s">
        <v>18</v>
      </c>
      <c r="F511" s="203" t="s">
        <v>564</v>
      </c>
      <c r="G511" s="201"/>
      <c r="H511" s="202" t="s">
        <v>18</v>
      </c>
      <c r="I511" s="204"/>
      <c r="J511" s="201"/>
      <c r="K511" s="201"/>
      <c r="L511" s="205"/>
      <c r="M511" s="206"/>
      <c r="N511" s="207"/>
      <c r="O511" s="207"/>
      <c r="P511" s="207"/>
      <c r="Q511" s="207"/>
      <c r="R511" s="207"/>
      <c r="S511" s="207"/>
      <c r="T511" s="208"/>
      <c r="AT511" s="209" t="s">
        <v>165</v>
      </c>
      <c r="AU511" s="209" t="s">
        <v>141</v>
      </c>
      <c r="AV511" s="14" t="s">
        <v>83</v>
      </c>
      <c r="AW511" s="14" t="s">
        <v>34</v>
      </c>
      <c r="AX511" s="14" t="s">
        <v>75</v>
      </c>
      <c r="AY511" s="209" t="s">
        <v>132</v>
      </c>
    </row>
    <row r="512" spans="1:65" s="13" customFormat="1" ht="10.199999999999999">
      <c r="B512" s="189"/>
      <c r="C512" s="190"/>
      <c r="D512" s="184" t="s">
        <v>165</v>
      </c>
      <c r="E512" s="191" t="s">
        <v>18</v>
      </c>
      <c r="F512" s="192" t="s">
        <v>565</v>
      </c>
      <c r="G512" s="190"/>
      <c r="H512" s="193">
        <v>1.9E-2</v>
      </c>
      <c r="I512" s="194"/>
      <c r="J512" s="190"/>
      <c r="K512" s="190"/>
      <c r="L512" s="195"/>
      <c r="M512" s="196"/>
      <c r="N512" s="197"/>
      <c r="O512" s="197"/>
      <c r="P512" s="197"/>
      <c r="Q512" s="197"/>
      <c r="R512" s="197"/>
      <c r="S512" s="197"/>
      <c r="T512" s="198"/>
      <c r="AT512" s="199" t="s">
        <v>165</v>
      </c>
      <c r="AU512" s="199" t="s">
        <v>141</v>
      </c>
      <c r="AV512" s="13" t="s">
        <v>85</v>
      </c>
      <c r="AW512" s="13" t="s">
        <v>34</v>
      </c>
      <c r="AX512" s="13" t="s">
        <v>75</v>
      </c>
      <c r="AY512" s="199" t="s">
        <v>132</v>
      </c>
    </row>
    <row r="513" spans="1:65" s="14" customFormat="1" ht="10.199999999999999">
      <c r="B513" s="200"/>
      <c r="C513" s="201"/>
      <c r="D513" s="184" t="s">
        <v>165</v>
      </c>
      <c r="E513" s="202" t="s">
        <v>18</v>
      </c>
      <c r="F513" s="203" t="s">
        <v>566</v>
      </c>
      <c r="G513" s="201"/>
      <c r="H513" s="202" t="s">
        <v>18</v>
      </c>
      <c r="I513" s="204"/>
      <c r="J513" s="201"/>
      <c r="K513" s="201"/>
      <c r="L513" s="205"/>
      <c r="M513" s="206"/>
      <c r="N513" s="207"/>
      <c r="O513" s="207"/>
      <c r="P513" s="207"/>
      <c r="Q513" s="207"/>
      <c r="R513" s="207"/>
      <c r="S513" s="207"/>
      <c r="T513" s="208"/>
      <c r="AT513" s="209" t="s">
        <v>165</v>
      </c>
      <c r="AU513" s="209" t="s">
        <v>141</v>
      </c>
      <c r="AV513" s="14" t="s">
        <v>83</v>
      </c>
      <c r="AW513" s="14" t="s">
        <v>34</v>
      </c>
      <c r="AX513" s="14" t="s">
        <v>75</v>
      </c>
      <c r="AY513" s="209" t="s">
        <v>132</v>
      </c>
    </row>
    <row r="514" spans="1:65" s="13" customFormat="1" ht="10.199999999999999">
      <c r="B514" s="189"/>
      <c r="C514" s="190"/>
      <c r="D514" s="184" t="s">
        <v>165</v>
      </c>
      <c r="E514" s="191" t="s">
        <v>18</v>
      </c>
      <c r="F514" s="192" t="s">
        <v>567</v>
      </c>
      <c r="G514" s="190"/>
      <c r="H514" s="193">
        <v>1.4E-2</v>
      </c>
      <c r="I514" s="194"/>
      <c r="J514" s="190"/>
      <c r="K514" s="190"/>
      <c r="L514" s="195"/>
      <c r="M514" s="196"/>
      <c r="N514" s="197"/>
      <c r="O514" s="197"/>
      <c r="P514" s="197"/>
      <c r="Q514" s="197"/>
      <c r="R514" s="197"/>
      <c r="S514" s="197"/>
      <c r="T514" s="198"/>
      <c r="AT514" s="199" t="s">
        <v>165</v>
      </c>
      <c r="AU514" s="199" t="s">
        <v>141</v>
      </c>
      <c r="AV514" s="13" t="s">
        <v>85</v>
      </c>
      <c r="AW514" s="13" t="s">
        <v>34</v>
      </c>
      <c r="AX514" s="13" t="s">
        <v>75</v>
      </c>
      <c r="AY514" s="199" t="s">
        <v>132</v>
      </c>
    </row>
    <row r="515" spans="1:65" s="14" customFormat="1" ht="10.199999999999999">
      <c r="B515" s="200"/>
      <c r="C515" s="201"/>
      <c r="D515" s="184" t="s">
        <v>165</v>
      </c>
      <c r="E515" s="202" t="s">
        <v>18</v>
      </c>
      <c r="F515" s="203" t="s">
        <v>568</v>
      </c>
      <c r="G515" s="201"/>
      <c r="H515" s="202" t="s">
        <v>18</v>
      </c>
      <c r="I515" s="204"/>
      <c r="J515" s="201"/>
      <c r="K515" s="201"/>
      <c r="L515" s="205"/>
      <c r="M515" s="206"/>
      <c r="N515" s="207"/>
      <c r="O515" s="207"/>
      <c r="P515" s="207"/>
      <c r="Q515" s="207"/>
      <c r="R515" s="207"/>
      <c r="S515" s="207"/>
      <c r="T515" s="208"/>
      <c r="AT515" s="209" t="s">
        <v>165</v>
      </c>
      <c r="AU515" s="209" t="s">
        <v>141</v>
      </c>
      <c r="AV515" s="14" t="s">
        <v>83</v>
      </c>
      <c r="AW515" s="14" t="s">
        <v>34</v>
      </c>
      <c r="AX515" s="14" t="s">
        <v>75</v>
      </c>
      <c r="AY515" s="209" t="s">
        <v>132</v>
      </c>
    </row>
    <row r="516" spans="1:65" s="13" customFormat="1" ht="10.199999999999999">
      <c r="B516" s="189"/>
      <c r="C516" s="190"/>
      <c r="D516" s="184" t="s">
        <v>165</v>
      </c>
      <c r="E516" s="191" t="s">
        <v>18</v>
      </c>
      <c r="F516" s="192" t="s">
        <v>569</v>
      </c>
      <c r="G516" s="190"/>
      <c r="H516" s="193">
        <v>0.152</v>
      </c>
      <c r="I516" s="194"/>
      <c r="J516" s="190"/>
      <c r="K516" s="190"/>
      <c r="L516" s="195"/>
      <c r="M516" s="196"/>
      <c r="N516" s="197"/>
      <c r="O516" s="197"/>
      <c r="P516" s="197"/>
      <c r="Q516" s="197"/>
      <c r="R516" s="197"/>
      <c r="S516" s="197"/>
      <c r="T516" s="198"/>
      <c r="AT516" s="199" t="s">
        <v>165</v>
      </c>
      <c r="AU516" s="199" t="s">
        <v>141</v>
      </c>
      <c r="AV516" s="13" t="s">
        <v>85</v>
      </c>
      <c r="AW516" s="13" t="s">
        <v>34</v>
      </c>
      <c r="AX516" s="13" t="s">
        <v>75</v>
      </c>
      <c r="AY516" s="199" t="s">
        <v>132</v>
      </c>
    </row>
    <row r="517" spans="1:65" s="15" customFormat="1" ht="10.199999999999999">
      <c r="B517" s="210"/>
      <c r="C517" s="211"/>
      <c r="D517" s="184" t="s">
        <v>165</v>
      </c>
      <c r="E517" s="212" t="s">
        <v>18</v>
      </c>
      <c r="F517" s="213" t="s">
        <v>203</v>
      </c>
      <c r="G517" s="211"/>
      <c r="H517" s="214">
        <v>1.6579999999999997</v>
      </c>
      <c r="I517" s="215"/>
      <c r="J517" s="211"/>
      <c r="K517" s="211"/>
      <c r="L517" s="216"/>
      <c r="M517" s="217"/>
      <c r="N517" s="218"/>
      <c r="O517" s="218"/>
      <c r="P517" s="218"/>
      <c r="Q517" s="218"/>
      <c r="R517" s="218"/>
      <c r="S517" s="218"/>
      <c r="T517" s="219"/>
      <c r="AT517" s="220" t="s">
        <v>165</v>
      </c>
      <c r="AU517" s="220" t="s">
        <v>141</v>
      </c>
      <c r="AV517" s="15" t="s">
        <v>131</v>
      </c>
      <c r="AW517" s="15" t="s">
        <v>34</v>
      </c>
      <c r="AX517" s="15" t="s">
        <v>83</v>
      </c>
      <c r="AY517" s="220" t="s">
        <v>132</v>
      </c>
    </row>
    <row r="518" spans="1:65" s="2" customFormat="1" ht="37.799999999999997" customHeight="1">
      <c r="A518" s="36"/>
      <c r="B518" s="37"/>
      <c r="C518" s="171" t="s">
        <v>570</v>
      </c>
      <c r="D518" s="171" t="s">
        <v>136</v>
      </c>
      <c r="E518" s="172" t="s">
        <v>571</v>
      </c>
      <c r="F518" s="173" t="s">
        <v>572</v>
      </c>
      <c r="G518" s="174" t="s">
        <v>207</v>
      </c>
      <c r="H518" s="175">
        <v>344.274</v>
      </c>
      <c r="I518" s="176"/>
      <c r="J518" s="177">
        <f>ROUND(I518*H518,2)</f>
        <v>0</v>
      </c>
      <c r="K518" s="173" t="s">
        <v>140</v>
      </c>
      <c r="L518" s="41"/>
      <c r="M518" s="178" t="s">
        <v>18</v>
      </c>
      <c r="N518" s="179" t="s">
        <v>46</v>
      </c>
      <c r="O518" s="66"/>
      <c r="P518" s="180">
        <f>O518*H518</f>
        <v>0</v>
      </c>
      <c r="Q518" s="180">
        <v>0</v>
      </c>
      <c r="R518" s="180">
        <f>Q518*H518</f>
        <v>0</v>
      </c>
      <c r="S518" s="180">
        <v>0</v>
      </c>
      <c r="T518" s="181">
        <f>S518*H518</f>
        <v>0</v>
      </c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R518" s="182" t="s">
        <v>131</v>
      </c>
      <c r="AT518" s="182" t="s">
        <v>136</v>
      </c>
      <c r="AU518" s="182" t="s">
        <v>141</v>
      </c>
      <c r="AY518" s="19" t="s">
        <v>132</v>
      </c>
      <c r="BE518" s="183">
        <f>IF(N518="základní",J518,0)</f>
        <v>0</v>
      </c>
      <c r="BF518" s="183">
        <f>IF(N518="snížená",J518,0)</f>
        <v>0</v>
      </c>
      <c r="BG518" s="183">
        <f>IF(N518="zákl. přenesená",J518,0)</f>
        <v>0</v>
      </c>
      <c r="BH518" s="183">
        <f>IF(N518="sníž. přenesená",J518,0)</f>
        <v>0</v>
      </c>
      <c r="BI518" s="183">
        <f>IF(N518="nulová",J518,0)</f>
        <v>0</v>
      </c>
      <c r="BJ518" s="19" t="s">
        <v>83</v>
      </c>
      <c r="BK518" s="183">
        <f>ROUND(I518*H518,2)</f>
        <v>0</v>
      </c>
      <c r="BL518" s="19" t="s">
        <v>131</v>
      </c>
      <c r="BM518" s="182" t="s">
        <v>573</v>
      </c>
    </row>
    <row r="519" spans="1:65" s="2" customFormat="1" ht="38.4">
      <c r="A519" s="36"/>
      <c r="B519" s="37"/>
      <c r="C519" s="38"/>
      <c r="D519" s="184" t="s">
        <v>163</v>
      </c>
      <c r="E519" s="38"/>
      <c r="F519" s="185" t="s">
        <v>574</v>
      </c>
      <c r="G519" s="38"/>
      <c r="H519" s="38"/>
      <c r="I519" s="186"/>
      <c r="J519" s="38"/>
      <c r="K519" s="38"/>
      <c r="L519" s="41"/>
      <c r="M519" s="187"/>
      <c r="N519" s="188"/>
      <c r="O519" s="66"/>
      <c r="P519" s="66"/>
      <c r="Q519" s="66"/>
      <c r="R519" s="66"/>
      <c r="S519" s="66"/>
      <c r="T519" s="67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T519" s="19" t="s">
        <v>163</v>
      </c>
      <c r="AU519" s="19" t="s">
        <v>141</v>
      </c>
    </row>
    <row r="520" spans="1:65" s="14" customFormat="1" ht="20.399999999999999">
      <c r="B520" s="200"/>
      <c r="C520" s="201"/>
      <c r="D520" s="184" t="s">
        <v>165</v>
      </c>
      <c r="E520" s="202" t="s">
        <v>18</v>
      </c>
      <c r="F520" s="203" t="s">
        <v>575</v>
      </c>
      <c r="G520" s="201"/>
      <c r="H520" s="202" t="s">
        <v>18</v>
      </c>
      <c r="I520" s="204"/>
      <c r="J520" s="201"/>
      <c r="K520" s="201"/>
      <c r="L520" s="205"/>
      <c r="M520" s="206"/>
      <c r="N520" s="207"/>
      <c r="O520" s="207"/>
      <c r="P520" s="207"/>
      <c r="Q520" s="207"/>
      <c r="R520" s="207"/>
      <c r="S520" s="207"/>
      <c r="T520" s="208"/>
      <c r="AT520" s="209" t="s">
        <v>165</v>
      </c>
      <c r="AU520" s="209" t="s">
        <v>141</v>
      </c>
      <c r="AV520" s="14" t="s">
        <v>83</v>
      </c>
      <c r="AW520" s="14" t="s">
        <v>34</v>
      </c>
      <c r="AX520" s="14" t="s">
        <v>75</v>
      </c>
      <c r="AY520" s="209" t="s">
        <v>132</v>
      </c>
    </row>
    <row r="521" spans="1:65" s="13" customFormat="1" ht="10.199999999999999">
      <c r="B521" s="189"/>
      <c r="C521" s="190"/>
      <c r="D521" s="184" t="s">
        <v>165</v>
      </c>
      <c r="E521" s="191" t="s">
        <v>18</v>
      </c>
      <c r="F521" s="192" t="s">
        <v>576</v>
      </c>
      <c r="G521" s="190"/>
      <c r="H521" s="193">
        <v>163.786</v>
      </c>
      <c r="I521" s="194"/>
      <c r="J521" s="190"/>
      <c r="K521" s="190"/>
      <c r="L521" s="195"/>
      <c r="M521" s="196"/>
      <c r="N521" s="197"/>
      <c r="O521" s="197"/>
      <c r="P521" s="197"/>
      <c r="Q521" s="197"/>
      <c r="R521" s="197"/>
      <c r="S521" s="197"/>
      <c r="T521" s="198"/>
      <c r="AT521" s="199" t="s">
        <v>165</v>
      </c>
      <c r="AU521" s="199" t="s">
        <v>141</v>
      </c>
      <c r="AV521" s="13" t="s">
        <v>85</v>
      </c>
      <c r="AW521" s="13" t="s">
        <v>34</v>
      </c>
      <c r="AX521" s="13" t="s">
        <v>75</v>
      </c>
      <c r="AY521" s="199" t="s">
        <v>132</v>
      </c>
    </row>
    <row r="522" spans="1:65" s="13" customFormat="1" ht="10.199999999999999">
      <c r="B522" s="189"/>
      <c r="C522" s="190"/>
      <c r="D522" s="184" t="s">
        <v>165</v>
      </c>
      <c r="E522" s="191" t="s">
        <v>18</v>
      </c>
      <c r="F522" s="192" t="s">
        <v>577</v>
      </c>
      <c r="G522" s="190"/>
      <c r="H522" s="193">
        <v>180.488</v>
      </c>
      <c r="I522" s="194"/>
      <c r="J522" s="190"/>
      <c r="K522" s="190"/>
      <c r="L522" s="195"/>
      <c r="M522" s="196"/>
      <c r="N522" s="197"/>
      <c r="O522" s="197"/>
      <c r="P522" s="197"/>
      <c r="Q522" s="197"/>
      <c r="R522" s="197"/>
      <c r="S522" s="197"/>
      <c r="T522" s="198"/>
      <c r="AT522" s="199" t="s">
        <v>165</v>
      </c>
      <c r="AU522" s="199" t="s">
        <v>141</v>
      </c>
      <c r="AV522" s="13" t="s">
        <v>85</v>
      </c>
      <c r="AW522" s="13" t="s">
        <v>34</v>
      </c>
      <c r="AX522" s="13" t="s">
        <v>75</v>
      </c>
      <c r="AY522" s="199" t="s">
        <v>132</v>
      </c>
    </row>
    <row r="523" spans="1:65" s="15" customFormat="1" ht="10.199999999999999">
      <c r="B523" s="210"/>
      <c r="C523" s="211"/>
      <c r="D523" s="184" t="s">
        <v>165</v>
      </c>
      <c r="E523" s="212" t="s">
        <v>18</v>
      </c>
      <c r="F523" s="213" t="s">
        <v>203</v>
      </c>
      <c r="G523" s="211"/>
      <c r="H523" s="214">
        <v>344.274</v>
      </c>
      <c r="I523" s="215"/>
      <c r="J523" s="211"/>
      <c r="K523" s="211"/>
      <c r="L523" s="216"/>
      <c r="M523" s="217"/>
      <c r="N523" s="218"/>
      <c r="O523" s="218"/>
      <c r="P523" s="218"/>
      <c r="Q523" s="218"/>
      <c r="R523" s="218"/>
      <c r="S523" s="218"/>
      <c r="T523" s="219"/>
      <c r="AT523" s="220" t="s">
        <v>165</v>
      </c>
      <c r="AU523" s="220" t="s">
        <v>141</v>
      </c>
      <c r="AV523" s="15" t="s">
        <v>131</v>
      </c>
      <c r="AW523" s="15" t="s">
        <v>34</v>
      </c>
      <c r="AX523" s="15" t="s">
        <v>83</v>
      </c>
      <c r="AY523" s="220" t="s">
        <v>132</v>
      </c>
    </row>
    <row r="524" spans="1:65" s="2" customFormat="1" ht="24.15" customHeight="1">
      <c r="A524" s="36"/>
      <c r="B524" s="37"/>
      <c r="C524" s="171" t="s">
        <v>578</v>
      </c>
      <c r="D524" s="171" t="s">
        <v>136</v>
      </c>
      <c r="E524" s="172" t="s">
        <v>579</v>
      </c>
      <c r="F524" s="173" t="s">
        <v>580</v>
      </c>
      <c r="G524" s="174" t="s">
        <v>207</v>
      </c>
      <c r="H524" s="175">
        <v>548.80899999999997</v>
      </c>
      <c r="I524" s="176"/>
      <c r="J524" s="177">
        <f>ROUND(I524*H524,2)</f>
        <v>0</v>
      </c>
      <c r="K524" s="173" t="s">
        <v>140</v>
      </c>
      <c r="L524" s="41"/>
      <c r="M524" s="178" t="s">
        <v>18</v>
      </c>
      <c r="N524" s="179" t="s">
        <v>46</v>
      </c>
      <c r="O524" s="66"/>
      <c r="P524" s="180">
        <f>O524*H524</f>
        <v>0</v>
      </c>
      <c r="Q524" s="180">
        <v>0</v>
      </c>
      <c r="R524" s="180">
        <f>Q524*H524</f>
        <v>0</v>
      </c>
      <c r="S524" s="180">
        <v>0</v>
      </c>
      <c r="T524" s="181">
        <f>S524*H524</f>
        <v>0</v>
      </c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R524" s="182" t="s">
        <v>131</v>
      </c>
      <c r="AT524" s="182" t="s">
        <v>136</v>
      </c>
      <c r="AU524" s="182" t="s">
        <v>141</v>
      </c>
      <c r="AY524" s="19" t="s">
        <v>132</v>
      </c>
      <c r="BE524" s="183">
        <f>IF(N524="základní",J524,0)</f>
        <v>0</v>
      </c>
      <c r="BF524" s="183">
        <f>IF(N524="snížená",J524,0)</f>
        <v>0</v>
      </c>
      <c r="BG524" s="183">
        <f>IF(N524="zákl. přenesená",J524,0)</f>
        <v>0</v>
      </c>
      <c r="BH524" s="183">
        <f>IF(N524="sníž. přenesená",J524,0)</f>
        <v>0</v>
      </c>
      <c r="BI524" s="183">
        <f>IF(N524="nulová",J524,0)</f>
        <v>0</v>
      </c>
      <c r="BJ524" s="19" t="s">
        <v>83</v>
      </c>
      <c r="BK524" s="183">
        <f>ROUND(I524*H524,2)</f>
        <v>0</v>
      </c>
      <c r="BL524" s="19" t="s">
        <v>131</v>
      </c>
      <c r="BM524" s="182" t="s">
        <v>581</v>
      </c>
    </row>
    <row r="525" spans="1:65" s="14" customFormat="1" ht="10.199999999999999">
      <c r="B525" s="200"/>
      <c r="C525" s="201"/>
      <c r="D525" s="184" t="s">
        <v>165</v>
      </c>
      <c r="E525" s="202" t="s">
        <v>18</v>
      </c>
      <c r="F525" s="203" t="s">
        <v>582</v>
      </c>
      <c r="G525" s="201"/>
      <c r="H525" s="202" t="s">
        <v>18</v>
      </c>
      <c r="I525" s="204"/>
      <c r="J525" s="201"/>
      <c r="K525" s="201"/>
      <c r="L525" s="205"/>
      <c r="M525" s="206"/>
      <c r="N525" s="207"/>
      <c r="O525" s="207"/>
      <c r="P525" s="207"/>
      <c r="Q525" s="207"/>
      <c r="R525" s="207"/>
      <c r="S525" s="207"/>
      <c r="T525" s="208"/>
      <c r="AT525" s="209" t="s">
        <v>165</v>
      </c>
      <c r="AU525" s="209" t="s">
        <v>141</v>
      </c>
      <c r="AV525" s="14" t="s">
        <v>83</v>
      </c>
      <c r="AW525" s="14" t="s">
        <v>34</v>
      </c>
      <c r="AX525" s="14" t="s">
        <v>75</v>
      </c>
      <c r="AY525" s="209" t="s">
        <v>132</v>
      </c>
    </row>
    <row r="526" spans="1:65" s="13" customFormat="1" ht="10.199999999999999">
      <c r="B526" s="189"/>
      <c r="C526" s="190"/>
      <c r="D526" s="184" t="s">
        <v>165</v>
      </c>
      <c r="E526" s="191" t="s">
        <v>18</v>
      </c>
      <c r="F526" s="192" t="s">
        <v>583</v>
      </c>
      <c r="G526" s="190"/>
      <c r="H526" s="193">
        <v>548.80899999999997</v>
      </c>
      <c r="I526" s="194"/>
      <c r="J526" s="190"/>
      <c r="K526" s="190"/>
      <c r="L526" s="195"/>
      <c r="M526" s="196"/>
      <c r="N526" s="197"/>
      <c r="O526" s="197"/>
      <c r="P526" s="197"/>
      <c r="Q526" s="197"/>
      <c r="R526" s="197"/>
      <c r="S526" s="197"/>
      <c r="T526" s="198"/>
      <c r="AT526" s="199" t="s">
        <v>165</v>
      </c>
      <c r="AU526" s="199" t="s">
        <v>141</v>
      </c>
      <c r="AV526" s="13" t="s">
        <v>85</v>
      </c>
      <c r="AW526" s="13" t="s">
        <v>34</v>
      </c>
      <c r="AX526" s="13" t="s">
        <v>83</v>
      </c>
      <c r="AY526" s="199" t="s">
        <v>132</v>
      </c>
    </row>
    <row r="527" spans="1:65" s="2" customFormat="1" ht="49.05" customHeight="1">
      <c r="A527" s="36"/>
      <c r="B527" s="37"/>
      <c r="C527" s="171" t="s">
        <v>584</v>
      </c>
      <c r="D527" s="171" t="s">
        <v>136</v>
      </c>
      <c r="E527" s="172" t="s">
        <v>585</v>
      </c>
      <c r="F527" s="173" t="s">
        <v>586</v>
      </c>
      <c r="G527" s="174" t="s">
        <v>149</v>
      </c>
      <c r="H527" s="175">
        <v>1918.8</v>
      </c>
      <c r="I527" s="176"/>
      <c r="J527" s="177">
        <f>ROUND(I527*H527,2)</f>
        <v>0</v>
      </c>
      <c r="K527" s="173" t="s">
        <v>140</v>
      </c>
      <c r="L527" s="41"/>
      <c r="M527" s="178" t="s">
        <v>18</v>
      </c>
      <c r="N527" s="179" t="s">
        <v>46</v>
      </c>
      <c r="O527" s="66"/>
      <c r="P527" s="180">
        <f>O527*H527</f>
        <v>0</v>
      </c>
      <c r="Q527" s="180">
        <v>2.1000000000000001E-4</v>
      </c>
      <c r="R527" s="180">
        <f>Q527*H527</f>
        <v>0.40294800000000003</v>
      </c>
      <c r="S527" s="180">
        <v>0</v>
      </c>
      <c r="T527" s="181">
        <f>S527*H527</f>
        <v>0</v>
      </c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R527" s="182" t="s">
        <v>131</v>
      </c>
      <c r="AT527" s="182" t="s">
        <v>136</v>
      </c>
      <c r="AU527" s="182" t="s">
        <v>141</v>
      </c>
      <c r="AY527" s="19" t="s">
        <v>132</v>
      </c>
      <c r="BE527" s="183">
        <f>IF(N527="základní",J527,0)</f>
        <v>0</v>
      </c>
      <c r="BF527" s="183">
        <f>IF(N527="snížená",J527,0)</f>
        <v>0</v>
      </c>
      <c r="BG527" s="183">
        <f>IF(N527="zákl. přenesená",J527,0)</f>
        <v>0</v>
      </c>
      <c r="BH527" s="183">
        <f>IF(N527="sníž. přenesená",J527,0)</f>
        <v>0</v>
      </c>
      <c r="BI527" s="183">
        <f>IF(N527="nulová",J527,0)</f>
        <v>0</v>
      </c>
      <c r="BJ527" s="19" t="s">
        <v>83</v>
      </c>
      <c r="BK527" s="183">
        <f>ROUND(I527*H527,2)</f>
        <v>0</v>
      </c>
      <c r="BL527" s="19" t="s">
        <v>131</v>
      </c>
      <c r="BM527" s="182" t="s">
        <v>587</v>
      </c>
    </row>
    <row r="528" spans="1:65" s="14" customFormat="1" ht="10.199999999999999">
      <c r="B528" s="200"/>
      <c r="C528" s="201"/>
      <c r="D528" s="184" t="s">
        <v>165</v>
      </c>
      <c r="E528" s="202" t="s">
        <v>18</v>
      </c>
      <c r="F528" s="203" t="s">
        <v>588</v>
      </c>
      <c r="G528" s="201"/>
      <c r="H528" s="202" t="s">
        <v>18</v>
      </c>
      <c r="I528" s="204"/>
      <c r="J528" s="201"/>
      <c r="K528" s="201"/>
      <c r="L528" s="205"/>
      <c r="M528" s="206"/>
      <c r="N528" s="207"/>
      <c r="O528" s="207"/>
      <c r="P528" s="207"/>
      <c r="Q528" s="207"/>
      <c r="R528" s="207"/>
      <c r="S528" s="207"/>
      <c r="T528" s="208"/>
      <c r="AT528" s="209" t="s">
        <v>165</v>
      </c>
      <c r="AU528" s="209" t="s">
        <v>141</v>
      </c>
      <c r="AV528" s="14" t="s">
        <v>83</v>
      </c>
      <c r="AW528" s="14" t="s">
        <v>34</v>
      </c>
      <c r="AX528" s="14" t="s">
        <v>75</v>
      </c>
      <c r="AY528" s="209" t="s">
        <v>132</v>
      </c>
    </row>
    <row r="529" spans="1:65" s="13" customFormat="1" ht="10.199999999999999">
      <c r="B529" s="189"/>
      <c r="C529" s="190"/>
      <c r="D529" s="184" t="s">
        <v>165</v>
      </c>
      <c r="E529" s="191" t="s">
        <v>18</v>
      </c>
      <c r="F529" s="192" t="s">
        <v>589</v>
      </c>
      <c r="G529" s="190"/>
      <c r="H529" s="193">
        <v>1918.8</v>
      </c>
      <c r="I529" s="194"/>
      <c r="J529" s="190"/>
      <c r="K529" s="190"/>
      <c r="L529" s="195"/>
      <c r="M529" s="196"/>
      <c r="N529" s="197"/>
      <c r="O529" s="197"/>
      <c r="P529" s="197"/>
      <c r="Q529" s="197"/>
      <c r="R529" s="197"/>
      <c r="S529" s="197"/>
      <c r="T529" s="198"/>
      <c r="AT529" s="199" t="s">
        <v>165</v>
      </c>
      <c r="AU529" s="199" t="s">
        <v>141</v>
      </c>
      <c r="AV529" s="13" t="s">
        <v>85</v>
      </c>
      <c r="AW529" s="13" t="s">
        <v>34</v>
      </c>
      <c r="AX529" s="13" t="s">
        <v>83</v>
      </c>
      <c r="AY529" s="199" t="s">
        <v>132</v>
      </c>
    </row>
    <row r="530" spans="1:65" s="2" customFormat="1" ht="14.4" customHeight="1">
      <c r="A530" s="36"/>
      <c r="B530" s="37"/>
      <c r="C530" s="232" t="s">
        <v>590</v>
      </c>
      <c r="D530" s="232" t="s">
        <v>396</v>
      </c>
      <c r="E530" s="233" t="s">
        <v>591</v>
      </c>
      <c r="F530" s="234" t="s">
        <v>592</v>
      </c>
      <c r="G530" s="235" t="s">
        <v>149</v>
      </c>
      <c r="H530" s="236">
        <v>2014.74</v>
      </c>
      <c r="I530" s="237"/>
      <c r="J530" s="238">
        <f>ROUND(I530*H530,2)</f>
        <v>0</v>
      </c>
      <c r="K530" s="234" t="s">
        <v>140</v>
      </c>
      <c r="L530" s="239"/>
      <c r="M530" s="240" t="s">
        <v>18</v>
      </c>
      <c r="N530" s="241" t="s">
        <v>46</v>
      </c>
      <c r="O530" s="66"/>
      <c r="P530" s="180">
        <f>O530*H530</f>
        <v>0</v>
      </c>
      <c r="Q530" s="180">
        <v>2.9999999999999997E-4</v>
      </c>
      <c r="R530" s="180">
        <f>Q530*H530</f>
        <v>0.6044219999999999</v>
      </c>
      <c r="S530" s="180">
        <v>0</v>
      </c>
      <c r="T530" s="181">
        <f>S530*H530</f>
        <v>0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182" t="s">
        <v>173</v>
      </c>
      <c r="AT530" s="182" t="s">
        <v>396</v>
      </c>
      <c r="AU530" s="182" t="s">
        <v>141</v>
      </c>
      <c r="AY530" s="19" t="s">
        <v>132</v>
      </c>
      <c r="BE530" s="183">
        <f>IF(N530="základní",J530,0)</f>
        <v>0</v>
      </c>
      <c r="BF530" s="183">
        <f>IF(N530="snížená",J530,0)</f>
        <v>0</v>
      </c>
      <c r="BG530" s="183">
        <f>IF(N530="zákl. přenesená",J530,0)</f>
        <v>0</v>
      </c>
      <c r="BH530" s="183">
        <f>IF(N530="sníž. přenesená",J530,0)</f>
        <v>0</v>
      </c>
      <c r="BI530" s="183">
        <f>IF(N530="nulová",J530,0)</f>
        <v>0</v>
      </c>
      <c r="BJ530" s="19" t="s">
        <v>83</v>
      </c>
      <c r="BK530" s="183">
        <f>ROUND(I530*H530,2)</f>
        <v>0</v>
      </c>
      <c r="BL530" s="19" t="s">
        <v>131</v>
      </c>
      <c r="BM530" s="182" t="s">
        <v>593</v>
      </c>
    </row>
    <row r="531" spans="1:65" s="13" customFormat="1" ht="10.199999999999999">
      <c r="B531" s="189"/>
      <c r="C531" s="190"/>
      <c r="D531" s="184" t="s">
        <v>165</v>
      </c>
      <c r="E531" s="190"/>
      <c r="F531" s="192" t="s">
        <v>594</v>
      </c>
      <c r="G531" s="190"/>
      <c r="H531" s="193">
        <v>2014.74</v>
      </c>
      <c r="I531" s="194"/>
      <c r="J531" s="190"/>
      <c r="K531" s="190"/>
      <c r="L531" s="195"/>
      <c r="M531" s="196"/>
      <c r="N531" s="197"/>
      <c r="O531" s="197"/>
      <c r="P531" s="197"/>
      <c r="Q531" s="197"/>
      <c r="R531" s="197"/>
      <c r="S531" s="197"/>
      <c r="T531" s="198"/>
      <c r="AT531" s="199" t="s">
        <v>165</v>
      </c>
      <c r="AU531" s="199" t="s">
        <v>141</v>
      </c>
      <c r="AV531" s="13" t="s">
        <v>85</v>
      </c>
      <c r="AW531" s="13" t="s">
        <v>4</v>
      </c>
      <c r="AX531" s="13" t="s">
        <v>83</v>
      </c>
      <c r="AY531" s="199" t="s">
        <v>132</v>
      </c>
    </row>
    <row r="532" spans="1:65" s="2" customFormat="1" ht="24.15" customHeight="1">
      <c r="A532" s="36"/>
      <c r="B532" s="37"/>
      <c r="C532" s="171" t="s">
        <v>595</v>
      </c>
      <c r="D532" s="171" t="s">
        <v>136</v>
      </c>
      <c r="E532" s="172" t="s">
        <v>596</v>
      </c>
      <c r="F532" s="173" t="s">
        <v>597</v>
      </c>
      <c r="G532" s="174" t="s">
        <v>207</v>
      </c>
      <c r="H532" s="175">
        <v>24.82</v>
      </c>
      <c r="I532" s="176"/>
      <c r="J532" s="177">
        <f>ROUND(I532*H532,2)</f>
        <v>0</v>
      </c>
      <c r="K532" s="173" t="s">
        <v>140</v>
      </c>
      <c r="L532" s="41"/>
      <c r="M532" s="178" t="s">
        <v>18</v>
      </c>
      <c r="N532" s="179" t="s">
        <v>46</v>
      </c>
      <c r="O532" s="66"/>
      <c r="P532" s="180">
        <f>O532*H532</f>
        <v>0</v>
      </c>
      <c r="Q532" s="180">
        <v>0</v>
      </c>
      <c r="R532" s="180">
        <f>Q532*H532</f>
        <v>0</v>
      </c>
      <c r="S532" s="180">
        <v>0</v>
      </c>
      <c r="T532" s="181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182" t="s">
        <v>131</v>
      </c>
      <c r="AT532" s="182" t="s">
        <v>136</v>
      </c>
      <c r="AU532" s="182" t="s">
        <v>141</v>
      </c>
      <c r="AY532" s="19" t="s">
        <v>132</v>
      </c>
      <c r="BE532" s="183">
        <f>IF(N532="základní",J532,0)</f>
        <v>0</v>
      </c>
      <c r="BF532" s="183">
        <f>IF(N532="snížená",J532,0)</f>
        <v>0</v>
      </c>
      <c r="BG532" s="183">
        <f>IF(N532="zákl. přenesená",J532,0)</f>
        <v>0</v>
      </c>
      <c r="BH532" s="183">
        <f>IF(N532="sníž. přenesená",J532,0)</f>
        <v>0</v>
      </c>
      <c r="BI532" s="183">
        <f>IF(N532="nulová",J532,0)</f>
        <v>0</v>
      </c>
      <c r="BJ532" s="19" t="s">
        <v>83</v>
      </c>
      <c r="BK532" s="183">
        <f>ROUND(I532*H532,2)</f>
        <v>0</v>
      </c>
      <c r="BL532" s="19" t="s">
        <v>131</v>
      </c>
      <c r="BM532" s="182" t="s">
        <v>598</v>
      </c>
    </row>
    <row r="533" spans="1:65" s="2" customFormat="1" ht="19.2">
      <c r="A533" s="36"/>
      <c r="B533" s="37"/>
      <c r="C533" s="38"/>
      <c r="D533" s="184" t="s">
        <v>163</v>
      </c>
      <c r="E533" s="38"/>
      <c r="F533" s="185" t="s">
        <v>599</v>
      </c>
      <c r="G533" s="38"/>
      <c r="H533" s="38"/>
      <c r="I533" s="186"/>
      <c r="J533" s="38"/>
      <c r="K533" s="38"/>
      <c r="L533" s="41"/>
      <c r="M533" s="187"/>
      <c r="N533" s="188"/>
      <c r="O533" s="66"/>
      <c r="P533" s="66"/>
      <c r="Q533" s="66"/>
      <c r="R533" s="66"/>
      <c r="S533" s="66"/>
      <c r="T533" s="67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T533" s="19" t="s">
        <v>163</v>
      </c>
      <c r="AU533" s="19" t="s">
        <v>141</v>
      </c>
    </row>
    <row r="534" spans="1:65" s="14" customFormat="1" ht="10.199999999999999">
      <c r="B534" s="200"/>
      <c r="C534" s="201"/>
      <c r="D534" s="184" t="s">
        <v>165</v>
      </c>
      <c r="E534" s="202" t="s">
        <v>18</v>
      </c>
      <c r="F534" s="203" t="s">
        <v>187</v>
      </c>
      <c r="G534" s="201"/>
      <c r="H534" s="202" t="s">
        <v>18</v>
      </c>
      <c r="I534" s="204"/>
      <c r="J534" s="201"/>
      <c r="K534" s="201"/>
      <c r="L534" s="205"/>
      <c r="M534" s="206"/>
      <c r="N534" s="207"/>
      <c r="O534" s="207"/>
      <c r="P534" s="207"/>
      <c r="Q534" s="207"/>
      <c r="R534" s="207"/>
      <c r="S534" s="207"/>
      <c r="T534" s="208"/>
      <c r="AT534" s="209" t="s">
        <v>165</v>
      </c>
      <c r="AU534" s="209" t="s">
        <v>141</v>
      </c>
      <c r="AV534" s="14" t="s">
        <v>83</v>
      </c>
      <c r="AW534" s="14" t="s">
        <v>34</v>
      </c>
      <c r="AX534" s="14" t="s">
        <v>75</v>
      </c>
      <c r="AY534" s="209" t="s">
        <v>132</v>
      </c>
    </row>
    <row r="535" spans="1:65" s="13" customFormat="1" ht="10.199999999999999">
      <c r="B535" s="189"/>
      <c r="C535" s="190"/>
      <c r="D535" s="184" t="s">
        <v>165</v>
      </c>
      <c r="E535" s="191" t="s">
        <v>18</v>
      </c>
      <c r="F535" s="192" t="s">
        <v>600</v>
      </c>
      <c r="G535" s="190"/>
      <c r="H535" s="193">
        <v>13.32</v>
      </c>
      <c r="I535" s="194"/>
      <c r="J535" s="190"/>
      <c r="K535" s="190"/>
      <c r="L535" s="195"/>
      <c r="M535" s="196"/>
      <c r="N535" s="197"/>
      <c r="O535" s="197"/>
      <c r="P535" s="197"/>
      <c r="Q535" s="197"/>
      <c r="R535" s="197"/>
      <c r="S535" s="197"/>
      <c r="T535" s="198"/>
      <c r="AT535" s="199" t="s">
        <v>165</v>
      </c>
      <c r="AU535" s="199" t="s">
        <v>141</v>
      </c>
      <c r="AV535" s="13" t="s">
        <v>85</v>
      </c>
      <c r="AW535" s="13" t="s">
        <v>34</v>
      </c>
      <c r="AX535" s="13" t="s">
        <v>75</v>
      </c>
      <c r="AY535" s="199" t="s">
        <v>132</v>
      </c>
    </row>
    <row r="536" spans="1:65" s="14" customFormat="1" ht="10.199999999999999">
      <c r="B536" s="200"/>
      <c r="C536" s="201"/>
      <c r="D536" s="184" t="s">
        <v>165</v>
      </c>
      <c r="E536" s="202" t="s">
        <v>18</v>
      </c>
      <c r="F536" s="203" t="s">
        <v>189</v>
      </c>
      <c r="G536" s="201"/>
      <c r="H536" s="202" t="s">
        <v>18</v>
      </c>
      <c r="I536" s="204"/>
      <c r="J536" s="201"/>
      <c r="K536" s="201"/>
      <c r="L536" s="205"/>
      <c r="M536" s="206"/>
      <c r="N536" s="207"/>
      <c r="O536" s="207"/>
      <c r="P536" s="207"/>
      <c r="Q536" s="207"/>
      <c r="R536" s="207"/>
      <c r="S536" s="207"/>
      <c r="T536" s="208"/>
      <c r="AT536" s="209" t="s">
        <v>165</v>
      </c>
      <c r="AU536" s="209" t="s">
        <v>141</v>
      </c>
      <c r="AV536" s="14" t="s">
        <v>83</v>
      </c>
      <c r="AW536" s="14" t="s">
        <v>34</v>
      </c>
      <c r="AX536" s="14" t="s">
        <v>75</v>
      </c>
      <c r="AY536" s="209" t="s">
        <v>132</v>
      </c>
    </row>
    <row r="537" spans="1:65" s="13" customFormat="1" ht="10.199999999999999">
      <c r="B537" s="189"/>
      <c r="C537" s="190"/>
      <c r="D537" s="184" t="s">
        <v>165</v>
      </c>
      <c r="E537" s="191" t="s">
        <v>18</v>
      </c>
      <c r="F537" s="192" t="s">
        <v>601</v>
      </c>
      <c r="G537" s="190"/>
      <c r="H537" s="193">
        <v>11.5</v>
      </c>
      <c r="I537" s="194"/>
      <c r="J537" s="190"/>
      <c r="K537" s="190"/>
      <c r="L537" s="195"/>
      <c r="M537" s="196"/>
      <c r="N537" s="197"/>
      <c r="O537" s="197"/>
      <c r="P537" s="197"/>
      <c r="Q537" s="197"/>
      <c r="R537" s="197"/>
      <c r="S537" s="197"/>
      <c r="T537" s="198"/>
      <c r="AT537" s="199" t="s">
        <v>165</v>
      </c>
      <c r="AU537" s="199" t="s">
        <v>141</v>
      </c>
      <c r="AV537" s="13" t="s">
        <v>85</v>
      </c>
      <c r="AW537" s="13" t="s">
        <v>34</v>
      </c>
      <c r="AX537" s="13" t="s">
        <v>75</v>
      </c>
      <c r="AY537" s="199" t="s">
        <v>132</v>
      </c>
    </row>
    <row r="538" spans="1:65" s="15" customFormat="1" ht="10.199999999999999">
      <c r="B538" s="210"/>
      <c r="C538" s="211"/>
      <c r="D538" s="184" t="s">
        <v>165</v>
      </c>
      <c r="E538" s="212" t="s">
        <v>18</v>
      </c>
      <c r="F538" s="213" t="s">
        <v>203</v>
      </c>
      <c r="G538" s="211"/>
      <c r="H538" s="214">
        <v>24.82</v>
      </c>
      <c r="I538" s="215"/>
      <c r="J538" s="211"/>
      <c r="K538" s="211"/>
      <c r="L538" s="216"/>
      <c r="M538" s="217"/>
      <c r="N538" s="218"/>
      <c r="O538" s="218"/>
      <c r="P538" s="218"/>
      <c r="Q538" s="218"/>
      <c r="R538" s="218"/>
      <c r="S538" s="218"/>
      <c r="T538" s="219"/>
      <c r="AT538" s="220" t="s">
        <v>165</v>
      </c>
      <c r="AU538" s="220" t="s">
        <v>141</v>
      </c>
      <c r="AV538" s="15" t="s">
        <v>131</v>
      </c>
      <c r="AW538" s="15" t="s">
        <v>34</v>
      </c>
      <c r="AX538" s="15" t="s">
        <v>83</v>
      </c>
      <c r="AY538" s="220" t="s">
        <v>132</v>
      </c>
    </row>
    <row r="539" spans="1:65" s="2" customFormat="1" ht="49.05" customHeight="1">
      <c r="A539" s="36"/>
      <c r="B539" s="37"/>
      <c r="C539" s="171" t="s">
        <v>602</v>
      </c>
      <c r="D539" s="171" t="s">
        <v>136</v>
      </c>
      <c r="E539" s="172" t="s">
        <v>603</v>
      </c>
      <c r="F539" s="173" t="s">
        <v>604</v>
      </c>
      <c r="G539" s="174" t="s">
        <v>149</v>
      </c>
      <c r="H539" s="175">
        <v>3.3</v>
      </c>
      <c r="I539" s="176"/>
      <c r="J539" s="177">
        <f>ROUND(I539*H539,2)</f>
        <v>0</v>
      </c>
      <c r="K539" s="173" t="s">
        <v>140</v>
      </c>
      <c r="L539" s="41"/>
      <c r="M539" s="178" t="s">
        <v>18</v>
      </c>
      <c r="N539" s="179" t="s">
        <v>46</v>
      </c>
      <c r="O539" s="66"/>
      <c r="P539" s="180">
        <f>O539*H539</f>
        <v>0</v>
      </c>
      <c r="Q539" s="180">
        <v>0.50294000000000005</v>
      </c>
      <c r="R539" s="180">
        <f>Q539*H539</f>
        <v>1.659702</v>
      </c>
      <c r="S539" s="180">
        <v>0</v>
      </c>
      <c r="T539" s="181">
        <f>S539*H539</f>
        <v>0</v>
      </c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R539" s="182" t="s">
        <v>131</v>
      </c>
      <c r="AT539" s="182" t="s">
        <v>136</v>
      </c>
      <c r="AU539" s="182" t="s">
        <v>141</v>
      </c>
      <c r="AY539" s="19" t="s">
        <v>132</v>
      </c>
      <c r="BE539" s="183">
        <f>IF(N539="základní",J539,0)</f>
        <v>0</v>
      </c>
      <c r="BF539" s="183">
        <f>IF(N539="snížená",J539,0)</f>
        <v>0</v>
      </c>
      <c r="BG539" s="183">
        <f>IF(N539="zákl. přenesená",J539,0)</f>
        <v>0</v>
      </c>
      <c r="BH539" s="183">
        <f>IF(N539="sníž. přenesená",J539,0)</f>
        <v>0</v>
      </c>
      <c r="BI539" s="183">
        <f>IF(N539="nulová",J539,0)</f>
        <v>0</v>
      </c>
      <c r="BJ539" s="19" t="s">
        <v>83</v>
      </c>
      <c r="BK539" s="183">
        <f>ROUND(I539*H539,2)</f>
        <v>0</v>
      </c>
      <c r="BL539" s="19" t="s">
        <v>131</v>
      </c>
      <c r="BM539" s="182" t="s">
        <v>605</v>
      </c>
    </row>
    <row r="540" spans="1:65" s="14" customFormat="1" ht="10.199999999999999">
      <c r="B540" s="200"/>
      <c r="C540" s="201"/>
      <c r="D540" s="184" t="s">
        <v>165</v>
      </c>
      <c r="E540" s="202" t="s">
        <v>18</v>
      </c>
      <c r="F540" s="203" t="s">
        <v>606</v>
      </c>
      <c r="G540" s="201"/>
      <c r="H540" s="202" t="s">
        <v>18</v>
      </c>
      <c r="I540" s="204"/>
      <c r="J540" s="201"/>
      <c r="K540" s="201"/>
      <c r="L540" s="205"/>
      <c r="M540" s="206"/>
      <c r="N540" s="207"/>
      <c r="O540" s="207"/>
      <c r="P540" s="207"/>
      <c r="Q540" s="207"/>
      <c r="R540" s="207"/>
      <c r="S540" s="207"/>
      <c r="T540" s="208"/>
      <c r="AT540" s="209" t="s">
        <v>165</v>
      </c>
      <c r="AU540" s="209" t="s">
        <v>141</v>
      </c>
      <c r="AV540" s="14" t="s">
        <v>83</v>
      </c>
      <c r="AW540" s="14" t="s">
        <v>34</v>
      </c>
      <c r="AX540" s="14" t="s">
        <v>75</v>
      </c>
      <c r="AY540" s="209" t="s">
        <v>132</v>
      </c>
    </row>
    <row r="541" spans="1:65" s="13" customFormat="1" ht="10.199999999999999">
      <c r="B541" s="189"/>
      <c r="C541" s="190"/>
      <c r="D541" s="184" t="s">
        <v>165</v>
      </c>
      <c r="E541" s="191" t="s">
        <v>18</v>
      </c>
      <c r="F541" s="192" t="s">
        <v>607</v>
      </c>
      <c r="G541" s="190"/>
      <c r="H541" s="193">
        <v>3.3</v>
      </c>
      <c r="I541" s="194"/>
      <c r="J541" s="190"/>
      <c r="K541" s="190"/>
      <c r="L541" s="195"/>
      <c r="M541" s="196"/>
      <c r="N541" s="197"/>
      <c r="O541" s="197"/>
      <c r="P541" s="197"/>
      <c r="Q541" s="197"/>
      <c r="R541" s="197"/>
      <c r="S541" s="197"/>
      <c r="T541" s="198"/>
      <c r="AT541" s="199" t="s">
        <v>165</v>
      </c>
      <c r="AU541" s="199" t="s">
        <v>141</v>
      </c>
      <c r="AV541" s="13" t="s">
        <v>85</v>
      </c>
      <c r="AW541" s="13" t="s">
        <v>34</v>
      </c>
      <c r="AX541" s="13" t="s">
        <v>83</v>
      </c>
      <c r="AY541" s="199" t="s">
        <v>132</v>
      </c>
    </row>
    <row r="542" spans="1:65" s="12" customFormat="1" ht="20.85" customHeight="1">
      <c r="B542" s="155"/>
      <c r="C542" s="156"/>
      <c r="D542" s="157" t="s">
        <v>74</v>
      </c>
      <c r="E542" s="169" t="s">
        <v>155</v>
      </c>
      <c r="F542" s="169" t="s">
        <v>608</v>
      </c>
      <c r="G542" s="156"/>
      <c r="H542" s="156"/>
      <c r="I542" s="159"/>
      <c r="J542" s="170">
        <f>BK542</f>
        <v>0</v>
      </c>
      <c r="K542" s="156"/>
      <c r="L542" s="161"/>
      <c r="M542" s="162"/>
      <c r="N542" s="163"/>
      <c r="O542" s="163"/>
      <c r="P542" s="164">
        <f>SUM(P543:P577)</f>
        <v>0</v>
      </c>
      <c r="Q542" s="163"/>
      <c r="R542" s="164">
        <f>SUM(R543:R577)</f>
        <v>0.93130900000000005</v>
      </c>
      <c r="S542" s="163"/>
      <c r="T542" s="165">
        <f>SUM(T543:T577)</f>
        <v>0</v>
      </c>
      <c r="AR542" s="166" t="s">
        <v>83</v>
      </c>
      <c r="AT542" s="167" t="s">
        <v>74</v>
      </c>
      <c r="AU542" s="167" t="s">
        <v>85</v>
      </c>
      <c r="AY542" s="166" t="s">
        <v>132</v>
      </c>
      <c r="BK542" s="168">
        <f>SUM(BK543:BK577)</f>
        <v>0</v>
      </c>
    </row>
    <row r="543" spans="1:65" s="2" customFormat="1" ht="24.15" customHeight="1">
      <c r="A543" s="36"/>
      <c r="B543" s="37"/>
      <c r="C543" s="171" t="s">
        <v>609</v>
      </c>
      <c r="D543" s="171" t="s">
        <v>136</v>
      </c>
      <c r="E543" s="172" t="s">
        <v>610</v>
      </c>
      <c r="F543" s="173" t="s">
        <v>611</v>
      </c>
      <c r="G543" s="174" t="s">
        <v>149</v>
      </c>
      <c r="H543" s="175">
        <v>941.62</v>
      </c>
      <c r="I543" s="176"/>
      <c r="J543" s="177">
        <f>ROUND(I543*H543,2)</f>
        <v>0</v>
      </c>
      <c r="K543" s="173" t="s">
        <v>140</v>
      </c>
      <c r="L543" s="41"/>
      <c r="M543" s="178" t="s">
        <v>18</v>
      </c>
      <c r="N543" s="179" t="s">
        <v>46</v>
      </c>
      <c r="O543" s="66"/>
      <c r="P543" s="180">
        <f>O543*H543</f>
        <v>0</v>
      </c>
      <c r="Q543" s="180">
        <v>0</v>
      </c>
      <c r="R543" s="180">
        <f>Q543*H543</f>
        <v>0</v>
      </c>
      <c r="S543" s="180">
        <v>0</v>
      </c>
      <c r="T543" s="181">
        <f>S543*H543</f>
        <v>0</v>
      </c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R543" s="182" t="s">
        <v>131</v>
      </c>
      <c r="AT543" s="182" t="s">
        <v>136</v>
      </c>
      <c r="AU543" s="182" t="s">
        <v>141</v>
      </c>
      <c r="AY543" s="19" t="s">
        <v>132</v>
      </c>
      <c r="BE543" s="183">
        <f>IF(N543="základní",J543,0)</f>
        <v>0</v>
      </c>
      <c r="BF543" s="183">
        <f>IF(N543="snížená",J543,0)</f>
        <v>0</v>
      </c>
      <c r="BG543" s="183">
        <f>IF(N543="zákl. přenesená",J543,0)</f>
        <v>0</v>
      </c>
      <c r="BH543" s="183">
        <f>IF(N543="sníž. přenesená",J543,0)</f>
        <v>0</v>
      </c>
      <c r="BI543" s="183">
        <f>IF(N543="nulová",J543,0)</f>
        <v>0</v>
      </c>
      <c r="BJ543" s="19" t="s">
        <v>83</v>
      </c>
      <c r="BK543" s="183">
        <f>ROUND(I543*H543,2)</f>
        <v>0</v>
      </c>
      <c r="BL543" s="19" t="s">
        <v>131</v>
      </c>
      <c r="BM543" s="182" t="s">
        <v>612</v>
      </c>
    </row>
    <row r="544" spans="1:65" s="14" customFormat="1" ht="10.199999999999999">
      <c r="B544" s="200"/>
      <c r="C544" s="201"/>
      <c r="D544" s="184" t="s">
        <v>165</v>
      </c>
      <c r="E544" s="202" t="s">
        <v>18</v>
      </c>
      <c r="F544" s="203" t="s">
        <v>613</v>
      </c>
      <c r="G544" s="201"/>
      <c r="H544" s="202" t="s">
        <v>18</v>
      </c>
      <c r="I544" s="204"/>
      <c r="J544" s="201"/>
      <c r="K544" s="201"/>
      <c r="L544" s="205"/>
      <c r="M544" s="206"/>
      <c r="N544" s="207"/>
      <c r="O544" s="207"/>
      <c r="P544" s="207"/>
      <c r="Q544" s="207"/>
      <c r="R544" s="207"/>
      <c r="S544" s="207"/>
      <c r="T544" s="208"/>
      <c r="AT544" s="209" t="s">
        <v>165</v>
      </c>
      <c r="AU544" s="209" t="s">
        <v>141</v>
      </c>
      <c r="AV544" s="14" t="s">
        <v>83</v>
      </c>
      <c r="AW544" s="14" t="s">
        <v>34</v>
      </c>
      <c r="AX544" s="14" t="s">
        <v>75</v>
      </c>
      <c r="AY544" s="209" t="s">
        <v>132</v>
      </c>
    </row>
    <row r="545" spans="1:65" s="13" customFormat="1" ht="10.199999999999999">
      <c r="B545" s="189"/>
      <c r="C545" s="190"/>
      <c r="D545" s="184" t="s">
        <v>165</v>
      </c>
      <c r="E545" s="191" t="s">
        <v>18</v>
      </c>
      <c r="F545" s="192" t="s">
        <v>614</v>
      </c>
      <c r="G545" s="190"/>
      <c r="H545" s="193">
        <v>941.62</v>
      </c>
      <c r="I545" s="194"/>
      <c r="J545" s="190"/>
      <c r="K545" s="190"/>
      <c r="L545" s="195"/>
      <c r="M545" s="196"/>
      <c r="N545" s="197"/>
      <c r="O545" s="197"/>
      <c r="P545" s="197"/>
      <c r="Q545" s="197"/>
      <c r="R545" s="197"/>
      <c r="S545" s="197"/>
      <c r="T545" s="198"/>
      <c r="AT545" s="199" t="s">
        <v>165</v>
      </c>
      <c r="AU545" s="199" t="s">
        <v>141</v>
      </c>
      <c r="AV545" s="13" t="s">
        <v>85</v>
      </c>
      <c r="AW545" s="13" t="s">
        <v>34</v>
      </c>
      <c r="AX545" s="13" t="s">
        <v>83</v>
      </c>
      <c r="AY545" s="199" t="s">
        <v>132</v>
      </c>
    </row>
    <row r="546" spans="1:65" s="2" customFormat="1" ht="24.15" customHeight="1">
      <c r="A546" s="36"/>
      <c r="B546" s="37"/>
      <c r="C546" s="171" t="s">
        <v>615</v>
      </c>
      <c r="D546" s="171" t="s">
        <v>136</v>
      </c>
      <c r="E546" s="172" t="s">
        <v>616</v>
      </c>
      <c r="F546" s="173" t="s">
        <v>617</v>
      </c>
      <c r="G546" s="174" t="s">
        <v>149</v>
      </c>
      <c r="H546" s="175">
        <v>1355.2</v>
      </c>
      <c r="I546" s="176"/>
      <c r="J546" s="177">
        <f>ROUND(I546*H546,2)</f>
        <v>0</v>
      </c>
      <c r="K546" s="173" t="s">
        <v>140</v>
      </c>
      <c r="L546" s="41"/>
      <c r="M546" s="178" t="s">
        <v>18</v>
      </c>
      <c r="N546" s="179" t="s">
        <v>46</v>
      </c>
      <c r="O546" s="66"/>
      <c r="P546" s="180">
        <f>O546*H546</f>
        <v>0</v>
      </c>
      <c r="Q546" s="180">
        <v>0</v>
      </c>
      <c r="R546" s="180">
        <f>Q546*H546</f>
        <v>0</v>
      </c>
      <c r="S546" s="180">
        <v>0</v>
      </c>
      <c r="T546" s="181">
        <f>S546*H546</f>
        <v>0</v>
      </c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R546" s="182" t="s">
        <v>131</v>
      </c>
      <c r="AT546" s="182" t="s">
        <v>136</v>
      </c>
      <c r="AU546" s="182" t="s">
        <v>141</v>
      </c>
      <c r="AY546" s="19" t="s">
        <v>132</v>
      </c>
      <c r="BE546" s="183">
        <f>IF(N546="základní",J546,0)</f>
        <v>0</v>
      </c>
      <c r="BF546" s="183">
        <f>IF(N546="snížená",J546,0)</f>
        <v>0</v>
      </c>
      <c r="BG546" s="183">
        <f>IF(N546="zákl. přenesená",J546,0)</f>
        <v>0</v>
      </c>
      <c r="BH546" s="183">
        <f>IF(N546="sníž. přenesená",J546,0)</f>
        <v>0</v>
      </c>
      <c r="BI546" s="183">
        <f>IF(N546="nulová",J546,0)</f>
        <v>0</v>
      </c>
      <c r="BJ546" s="19" t="s">
        <v>83</v>
      </c>
      <c r="BK546" s="183">
        <f>ROUND(I546*H546,2)</f>
        <v>0</v>
      </c>
      <c r="BL546" s="19" t="s">
        <v>131</v>
      </c>
      <c r="BM546" s="182" t="s">
        <v>618</v>
      </c>
    </row>
    <row r="547" spans="1:65" s="14" customFormat="1" ht="10.199999999999999">
      <c r="B547" s="200"/>
      <c r="C547" s="201"/>
      <c r="D547" s="184" t="s">
        <v>165</v>
      </c>
      <c r="E547" s="202" t="s">
        <v>18</v>
      </c>
      <c r="F547" s="203" t="s">
        <v>619</v>
      </c>
      <c r="G547" s="201"/>
      <c r="H547" s="202" t="s">
        <v>18</v>
      </c>
      <c r="I547" s="204"/>
      <c r="J547" s="201"/>
      <c r="K547" s="201"/>
      <c r="L547" s="205"/>
      <c r="M547" s="206"/>
      <c r="N547" s="207"/>
      <c r="O547" s="207"/>
      <c r="P547" s="207"/>
      <c r="Q547" s="207"/>
      <c r="R547" s="207"/>
      <c r="S547" s="207"/>
      <c r="T547" s="208"/>
      <c r="AT547" s="209" t="s">
        <v>165</v>
      </c>
      <c r="AU547" s="209" t="s">
        <v>141</v>
      </c>
      <c r="AV547" s="14" t="s">
        <v>83</v>
      </c>
      <c r="AW547" s="14" t="s">
        <v>34</v>
      </c>
      <c r="AX547" s="14" t="s">
        <v>75</v>
      </c>
      <c r="AY547" s="209" t="s">
        <v>132</v>
      </c>
    </row>
    <row r="548" spans="1:65" s="13" customFormat="1" ht="10.199999999999999">
      <c r="B548" s="189"/>
      <c r="C548" s="190"/>
      <c r="D548" s="184" t="s">
        <v>165</v>
      </c>
      <c r="E548" s="191" t="s">
        <v>18</v>
      </c>
      <c r="F548" s="192" t="s">
        <v>620</v>
      </c>
      <c r="G548" s="190"/>
      <c r="H548" s="193">
        <v>973</v>
      </c>
      <c r="I548" s="194"/>
      <c r="J548" s="190"/>
      <c r="K548" s="190"/>
      <c r="L548" s="195"/>
      <c r="M548" s="196"/>
      <c r="N548" s="197"/>
      <c r="O548" s="197"/>
      <c r="P548" s="197"/>
      <c r="Q548" s="197"/>
      <c r="R548" s="197"/>
      <c r="S548" s="197"/>
      <c r="T548" s="198"/>
      <c r="AT548" s="199" t="s">
        <v>165</v>
      </c>
      <c r="AU548" s="199" t="s">
        <v>141</v>
      </c>
      <c r="AV548" s="13" t="s">
        <v>85</v>
      </c>
      <c r="AW548" s="13" t="s">
        <v>34</v>
      </c>
      <c r="AX548" s="13" t="s">
        <v>75</v>
      </c>
      <c r="AY548" s="199" t="s">
        <v>132</v>
      </c>
    </row>
    <row r="549" spans="1:65" s="14" customFormat="1" ht="10.199999999999999">
      <c r="B549" s="200"/>
      <c r="C549" s="201"/>
      <c r="D549" s="184" t="s">
        <v>165</v>
      </c>
      <c r="E549" s="202" t="s">
        <v>18</v>
      </c>
      <c r="F549" s="203" t="s">
        <v>621</v>
      </c>
      <c r="G549" s="201"/>
      <c r="H549" s="202" t="s">
        <v>18</v>
      </c>
      <c r="I549" s="204"/>
      <c r="J549" s="201"/>
      <c r="K549" s="201"/>
      <c r="L549" s="205"/>
      <c r="M549" s="206"/>
      <c r="N549" s="207"/>
      <c r="O549" s="207"/>
      <c r="P549" s="207"/>
      <c r="Q549" s="207"/>
      <c r="R549" s="207"/>
      <c r="S549" s="207"/>
      <c r="T549" s="208"/>
      <c r="AT549" s="209" t="s">
        <v>165</v>
      </c>
      <c r="AU549" s="209" t="s">
        <v>141</v>
      </c>
      <c r="AV549" s="14" t="s">
        <v>83</v>
      </c>
      <c r="AW549" s="14" t="s">
        <v>34</v>
      </c>
      <c r="AX549" s="14" t="s">
        <v>75</v>
      </c>
      <c r="AY549" s="209" t="s">
        <v>132</v>
      </c>
    </row>
    <row r="550" spans="1:65" s="13" customFormat="1" ht="10.199999999999999">
      <c r="B550" s="189"/>
      <c r="C550" s="190"/>
      <c r="D550" s="184" t="s">
        <v>165</v>
      </c>
      <c r="E550" s="191" t="s">
        <v>18</v>
      </c>
      <c r="F550" s="192" t="s">
        <v>622</v>
      </c>
      <c r="G550" s="190"/>
      <c r="H550" s="193">
        <v>380</v>
      </c>
      <c r="I550" s="194"/>
      <c r="J550" s="190"/>
      <c r="K550" s="190"/>
      <c r="L550" s="195"/>
      <c r="M550" s="196"/>
      <c r="N550" s="197"/>
      <c r="O550" s="197"/>
      <c r="P550" s="197"/>
      <c r="Q550" s="197"/>
      <c r="R550" s="197"/>
      <c r="S550" s="197"/>
      <c r="T550" s="198"/>
      <c r="AT550" s="199" t="s">
        <v>165</v>
      </c>
      <c r="AU550" s="199" t="s">
        <v>141</v>
      </c>
      <c r="AV550" s="13" t="s">
        <v>85</v>
      </c>
      <c r="AW550" s="13" t="s">
        <v>34</v>
      </c>
      <c r="AX550" s="13" t="s">
        <v>75</v>
      </c>
      <c r="AY550" s="199" t="s">
        <v>132</v>
      </c>
    </row>
    <row r="551" spans="1:65" s="14" customFormat="1" ht="10.199999999999999">
      <c r="B551" s="200"/>
      <c r="C551" s="201"/>
      <c r="D551" s="184" t="s">
        <v>165</v>
      </c>
      <c r="E551" s="202" t="s">
        <v>18</v>
      </c>
      <c r="F551" s="203" t="s">
        <v>623</v>
      </c>
      <c r="G551" s="201"/>
      <c r="H551" s="202" t="s">
        <v>18</v>
      </c>
      <c r="I551" s="204"/>
      <c r="J551" s="201"/>
      <c r="K551" s="201"/>
      <c r="L551" s="205"/>
      <c r="M551" s="206"/>
      <c r="N551" s="207"/>
      <c r="O551" s="207"/>
      <c r="P551" s="207"/>
      <c r="Q551" s="207"/>
      <c r="R551" s="207"/>
      <c r="S551" s="207"/>
      <c r="T551" s="208"/>
      <c r="AT551" s="209" t="s">
        <v>165</v>
      </c>
      <c r="AU551" s="209" t="s">
        <v>141</v>
      </c>
      <c r="AV551" s="14" t="s">
        <v>83</v>
      </c>
      <c r="AW551" s="14" t="s">
        <v>34</v>
      </c>
      <c r="AX551" s="14" t="s">
        <v>75</v>
      </c>
      <c r="AY551" s="209" t="s">
        <v>132</v>
      </c>
    </row>
    <row r="552" spans="1:65" s="13" customFormat="1" ht="10.199999999999999">
      <c r="B552" s="189"/>
      <c r="C552" s="190"/>
      <c r="D552" s="184" t="s">
        <v>165</v>
      </c>
      <c r="E552" s="191" t="s">
        <v>18</v>
      </c>
      <c r="F552" s="192" t="s">
        <v>172</v>
      </c>
      <c r="G552" s="190"/>
      <c r="H552" s="193">
        <v>2.2000000000000002</v>
      </c>
      <c r="I552" s="194"/>
      <c r="J552" s="190"/>
      <c r="K552" s="190"/>
      <c r="L552" s="195"/>
      <c r="M552" s="196"/>
      <c r="N552" s="197"/>
      <c r="O552" s="197"/>
      <c r="P552" s="197"/>
      <c r="Q552" s="197"/>
      <c r="R552" s="197"/>
      <c r="S552" s="197"/>
      <c r="T552" s="198"/>
      <c r="AT552" s="199" t="s">
        <v>165</v>
      </c>
      <c r="AU552" s="199" t="s">
        <v>141</v>
      </c>
      <c r="AV552" s="13" t="s">
        <v>85</v>
      </c>
      <c r="AW552" s="13" t="s">
        <v>34</v>
      </c>
      <c r="AX552" s="13" t="s">
        <v>75</v>
      </c>
      <c r="AY552" s="199" t="s">
        <v>132</v>
      </c>
    </row>
    <row r="553" spans="1:65" s="15" customFormat="1" ht="10.199999999999999">
      <c r="B553" s="210"/>
      <c r="C553" s="211"/>
      <c r="D553" s="184" t="s">
        <v>165</v>
      </c>
      <c r="E553" s="212" t="s">
        <v>18</v>
      </c>
      <c r="F553" s="213" t="s">
        <v>203</v>
      </c>
      <c r="G553" s="211"/>
      <c r="H553" s="214">
        <v>1355.2</v>
      </c>
      <c r="I553" s="215"/>
      <c r="J553" s="211"/>
      <c r="K553" s="211"/>
      <c r="L553" s="216"/>
      <c r="M553" s="217"/>
      <c r="N553" s="218"/>
      <c r="O553" s="218"/>
      <c r="P553" s="218"/>
      <c r="Q553" s="218"/>
      <c r="R553" s="218"/>
      <c r="S553" s="218"/>
      <c r="T553" s="219"/>
      <c r="AT553" s="220" t="s">
        <v>165</v>
      </c>
      <c r="AU553" s="220" t="s">
        <v>141</v>
      </c>
      <c r="AV553" s="15" t="s">
        <v>131</v>
      </c>
      <c r="AW553" s="15" t="s">
        <v>34</v>
      </c>
      <c r="AX553" s="15" t="s">
        <v>83</v>
      </c>
      <c r="AY553" s="220" t="s">
        <v>132</v>
      </c>
    </row>
    <row r="554" spans="1:65" s="2" customFormat="1" ht="37.799999999999997" customHeight="1">
      <c r="A554" s="36"/>
      <c r="B554" s="37"/>
      <c r="C554" s="171" t="s">
        <v>624</v>
      </c>
      <c r="D554" s="171" t="s">
        <v>136</v>
      </c>
      <c r="E554" s="172" t="s">
        <v>625</v>
      </c>
      <c r="F554" s="173" t="s">
        <v>626</v>
      </c>
      <c r="G554" s="174" t="s">
        <v>149</v>
      </c>
      <c r="H554" s="175">
        <v>2.2000000000000002</v>
      </c>
      <c r="I554" s="176"/>
      <c r="J554" s="177">
        <f>ROUND(I554*H554,2)</f>
        <v>0</v>
      </c>
      <c r="K554" s="173" t="s">
        <v>140</v>
      </c>
      <c r="L554" s="41"/>
      <c r="M554" s="178" t="s">
        <v>18</v>
      </c>
      <c r="N554" s="179" t="s">
        <v>46</v>
      </c>
      <c r="O554" s="66"/>
      <c r="P554" s="180">
        <f>O554*H554</f>
        <v>0</v>
      </c>
      <c r="Q554" s="180">
        <v>0</v>
      </c>
      <c r="R554" s="180">
        <f>Q554*H554</f>
        <v>0</v>
      </c>
      <c r="S554" s="180">
        <v>0</v>
      </c>
      <c r="T554" s="181">
        <f>S554*H554</f>
        <v>0</v>
      </c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R554" s="182" t="s">
        <v>131</v>
      </c>
      <c r="AT554" s="182" t="s">
        <v>136</v>
      </c>
      <c r="AU554" s="182" t="s">
        <v>141</v>
      </c>
      <c r="AY554" s="19" t="s">
        <v>132</v>
      </c>
      <c r="BE554" s="183">
        <f>IF(N554="základní",J554,0)</f>
        <v>0</v>
      </c>
      <c r="BF554" s="183">
        <f>IF(N554="snížená",J554,0)</f>
        <v>0</v>
      </c>
      <c r="BG554" s="183">
        <f>IF(N554="zákl. přenesená",J554,0)</f>
        <v>0</v>
      </c>
      <c r="BH554" s="183">
        <f>IF(N554="sníž. přenesená",J554,0)</f>
        <v>0</v>
      </c>
      <c r="BI554" s="183">
        <f>IF(N554="nulová",J554,0)</f>
        <v>0</v>
      </c>
      <c r="BJ554" s="19" t="s">
        <v>83</v>
      </c>
      <c r="BK554" s="183">
        <f>ROUND(I554*H554,2)</f>
        <v>0</v>
      </c>
      <c r="BL554" s="19" t="s">
        <v>131</v>
      </c>
      <c r="BM554" s="182" t="s">
        <v>627</v>
      </c>
    </row>
    <row r="555" spans="1:65" s="14" customFormat="1" ht="10.199999999999999">
      <c r="B555" s="200"/>
      <c r="C555" s="201"/>
      <c r="D555" s="184" t="s">
        <v>165</v>
      </c>
      <c r="E555" s="202" t="s">
        <v>18</v>
      </c>
      <c r="F555" s="203" t="s">
        <v>628</v>
      </c>
      <c r="G555" s="201"/>
      <c r="H555" s="202" t="s">
        <v>18</v>
      </c>
      <c r="I555" s="204"/>
      <c r="J555" s="201"/>
      <c r="K555" s="201"/>
      <c r="L555" s="205"/>
      <c r="M555" s="206"/>
      <c r="N555" s="207"/>
      <c r="O555" s="207"/>
      <c r="P555" s="207"/>
      <c r="Q555" s="207"/>
      <c r="R555" s="207"/>
      <c r="S555" s="207"/>
      <c r="T555" s="208"/>
      <c r="AT555" s="209" t="s">
        <v>165</v>
      </c>
      <c r="AU555" s="209" t="s">
        <v>141</v>
      </c>
      <c r="AV555" s="14" t="s">
        <v>83</v>
      </c>
      <c r="AW555" s="14" t="s">
        <v>34</v>
      </c>
      <c r="AX555" s="14" t="s">
        <v>75</v>
      </c>
      <c r="AY555" s="209" t="s">
        <v>132</v>
      </c>
    </row>
    <row r="556" spans="1:65" s="13" customFormat="1" ht="10.199999999999999">
      <c r="B556" s="189"/>
      <c r="C556" s="190"/>
      <c r="D556" s="184" t="s">
        <v>165</v>
      </c>
      <c r="E556" s="191" t="s">
        <v>18</v>
      </c>
      <c r="F556" s="192" t="s">
        <v>172</v>
      </c>
      <c r="G556" s="190"/>
      <c r="H556" s="193">
        <v>2.2000000000000002</v>
      </c>
      <c r="I556" s="194"/>
      <c r="J556" s="190"/>
      <c r="K556" s="190"/>
      <c r="L556" s="195"/>
      <c r="M556" s="196"/>
      <c r="N556" s="197"/>
      <c r="O556" s="197"/>
      <c r="P556" s="197"/>
      <c r="Q556" s="197"/>
      <c r="R556" s="197"/>
      <c r="S556" s="197"/>
      <c r="T556" s="198"/>
      <c r="AT556" s="199" t="s">
        <v>165</v>
      </c>
      <c r="AU556" s="199" t="s">
        <v>141</v>
      </c>
      <c r="AV556" s="13" t="s">
        <v>85</v>
      </c>
      <c r="AW556" s="13" t="s">
        <v>34</v>
      </c>
      <c r="AX556" s="13" t="s">
        <v>83</v>
      </c>
      <c r="AY556" s="199" t="s">
        <v>132</v>
      </c>
    </row>
    <row r="557" spans="1:65" s="2" customFormat="1" ht="37.799999999999997" customHeight="1">
      <c r="A557" s="36"/>
      <c r="B557" s="37"/>
      <c r="C557" s="171" t="s">
        <v>629</v>
      </c>
      <c r="D557" s="171" t="s">
        <v>136</v>
      </c>
      <c r="E557" s="172" t="s">
        <v>630</v>
      </c>
      <c r="F557" s="173" t="s">
        <v>631</v>
      </c>
      <c r="G557" s="174" t="s">
        <v>149</v>
      </c>
      <c r="H557" s="175">
        <v>680.5</v>
      </c>
      <c r="I557" s="176"/>
      <c r="J557" s="177">
        <f>ROUND(I557*H557,2)</f>
        <v>0</v>
      </c>
      <c r="K557" s="173" t="s">
        <v>140</v>
      </c>
      <c r="L557" s="41"/>
      <c r="M557" s="178" t="s">
        <v>18</v>
      </c>
      <c r="N557" s="179" t="s">
        <v>46</v>
      </c>
      <c r="O557" s="66"/>
      <c r="P557" s="180">
        <f>O557*H557</f>
        <v>0</v>
      </c>
      <c r="Q557" s="180">
        <v>0</v>
      </c>
      <c r="R557" s="180">
        <f>Q557*H557</f>
        <v>0</v>
      </c>
      <c r="S557" s="180">
        <v>0</v>
      </c>
      <c r="T557" s="181">
        <f>S557*H557</f>
        <v>0</v>
      </c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R557" s="182" t="s">
        <v>131</v>
      </c>
      <c r="AT557" s="182" t="s">
        <v>136</v>
      </c>
      <c r="AU557" s="182" t="s">
        <v>141</v>
      </c>
      <c r="AY557" s="19" t="s">
        <v>132</v>
      </c>
      <c r="BE557" s="183">
        <f>IF(N557="základní",J557,0)</f>
        <v>0</v>
      </c>
      <c r="BF557" s="183">
        <f>IF(N557="snížená",J557,0)</f>
        <v>0</v>
      </c>
      <c r="BG557" s="183">
        <f>IF(N557="zákl. přenesená",J557,0)</f>
        <v>0</v>
      </c>
      <c r="BH557" s="183">
        <f>IF(N557="sníž. přenesená",J557,0)</f>
        <v>0</v>
      </c>
      <c r="BI557" s="183">
        <f>IF(N557="nulová",J557,0)</f>
        <v>0</v>
      </c>
      <c r="BJ557" s="19" t="s">
        <v>83</v>
      </c>
      <c r="BK557" s="183">
        <f>ROUND(I557*H557,2)</f>
        <v>0</v>
      </c>
      <c r="BL557" s="19" t="s">
        <v>131</v>
      </c>
      <c r="BM557" s="182" t="s">
        <v>632</v>
      </c>
    </row>
    <row r="558" spans="1:65" s="14" customFormat="1" ht="10.199999999999999">
      <c r="B558" s="200"/>
      <c r="C558" s="201"/>
      <c r="D558" s="184" t="s">
        <v>165</v>
      </c>
      <c r="E558" s="202" t="s">
        <v>18</v>
      </c>
      <c r="F558" s="203" t="s">
        <v>619</v>
      </c>
      <c r="G558" s="201"/>
      <c r="H558" s="202" t="s">
        <v>18</v>
      </c>
      <c r="I558" s="204"/>
      <c r="J558" s="201"/>
      <c r="K558" s="201"/>
      <c r="L558" s="205"/>
      <c r="M558" s="206"/>
      <c r="N558" s="207"/>
      <c r="O558" s="207"/>
      <c r="P558" s="207"/>
      <c r="Q558" s="207"/>
      <c r="R558" s="207"/>
      <c r="S558" s="207"/>
      <c r="T558" s="208"/>
      <c r="AT558" s="209" t="s">
        <v>165</v>
      </c>
      <c r="AU558" s="209" t="s">
        <v>141</v>
      </c>
      <c r="AV558" s="14" t="s">
        <v>83</v>
      </c>
      <c r="AW558" s="14" t="s">
        <v>34</v>
      </c>
      <c r="AX558" s="14" t="s">
        <v>75</v>
      </c>
      <c r="AY558" s="209" t="s">
        <v>132</v>
      </c>
    </row>
    <row r="559" spans="1:65" s="13" customFormat="1" ht="10.199999999999999">
      <c r="B559" s="189"/>
      <c r="C559" s="190"/>
      <c r="D559" s="184" t="s">
        <v>165</v>
      </c>
      <c r="E559" s="191" t="s">
        <v>18</v>
      </c>
      <c r="F559" s="192" t="s">
        <v>180</v>
      </c>
      <c r="G559" s="190"/>
      <c r="H559" s="193">
        <v>486.5</v>
      </c>
      <c r="I559" s="194"/>
      <c r="J559" s="190"/>
      <c r="K559" s="190"/>
      <c r="L559" s="195"/>
      <c r="M559" s="196"/>
      <c r="N559" s="197"/>
      <c r="O559" s="197"/>
      <c r="P559" s="197"/>
      <c r="Q559" s="197"/>
      <c r="R559" s="197"/>
      <c r="S559" s="197"/>
      <c r="T559" s="198"/>
      <c r="AT559" s="199" t="s">
        <v>165</v>
      </c>
      <c r="AU559" s="199" t="s">
        <v>141</v>
      </c>
      <c r="AV559" s="13" t="s">
        <v>85</v>
      </c>
      <c r="AW559" s="13" t="s">
        <v>34</v>
      </c>
      <c r="AX559" s="13" t="s">
        <v>75</v>
      </c>
      <c r="AY559" s="199" t="s">
        <v>132</v>
      </c>
    </row>
    <row r="560" spans="1:65" s="14" customFormat="1" ht="10.199999999999999">
      <c r="B560" s="200"/>
      <c r="C560" s="201"/>
      <c r="D560" s="184" t="s">
        <v>165</v>
      </c>
      <c r="E560" s="202" t="s">
        <v>18</v>
      </c>
      <c r="F560" s="203" t="s">
        <v>621</v>
      </c>
      <c r="G560" s="201"/>
      <c r="H560" s="202" t="s">
        <v>18</v>
      </c>
      <c r="I560" s="204"/>
      <c r="J560" s="201"/>
      <c r="K560" s="201"/>
      <c r="L560" s="205"/>
      <c r="M560" s="206"/>
      <c r="N560" s="207"/>
      <c r="O560" s="207"/>
      <c r="P560" s="207"/>
      <c r="Q560" s="207"/>
      <c r="R560" s="207"/>
      <c r="S560" s="207"/>
      <c r="T560" s="208"/>
      <c r="AT560" s="209" t="s">
        <v>165</v>
      </c>
      <c r="AU560" s="209" t="s">
        <v>141</v>
      </c>
      <c r="AV560" s="14" t="s">
        <v>83</v>
      </c>
      <c r="AW560" s="14" t="s">
        <v>34</v>
      </c>
      <c r="AX560" s="14" t="s">
        <v>75</v>
      </c>
      <c r="AY560" s="209" t="s">
        <v>132</v>
      </c>
    </row>
    <row r="561" spans="1:65" s="13" customFormat="1" ht="10.199999999999999">
      <c r="B561" s="189"/>
      <c r="C561" s="190"/>
      <c r="D561" s="184" t="s">
        <v>165</v>
      </c>
      <c r="E561" s="191" t="s">
        <v>18</v>
      </c>
      <c r="F561" s="192" t="s">
        <v>633</v>
      </c>
      <c r="G561" s="190"/>
      <c r="H561" s="193">
        <v>190</v>
      </c>
      <c r="I561" s="194"/>
      <c r="J561" s="190"/>
      <c r="K561" s="190"/>
      <c r="L561" s="195"/>
      <c r="M561" s="196"/>
      <c r="N561" s="197"/>
      <c r="O561" s="197"/>
      <c r="P561" s="197"/>
      <c r="Q561" s="197"/>
      <c r="R561" s="197"/>
      <c r="S561" s="197"/>
      <c r="T561" s="198"/>
      <c r="AT561" s="199" t="s">
        <v>165</v>
      </c>
      <c r="AU561" s="199" t="s">
        <v>141</v>
      </c>
      <c r="AV561" s="13" t="s">
        <v>85</v>
      </c>
      <c r="AW561" s="13" t="s">
        <v>34</v>
      </c>
      <c r="AX561" s="13" t="s">
        <v>75</v>
      </c>
      <c r="AY561" s="199" t="s">
        <v>132</v>
      </c>
    </row>
    <row r="562" spans="1:65" s="14" customFormat="1" ht="10.199999999999999">
      <c r="B562" s="200"/>
      <c r="C562" s="201"/>
      <c r="D562" s="184" t="s">
        <v>165</v>
      </c>
      <c r="E562" s="202" t="s">
        <v>18</v>
      </c>
      <c r="F562" s="203" t="s">
        <v>634</v>
      </c>
      <c r="G562" s="201"/>
      <c r="H562" s="202" t="s">
        <v>18</v>
      </c>
      <c r="I562" s="204"/>
      <c r="J562" s="201"/>
      <c r="K562" s="201"/>
      <c r="L562" s="205"/>
      <c r="M562" s="206"/>
      <c r="N562" s="207"/>
      <c r="O562" s="207"/>
      <c r="P562" s="207"/>
      <c r="Q562" s="207"/>
      <c r="R562" s="207"/>
      <c r="S562" s="207"/>
      <c r="T562" s="208"/>
      <c r="AT562" s="209" t="s">
        <v>165</v>
      </c>
      <c r="AU562" s="209" t="s">
        <v>141</v>
      </c>
      <c r="AV562" s="14" t="s">
        <v>83</v>
      </c>
      <c r="AW562" s="14" t="s">
        <v>34</v>
      </c>
      <c r="AX562" s="14" t="s">
        <v>75</v>
      </c>
      <c r="AY562" s="209" t="s">
        <v>132</v>
      </c>
    </row>
    <row r="563" spans="1:65" s="13" customFormat="1" ht="10.199999999999999">
      <c r="B563" s="189"/>
      <c r="C563" s="190"/>
      <c r="D563" s="184" t="s">
        <v>165</v>
      </c>
      <c r="E563" s="191" t="s">
        <v>18</v>
      </c>
      <c r="F563" s="192" t="s">
        <v>131</v>
      </c>
      <c r="G563" s="190"/>
      <c r="H563" s="193">
        <v>4</v>
      </c>
      <c r="I563" s="194"/>
      <c r="J563" s="190"/>
      <c r="K563" s="190"/>
      <c r="L563" s="195"/>
      <c r="M563" s="196"/>
      <c r="N563" s="197"/>
      <c r="O563" s="197"/>
      <c r="P563" s="197"/>
      <c r="Q563" s="197"/>
      <c r="R563" s="197"/>
      <c r="S563" s="197"/>
      <c r="T563" s="198"/>
      <c r="AT563" s="199" t="s">
        <v>165</v>
      </c>
      <c r="AU563" s="199" t="s">
        <v>141</v>
      </c>
      <c r="AV563" s="13" t="s">
        <v>85</v>
      </c>
      <c r="AW563" s="13" t="s">
        <v>34</v>
      </c>
      <c r="AX563" s="13" t="s">
        <v>75</v>
      </c>
      <c r="AY563" s="199" t="s">
        <v>132</v>
      </c>
    </row>
    <row r="564" spans="1:65" s="15" customFormat="1" ht="10.199999999999999">
      <c r="B564" s="210"/>
      <c r="C564" s="211"/>
      <c r="D564" s="184" t="s">
        <v>165</v>
      </c>
      <c r="E564" s="212" t="s">
        <v>18</v>
      </c>
      <c r="F564" s="213" t="s">
        <v>203</v>
      </c>
      <c r="G564" s="211"/>
      <c r="H564" s="214">
        <v>680.5</v>
      </c>
      <c r="I564" s="215"/>
      <c r="J564" s="211"/>
      <c r="K564" s="211"/>
      <c r="L564" s="216"/>
      <c r="M564" s="217"/>
      <c r="N564" s="218"/>
      <c r="O564" s="218"/>
      <c r="P564" s="218"/>
      <c r="Q564" s="218"/>
      <c r="R564" s="218"/>
      <c r="S564" s="218"/>
      <c r="T564" s="219"/>
      <c r="AT564" s="220" t="s">
        <v>165</v>
      </c>
      <c r="AU564" s="220" t="s">
        <v>141</v>
      </c>
      <c r="AV564" s="15" t="s">
        <v>131</v>
      </c>
      <c r="AW564" s="15" t="s">
        <v>34</v>
      </c>
      <c r="AX564" s="15" t="s">
        <v>83</v>
      </c>
      <c r="AY564" s="220" t="s">
        <v>132</v>
      </c>
    </row>
    <row r="565" spans="1:65" s="2" customFormat="1" ht="24.15" customHeight="1">
      <c r="A565" s="36"/>
      <c r="B565" s="37"/>
      <c r="C565" s="171" t="s">
        <v>635</v>
      </c>
      <c r="D565" s="171" t="s">
        <v>136</v>
      </c>
      <c r="E565" s="172" t="s">
        <v>636</v>
      </c>
      <c r="F565" s="173" t="s">
        <v>637</v>
      </c>
      <c r="G565" s="174" t="s">
        <v>149</v>
      </c>
      <c r="H565" s="175">
        <v>3.3</v>
      </c>
      <c r="I565" s="176"/>
      <c r="J565" s="177">
        <f>ROUND(I565*H565,2)</f>
        <v>0</v>
      </c>
      <c r="K565" s="173" t="s">
        <v>140</v>
      </c>
      <c r="L565" s="41"/>
      <c r="M565" s="178" t="s">
        <v>18</v>
      </c>
      <c r="N565" s="179" t="s">
        <v>46</v>
      </c>
      <c r="O565" s="66"/>
      <c r="P565" s="180">
        <f>O565*H565</f>
        <v>0</v>
      </c>
      <c r="Q565" s="180">
        <v>0</v>
      </c>
      <c r="R565" s="180">
        <f>Q565*H565</f>
        <v>0</v>
      </c>
      <c r="S565" s="180">
        <v>0</v>
      </c>
      <c r="T565" s="181">
        <f>S565*H565</f>
        <v>0</v>
      </c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R565" s="182" t="s">
        <v>131</v>
      </c>
      <c r="AT565" s="182" t="s">
        <v>136</v>
      </c>
      <c r="AU565" s="182" t="s">
        <v>141</v>
      </c>
      <c r="AY565" s="19" t="s">
        <v>132</v>
      </c>
      <c r="BE565" s="183">
        <f>IF(N565="základní",J565,0)</f>
        <v>0</v>
      </c>
      <c r="BF565" s="183">
        <f>IF(N565="snížená",J565,0)</f>
        <v>0</v>
      </c>
      <c r="BG565" s="183">
        <f>IF(N565="zákl. přenesená",J565,0)</f>
        <v>0</v>
      </c>
      <c r="BH565" s="183">
        <f>IF(N565="sníž. přenesená",J565,0)</f>
        <v>0</v>
      </c>
      <c r="BI565" s="183">
        <f>IF(N565="nulová",J565,0)</f>
        <v>0</v>
      </c>
      <c r="BJ565" s="19" t="s">
        <v>83</v>
      </c>
      <c r="BK565" s="183">
        <f>ROUND(I565*H565,2)</f>
        <v>0</v>
      </c>
      <c r="BL565" s="19" t="s">
        <v>131</v>
      </c>
      <c r="BM565" s="182" t="s">
        <v>638</v>
      </c>
    </row>
    <row r="566" spans="1:65" s="14" customFormat="1" ht="10.199999999999999">
      <c r="B566" s="200"/>
      <c r="C566" s="201"/>
      <c r="D566" s="184" t="s">
        <v>165</v>
      </c>
      <c r="E566" s="202" t="s">
        <v>18</v>
      </c>
      <c r="F566" s="203" t="s">
        <v>236</v>
      </c>
      <c r="G566" s="201"/>
      <c r="H566" s="202" t="s">
        <v>18</v>
      </c>
      <c r="I566" s="204"/>
      <c r="J566" s="201"/>
      <c r="K566" s="201"/>
      <c r="L566" s="205"/>
      <c r="M566" s="206"/>
      <c r="N566" s="207"/>
      <c r="O566" s="207"/>
      <c r="P566" s="207"/>
      <c r="Q566" s="207"/>
      <c r="R566" s="207"/>
      <c r="S566" s="207"/>
      <c r="T566" s="208"/>
      <c r="AT566" s="209" t="s">
        <v>165</v>
      </c>
      <c r="AU566" s="209" t="s">
        <v>141</v>
      </c>
      <c r="AV566" s="14" t="s">
        <v>83</v>
      </c>
      <c r="AW566" s="14" t="s">
        <v>34</v>
      </c>
      <c r="AX566" s="14" t="s">
        <v>75</v>
      </c>
      <c r="AY566" s="209" t="s">
        <v>132</v>
      </c>
    </row>
    <row r="567" spans="1:65" s="13" customFormat="1" ht="10.199999999999999">
      <c r="B567" s="189"/>
      <c r="C567" s="190"/>
      <c r="D567" s="184" t="s">
        <v>165</v>
      </c>
      <c r="E567" s="191" t="s">
        <v>18</v>
      </c>
      <c r="F567" s="192" t="s">
        <v>639</v>
      </c>
      <c r="G567" s="190"/>
      <c r="H567" s="193">
        <v>3.3</v>
      </c>
      <c r="I567" s="194"/>
      <c r="J567" s="190"/>
      <c r="K567" s="190"/>
      <c r="L567" s="195"/>
      <c r="M567" s="196"/>
      <c r="N567" s="197"/>
      <c r="O567" s="197"/>
      <c r="P567" s="197"/>
      <c r="Q567" s="197"/>
      <c r="R567" s="197"/>
      <c r="S567" s="197"/>
      <c r="T567" s="198"/>
      <c r="AT567" s="199" t="s">
        <v>165</v>
      </c>
      <c r="AU567" s="199" t="s">
        <v>141</v>
      </c>
      <c r="AV567" s="13" t="s">
        <v>85</v>
      </c>
      <c r="AW567" s="13" t="s">
        <v>34</v>
      </c>
      <c r="AX567" s="13" t="s">
        <v>83</v>
      </c>
      <c r="AY567" s="199" t="s">
        <v>132</v>
      </c>
    </row>
    <row r="568" spans="1:65" s="2" customFormat="1" ht="37.799999999999997" customHeight="1">
      <c r="A568" s="36"/>
      <c r="B568" s="37"/>
      <c r="C568" s="171" t="s">
        <v>640</v>
      </c>
      <c r="D568" s="171" t="s">
        <v>136</v>
      </c>
      <c r="E568" s="172" t="s">
        <v>641</v>
      </c>
      <c r="F568" s="173" t="s">
        <v>642</v>
      </c>
      <c r="G568" s="174" t="s">
        <v>149</v>
      </c>
      <c r="H568" s="175">
        <v>5.5</v>
      </c>
      <c r="I568" s="176"/>
      <c r="J568" s="177">
        <f>ROUND(I568*H568,2)</f>
        <v>0</v>
      </c>
      <c r="K568" s="173" t="s">
        <v>140</v>
      </c>
      <c r="L568" s="41"/>
      <c r="M568" s="178" t="s">
        <v>18</v>
      </c>
      <c r="N568" s="179" t="s">
        <v>46</v>
      </c>
      <c r="O568" s="66"/>
      <c r="P568" s="180">
        <f>O568*H568</f>
        <v>0</v>
      </c>
      <c r="Q568" s="180">
        <v>0</v>
      </c>
      <c r="R568" s="180">
        <f>Q568*H568</f>
        <v>0</v>
      </c>
      <c r="S568" s="180">
        <v>0</v>
      </c>
      <c r="T568" s="181">
        <f>S568*H568</f>
        <v>0</v>
      </c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R568" s="182" t="s">
        <v>131</v>
      </c>
      <c r="AT568" s="182" t="s">
        <v>136</v>
      </c>
      <c r="AU568" s="182" t="s">
        <v>141</v>
      </c>
      <c r="AY568" s="19" t="s">
        <v>132</v>
      </c>
      <c r="BE568" s="183">
        <f>IF(N568="základní",J568,0)</f>
        <v>0</v>
      </c>
      <c r="BF568" s="183">
        <f>IF(N568="snížená",J568,0)</f>
        <v>0</v>
      </c>
      <c r="BG568" s="183">
        <f>IF(N568="zákl. přenesená",J568,0)</f>
        <v>0</v>
      </c>
      <c r="BH568" s="183">
        <f>IF(N568="sníž. přenesená",J568,0)</f>
        <v>0</v>
      </c>
      <c r="BI568" s="183">
        <f>IF(N568="nulová",J568,0)</f>
        <v>0</v>
      </c>
      <c r="BJ568" s="19" t="s">
        <v>83</v>
      </c>
      <c r="BK568" s="183">
        <f>ROUND(I568*H568,2)</f>
        <v>0</v>
      </c>
      <c r="BL568" s="19" t="s">
        <v>131</v>
      </c>
      <c r="BM568" s="182" t="s">
        <v>643</v>
      </c>
    </row>
    <row r="569" spans="1:65" s="14" customFormat="1" ht="10.199999999999999">
      <c r="B569" s="200"/>
      <c r="C569" s="201"/>
      <c r="D569" s="184" t="s">
        <v>165</v>
      </c>
      <c r="E569" s="202" t="s">
        <v>18</v>
      </c>
      <c r="F569" s="203" t="s">
        <v>644</v>
      </c>
      <c r="G569" s="201"/>
      <c r="H569" s="202" t="s">
        <v>18</v>
      </c>
      <c r="I569" s="204"/>
      <c r="J569" s="201"/>
      <c r="K569" s="201"/>
      <c r="L569" s="205"/>
      <c r="M569" s="206"/>
      <c r="N569" s="207"/>
      <c r="O569" s="207"/>
      <c r="P569" s="207"/>
      <c r="Q569" s="207"/>
      <c r="R569" s="207"/>
      <c r="S569" s="207"/>
      <c r="T569" s="208"/>
      <c r="AT569" s="209" t="s">
        <v>165</v>
      </c>
      <c r="AU569" s="209" t="s">
        <v>141</v>
      </c>
      <c r="AV569" s="14" t="s">
        <v>83</v>
      </c>
      <c r="AW569" s="14" t="s">
        <v>34</v>
      </c>
      <c r="AX569" s="14" t="s">
        <v>75</v>
      </c>
      <c r="AY569" s="209" t="s">
        <v>132</v>
      </c>
    </row>
    <row r="570" spans="1:65" s="13" customFormat="1" ht="10.199999999999999">
      <c r="B570" s="189"/>
      <c r="C570" s="190"/>
      <c r="D570" s="184" t="s">
        <v>165</v>
      </c>
      <c r="E570" s="191" t="s">
        <v>18</v>
      </c>
      <c r="F570" s="192" t="s">
        <v>645</v>
      </c>
      <c r="G570" s="190"/>
      <c r="H570" s="193">
        <v>5.5</v>
      </c>
      <c r="I570" s="194"/>
      <c r="J570" s="190"/>
      <c r="K570" s="190"/>
      <c r="L570" s="195"/>
      <c r="M570" s="196"/>
      <c r="N570" s="197"/>
      <c r="O570" s="197"/>
      <c r="P570" s="197"/>
      <c r="Q570" s="197"/>
      <c r="R570" s="197"/>
      <c r="S570" s="197"/>
      <c r="T570" s="198"/>
      <c r="AT570" s="199" t="s">
        <v>165</v>
      </c>
      <c r="AU570" s="199" t="s">
        <v>141</v>
      </c>
      <c r="AV570" s="13" t="s">
        <v>85</v>
      </c>
      <c r="AW570" s="13" t="s">
        <v>34</v>
      </c>
      <c r="AX570" s="13" t="s">
        <v>83</v>
      </c>
      <c r="AY570" s="199" t="s">
        <v>132</v>
      </c>
    </row>
    <row r="571" spans="1:65" s="2" customFormat="1" ht="62.7" customHeight="1">
      <c r="A571" s="36"/>
      <c r="B571" s="37"/>
      <c r="C571" s="171" t="s">
        <v>646</v>
      </c>
      <c r="D571" s="171" t="s">
        <v>136</v>
      </c>
      <c r="E571" s="172" t="s">
        <v>647</v>
      </c>
      <c r="F571" s="173" t="s">
        <v>648</v>
      </c>
      <c r="G571" s="174" t="s">
        <v>149</v>
      </c>
      <c r="H571" s="175">
        <v>4.2439999999999998</v>
      </c>
      <c r="I571" s="176"/>
      <c r="J571" s="177">
        <f>ROUND(I571*H571,2)</f>
        <v>0</v>
      </c>
      <c r="K571" s="173" t="s">
        <v>140</v>
      </c>
      <c r="L571" s="41"/>
      <c r="M571" s="178" t="s">
        <v>18</v>
      </c>
      <c r="N571" s="179" t="s">
        <v>46</v>
      </c>
      <c r="O571" s="66"/>
      <c r="P571" s="180">
        <f>O571*H571</f>
        <v>0</v>
      </c>
      <c r="Q571" s="180">
        <v>0.10100000000000001</v>
      </c>
      <c r="R571" s="180">
        <f>Q571*H571</f>
        <v>0.42864400000000002</v>
      </c>
      <c r="S571" s="180">
        <v>0</v>
      </c>
      <c r="T571" s="181">
        <f>S571*H571</f>
        <v>0</v>
      </c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R571" s="182" t="s">
        <v>131</v>
      </c>
      <c r="AT571" s="182" t="s">
        <v>136</v>
      </c>
      <c r="AU571" s="182" t="s">
        <v>141</v>
      </c>
      <c r="AY571" s="19" t="s">
        <v>132</v>
      </c>
      <c r="BE571" s="183">
        <f>IF(N571="základní",J571,0)</f>
        <v>0</v>
      </c>
      <c r="BF571" s="183">
        <f>IF(N571="snížená",J571,0)</f>
        <v>0</v>
      </c>
      <c r="BG571" s="183">
        <f>IF(N571="zákl. přenesená",J571,0)</f>
        <v>0</v>
      </c>
      <c r="BH571" s="183">
        <f>IF(N571="sníž. přenesená",J571,0)</f>
        <v>0</v>
      </c>
      <c r="BI571" s="183">
        <f>IF(N571="nulová",J571,0)</f>
        <v>0</v>
      </c>
      <c r="BJ571" s="19" t="s">
        <v>83</v>
      </c>
      <c r="BK571" s="183">
        <f>ROUND(I571*H571,2)</f>
        <v>0</v>
      </c>
      <c r="BL571" s="19" t="s">
        <v>131</v>
      </c>
      <c r="BM571" s="182" t="s">
        <v>649</v>
      </c>
    </row>
    <row r="572" spans="1:65" s="14" customFormat="1" ht="10.199999999999999">
      <c r="B572" s="200"/>
      <c r="C572" s="201"/>
      <c r="D572" s="184" t="s">
        <v>165</v>
      </c>
      <c r="E572" s="202" t="s">
        <v>18</v>
      </c>
      <c r="F572" s="203" t="s">
        <v>244</v>
      </c>
      <c r="G572" s="201"/>
      <c r="H572" s="202" t="s">
        <v>18</v>
      </c>
      <c r="I572" s="204"/>
      <c r="J572" s="201"/>
      <c r="K572" s="201"/>
      <c r="L572" s="205"/>
      <c r="M572" s="206"/>
      <c r="N572" s="207"/>
      <c r="O572" s="207"/>
      <c r="P572" s="207"/>
      <c r="Q572" s="207"/>
      <c r="R572" s="207"/>
      <c r="S572" s="207"/>
      <c r="T572" s="208"/>
      <c r="AT572" s="209" t="s">
        <v>165</v>
      </c>
      <c r="AU572" s="209" t="s">
        <v>141</v>
      </c>
      <c r="AV572" s="14" t="s">
        <v>83</v>
      </c>
      <c r="AW572" s="14" t="s">
        <v>34</v>
      </c>
      <c r="AX572" s="14" t="s">
        <v>75</v>
      </c>
      <c r="AY572" s="209" t="s">
        <v>132</v>
      </c>
    </row>
    <row r="573" spans="1:65" s="13" customFormat="1" ht="10.199999999999999">
      <c r="B573" s="189"/>
      <c r="C573" s="190"/>
      <c r="D573" s="184" t="s">
        <v>165</v>
      </c>
      <c r="E573" s="191" t="s">
        <v>18</v>
      </c>
      <c r="F573" s="192" t="s">
        <v>650</v>
      </c>
      <c r="G573" s="190"/>
      <c r="H573" s="193">
        <v>4.2439999999999998</v>
      </c>
      <c r="I573" s="194"/>
      <c r="J573" s="190"/>
      <c r="K573" s="190"/>
      <c r="L573" s="195"/>
      <c r="M573" s="196"/>
      <c r="N573" s="197"/>
      <c r="O573" s="197"/>
      <c r="P573" s="197"/>
      <c r="Q573" s="197"/>
      <c r="R573" s="197"/>
      <c r="S573" s="197"/>
      <c r="T573" s="198"/>
      <c r="AT573" s="199" t="s">
        <v>165</v>
      </c>
      <c r="AU573" s="199" t="s">
        <v>141</v>
      </c>
      <c r="AV573" s="13" t="s">
        <v>85</v>
      </c>
      <c r="AW573" s="13" t="s">
        <v>34</v>
      </c>
      <c r="AX573" s="13" t="s">
        <v>83</v>
      </c>
      <c r="AY573" s="199" t="s">
        <v>132</v>
      </c>
    </row>
    <row r="574" spans="1:65" s="2" customFormat="1" ht="24.15" customHeight="1">
      <c r="A574" s="36"/>
      <c r="B574" s="37"/>
      <c r="C574" s="232" t="s">
        <v>651</v>
      </c>
      <c r="D574" s="232" t="s">
        <v>396</v>
      </c>
      <c r="E574" s="233" t="s">
        <v>652</v>
      </c>
      <c r="F574" s="234" t="s">
        <v>653</v>
      </c>
      <c r="G574" s="235" t="s">
        <v>149</v>
      </c>
      <c r="H574" s="236">
        <v>4.3710000000000004</v>
      </c>
      <c r="I574" s="237"/>
      <c r="J574" s="238">
        <f>ROUND(I574*H574,2)</f>
        <v>0</v>
      </c>
      <c r="K574" s="234" t="s">
        <v>140</v>
      </c>
      <c r="L574" s="239"/>
      <c r="M574" s="240" t="s">
        <v>18</v>
      </c>
      <c r="N574" s="241" t="s">
        <v>46</v>
      </c>
      <c r="O574" s="66"/>
      <c r="P574" s="180">
        <f>O574*H574</f>
        <v>0</v>
      </c>
      <c r="Q574" s="180">
        <v>0.115</v>
      </c>
      <c r="R574" s="180">
        <f>Q574*H574</f>
        <v>0.50266500000000003</v>
      </c>
      <c r="S574" s="180">
        <v>0</v>
      </c>
      <c r="T574" s="181">
        <f>S574*H574</f>
        <v>0</v>
      </c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R574" s="182" t="s">
        <v>173</v>
      </c>
      <c r="AT574" s="182" t="s">
        <v>396</v>
      </c>
      <c r="AU574" s="182" t="s">
        <v>141</v>
      </c>
      <c r="AY574" s="19" t="s">
        <v>132</v>
      </c>
      <c r="BE574" s="183">
        <f>IF(N574="základní",J574,0)</f>
        <v>0</v>
      </c>
      <c r="BF574" s="183">
        <f>IF(N574="snížená",J574,0)</f>
        <v>0</v>
      </c>
      <c r="BG574" s="183">
        <f>IF(N574="zákl. přenesená",J574,0)</f>
        <v>0</v>
      </c>
      <c r="BH574" s="183">
        <f>IF(N574="sníž. přenesená",J574,0)</f>
        <v>0</v>
      </c>
      <c r="BI574" s="183">
        <f>IF(N574="nulová",J574,0)</f>
        <v>0</v>
      </c>
      <c r="BJ574" s="19" t="s">
        <v>83</v>
      </c>
      <c r="BK574" s="183">
        <f>ROUND(I574*H574,2)</f>
        <v>0</v>
      </c>
      <c r="BL574" s="19" t="s">
        <v>131</v>
      </c>
      <c r="BM574" s="182" t="s">
        <v>654</v>
      </c>
    </row>
    <row r="575" spans="1:65" s="13" customFormat="1" ht="10.199999999999999">
      <c r="B575" s="189"/>
      <c r="C575" s="190"/>
      <c r="D575" s="184" t="s">
        <v>165</v>
      </c>
      <c r="E575" s="190"/>
      <c r="F575" s="192" t="s">
        <v>655</v>
      </c>
      <c r="G575" s="190"/>
      <c r="H575" s="193">
        <v>4.3710000000000004</v>
      </c>
      <c r="I575" s="194"/>
      <c r="J575" s="190"/>
      <c r="K575" s="190"/>
      <c r="L575" s="195"/>
      <c r="M575" s="196"/>
      <c r="N575" s="197"/>
      <c r="O575" s="197"/>
      <c r="P575" s="197"/>
      <c r="Q575" s="197"/>
      <c r="R575" s="197"/>
      <c r="S575" s="197"/>
      <c r="T575" s="198"/>
      <c r="AT575" s="199" t="s">
        <v>165</v>
      </c>
      <c r="AU575" s="199" t="s">
        <v>141</v>
      </c>
      <c r="AV575" s="13" t="s">
        <v>85</v>
      </c>
      <c r="AW575" s="13" t="s">
        <v>4</v>
      </c>
      <c r="AX575" s="13" t="s">
        <v>83</v>
      </c>
      <c r="AY575" s="199" t="s">
        <v>132</v>
      </c>
    </row>
    <row r="576" spans="1:65" s="2" customFormat="1" ht="37.799999999999997" customHeight="1">
      <c r="A576" s="36"/>
      <c r="B576" s="37"/>
      <c r="C576" s="171" t="s">
        <v>656</v>
      </c>
      <c r="D576" s="171" t="s">
        <v>136</v>
      </c>
      <c r="E576" s="172" t="s">
        <v>657</v>
      </c>
      <c r="F576" s="173" t="s">
        <v>658</v>
      </c>
      <c r="G576" s="174" t="s">
        <v>364</v>
      </c>
      <c r="H576" s="175">
        <v>0.93200000000000005</v>
      </c>
      <c r="I576" s="176"/>
      <c r="J576" s="177">
        <f>ROUND(I576*H576,2)</f>
        <v>0</v>
      </c>
      <c r="K576" s="173" t="s">
        <v>140</v>
      </c>
      <c r="L576" s="41"/>
      <c r="M576" s="178" t="s">
        <v>18</v>
      </c>
      <c r="N576" s="179" t="s">
        <v>46</v>
      </c>
      <c r="O576" s="66"/>
      <c r="P576" s="180">
        <f>O576*H576</f>
        <v>0</v>
      </c>
      <c r="Q576" s="180">
        <v>0</v>
      </c>
      <c r="R576" s="180">
        <f>Q576*H576</f>
        <v>0</v>
      </c>
      <c r="S576" s="180">
        <v>0</v>
      </c>
      <c r="T576" s="181">
        <f>S576*H576</f>
        <v>0</v>
      </c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R576" s="182" t="s">
        <v>131</v>
      </c>
      <c r="AT576" s="182" t="s">
        <v>136</v>
      </c>
      <c r="AU576" s="182" t="s">
        <v>141</v>
      </c>
      <c r="AY576" s="19" t="s">
        <v>132</v>
      </c>
      <c r="BE576" s="183">
        <f>IF(N576="základní",J576,0)</f>
        <v>0</v>
      </c>
      <c r="BF576" s="183">
        <f>IF(N576="snížená",J576,0)</f>
        <v>0</v>
      </c>
      <c r="BG576" s="183">
        <f>IF(N576="zákl. přenesená",J576,0)</f>
        <v>0</v>
      </c>
      <c r="BH576" s="183">
        <f>IF(N576="sníž. přenesená",J576,0)</f>
        <v>0</v>
      </c>
      <c r="BI576" s="183">
        <f>IF(N576="nulová",J576,0)</f>
        <v>0</v>
      </c>
      <c r="BJ576" s="19" t="s">
        <v>83</v>
      </c>
      <c r="BK576" s="183">
        <f>ROUND(I576*H576,2)</f>
        <v>0</v>
      </c>
      <c r="BL576" s="19" t="s">
        <v>131</v>
      </c>
      <c r="BM576" s="182" t="s">
        <v>659</v>
      </c>
    </row>
    <row r="577" spans="1:65" s="13" customFormat="1" ht="10.199999999999999">
      <c r="B577" s="189"/>
      <c r="C577" s="190"/>
      <c r="D577" s="184" t="s">
        <v>165</v>
      </c>
      <c r="E577" s="191" t="s">
        <v>18</v>
      </c>
      <c r="F577" s="192" t="s">
        <v>660</v>
      </c>
      <c r="G577" s="190"/>
      <c r="H577" s="193">
        <v>0.93200000000000005</v>
      </c>
      <c r="I577" s="194"/>
      <c r="J577" s="190"/>
      <c r="K577" s="190"/>
      <c r="L577" s="195"/>
      <c r="M577" s="196"/>
      <c r="N577" s="197"/>
      <c r="O577" s="197"/>
      <c r="P577" s="197"/>
      <c r="Q577" s="197"/>
      <c r="R577" s="197"/>
      <c r="S577" s="197"/>
      <c r="T577" s="198"/>
      <c r="AT577" s="199" t="s">
        <v>165</v>
      </c>
      <c r="AU577" s="199" t="s">
        <v>141</v>
      </c>
      <c r="AV577" s="13" t="s">
        <v>85</v>
      </c>
      <c r="AW577" s="13" t="s">
        <v>34</v>
      </c>
      <c r="AX577" s="13" t="s">
        <v>83</v>
      </c>
      <c r="AY577" s="199" t="s">
        <v>132</v>
      </c>
    </row>
    <row r="578" spans="1:65" s="12" customFormat="1" ht="20.85" customHeight="1">
      <c r="B578" s="155"/>
      <c r="C578" s="156"/>
      <c r="D578" s="157" t="s">
        <v>74</v>
      </c>
      <c r="E578" s="169" t="s">
        <v>204</v>
      </c>
      <c r="F578" s="169" t="s">
        <v>661</v>
      </c>
      <c r="G578" s="156"/>
      <c r="H578" s="156"/>
      <c r="I578" s="159"/>
      <c r="J578" s="170">
        <f>BK578</f>
        <v>0</v>
      </c>
      <c r="K578" s="156"/>
      <c r="L578" s="161"/>
      <c r="M578" s="162"/>
      <c r="N578" s="163"/>
      <c r="O578" s="163"/>
      <c r="P578" s="164">
        <f>SUM(P579:P582)</f>
        <v>0</v>
      </c>
      <c r="Q578" s="163"/>
      <c r="R578" s="164">
        <f>SUM(R579:R582)</f>
        <v>6.6E-4</v>
      </c>
      <c r="S578" s="163"/>
      <c r="T578" s="165">
        <f>SUM(T579:T582)</f>
        <v>0</v>
      </c>
      <c r="AR578" s="166" t="s">
        <v>83</v>
      </c>
      <c r="AT578" s="167" t="s">
        <v>74</v>
      </c>
      <c r="AU578" s="167" t="s">
        <v>85</v>
      </c>
      <c r="AY578" s="166" t="s">
        <v>132</v>
      </c>
      <c r="BK578" s="168">
        <f>SUM(BK579:BK582)</f>
        <v>0</v>
      </c>
    </row>
    <row r="579" spans="1:65" s="2" customFormat="1" ht="49.05" customHeight="1">
      <c r="A579" s="36"/>
      <c r="B579" s="37"/>
      <c r="C579" s="171" t="s">
        <v>662</v>
      </c>
      <c r="D579" s="171" t="s">
        <v>136</v>
      </c>
      <c r="E579" s="172" t="s">
        <v>663</v>
      </c>
      <c r="F579" s="173" t="s">
        <v>664</v>
      </c>
      <c r="G579" s="174" t="s">
        <v>222</v>
      </c>
      <c r="H579" s="175">
        <v>11</v>
      </c>
      <c r="I579" s="176"/>
      <c r="J579" s="177">
        <f>ROUND(I579*H579,2)</f>
        <v>0</v>
      </c>
      <c r="K579" s="173" t="s">
        <v>140</v>
      </c>
      <c r="L579" s="41"/>
      <c r="M579" s="178" t="s">
        <v>18</v>
      </c>
      <c r="N579" s="179" t="s">
        <v>46</v>
      </c>
      <c r="O579" s="66"/>
      <c r="P579" s="180">
        <f>O579*H579</f>
        <v>0</v>
      </c>
      <c r="Q579" s="180">
        <v>6.0000000000000002E-5</v>
      </c>
      <c r="R579" s="180">
        <f>Q579*H579</f>
        <v>6.6E-4</v>
      </c>
      <c r="S579" s="180">
        <v>0</v>
      </c>
      <c r="T579" s="181">
        <f>S579*H579</f>
        <v>0</v>
      </c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R579" s="182" t="s">
        <v>131</v>
      </c>
      <c r="AT579" s="182" t="s">
        <v>136</v>
      </c>
      <c r="AU579" s="182" t="s">
        <v>141</v>
      </c>
      <c r="AY579" s="19" t="s">
        <v>132</v>
      </c>
      <c r="BE579" s="183">
        <f>IF(N579="základní",J579,0)</f>
        <v>0</v>
      </c>
      <c r="BF579" s="183">
        <f>IF(N579="snížená",J579,0)</f>
        <v>0</v>
      </c>
      <c r="BG579" s="183">
        <f>IF(N579="zákl. přenesená",J579,0)</f>
        <v>0</v>
      </c>
      <c r="BH579" s="183">
        <f>IF(N579="sníž. přenesená",J579,0)</f>
        <v>0</v>
      </c>
      <c r="BI579" s="183">
        <f>IF(N579="nulová",J579,0)</f>
        <v>0</v>
      </c>
      <c r="BJ579" s="19" t="s">
        <v>83</v>
      </c>
      <c r="BK579" s="183">
        <f>ROUND(I579*H579,2)</f>
        <v>0</v>
      </c>
      <c r="BL579" s="19" t="s">
        <v>131</v>
      </c>
      <c r="BM579" s="182" t="s">
        <v>665</v>
      </c>
    </row>
    <row r="580" spans="1:65" s="2" customFormat="1" ht="37.799999999999997" customHeight="1">
      <c r="A580" s="36"/>
      <c r="B580" s="37"/>
      <c r="C580" s="171" t="s">
        <v>666</v>
      </c>
      <c r="D580" s="171" t="s">
        <v>136</v>
      </c>
      <c r="E580" s="172" t="s">
        <v>667</v>
      </c>
      <c r="F580" s="173" t="s">
        <v>668</v>
      </c>
      <c r="G580" s="174" t="s">
        <v>222</v>
      </c>
      <c r="H580" s="175">
        <v>11</v>
      </c>
      <c r="I580" s="176"/>
      <c r="J580" s="177">
        <f>ROUND(I580*H580,2)</f>
        <v>0</v>
      </c>
      <c r="K580" s="173" t="s">
        <v>140</v>
      </c>
      <c r="L580" s="41"/>
      <c r="M580" s="178" t="s">
        <v>18</v>
      </c>
      <c r="N580" s="179" t="s">
        <v>46</v>
      </c>
      <c r="O580" s="66"/>
      <c r="P580" s="180">
        <f>O580*H580</f>
        <v>0</v>
      </c>
      <c r="Q580" s="180">
        <v>0</v>
      </c>
      <c r="R580" s="180">
        <f>Q580*H580</f>
        <v>0</v>
      </c>
      <c r="S580" s="180">
        <v>0</v>
      </c>
      <c r="T580" s="181">
        <f>S580*H580</f>
        <v>0</v>
      </c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R580" s="182" t="s">
        <v>131</v>
      </c>
      <c r="AT580" s="182" t="s">
        <v>136</v>
      </c>
      <c r="AU580" s="182" t="s">
        <v>141</v>
      </c>
      <c r="AY580" s="19" t="s">
        <v>132</v>
      </c>
      <c r="BE580" s="183">
        <f>IF(N580="základní",J580,0)</f>
        <v>0</v>
      </c>
      <c r="BF580" s="183">
        <f>IF(N580="snížená",J580,0)</f>
        <v>0</v>
      </c>
      <c r="BG580" s="183">
        <f>IF(N580="zákl. přenesená",J580,0)</f>
        <v>0</v>
      </c>
      <c r="BH580" s="183">
        <f>IF(N580="sníž. přenesená",J580,0)</f>
        <v>0</v>
      </c>
      <c r="BI580" s="183">
        <f>IF(N580="nulová",J580,0)</f>
        <v>0</v>
      </c>
      <c r="BJ580" s="19" t="s">
        <v>83</v>
      </c>
      <c r="BK580" s="183">
        <f>ROUND(I580*H580,2)</f>
        <v>0</v>
      </c>
      <c r="BL580" s="19" t="s">
        <v>131</v>
      </c>
      <c r="BM580" s="182" t="s">
        <v>669</v>
      </c>
    </row>
    <row r="581" spans="1:65" s="13" customFormat="1" ht="10.199999999999999">
      <c r="B581" s="189"/>
      <c r="C581" s="190"/>
      <c r="D581" s="184" t="s">
        <v>165</v>
      </c>
      <c r="E581" s="191" t="s">
        <v>18</v>
      </c>
      <c r="F581" s="192" t="s">
        <v>670</v>
      </c>
      <c r="G581" s="190"/>
      <c r="H581" s="193">
        <v>11</v>
      </c>
      <c r="I581" s="194"/>
      <c r="J581" s="190"/>
      <c r="K581" s="190"/>
      <c r="L581" s="195"/>
      <c r="M581" s="196"/>
      <c r="N581" s="197"/>
      <c r="O581" s="197"/>
      <c r="P581" s="197"/>
      <c r="Q581" s="197"/>
      <c r="R581" s="197"/>
      <c r="S581" s="197"/>
      <c r="T581" s="198"/>
      <c r="AT581" s="199" t="s">
        <v>165</v>
      </c>
      <c r="AU581" s="199" t="s">
        <v>141</v>
      </c>
      <c r="AV581" s="13" t="s">
        <v>85</v>
      </c>
      <c r="AW581" s="13" t="s">
        <v>34</v>
      </c>
      <c r="AX581" s="13" t="s">
        <v>83</v>
      </c>
      <c r="AY581" s="199" t="s">
        <v>132</v>
      </c>
    </row>
    <row r="582" spans="1:65" s="2" customFormat="1" ht="24.15" customHeight="1">
      <c r="A582" s="36"/>
      <c r="B582" s="37"/>
      <c r="C582" s="171" t="s">
        <v>671</v>
      </c>
      <c r="D582" s="171" t="s">
        <v>136</v>
      </c>
      <c r="E582" s="172" t="s">
        <v>672</v>
      </c>
      <c r="F582" s="173" t="s">
        <v>673</v>
      </c>
      <c r="G582" s="174" t="s">
        <v>222</v>
      </c>
      <c r="H582" s="175">
        <v>11</v>
      </c>
      <c r="I582" s="176"/>
      <c r="J582" s="177">
        <f>ROUND(I582*H582,2)</f>
        <v>0</v>
      </c>
      <c r="K582" s="173" t="s">
        <v>140</v>
      </c>
      <c r="L582" s="41"/>
      <c r="M582" s="178" t="s">
        <v>18</v>
      </c>
      <c r="N582" s="179" t="s">
        <v>46</v>
      </c>
      <c r="O582" s="66"/>
      <c r="P582" s="180">
        <f>O582*H582</f>
        <v>0</v>
      </c>
      <c r="Q582" s="180">
        <v>0</v>
      </c>
      <c r="R582" s="180">
        <f>Q582*H582</f>
        <v>0</v>
      </c>
      <c r="S582" s="180">
        <v>0</v>
      </c>
      <c r="T582" s="181">
        <f>S582*H582</f>
        <v>0</v>
      </c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R582" s="182" t="s">
        <v>131</v>
      </c>
      <c r="AT582" s="182" t="s">
        <v>136</v>
      </c>
      <c r="AU582" s="182" t="s">
        <v>141</v>
      </c>
      <c r="AY582" s="19" t="s">
        <v>132</v>
      </c>
      <c r="BE582" s="183">
        <f>IF(N582="základní",J582,0)</f>
        <v>0</v>
      </c>
      <c r="BF582" s="183">
        <f>IF(N582="snížená",J582,0)</f>
        <v>0</v>
      </c>
      <c r="BG582" s="183">
        <f>IF(N582="zákl. přenesená",J582,0)</f>
        <v>0</v>
      </c>
      <c r="BH582" s="183">
        <f>IF(N582="sníž. přenesená",J582,0)</f>
        <v>0</v>
      </c>
      <c r="BI582" s="183">
        <f>IF(N582="nulová",J582,0)</f>
        <v>0</v>
      </c>
      <c r="BJ582" s="19" t="s">
        <v>83</v>
      </c>
      <c r="BK582" s="183">
        <f>ROUND(I582*H582,2)</f>
        <v>0</v>
      </c>
      <c r="BL582" s="19" t="s">
        <v>131</v>
      </c>
      <c r="BM582" s="182" t="s">
        <v>674</v>
      </c>
    </row>
    <row r="583" spans="1:65" s="12" customFormat="1" ht="20.85" customHeight="1">
      <c r="B583" s="155"/>
      <c r="C583" s="156"/>
      <c r="D583" s="157" t="s">
        <v>74</v>
      </c>
      <c r="E583" s="169" t="s">
        <v>675</v>
      </c>
      <c r="F583" s="169" t="s">
        <v>676</v>
      </c>
      <c r="G583" s="156"/>
      <c r="H583" s="156"/>
      <c r="I583" s="159"/>
      <c r="J583" s="170">
        <f>BK583</f>
        <v>0</v>
      </c>
      <c r="K583" s="156"/>
      <c r="L583" s="161"/>
      <c r="M583" s="162"/>
      <c r="N583" s="163"/>
      <c r="O583" s="163"/>
      <c r="P583" s="164">
        <f>SUM(P584:P590)</f>
        <v>0</v>
      </c>
      <c r="Q583" s="163"/>
      <c r="R583" s="164">
        <f>SUM(R584:R590)</f>
        <v>0</v>
      </c>
      <c r="S583" s="163"/>
      <c r="T583" s="165">
        <f>SUM(T584:T590)</f>
        <v>0</v>
      </c>
      <c r="AR583" s="166" t="s">
        <v>83</v>
      </c>
      <c r="AT583" s="167" t="s">
        <v>74</v>
      </c>
      <c r="AU583" s="167" t="s">
        <v>85</v>
      </c>
      <c r="AY583" s="166" t="s">
        <v>132</v>
      </c>
      <c r="BK583" s="168">
        <f>SUM(BK584:BK590)</f>
        <v>0</v>
      </c>
    </row>
    <row r="584" spans="1:65" s="2" customFormat="1" ht="24.15" customHeight="1">
      <c r="A584" s="36"/>
      <c r="B584" s="37"/>
      <c r="C584" s="171" t="s">
        <v>677</v>
      </c>
      <c r="D584" s="171" t="s">
        <v>136</v>
      </c>
      <c r="E584" s="172" t="s">
        <v>678</v>
      </c>
      <c r="F584" s="173" t="s">
        <v>679</v>
      </c>
      <c r="G584" s="174" t="s">
        <v>364</v>
      </c>
      <c r="H584" s="175">
        <v>1.177</v>
      </c>
      <c r="I584" s="176"/>
      <c r="J584" s="177">
        <f>ROUND(I584*H584,2)</f>
        <v>0</v>
      </c>
      <c r="K584" s="173" t="s">
        <v>140</v>
      </c>
      <c r="L584" s="41"/>
      <c r="M584" s="178" t="s">
        <v>18</v>
      </c>
      <c r="N584" s="179" t="s">
        <v>46</v>
      </c>
      <c r="O584" s="66"/>
      <c r="P584" s="180">
        <f>O584*H584</f>
        <v>0</v>
      </c>
      <c r="Q584" s="180">
        <v>0</v>
      </c>
      <c r="R584" s="180">
        <f>Q584*H584</f>
        <v>0</v>
      </c>
      <c r="S584" s="180">
        <v>0</v>
      </c>
      <c r="T584" s="181">
        <f>S584*H584</f>
        <v>0</v>
      </c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R584" s="182" t="s">
        <v>131</v>
      </c>
      <c r="AT584" s="182" t="s">
        <v>136</v>
      </c>
      <c r="AU584" s="182" t="s">
        <v>141</v>
      </c>
      <c r="AY584" s="19" t="s">
        <v>132</v>
      </c>
      <c r="BE584" s="183">
        <f>IF(N584="základní",J584,0)</f>
        <v>0</v>
      </c>
      <c r="BF584" s="183">
        <f>IF(N584="snížená",J584,0)</f>
        <v>0</v>
      </c>
      <c r="BG584" s="183">
        <f>IF(N584="zákl. přenesená",J584,0)</f>
        <v>0</v>
      </c>
      <c r="BH584" s="183">
        <f>IF(N584="sníž. přenesená",J584,0)</f>
        <v>0</v>
      </c>
      <c r="BI584" s="183">
        <f>IF(N584="nulová",J584,0)</f>
        <v>0</v>
      </c>
      <c r="BJ584" s="19" t="s">
        <v>83</v>
      </c>
      <c r="BK584" s="183">
        <f>ROUND(I584*H584,2)</f>
        <v>0</v>
      </c>
      <c r="BL584" s="19" t="s">
        <v>131</v>
      </c>
      <c r="BM584" s="182" t="s">
        <v>680</v>
      </c>
    </row>
    <row r="585" spans="1:65" s="2" customFormat="1" ht="37.799999999999997" customHeight="1">
      <c r="A585" s="36"/>
      <c r="B585" s="37"/>
      <c r="C585" s="171" t="s">
        <v>681</v>
      </c>
      <c r="D585" s="171" t="s">
        <v>136</v>
      </c>
      <c r="E585" s="172" t="s">
        <v>682</v>
      </c>
      <c r="F585" s="173" t="s">
        <v>683</v>
      </c>
      <c r="G585" s="174" t="s">
        <v>364</v>
      </c>
      <c r="H585" s="175">
        <v>16.478000000000002</v>
      </c>
      <c r="I585" s="176"/>
      <c r="J585" s="177">
        <f>ROUND(I585*H585,2)</f>
        <v>0</v>
      </c>
      <c r="K585" s="173" t="s">
        <v>140</v>
      </c>
      <c r="L585" s="41"/>
      <c r="M585" s="178" t="s">
        <v>18</v>
      </c>
      <c r="N585" s="179" t="s">
        <v>46</v>
      </c>
      <c r="O585" s="66"/>
      <c r="P585" s="180">
        <f>O585*H585</f>
        <v>0</v>
      </c>
      <c r="Q585" s="180">
        <v>0</v>
      </c>
      <c r="R585" s="180">
        <f>Q585*H585</f>
        <v>0</v>
      </c>
      <c r="S585" s="180">
        <v>0</v>
      </c>
      <c r="T585" s="181">
        <f>S585*H585</f>
        <v>0</v>
      </c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R585" s="182" t="s">
        <v>131</v>
      </c>
      <c r="AT585" s="182" t="s">
        <v>136</v>
      </c>
      <c r="AU585" s="182" t="s">
        <v>141</v>
      </c>
      <c r="AY585" s="19" t="s">
        <v>132</v>
      </c>
      <c r="BE585" s="183">
        <f>IF(N585="základní",J585,0)</f>
        <v>0</v>
      </c>
      <c r="BF585" s="183">
        <f>IF(N585="snížená",J585,0)</f>
        <v>0</v>
      </c>
      <c r="BG585" s="183">
        <f>IF(N585="zákl. přenesená",J585,0)</f>
        <v>0</v>
      </c>
      <c r="BH585" s="183">
        <f>IF(N585="sníž. přenesená",J585,0)</f>
        <v>0</v>
      </c>
      <c r="BI585" s="183">
        <f>IF(N585="nulová",J585,0)</f>
        <v>0</v>
      </c>
      <c r="BJ585" s="19" t="s">
        <v>83</v>
      </c>
      <c r="BK585" s="183">
        <f>ROUND(I585*H585,2)</f>
        <v>0</v>
      </c>
      <c r="BL585" s="19" t="s">
        <v>131</v>
      </c>
      <c r="BM585" s="182" t="s">
        <v>684</v>
      </c>
    </row>
    <row r="586" spans="1:65" s="14" customFormat="1" ht="10.199999999999999">
      <c r="B586" s="200"/>
      <c r="C586" s="201"/>
      <c r="D586" s="184" t="s">
        <v>165</v>
      </c>
      <c r="E586" s="202" t="s">
        <v>18</v>
      </c>
      <c r="F586" s="203" t="s">
        <v>685</v>
      </c>
      <c r="G586" s="201"/>
      <c r="H586" s="202" t="s">
        <v>18</v>
      </c>
      <c r="I586" s="204"/>
      <c r="J586" s="201"/>
      <c r="K586" s="201"/>
      <c r="L586" s="205"/>
      <c r="M586" s="206"/>
      <c r="N586" s="207"/>
      <c r="O586" s="207"/>
      <c r="P586" s="207"/>
      <c r="Q586" s="207"/>
      <c r="R586" s="207"/>
      <c r="S586" s="207"/>
      <c r="T586" s="208"/>
      <c r="AT586" s="209" t="s">
        <v>165</v>
      </c>
      <c r="AU586" s="209" t="s">
        <v>141</v>
      </c>
      <c r="AV586" s="14" t="s">
        <v>83</v>
      </c>
      <c r="AW586" s="14" t="s">
        <v>34</v>
      </c>
      <c r="AX586" s="14" t="s">
        <v>75</v>
      </c>
      <c r="AY586" s="209" t="s">
        <v>132</v>
      </c>
    </row>
    <row r="587" spans="1:65" s="13" customFormat="1" ht="10.199999999999999">
      <c r="B587" s="189"/>
      <c r="C587" s="190"/>
      <c r="D587" s="184" t="s">
        <v>165</v>
      </c>
      <c r="E587" s="191" t="s">
        <v>18</v>
      </c>
      <c r="F587" s="192" t="s">
        <v>686</v>
      </c>
      <c r="G587" s="190"/>
      <c r="H587" s="193">
        <v>16.478000000000002</v>
      </c>
      <c r="I587" s="194"/>
      <c r="J587" s="190"/>
      <c r="K587" s="190"/>
      <c r="L587" s="195"/>
      <c r="M587" s="196"/>
      <c r="N587" s="197"/>
      <c r="O587" s="197"/>
      <c r="P587" s="197"/>
      <c r="Q587" s="197"/>
      <c r="R587" s="197"/>
      <c r="S587" s="197"/>
      <c r="T587" s="198"/>
      <c r="AT587" s="199" t="s">
        <v>165</v>
      </c>
      <c r="AU587" s="199" t="s">
        <v>141</v>
      </c>
      <c r="AV587" s="13" t="s">
        <v>85</v>
      </c>
      <c r="AW587" s="13" t="s">
        <v>34</v>
      </c>
      <c r="AX587" s="13" t="s">
        <v>83</v>
      </c>
      <c r="AY587" s="199" t="s">
        <v>132</v>
      </c>
    </row>
    <row r="588" spans="1:65" s="2" customFormat="1" ht="37.799999999999997" customHeight="1">
      <c r="A588" s="36"/>
      <c r="B588" s="37"/>
      <c r="C588" s="171" t="s">
        <v>687</v>
      </c>
      <c r="D588" s="171" t="s">
        <v>136</v>
      </c>
      <c r="E588" s="172" t="s">
        <v>688</v>
      </c>
      <c r="F588" s="173" t="s">
        <v>689</v>
      </c>
      <c r="G588" s="174" t="s">
        <v>364</v>
      </c>
      <c r="H588" s="175">
        <v>1.177</v>
      </c>
      <c r="I588" s="176"/>
      <c r="J588" s="177">
        <f>ROUND(I588*H588,2)</f>
        <v>0</v>
      </c>
      <c r="K588" s="173" t="s">
        <v>140</v>
      </c>
      <c r="L588" s="41"/>
      <c r="M588" s="178" t="s">
        <v>18</v>
      </c>
      <c r="N588" s="179" t="s">
        <v>46</v>
      </c>
      <c r="O588" s="66"/>
      <c r="P588" s="180">
        <f>O588*H588</f>
        <v>0</v>
      </c>
      <c r="Q588" s="180">
        <v>0</v>
      </c>
      <c r="R588" s="180">
        <f>Q588*H588</f>
        <v>0</v>
      </c>
      <c r="S588" s="180">
        <v>0</v>
      </c>
      <c r="T588" s="181">
        <f>S588*H588</f>
        <v>0</v>
      </c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R588" s="182" t="s">
        <v>131</v>
      </c>
      <c r="AT588" s="182" t="s">
        <v>136</v>
      </c>
      <c r="AU588" s="182" t="s">
        <v>141</v>
      </c>
      <c r="AY588" s="19" t="s">
        <v>132</v>
      </c>
      <c r="BE588" s="183">
        <f>IF(N588="základní",J588,0)</f>
        <v>0</v>
      </c>
      <c r="BF588" s="183">
        <f>IF(N588="snížená",J588,0)</f>
        <v>0</v>
      </c>
      <c r="BG588" s="183">
        <f>IF(N588="zákl. přenesená",J588,0)</f>
        <v>0</v>
      </c>
      <c r="BH588" s="183">
        <f>IF(N588="sníž. přenesená",J588,0)</f>
        <v>0</v>
      </c>
      <c r="BI588" s="183">
        <f>IF(N588="nulová",J588,0)</f>
        <v>0</v>
      </c>
      <c r="BJ588" s="19" t="s">
        <v>83</v>
      </c>
      <c r="BK588" s="183">
        <f>ROUND(I588*H588,2)</f>
        <v>0</v>
      </c>
      <c r="BL588" s="19" t="s">
        <v>131</v>
      </c>
      <c r="BM588" s="182" t="s">
        <v>690</v>
      </c>
    </row>
    <row r="589" spans="1:65" s="14" customFormat="1" ht="10.199999999999999">
      <c r="B589" s="200"/>
      <c r="C589" s="201"/>
      <c r="D589" s="184" t="s">
        <v>165</v>
      </c>
      <c r="E589" s="202" t="s">
        <v>18</v>
      </c>
      <c r="F589" s="203" t="s">
        <v>691</v>
      </c>
      <c r="G589" s="201"/>
      <c r="H589" s="202" t="s">
        <v>18</v>
      </c>
      <c r="I589" s="204"/>
      <c r="J589" s="201"/>
      <c r="K589" s="201"/>
      <c r="L589" s="205"/>
      <c r="M589" s="206"/>
      <c r="N589" s="207"/>
      <c r="O589" s="207"/>
      <c r="P589" s="207"/>
      <c r="Q589" s="207"/>
      <c r="R589" s="207"/>
      <c r="S589" s="207"/>
      <c r="T589" s="208"/>
      <c r="AT589" s="209" t="s">
        <v>165</v>
      </c>
      <c r="AU589" s="209" t="s">
        <v>141</v>
      </c>
      <c r="AV589" s="14" t="s">
        <v>83</v>
      </c>
      <c r="AW589" s="14" t="s">
        <v>34</v>
      </c>
      <c r="AX589" s="14" t="s">
        <v>75</v>
      </c>
      <c r="AY589" s="209" t="s">
        <v>132</v>
      </c>
    </row>
    <row r="590" spans="1:65" s="13" customFormat="1" ht="10.199999999999999">
      <c r="B590" s="189"/>
      <c r="C590" s="190"/>
      <c r="D590" s="184" t="s">
        <v>165</v>
      </c>
      <c r="E590" s="191" t="s">
        <v>18</v>
      </c>
      <c r="F590" s="192" t="s">
        <v>692</v>
      </c>
      <c r="G590" s="190"/>
      <c r="H590" s="193">
        <v>1.177</v>
      </c>
      <c r="I590" s="194"/>
      <c r="J590" s="190"/>
      <c r="K590" s="190"/>
      <c r="L590" s="195"/>
      <c r="M590" s="196"/>
      <c r="N590" s="197"/>
      <c r="O590" s="197"/>
      <c r="P590" s="197"/>
      <c r="Q590" s="197"/>
      <c r="R590" s="197"/>
      <c r="S590" s="197"/>
      <c r="T590" s="198"/>
      <c r="AT590" s="199" t="s">
        <v>165</v>
      </c>
      <c r="AU590" s="199" t="s">
        <v>141</v>
      </c>
      <c r="AV590" s="13" t="s">
        <v>85</v>
      </c>
      <c r="AW590" s="13" t="s">
        <v>34</v>
      </c>
      <c r="AX590" s="13" t="s">
        <v>83</v>
      </c>
      <c r="AY590" s="199" t="s">
        <v>132</v>
      </c>
    </row>
    <row r="591" spans="1:65" s="12" customFormat="1" ht="20.85" customHeight="1">
      <c r="B591" s="155"/>
      <c r="C591" s="156"/>
      <c r="D591" s="157" t="s">
        <v>74</v>
      </c>
      <c r="E591" s="169" t="s">
        <v>693</v>
      </c>
      <c r="F591" s="169" t="s">
        <v>694</v>
      </c>
      <c r="G591" s="156"/>
      <c r="H591" s="156"/>
      <c r="I591" s="159"/>
      <c r="J591" s="170">
        <f>BK591</f>
        <v>0</v>
      </c>
      <c r="K591" s="156"/>
      <c r="L591" s="161"/>
      <c r="M591" s="162"/>
      <c r="N591" s="163"/>
      <c r="O591" s="163"/>
      <c r="P591" s="164">
        <f>P592</f>
        <v>0</v>
      </c>
      <c r="Q591" s="163"/>
      <c r="R591" s="164">
        <f>R592</f>
        <v>0</v>
      </c>
      <c r="S591" s="163"/>
      <c r="T591" s="165">
        <f>T592</f>
        <v>0</v>
      </c>
      <c r="AR591" s="166" t="s">
        <v>83</v>
      </c>
      <c r="AT591" s="167" t="s">
        <v>74</v>
      </c>
      <c r="AU591" s="167" t="s">
        <v>85</v>
      </c>
      <c r="AY591" s="166" t="s">
        <v>132</v>
      </c>
      <c r="BK591" s="168">
        <f>BK592</f>
        <v>0</v>
      </c>
    </row>
    <row r="592" spans="1:65" s="2" customFormat="1" ht="49.05" customHeight="1">
      <c r="A592" s="36"/>
      <c r="B592" s="37"/>
      <c r="C592" s="171" t="s">
        <v>695</v>
      </c>
      <c r="D592" s="171" t="s">
        <v>136</v>
      </c>
      <c r="E592" s="172" t="s">
        <v>696</v>
      </c>
      <c r="F592" s="173" t="s">
        <v>697</v>
      </c>
      <c r="G592" s="174" t="s">
        <v>364</v>
      </c>
      <c r="H592" s="175">
        <v>54.29</v>
      </c>
      <c r="I592" s="176"/>
      <c r="J592" s="177">
        <f>ROUND(I592*H592,2)</f>
        <v>0</v>
      </c>
      <c r="K592" s="173" t="s">
        <v>140</v>
      </c>
      <c r="L592" s="41"/>
      <c r="M592" s="178" t="s">
        <v>18</v>
      </c>
      <c r="N592" s="179" t="s">
        <v>46</v>
      </c>
      <c r="O592" s="66"/>
      <c r="P592" s="180">
        <f>O592*H592</f>
        <v>0</v>
      </c>
      <c r="Q592" s="180">
        <v>0</v>
      </c>
      <c r="R592" s="180">
        <f>Q592*H592</f>
        <v>0</v>
      </c>
      <c r="S592" s="180">
        <v>0</v>
      </c>
      <c r="T592" s="181">
        <f>S592*H592</f>
        <v>0</v>
      </c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R592" s="182" t="s">
        <v>131</v>
      </c>
      <c r="AT592" s="182" t="s">
        <v>136</v>
      </c>
      <c r="AU592" s="182" t="s">
        <v>141</v>
      </c>
      <c r="AY592" s="19" t="s">
        <v>132</v>
      </c>
      <c r="BE592" s="183">
        <f>IF(N592="základní",J592,0)</f>
        <v>0</v>
      </c>
      <c r="BF592" s="183">
        <f>IF(N592="snížená",J592,0)</f>
        <v>0</v>
      </c>
      <c r="BG592" s="183">
        <f>IF(N592="zákl. přenesená",J592,0)</f>
        <v>0</v>
      </c>
      <c r="BH592" s="183">
        <f>IF(N592="sníž. přenesená",J592,0)</f>
        <v>0</v>
      </c>
      <c r="BI592" s="183">
        <f>IF(N592="nulová",J592,0)</f>
        <v>0</v>
      </c>
      <c r="BJ592" s="19" t="s">
        <v>83</v>
      </c>
      <c r="BK592" s="183">
        <f>ROUND(I592*H592,2)</f>
        <v>0</v>
      </c>
      <c r="BL592" s="19" t="s">
        <v>131</v>
      </c>
      <c r="BM592" s="182" t="s">
        <v>698</v>
      </c>
    </row>
    <row r="593" spans="1:65" s="12" customFormat="1" ht="22.8" customHeight="1">
      <c r="B593" s="155"/>
      <c r="C593" s="156"/>
      <c r="D593" s="157" t="s">
        <v>74</v>
      </c>
      <c r="E593" s="169" t="s">
        <v>699</v>
      </c>
      <c r="F593" s="169" t="s">
        <v>700</v>
      </c>
      <c r="G593" s="156"/>
      <c r="H593" s="156"/>
      <c r="I593" s="159"/>
      <c r="J593" s="170">
        <f>BK593</f>
        <v>0</v>
      </c>
      <c r="K593" s="156"/>
      <c r="L593" s="161"/>
      <c r="M593" s="162"/>
      <c r="N593" s="163"/>
      <c r="O593" s="163"/>
      <c r="P593" s="164">
        <f>P594+P605+P614+P617+P718+P738+P750+P765+P780</f>
        <v>0</v>
      </c>
      <c r="Q593" s="163"/>
      <c r="R593" s="164">
        <f>R594+R605+R614+R617+R718+R738+R750+R765+R780</f>
        <v>4.1252937300000001</v>
      </c>
      <c r="S593" s="163"/>
      <c r="T593" s="165">
        <f>T594+T605+T614+T617+T718+T738+T750+T765+T780</f>
        <v>0</v>
      </c>
      <c r="AR593" s="166" t="s">
        <v>85</v>
      </c>
      <c r="AT593" s="167" t="s">
        <v>74</v>
      </c>
      <c r="AU593" s="167" t="s">
        <v>83</v>
      </c>
      <c r="AY593" s="166" t="s">
        <v>132</v>
      </c>
      <c r="BK593" s="168">
        <f>BK594+BK605+BK614+BK617+BK718+BK738+BK750+BK765+BK780</f>
        <v>0</v>
      </c>
    </row>
    <row r="594" spans="1:65" s="12" customFormat="1" ht="20.85" customHeight="1">
      <c r="B594" s="155"/>
      <c r="C594" s="156"/>
      <c r="D594" s="157" t="s">
        <v>74</v>
      </c>
      <c r="E594" s="169" t="s">
        <v>701</v>
      </c>
      <c r="F594" s="169" t="s">
        <v>702</v>
      </c>
      <c r="G594" s="156"/>
      <c r="H594" s="156"/>
      <c r="I594" s="159"/>
      <c r="J594" s="170">
        <f>BK594</f>
        <v>0</v>
      </c>
      <c r="K594" s="156"/>
      <c r="L594" s="161"/>
      <c r="M594" s="162"/>
      <c r="N594" s="163"/>
      <c r="O594" s="163"/>
      <c r="P594" s="164">
        <f>SUM(P595:P604)</f>
        <v>0</v>
      </c>
      <c r="Q594" s="163"/>
      <c r="R594" s="164">
        <f>SUM(R595:R604)</f>
        <v>2.1603878700000001</v>
      </c>
      <c r="S594" s="163"/>
      <c r="T594" s="165">
        <f>SUM(T595:T604)</f>
        <v>0</v>
      </c>
      <c r="AR594" s="166" t="s">
        <v>85</v>
      </c>
      <c r="AT594" s="167" t="s">
        <v>74</v>
      </c>
      <c r="AU594" s="167" t="s">
        <v>85</v>
      </c>
      <c r="AY594" s="166" t="s">
        <v>132</v>
      </c>
      <c r="BK594" s="168">
        <f>SUM(BK595:BK604)</f>
        <v>0</v>
      </c>
    </row>
    <row r="595" spans="1:65" s="2" customFormat="1" ht="37.799999999999997" customHeight="1">
      <c r="A595" s="36"/>
      <c r="B595" s="37"/>
      <c r="C595" s="171" t="s">
        <v>703</v>
      </c>
      <c r="D595" s="171" t="s">
        <v>136</v>
      </c>
      <c r="E595" s="172" t="s">
        <v>704</v>
      </c>
      <c r="F595" s="173" t="s">
        <v>705</v>
      </c>
      <c r="G595" s="174" t="s">
        <v>149</v>
      </c>
      <c r="H595" s="175">
        <v>959.4</v>
      </c>
      <c r="I595" s="176"/>
      <c r="J595" s="177">
        <f>ROUND(I595*H595,2)</f>
        <v>0</v>
      </c>
      <c r="K595" s="173" t="s">
        <v>140</v>
      </c>
      <c r="L595" s="41"/>
      <c r="M595" s="178" t="s">
        <v>18</v>
      </c>
      <c r="N595" s="179" t="s">
        <v>46</v>
      </c>
      <c r="O595" s="66"/>
      <c r="P595" s="180">
        <f>O595*H595</f>
        <v>0</v>
      </c>
      <c r="Q595" s="180">
        <v>7.6999999999999996E-4</v>
      </c>
      <c r="R595" s="180">
        <f>Q595*H595</f>
        <v>0.73873799999999989</v>
      </c>
      <c r="S595" s="180">
        <v>0</v>
      </c>
      <c r="T595" s="181">
        <f>S595*H595</f>
        <v>0</v>
      </c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R595" s="182" t="s">
        <v>269</v>
      </c>
      <c r="AT595" s="182" t="s">
        <v>136</v>
      </c>
      <c r="AU595" s="182" t="s">
        <v>141</v>
      </c>
      <c r="AY595" s="19" t="s">
        <v>132</v>
      </c>
      <c r="BE595" s="183">
        <f>IF(N595="základní",J595,0)</f>
        <v>0</v>
      </c>
      <c r="BF595" s="183">
        <f>IF(N595="snížená",J595,0)</f>
        <v>0</v>
      </c>
      <c r="BG595" s="183">
        <f>IF(N595="zákl. přenesená",J595,0)</f>
        <v>0</v>
      </c>
      <c r="BH595" s="183">
        <f>IF(N595="sníž. přenesená",J595,0)</f>
        <v>0</v>
      </c>
      <c r="BI595" s="183">
        <f>IF(N595="nulová",J595,0)</f>
        <v>0</v>
      </c>
      <c r="BJ595" s="19" t="s">
        <v>83</v>
      </c>
      <c r="BK595" s="183">
        <f>ROUND(I595*H595,2)</f>
        <v>0</v>
      </c>
      <c r="BL595" s="19" t="s">
        <v>269</v>
      </c>
      <c r="BM595" s="182" t="s">
        <v>706</v>
      </c>
    </row>
    <row r="596" spans="1:65" s="14" customFormat="1" ht="10.199999999999999">
      <c r="B596" s="200"/>
      <c r="C596" s="201"/>
      <c r="D596" s="184" t="s">
        <v>165</v>
      </c>
      <c r="E596" s="202" t="s">
        <v>18</v>
      </c>
      <c r="F596" s="203" t="s">
        <v>359</v>
      </c>
      <c r="G596" s="201"/>
      <c r="H596" s="202" t="s">
        <v>18</v>
      </c>
      <c r="I596" s="204"/>
      <c r="J596" s="201"/>
      <c r="K596" s="201"/>
      <c r="L596" s="205"/>
      <c r="M596" s="206"/>
      <c r="N596" s="207"/>
      <c r="O596" s="207"/>
      <c r="P596" s="207"/>
      <c r="Q596" s="207"/>
      <c r="R596" s="207"/>
      <c r="S596" s="207"/>
      <c r="T596" s="208"/>
      <c r="AT596" s="209" t="s">
        <v>165</v>
      </c>
      <c r="AU596" s="209" t="s">
        <v>141</v>
      </c>
      <c r="AV596" s="14" t="s">
        <v>83</v>
      </c>
      <c r="AW596" s="14" t="s">
        <v>34</v>
      </c>
      <c r="AX596" s="14" t="s">
        <v>75</v>
      </c>
      <c r="AY596" s="209" t="s">
        <v>132</v>
      </c>
    </row>
    <row r="597" spans="1:65" s="13" customFormat="1" ht="10.199999999999999">
      <c r="B597" s="189"/>
      <c r="C597" s="190"/>
      <c r="D597" s="184" t="s">
        <v>165</v>
      </c>
      <c r="E597" s="191" t="s">
        <v>18</v>
      </c>
      <c r="F597" s="192" t="s">
        <v>707</v>
      </c>
      <c r="G597" s="190"/>
      <c r="H597" s="193">
        <v>959.4</v>
      </c>
      <c r="I597" s="194"/>
      <c r="J597" s="190"/>
      <c r="K597" s="190"/>
      <c r="L597" s="195"/>
      <c r="M597" s="196"/>
      <c r="N597" s="197"/>
      <c r="O597" s="197"/>
      <c r="P597" s="197"/>
      <c r="Q597" s="197"/>
      <c r="R597" s="197"/>
      <c r="S597" s="197"/>
      <c r="T597" s="198"/>
      <c r="AT597" s="199" t="s">
        <v>165</v>
      </c>
      <c r="AU597" s="199" t="s">
        <v>141</v>
      </c>
      <c r="AV597" s="13" t="s">
        <v>85</v>
      </c>
      <c r="AW597" s="13" t="s">
        <v>34</v>
      </c>
      <c r="AX597" s="13" t="s">
        <v>83</v>
      </c>
      <c r="AY597" s="199" t="s">
        <v>132</v>
      </c>
    </row>
    <row r="598" spans="1:65" s="2" customFormat="1" ht="14.4" customHeight="1">
      <c r="A598" s="36"/>
      <c r="B598" s="37"/>
      <c r="C598" s="232" t="s">
        <v>708</v>
      </c>
      <c r="D598" s="232" t="s">
        <v>396</v>
      </c>
      <c r="E598" s="233" t="s">
        <v>709</v>
      </c>
      <c r="F598" s="234" t="s">
        <v>710</v>
      </c>
      <c r="G598" s="235" t="s">
        <v>149</v>
      </c>
      <c r="H598" s="236">
        <v>1118.181</v>
      </c>
      <c r="I598" s="237"/>
      <c r="J598" s="238">
        <f>ROUND(I598*H598,2)</f>
        <v>0</v>
      </c>
      <c r="K598" s="234" t="s">
        <v>140</v>
      </c>
      <c r="L598" s="239"/>
      <c r="M598" s="240" t="s">
        <v>18</v>
      </c>
      <c r="N598" s="241" t="s">
        <v>46</v>
      </c>
      <c r="O598" s="66"/>
      <c r="P598" s="180">
        <f>O598*H598</f>
        <v>0</v>
      </c>
      <c r="Q598" s="180">
        <v>1.2700000000000001E-3</v>
      </c>
      <c r="R598" s="180">
        <f>Q598*H598</f>
        <v>1.4200898700000002</v>
      </c>
      <c r="S598" s="180">
        <v>0</v>
      </c>
      <c r="T598" s="181">
        <f>S598*H598</f>
        <v>0</v>
      </c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R598" s="182" t="s">
        <v>413</v>
      </c>
      <c r="AT598" s="182" t="s">
        <v>396</v>
      </c>
      <c r="AU598" s="182" t="s">
        <v>141</v>
      </c>
      <c r="AY598" s="19" t="s">
        <v>132</v>
      </c>
      <c r="BE598" s="183">
        <f>IF(N598="základní",J598,0)</f>
        <v>0</v>
      </c>
      <c r="BF598" s="183">
        <f>IF(N598="snížená",J598,0)</f>
        <v>0</v>
      </c>
      <c r="BG598" s="183">
        <f>IF(N598="zákl. přenesená",J598,0)</f>
        <v>0</v>
      </c>
      <c r="BH598" s="183">
        <f>IF(N598="sníž. přenesená",J598,0)</f>
        <v>0</v>
      </c>
      <c r="BI598" s="183">
        <f>IF(N598="nulová",J598,0)</f>
        <v>0</v>
      </c>
      <c r="BJ598" s="19" t="s">
        <v>83</v>
      </c>
      <c r="BK598" s="183">
        <f>ROUND(I598*H598,2)</f>
        <v>0</v>
      </c>
      <c r="BL598" s="19" t="s">
        <v>269</v>
      </c>
      <c r="BM598" s="182" t="s">
        <v>711</v>
      </c>
    </row>
    <row r="599" spans="1:65" s="13" customFormat="1" ht="10.199999999999999">
      <c r="B599" s="189"/>
      <c r="C599" s="190"/>
      <c r="D599" s="184" t="s">
        <v>165</v>
      </c>
      <c r="E599" s="190"/>
      <c r="F599" s="192" t="s">
        <v>712</v>
      </c>
      <c r="G599" s="190"/>
      <c r="H599" s="193">
        <v>1118.181</v>
      </c>
      <c r="I599" s="194"/>
      <c r="J599" s="190"/>
      <c r="K599" s="190"/>
      <c r="L599" s="195"/>
      <c r="M599" s="196"/>
      <c r="N599" s="197"/>
      <c r="O599" s="197"/>
      <c r="P599" s="197"/>
      <c r="Q599" s="197"/>
      <c r="R599" s="197"/>
      <c r="S599" s="197"/>
      <c r="T599" s="198"/>
      <c r="AT599" s="199" t="s">
        <v>165</v>
      </c>
      <c r="AU599" s="199" t="s">
        <v>141</v>
      </c>
      <c r="AV599" s="13" t="s">
        <v>85</v>
      </c>
      <c r="AW599" s="13" t="s">
        <v>4</v>
      </c>
      <c r="AX599" s="13" t="s">
        <v>83</v>
      </c>
      <c r="AY599" s="199" t="s">
        <v>132</v>
      </c>
    </row>
    <row r="600" spans="1:65" s="2" customFormat="1" ht="37.799999999999997" customHeight="1">
      <c r="A600" s="36"/>
      <c r="B600" s="37"/>
      <c r="C600" s="171" t="s">
        <v>713</v>
      </c>
      <c r="D600" s="171" t="s">
        <v>136</v>
      </c>
      <c r="E600" s="172" t="s">
        <v>714</v>
      </c>
      <c r="F600" s="173" t="s">
        <v>715</v>
      </c>
      <c r="G600" s="174" t="s">
        <v>153</v>
      </c>
      <c r="H600" s="175">
        <v>6</v>
      </c>
      <c r="I600" s="176"/>
      <c r="J600" s="177">
        <f>ROUND(I600*H600,2)</f>
        <v>0</v>
      </c>
      <c r="K600" s="173" t="s">
        <v>140</v>
      </c>
      <c r="L600" s="41"/>
      <c r="M600" s="178" t="s">
        <v>18</v>
      </c>
      <c r="N600" s="179" t="s">
        <v>46</v>
      </c>
      <c r="O600" s="66"/>
      <c r="P600" s="180">
        <f>O600*H600</f>
        <v>0</v>
      </c>
      <c r="Q600" s="180">
        <v>2.5999999999999998E-4</v>
      </c>
      <c r="R600" s="180">
        <f>Q600*H600</f>
        <v>1.5599999999999998E-3</v>
      </c>
      <c r="S600" s="180">
        <v>0</v>
      </c>
      <c r="T600" s="181">
        <f>S600*H600</f>
        <v>0</v>
      </c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R600" s="182" t="s">
        <v>269</v>
      </c>
      <c r="AT600" s="182" t="s">
        <v>136</v>
      </c>
      <c r="AU600" s="182" t="s">
        <v>141</v>
      </c>
      <c r="AY600" s="19" t="s">
        <v>132</v>
      </c>
      <c r="BE600" s="183">
        <f>IF(N600="základní",J600,0)</f>
        <v>0</v>
      </c>
      <c r="BF600" s="183">
        <f>IF(N600="snížená",J600,0)</f>
        <v>0</v>
      </c>
      <c r="BG600" s="183">
        <f>IF(N600="zákl. přenesená",J600,0)</f>
        <v>0</v>
      </c>
      <c r="BH600" s="183">
        <f>IF(N600="sníž. přenesená",J600,0)</f>
        <v>0</v>
      </c>
      <c r="BI600" s="183">
        <f>IF(N600="nulová",J600,0)</f>
        <v>0</v>
      </c>
      <c r="BJ600" s="19" t="s">
        <v>83</v>
      </c>
      <c r="BK600" s="183">
        <f>ROUND(I600*H600,2)</f>
        <v>0</v>
      </c>
      <c r="BL600" s="19" t="s">
        <v>269</v>
      </c>
      <c r="BM600" s="182" t="s">
        <v>716</v>
      </c>
    </row>
    <row r="601" spans="1:65" s="2" customFormat="1" ht="28.8">
      <c r="A601" s="36"/>
      <c r="B601" s="37"/>
      <c r="C601" s="38"/>
      <c r="D601" s="184" t="s">
        <v>163</v>
      </c>
      <c r="E601" s="38"/>
      <c r="F601" s="185" t="s">
        <v>717</v>
      </c>
      <c r="G601" s="38"/>
      <c r="H601" s="38"/>
      <c r="I601" s="186"/>
      <c r="J601" s="38"/>
      <c r="K601" s="38"/>
      <c r="L601" s="41"/>
      <c r="M601" s="187"/>
      <c r="N601" s="188"/>
      <c r="O601" s="66"/>
      <c r="P601" s="66"/>
      <c r="Q601" s="66"/>
      <c r="R601" s="66"/>
      <c r="S601" s="66"/>
      <c r="T601" s="67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T601" s="19" t="s">
        <v>163</v>
      </c>
      <c r="AU601" s="19" t="s">
        <v>141</v>
      </c>
    </row>
    <row r="602" spans="1:65" s="14" customFormat="1" ht="10.199999999999999">
      <c r="B602" s="200"/>
      <c r="C602" s="201"/>
      <c r="D602" s="184" t="s">
        <v>165</v>
      </c>
      <c r="E602" s="202" t="s">
        <v>18</v>
      </c>
      <c r="F602" s="203" t="s">
        <v>588</v>
      </c>
      <c r="G602" s="201"/>
      <c r="H602" s="202" t="s">
        <v>18</v>
      </c>
      <c r="I602" s="204"/>
      <c r="J602" s="201"/>
      <c r="K602" s="201"/>
      <c r="L602" s="205"/>
      <c r="M602" s="206"/>
      <c r="N602" s="207"/>
      <c r="O602" s="207"/>
      <c r="P602" s="207"/>
      <c r="Q602" s="207"/>
      <c r="R602" s="207"/>
      <c r="S602" s="207"/>
      <c r="T602" s="208"/>
      <c r="AT602" s="209" t="s">
        <v>165</v>
      </c>
      <c r="AU602" s="209" t="s">
        <v>141</v>
      </c>
      <c r="AV602" s="14" t="s">
        <v>83</v>
      </c>
      <c r="AW602" s="14" t="s">
        <v>34</v>
      </c>
      <c r="AX602" s="14" t="s">
        <v>75</v>
      </c>
      <c r="AY602" s="209" t="s">
        <v>132</v>
      </c>
    </row>
    <row r="603" spans="1:65" s="13" customFormat="1" ht="10.199999999999999">
      <c r="B603" s="189"/>
      <c r="C603" s="190"/>
      <c r="D603" s="184" t="s">
        <v>165</v>
      </c>
      <c r="E603" s="191" t="s">
        <v>18</v>
      </c>
      <c r="F603" s="192" t="s">
        <v>159</v>
      </c>
      <c r="G603" s="190"/>
      <c r="H603" s="193">
        <v>6</v>
      </c>
      <c r="I603" s="194"/>
      <c r="J603" s="190"/>
      <c r="K603" s="190"/>
      <c r="L603" s="195"/>
      <c r="M603" s="196"/>
      <c r="N603" s="197"/>
      <c r="O603" s="197"/>
      <c r="P603" s="197"/>
      <c r="Q603" s="197"/>
      <c r="R603" s="197"/>
      <c r="S603" s="197"/>
      <c r="T603" s="198"/>
      <c r="AT603" s="199" t="s">
        <v>165</v>
      </c>
      <c r="AU603" s="199" t="s">
        <v>141</v>
      </c>
      <c r="AV603" s="13" t="s">
        <v>85</v>
      </c>
      <c r="AW603" s="13" t="s">
        <v>34</v>
      </c>
      <c r="AX603" s="13" t="s">
        <v>83</v>
      </c>
      <c r="AY603" s="199" t="s">
        <v>132</v>
      </c>
    </row>
    <row r="604" spans="1:65" s="2" customFormat="1" ht="49.05" customHeight="1">
      <c r="A604" s="36"/>
      <c r="B604" s="37"/>
      <c r="C604" s="171" t="s">
        <v>718</v>
      </c>
      <c r="D604" s="171" t="s">
        <v>136</v>
      </c>
      <c r="E604" s="172" t="s">
        <v>719</v>
      </c>
      <c r="F604" s="173" t="s">
        <v>720</v>
      </c>
      <c r="G604" s="174" t="s">
        <v>364</v>
      </c>
      <c r="H604" s="175">
        <v>2.16</v>
      </c>
      <c r="I604" s="176"/>
      <c r="J604" s="177">
        <f>ROUND(I604*H604,2)</f>
        <v>0</v>
      </c>
      <c r="K604" s="173" t="s">
        <v>140</v>
      </c>
      <c r="L604" s="41"/>
      <c r="M604" s="178" t="s">
        <v>18</v>
      </c>
      <c r="N604" s="179" t="s">
        <v>46</v>
      </c>
      <c r="O604" s="66"/>
      <c r="P604" s="180">
        <f>O604*H604</f>
        <v>0</v>
      </c>
      <c r="Q604" s="180">
        <v>0</v>
      </c>
      <c r="R604" s="180">
        <f>Q604*H604</f>
        <v>0</v>
      </c>
      <c r="S604" s="180">
        <v>0</v>
      </c>
      <c r="T604" s="181">
        <f>S604*H604</f>
        <v>0</v>
      </c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R604" s="182" t="s">
        <v>269</v>
      </c>
      <c r="AT604" s="182" t="s">
        <v>136</v>
      </c>
      <c r="AU604" s="182" t="s">
        <v>141</v>
      </c>
      <c r="AY604" s="19" t="s">
        <v>132</v>
      </c>
      <c r="BE604" s="183">
        <f>IF(N604="základní",J604,0)</f>
        <v>0</v>
      </c>
      <c r="BF604" s="183">
        <f>IF(N604="snížená",J604,0)</f>
        <v>0</v>
      </c>
      <c r="BG604" s="183">
        <f>IF(N604="zákl. přenesená",J604,0)</f>
        <v>0</v>
      </c>
      <c r="BH604" s="183">
        <f>IF(N604="sníž. přenesená",J604,0)</f>
        <v>0</v>
      </c>
      <c r="BI604" s="183">
        <f>IF(N604="nulová",J604,0)</f>
        <v>0</v>
      </c>
      <c r="BJ604" s="19" t="s">
        <v>83</v>
      </c>
      <c r="BK604" s="183">
        <f>ROUND(I604*H604,2)</f>
        <v>0</v>
      </c>
      <c r="BL604" s="19" t="s">
        <v>269</v>
      </c>
      <c r="BM604" s="182" t="s">
        <v>721</v>
      </c>
    </row>
    <row r="605" spans="1:65" s="12" customFormat="1" ht="20.85" customHeight="1">
      <c r="B605" s="155"/>
      <c r="C605" s="156"/>
      <c r="D605" s="157" t="s">
        <v>74</v>
      </c>
      <c r="E605" s="169" t="s">
        <v>722</v>
      </c>
      <c r="F605" s="169" t="s">
        <v>723</v>
      </c>
      <c r="G605" s="156"/>
      <c r="H605" s="156"/>
      <c r="I605" s="159"/>
      <c r="J605" s="170">
        <f>BK605</f>
        <v>0</v>
      </c>
      <c r="K605" s="156"/>
      <c r="L605" s="161"/>
      <c r="M605" s="162"/>
      <c r="N605" s="163"/>
      <c r="O605" s="163"/>
      <c r="P605" s="164">
        <f>SUM(P606:P613)</f>
        <v>0</v>
      </c>
      <c r="Q605" s="163"/>
      <c r="R605" s="164">
        <f>SUM(R606:R613)</f>
        <v>0.13131399999999999</v>
      </c>
      <c r="S605" s="163"/>
      <c r="T605" s="165">
        <f>SUM(T606:T613)</f>
        <v>0</v>
      </c>
      <c r="AR605" s="166" t="s">
        <v>85</v>
      </c>
      <c r="AT605" s="167" t="s">
        <v>74</v>
      </c>
      <c r="AU605" s="167" t="s">
        <v>85</v>
      </c>
      <c r="AY605" s="166" t="s">
        <v>132</v>
      </c>
      <c r="BK605" s="168">
        <f>SUM(BK606:BK613)</f>
        <v>0</v>
      </c>
    </row>
    <row r="606" spans="1:65" s="2" customFormat="1" ht="24.15" customHeight="1">
      <c r="A606" s="36"/>
      <c r="B606" s="37"/>
      <c r="C606" s="171" t="s">
        <v>724</v>
      </c>
      <c r="D606" s="171" t="s">
        <v>136</v>
      </c>
      <c r="E606" s="172" t="s">
        <v>725</v>
      </c>
      <c r="F606" s="173" t="s">
        <v>726</v>
      </c>
      <c r="G606" s="174" t="s">
        <v>149</v>
      </c>
      <c r="H606" s="175">
        <v>16.8</v>
      </c>
      <c r="I606" s="176"/>
      <c r="J606" s="177">
        <f>ROUND(I606*H606,2)</f>
        <v>0</v>
      </c>
      <c r="K606" s="173" t="s">
        <v>140</v>
      </c>
      <c r="L606" s="41"/>
      <c r="M606" s="178" t="s">
        <v>18</v>
      </c>
      <c r="N606" s="179" t="s">
        <v>46</v>
      </c>
      <c r="O606" s="66"/>
      <c r="P606" s="180">
        <f>O606*H606</f>
        <v>0</v>
      </c>
      <c r="Q606" s="180">
        <v>9.3999999999999997E-4</v>
      </c>
      <c r="R606" s="180">
        <f>Q606*H606</f>
        <v>1.5792E-2</v>
      </c>
      <c r="S606" s="180">
        <v>0</v>
      </c>
      <c r="T606" s="181">
        <f>S606*H606</f>
        <v>0</v>
      </c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R606" s="182" t="s">
        <v>269</v>
      </c>
      <c r="AT606" s="182" t="s">
        <v>136</v>
      </c>
      <c r="AU606" s="182" t="s">
        <v>141</v>
      </c>
      <c r="AY606" s="19" t="s">
        <v>132</v>
      </c>
      <c r="BE606" s="183">
        <f>IF(N606="základní",J606,0)</f>
        <v>0</v>
      </c>
      <c r="BF606" s="183">
        <f>IF(N606="snížená",J606,0)</f>
        <v>0</v>
      </c>
      <c r="BG606" s="183">
        <f>IF(N606="zákl. přenesená",J606,0)</f>
        <v>0</v>
      </c>
      <c r="BH606" s="183">
        <f>IF(N606="sníž. přenesená",J606,0)</f>
        <v>0</v>
      </c>
      <c r="BI606" s="183">
        <f>IF(N606="nulová",J606,0)</f>
        <v>0</v>
      </c>
      <c r="BJ606" s="19" t="s">
        <v>83</v>
      </c>
      <c r="BK606" s="183">
        <f>ROUND(I606*H606,2)</f>
        <v>0</v>
      </c>
      <c r="BL606" s="19" t="s">
        <v>269</v>
      </c>
      <c r="BM606" s="182" t="s">
        <v>727</v>
      </c>
    </row>
    <row r="607" spans="1:65" s="14" customFormat="1" ht="10.199999999999999">
      <c r="B607" s="200"/>
      <c r="C607" s="201"/>
      <c r="D607" s="184" t="s">
        <v>165</v>
      </c>
      <c r="E607" s="202" t="s">
        <v>18</v>
      </c>
      <c r="F607" s="203" t="s">
        <v>728</v>
      </c>
      <c r="G607" s="201"/>
      <c r="H607" s="202" t="s">
        <v>18</v>
      </c>
      <c r="I607" s="204"/>
      <c r="J607" s="201"/>
      <c r="K607" s="201"/>
      <c r="L607" s="205"/>
      <c r="M607" s="206"/>
      <c r="N607" s="207"/>
      <c r="O607" s="207"/>
      <c r="P607" s="207"/>
      <c r="Q607" s="207"/>
      <c r="R607" s="207"/>
      <c r="S607" s="207"/>
      <c r="T607" s="208"/>
      <c r="AT607" s="209" t="s">
        <v>165</v>
      </c>
      <c r="AU607" s="209" t="s">
        <v>141</v>
      </c>
      <c r="AV607" s="14" t="s">
        <v>83</v>
      </c>
      <c r="AW607" s="14" t="s">
        <v>34</v>
      </c>
      <c r="AX607" s="14" t="s">
        <v>75</v>
      </c>
      <c r="AY607" s="209" t="s">
        <v>132</v>
      </c>
    </row>
    <row r="608" spans="1:65" s="13" customFormat="1" ht="10.199999999999999">
      <c r="B608" s="189"/>
      <c r="C608" s="190"/>
      <c r="D608" s="184" t="s">
        <v>165</v>
      </c>
      <c r="E608" s="191" t="s">
        <v>18</v>
      </c>
      <c r="F608" s="192" t="s">
        <v>729</v>
      </c>
      <c r="G608" s="190"/>
      <c r="H608" s="193">
        <v>16.8</v>
      </c>
      <c r="I608" s="194"/>
      <c r="J608" s="190"/>
      <c r="K608" s="190"/>
      <c r="L608" s="195"/>
      <c r="M608" s="196"/>
      <c r="N608" s="197"/>
      <c r="O608" s="197"/>
      <c r="P608" s="197"/>
      <c r="Q608" s="197"/>
      <c r="R608" s="197"/>
      <c r="S608" s="197"/>
      <c r="T608" s="198"/>
      <c r="AT608" s="199" t="s">
        <v>165</v>
      </c>
      <c r="AU608" s="199" t="s">
        <v>141</v>
      </c>
      <c r="AV608" s="13" t="s">
        <v>85</v>
      </c>
      <c r="AW608" s="13" t="s">
        <v>34</v>
      </c>
      <c r="AX608" s="13" t="s">
        <v>83</v>
      </c>
      <c r="AY608" s="199" t="s">
        <v>132</v>
      </c>
    </row>
    <row r="609" spans="1:65" s="2" customFormat="1" ht="49.05" customHeight="1">
      <c r="A609" s="36"/>
      <c r="B609" s="37"/>
      <c r="C609" s="232" t="s">
        <v>730</v>
      </c>
      <c r="D609" s="232" t="s">
        <v>396</v>
      </c>
      <c r="E609" s="233" t="s">
        <v>731</v>
      </c>
      <c r="F609" s="234" t="s">
        <v>732</v>
      </c>
      <c r="G609" s="235" t="s">
        <v>149</v>
      </c>
      <c r="H609" s="236">
        <v>9.7899999999999991</v>
      </c>
      <c r="I609" s="237"/>
      <c r="J609" s="238">
        <f>ROUND(I609*H609,2)</f>
        <v>0</v>
      </c>
      <c r="K609" s="234" t="s">
        <v>140</v>
      </c>
      <c r="L609" s="239"/>
      <c r="M609" s="240" t="s">
        <v>18</v>
      </c>
      <c r="N609" s="241" t="s">
        <v>46</v>
      </c>
      <c r="O609" s="66"/>
      <c r="P609" s="180">
        <f>O609*H609</f>
        <v>0</v>
      </c>
      <c r="Q609" s="180">
        <v>6.4000000000000003E-3</v>
      </c>
      <c r="R609" s="180">
        <f>Q609*H609</f>
        <v>6.2656000000000003E-2</v>
      </c>
      <c r="S609" s="180">
        <v>0</v>
      </c>
      <c r="T609" s="181">
        <f>S609*H609</f>
        <v>0</v>
      </c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R609" s="182" t="s">
        <v>413</v>
      </c>
      <c r="AT609" s="182" t="s">
        <v>396</v>
      </c>
      <c r="AU609" s="182" t="s">
        <v>141</v>
      </c>
      <c r="AY609" s="19" t="s">
        <v>132</v>
      </c>
      <c r="BE609" s="183">
        <f>IF(N609="základní",J609,0)</f>
        <v>0</v>
      </c>
      <c r="BF609" s="183">
        <f>IF(N609="snížená",J609,0)</f>
        <v>0</v>
      </c>
      <c r="BG609" s="183">
        <f>IF(N609="zákl. přenesená",J609,0)</f>
        <v>0</v>
      </c>
      <c r="BH609" s="183">
        <f>IF(N609="sníž. přenesená",J609,0)</f>
        <v>0</v>
      </c>
      <c r="BI609" s="183">
        <f>IF(N609="nulová",J609,0)</f>
        <v>0</v>
      </c>
      <c r="BJ609" s="19" t="s">
        <v>83</v>
      </c>
      <c r="BK609" s="183">
        <f>ROUND(I609*H609,2)</f>
        <v>0</v>
      </c>
      <c r="BL609" s="19" t="s">
        <v>269</v>
      </c>
      <c r="BM609" s="182" t="s">
        <v>733</v>
      </c>
    </row>
    <row r="610" spans="1:65" s="13" customFormat="1" ht="10.199999999999999">
      <c r="B610" s="189"/>
      <c r="C610" s="190"/>
      <c r="D610" s="184" t="s">
        <v>165</v>
      </c>
      <c r="E610" s="190"/>
      <c r="F610" s="192" t="s">
        <v>734</v>
      </c>
      <c r="G610" s="190"/>
      <c r="H610" s="193">
        <v>9.7899999999999991</v>
      </c>
      <c r="I610" s="194"/>
      <c r="J610" s="190"/>
      <c r="K610" s="190"/>
      <c r="L610" s="195"/>
      <c r="M610" s="196"/>
      <c r="N610" s="197"/>
      <c r="O610" s="197"/>
      <c r="P610" s="197"/>
      <c r="Q610" s="197"/>
      <c r="R610" s="197"/>
      <c r="S610" s="197"/>
      <c r="T610" s="198"/>
      <c r="AT610" s="199" t="s">
        <v>165</v>
      </c>
      <c r="AU610" s="199" t="s">
        <v>141</v>
      </c>
      <c r="AV610" s="13" t="s">
        <v>85</v>
      </c>
      <c r="AW610" s="13" t="s">
        <v>4</v>
      </c>
      <c r="AX610" s="13" t="s">
        <v>83</v>
      </c>
      <c r="AY610" s="199" t="s">
        <v>132</v>
      </c>
    </row>
    <row r="611" spans="1:65" s="2" customFormat="1" ht="37.799999999999997" customHeight="1">
      <c r="A611" s="36"/>
      <c r="B611" s="37"/>
      <c r="C611" s="232" t="s">
        <v>735</v>
      </c>
      <c r="D611" s="232" t="s">
        <v>396</v>
      </c>
      <c r="E611" s="233" t="s">
        <v>736</v>
      </c>
      <c r="F611" s="234" t="s">
        <v>737</v>
      </c>
      <c r="G611" s="235" t="s">
        <v>149</v>
      </c>
      <c r="H611" s="236">
        <v>9.7899999999999991</v>
      </c>
      <c r="I611" s="237"/>
      <c r="J611" s="238">
        <f>ROUND(I611*H611,2)</f>
        <v>0</v>
      </c>
      <c r="K611" s="234" t="s">
        <v>140</v>
      </c>
      <c r="L611" s="239"/>
      <c r="M611" s="240" t="s">
        <v>18</v>
      </c>
      <c r="N611" s="241" t="s">
        <v>46</v>
      </c>
      <c r="O611" s="66"/>
      <c r="P611" s="180">
        <f>O611*H611</f>
        <v>0</v>
      </c>
      <c r="Q611" s="180">
        <v>5.4000000000000003E-3</v>
      </c>
      <c r="R611" s="180">
        <f>Q611*H611</f>
        <v>5.2865999999999996E-2</v>
      </c>
      <c r="S611" s="180">
        <v>0</v>
      </c>
      <c r="T611" s="181">
        <f>S611*H611</f>
        <v>0</v>
      </c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R611" s="182" t="s">
        <v>413</v>
      </c>
      <c r="AT611" s="182" t="s">
        <v>396</v>
      </c>
      <c r="AU611" s="182" t="s">
        <v>141</v>
      </c>
      <c r="AY611" s="19" t="s">
        <v>132</v>
      </c>
      <c r="BE611" s="183">
        <f>IF(N611="základní",J611,0)</f>
        <v>0</v>
      </c>
      <c r="BF611" s="183">
        <f>IF(N611="snížená",J611,0)</f>
        <v>0</v>
      </c>
      <c r="BG611" s="183">
        <f>IF(N611="zákl. přenesená",J611,0)</f>
        <v>0</v>
      </c>
      <c r="BH611" s="183">
        <f>IF(N611="sníž. přenesená",J611,0)</f>
        <v>0</v>
      </c>
      <c r="BI611" s="183">
        <f>IF(N611="nulová",J611,0)</f>
        <v>0</v>
      </c>
      <c r="BJ611" s="19" t="s">
        <v>83</v>
      </c>
      <c r="BK611" s="183">
        <f>ROUND(I611*H611,2)</f>
        <v>0</v>
      </c>
      <c r="BL611" s="19" t="s">
        <v>269</v>
      </c>
      <c r="BM611" s="182" t="s">
        <v>738</v>
      </c>
    </row>
    <row r="612" spans="1:65" s="13" customFormat="1" ht="10.199999999999999">
      <c r="B612" s="189"/>
      <c r="C612" s="190"/>
      <c r="D612" s="184" t="s">
        <v>165</v>
      </c>
      <c r="E612" s="190"/>
      <c r="F612" s="192" t="s">
        <v>734</v>
      </c>
      <c r="G612" s="190"/>
      <c r="H612" s="193">
        <v>9.7899999999999991</v>
      </c>
      <c r="I612" s="194"/>
      <c r="J612" s="190"/>
      <c r="K612" s="190"/>
      <c r="L612" s="195"/>
      <c r="M612" s="196"/>
      <c r="N612" s="197"/>
      <c r="O612" s="197"/>
      <c r="P612" s="197"/>
      <c r="Q612" s="197"/>
      <c r="R612" s="197"/>
      <c r="S612" s="197"/>
      <c r="T612" s="198"/>
      <c r="AT612" s="199" t="s">
        <v>165</v>
      </c>
      <c r="AU612" s="199" t="s">
        <v>141</v>
      </c>
      <c r="AV612" s="13" t="s">
        <v>85</v>
      </c>
      <c r="AW612" s="13" t="s">
        <v>4</v>
      </c>
      <c r="AX612" s="13" t="s">
        <v>83</v>
      </c>
      <c r="AY612" s="199" t="s">
        <v>132</v>
      </c>
    </row>
    <row r="613" spans="1:65" s="2" customFormat="1" ht="37.799999999999997" customHeight="1">
      <c r="A613" s="36"/>
      <c r="B613" s="37"/>
      <c r="C613" s="171" t="s">
        <v>739</v>
      </c>
      <c r="D613" s="171" t="s">
        <v>136</v>
      </c>
      <c r="E613" s="172" t="s">
        <v>740</v>
      </c>
      <c r="F613" s="173" t="s">
        <v>741</v>
      </c>
      <c r="G613" s="174" t="s">
        <v>364</v>
      </c>
      <c r="H613" s="175">
        <v>0.13100000000000001</v>
      </c>
      <c r="I613" s="176"/>
      <c r="J613" s="177">
        <f>ROUND(I613*H613,2)</f>
        <v>0</v>
      </c>
      <c r="K613" s="173" t="s">
        <v>140</v>
      </c>
      <c r="L613" s="41"/>
      <c r="M613" s="178" t="s">
        <v>18</v>
      </c>
      <c r="N613" s="179" t="s">
        <v>46</v>
      </c>
      <c r="O613" s="66"/>
      <c r="P613" s="180">
        <f>O613*H613</f>
        <v>0</v>
      </c>
      <c r="Q613" s="180">
        <v>0</v>
      </c>
      <c r="R613" s="180">
        <f>Q613*H613</f>
        <v>0</v>
      </c>
      <c r="S613" s="180">
        <v>0</v>
      </c>
      <c r="T613" s="181">
        <f>S613*H613</f>
        <v>0</v>
      </c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R613" s="182" t="s">
        <v>269</v>
      </c>
      <c r="AT613" s="182" t="s">
        <v>136</v>
      </c>
      <c r="AU613" s="182" t="s">
        <v>141</v>
      </c>
      <c r="AY613" s="19" t="s">
        <v>132</v>
      </c>
      <c r="BE613" s="183">
        <f>IF(N613="základní",J613,0)</f>
        <v>0</v>
      </c>
      <c r="BF613" s="183">
        <f>IF(N613="snížená",J613,0)</f>
        <v>0</v>
      </c>
      <c r="BG613" s="183">
        <f>IF(N613="zákl. přenesená",J613,0)</f>
        <v>0</v>
      </c>
      <c r="BH613" s="183">
        <f>IF(N613="sníž. přenesená",J613,0)</f>
        <v>0</v>
      </c>
      <c r="BI613" s="183">
        <f>IF(N613="nulová",J613,0)</f>
        <v>0</v>
      </c>
      <c r="BJ613" s="19" t="s">
        <v>83</v>
      </c>
      <c r="BK613" s="183">
        <f>ROUND(I613*H613,2)</f>
        <v>0</v>
      </c>
      <c r="BL613" s="19" t="s">
        <v>269</v>
      </c>
      <c r="BM613" s="182" t="s">
        <v>742</v>
      </c>
    </row>
    <row r="614" spans="1:65" s="12" customFormat="1" ht="20.85" customHeight="1">
      <c r="B614" s="155"/>
      <c r="C614" s="156"/>
      <c r="D614" s="157" t="s">
        <v>74</v>
      </c>
      <c r="E614" s="169" t="s">
        <v>743</v>
      </c>
      <c r="F614" s="169" t="s">
        <v>744</v>
      </c>
      <c r="G614" s="156"/>
      <c r="H614" s="156"/>
      <c r="I614" s="159"/>
      <c r="J614" s="170">
        <f>BK614</f>
        <v>0</v>
      </c>
      <c r="K614" s="156"/>
      <c r="L614" s="161"/>
      <c r="M614" s="162"/>
      <c r="N614" s="163"/>
      <c r="O614" s="163"/>
      <c r="P614" s="164">
        <f>SUM(P615:P616)</f>
        <v>0</v>
      </c>
      <c r="Q614" s="163"/>
      <c r="R614" s="164">
        <f>SUM(R615:R616)</f>
        <v>2.0160000000000001E-2</v>
      </c>
      <c r="S614" s="163"/>
      <c r="T614" s="165">
        <f>SUM(T615:T616)</f>
        <v>0</v>
      </c>
      <c r="AR614" s="166" t="s">
        <v>85</v>
      </c>
      <c r="AT614" s="167" t="s">
        <v>74</v>
      </c>
      <c r="AU614" s="167" t="s">
        <v>85</v>
      </c>
      <c r="AY614" s="166" t="s">
        <v>132</v>
      </c>
      <c r="BK614" s="168">
        <f>SUM(BK615:BK616)</f>
        <v>0</v>
      </c>
    </row>
    <row r="615" spans="1:65" s="2" customFormat="1" ht="24.15" customHeight="1">
      <c r="A615" s="36"/>
      <c r="B615" s="37"/>
      <c r="C615" s="171" t="s">
        <v>745</v>
      </c>
      <c r="D615" s="171" t="s">
        <v>136</v>
      </c>
      <c r="E615" s="172" t="s">
        <v>746</v>
      </c>
      <c r="F615" s="173" t="s">
        <v>747</v>
      </c>
      <c r="G615" s="174" t="s">
        <v>748</v>
      </c>
      <c r="H615" s="175">
        <v>1</v>
      </c>
      <c r="I615" s="176"/>
      <c r="J615" s="177">
        <f>ROUND(I615*H615,2)</f>
        <v>0</v>
      </c>
      <c r="K615" s="173" t="s">
        <v>421</v>
      </c>
      <c r="L615" s="41"/>
      <c r="M615" s="178" t="s">
        <v>18</v>
      </c>
      <c r="N615" s="179" t="s">
        <v>46</v>
      </c>
      <c r="O615" s="66"/>
      <c r="P615" s="180">
        <f>O615*H615</f>
        <v>0</v>
      </c>
      <c r="Q615" s="180">
        <v>2.0160000000000001E-2</v>
      </c>
      <c r="R615" s="180">
        <f>Q615*H615</f>
        <v>2.0160000000000001E-2</v>
      </c>
      <c r="S615" s="180">
        <v>0</v>
      </c>
      <c r="T615" s="181">
        <f>S615*H615</f>
        <v>0</v>
      </c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R615" s="182" t="s">
        <v>269</v>
      </c>
      <c r="AT615" s="182" t="s">
        <v>136</v>
      </c>
      <c r="AU615" s="182" t="s">
        <v>141</v>
      </c>
      <c r="AY615" s="19" t="s">
        <v>132</v>
      </c>
      <c r="BE615" s="183">
        <f>IF(N615="základní",J615,0)</f>
        <v>0</v>
      </c>
      <c r="BF615" s="183">
        <f>IF(N615="snížená",J615,0)</f>
        <v>0</v>
      </c>
      <c r="BG615" s="183">
        <f>IF(N615="zákl. přenesená",J615,0)</f>
        <v>0</v>
      </c>
      <c r="BH615" s="183">
        <f>IF(N615="sníž. přenesená",J615,0)</f>
        <v>0</v>
      </c>
      <c r="BI615" s="183">
        <f>IF(N615="nulová",J615,0)</f>
        <v>0</v>
      </c>
      <c r="BJ615" s="19" t="s">
        <v>83</v>
      </c>
      <c r="BK615" s="183">
        <f>ROUND(I615*H615,2)</f>
        <v>0</v>
      </c>
      <c r="BL615" s="19" t="s">
        <v>269</v>
      </c>
      <c r="BM615" s="182" t="s">
        <v>749</v>
      </c>
    </row>
    <row r="616" spans="1:65" s="2" customFormat="1" ht="28.8">
      <c r="A616" s="36"/>
      <c r="B616" s="37"/>
      <c r="C616" s="38"/>
      <c r="D616" s="184" t="s">
        <v>163</v>
      </c>
      <c r="E616" s="38"/>
      <c r="F616" s="185" t="s">
        <v>750</v>
      </c>
      <c r="G616" s="38"/>
      <c r="H616" s="38"/>
      <c r="I616" s="186"/>
      <c r="J616" s="38"/>
      <c r="K616" s="38"/>
      <c r="L616" s="41"/>
      <c r="M616" s="187"/>
      <c r="N616" s="188"/>
      <c r="O616" s="66"/>
      <c r="P616" s="66"/>
      <c r="Q616" s="66"/>
      <c r="R616" s="66"/>
      <c r="S616" s="66"/>
      <c r="T616" s="67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T616" s="19" t="s">
        <v>163</v>
      </c>
      <c r="AU616" s="19" t="s">
        <v>141</v>
      </c>
    </row>
    <row r="617" spans="1:65" s="12" customFormat="1" ht="20.85" customHeight="1">
      <c r="B617" s="155"/>
      <c r="C617" s="156"/>
      <c r="D617" s="157" t="s">
        <v>74</v>
      </c>
      <c r="E617" s="169" t="s">
        <v>173</v>
      </c>
      <c r="F617" s="169" t="s">
        <v>751</v>
      </c>
      <c r="G617" s="156"/>
      <c r="H617" s="156"/>
      <c r="I617" s="159"/>
      <c r="J617" s="170">
        <f>BK617</f>
        <v>0</v>
      </c>
      <c r="K617" s="156"/>
      <c r="L617" s="161"/>
      <c r="M617" s="162"/>
      <c r="N617" s="163"/>
      <c r="O617" s="163"/>
      <c r="P617" s="164">
        <f>SUM(P618:P717)</f>
        <v>0</v>
      </c>
      <c r="Q617" s="163"/>
      <c r="R617" s="164">
        <f>SUM(R618:R717)</f>
        <v>1.2959886600000001</v>
      </c>
      <c r="S617" s="163"/>
      <c r="T617" s="165">
        <f>SUM(T618:T717)</f>
        <v>0</v>
      </c>
      <c r="AR617" s="166" t="s">
        <v>83</v>
      </c>
      <c r="AT617" s="167" t="s">
        <v>74</v>
      </c>
      <c r="AU617" s="167" t="s">
        <v>85</v>
      </c>
      <c r="AY617" s="166" t="s">
        <v>132</v>
      </c>
      <c r="BK617" s="168">
        <f>SUM(BK618:BK717)</f>
        <v>0</v>
      </c>
    </row>
    <row r="618" spans="1:65" s="2" customFormat="1" ht="37.799999999999997" customHeight="1">
      <c r="A618" s="36"/>
      <c r="B618" s="37"/>
      <c r="C618" s="171" t="s">
        <v>752</v>
      </c>
      <c r="D618" s="171" t="s">
        <v>136</v>
      </c>
      <c r="E618" s="172" t="s">
        <v>753</v>
      </c>
      <c r="F618" s="173" t="s">
        <v>754</v>
      </c>
      <c r="G618" s="174" t="s">
        <v>222</v>
      </c>
      <c r="H618" s="175">
        <v>8</v>
      </c>
      <c r="I618" s="176"/>
      <c r="J618" s="177">
        <f>ROUND(I618*H618,2)</f>
        <v>0</v>
      </c>
      <c r="K618" s="173" t="s">
        <v>140</v>
      </c>
      <c r="L618" s="41"/>
      <c r="M618" s="178" t="s">
        <v>18</v>
      </c>
      <c r="N618" s="179" t="s">
        <v>46</v>
      </c>
      <c r="O618" s="66"/>
      <c r="P618" s="180">
        <f>O618*H618</f>
        <v>0</v>
      </c>
      <c r="Q618" s="180">
        <v>0</v>
      </c>
      <c r="R618" s="180">
        <f>Q618*H618</f>
        <v>0</v>
      </c>
      <c r="S618" s="180">
        <v>0</v>
      </c>
      <c r="T618" s="181">
        <f>S618*H618</f>
        <v>0</v>
      </c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R618" s="182" t="s">
        <v>131</v>
      </c>
      <c r="AT618" s="182" t="s">
        <v>136</v>
      </c>
      <c r="AU618" s="182" t="s">
        <v>141</v>
      </c>
      <c r="AY618" s="19" t="s">
        <v>132</v>
      </c>
      <c r="BE618" s="183">
        <f>IF(N618="základní",J618,0)</f>
        <v>0</v>
      </c>
      <c r="BF618" s="183">
        <f>IF(N618="snížená",J618,0)</f>
        <v>0</v>
      </c>
      <c r="BG618" s="183">
        <f>IF(N618="zákl. přenesená",J618,0)</f>
        <v>0</v>
      </c>
      <c r="BH618" s="183">
        <f>IF(N618="sníž. přenesená",J618,0)</f>
        <v>0</v>
      </c>
      <c r="BI618" s="183">
        <f>IF(N618="nulová",J618,0)</f>
        <v>0</v>
      </c>
      <c r="BJ618" s="19" t="s">
        <v>83</v>
      </c>
      <c r="BK618" s="183">
        <f>ROUND(I618*H618,2)</f>
        <v>0</v>
      </c>
      <c r="BL618" s="19" t="s">
        <v>131</v>
      </c>
      <c r="BM618" s="182" t="s">
        <v>755</v>
      </c>
    </row>
    <row r="619" spans="1:65" s="13" customFormat="1" ht="10.199999999999999">
      <c r="B619" s="189"/>
      <c r="C619" s="190"/>
      <c r="D619" s="184" t="s">
        <v>165</v>
      </c>
      <c r="E619" s="191" t="s">
        <v>18</v>
      </c>
      <c r="F619" s="192" t="s">
        <v>173</v>
      </c>
      <c r="G619" s="190"/>
      <c r="H619" s="193">
        <v>8</v>
      </c>
      <c r="I619" s="194"/>
      <c r="J619" s="190"/>
      <c r="K619" s="190"/>
      <c r="L619" s="195"/>
      <c r="M619" s="196"/>
      <c r="N619" s="197"/>
      <c r="O619" s="197"/>
      <c r="P619" s="197"/>
      <c r="Q619" s="197"/>
      <c r="R619" s="197"/>
      <c r="S619" s="197"/>
      <c r="T619" s="198"/>
      <c r="AT619" s="199" t="s">
        <v>165</v>
      </c>
      <c r="AU619" s="199" t="s">
        <v>141</v>
      </c>
      <c r="AV619" s="13" t="s">
        <v>85</v>
      </c>
      <c r="AW619" s="13" t="s">
        <v>34</v>
      </c>
      <c r="AX619" s="13" t="s">
        <v>83</v>
      </c>
      <c r="AY619" s="199" t="s">
        <v>132</v>
      </c>
    </row>
    <row r="620" spans="1:65" s="2" customFormat="1" ht="14.4" customHeight="1">
      <c r="A620" s="36"/>
      <c r="B620" s="37"/>
      <c r="C620" s="232" t="s">
        <v>756</v>
      </c>
      <c r="D620" s="232" t="s">
        <v>396</v>
      </c>
      <c r="E620" s="233" t="s">
        <v>757</v>
      </c>
      <c r="F620" s="234" t="s">
        <v>758</v>
      </c>
      <c r="G620" s="235" t="s">
        <v>222</v>
      </c>
      <c r="H620" s="236">
        <v>8.1199999999999992</v>
      </c>
      <c r="I620" s="237"/>
      <c r="J620" s="238">
        <f>ROUND(I620*H620,2)</f>
        <v>0</v>
      </c>
      <c r="K620" s="234" t="s">
        <v>140</v>
      </c>
      <c r="L620" s="239"/>
      <c r="M620" s="240" t="s">
        <v>18</v>
      </c>
      <c r="N620" s="241" t="s">
        <v>46</v>
      </c>
      <c r="O620" s="66"/>
      <c r="P620" s="180">
        <f>O620*H620</f>
        <v>0</v>
      </c>
      <c r="Q620" s="180">
        <v>7.2000000000000005E-4</v>
      </c>
      <c r="R620" s="180">
        <f>Q620*H620</f>
        <v>5.8463999999999999E-3</v>
      </c>
      <c r="S620" s="180">
        <v>0</v>
      </c>
      <c r="T620" s="181">
        <f>S620*H620</f>
        <v>0</v>
      </c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R620" s="182" t="s">
        <v>173</v>
      </c>
      <c r="AT620" s="182" t="s">
        <v>396</v>
      </c>
      <c r="AU620" s="182" t="s">
        <v>141</v>
      </c>
      <c r="AY620" s="19" t="s">
        <v>132</v>
      </c>
      <c r="BE620" s="183">
        <f>IF(N620="základní",J620,0)</f>
        <v>0</v>
      </c>
      <c r="BF620" s="183">
        <f>IF(N620="snížená",J620,0)</f>
        <v>0</v>
      </c>
      <c r="BG620" s="183">
        <f>IF(N620="zákl. přenesená",J620,0)</f>
        <v>0</v>
      </c>
      <c r="BH620" s="183">
        <f>IF(N620="sníž. přenesená",J620,0)</f>
        <v>0</v>
      </c>
      <c r="BI620" s="183">
        <f>IF(N620="nulová",J620,0)</f>
        <v>0</v>
      </c>
      <c r="BJ620" s="19" t="s">
        <v>83</v>
      </c>
      <c r="BK620" s="183">
        <f>ROUND(I620*H620,2)</f>
        <v>0</v>
      </c>
      <c r="BL620" s="19" t="s">
        <v>131</v>
      </c>
      <c r="BM620" s="182" t="s">
        <v>759</v>
      </c>
    </row>
    <row r="621" spans="1:65" s="13" customFormat="1" ht="10.199999999999999">
      <c r="B621" s="189"/>
      <c r="C621" s="190"/>
      <c r="D621" s="184" t="s">
        <v>165</v>
      </c>
      <c r="E621" s="190"/>
      <c r="F621" s="192" t="s">
        <v>760</v>
      </c>
      <c r="G621" s="190"/>
      <c r="H621" s="193">
        <v>8.1199999999999992</v>
      </c>
      <c r="I621" s="194"/>
      <c r="J621" s="190"/>
      <c r="K621" s="190"/>
      <c r="L621" s="195"/>
      <c r="M621" s="196"/>
      <c r="N621" s="197"/>
      <c r="O621" s="197"/>
      <c r="P621" s="197"/>
      <c r="Q621" s="197"/>
      <c r="R621" s="197"/>
      <c r="S621" s="197"/>
      <c r="T621" s="198"/>
      <c r="AT621" s="199" t="s">
        <v>165</v>
      </c>
      <c r="AU621" s="199" t="s">
        <v>141</v>
      </c>
      <c r="AV621" s="13" t="s">
        <v>85</v>
      </c>
      <c r="AW621" s="13" t="s">
        <v>4</v>
      </c>
      <c r="AX621" s="13" t="s">
        <v>83</v>
      </c>
      <c r="AY621" s="199" t="s">
        <v>132</v>
      </c>
    </row>
    <row r="622" spans="1:65" s="2" customFormat="1" ht="37.799999999999997" customHeight="1">
      <c r="A622" s="36"/>
      <c r="B622" s="37"/>
      <c r="C622" s="171" t="s">
        <v>761</v>
      </c>
      <c r="D622" s="171" t="s">
        <v>136</v>
      </c>
      <c r="E622" s="172" t="s">
        <v>762</v>
      </c>
      <c r="F622" s="173" t="s">
        <v>763</v>
      </c>
      <c r="G622" s="174" t="s">
        <v>222</v>
      </c>
      <c r="H622" s="175">
        <v>56</v>
      </c>
      <c r="I622" s="176"/>
      <c r="J622" s="177">
        <f>ROUND(I622*H622,2)</f>
        <v>0</v>
      </c>
      <c r="K622" s="173" t="s">
        <v>140</v>
      </c>
      <c r="L622" s="41"/>
      <c r="M622" s="178" t="s">
        <v>18</v>
      </c>
      <c r="N622" s="179" t="s">
        <v>46</v>
      </c>
      <c r="O622" s="66"/>
      <c r="P622" s="180">
        <f>O622*H622</f>
        <v>0</v>
      </c>
      <c r="Q622" s="180">
        <v>1.0000000000000001E-5</v>
      </c>
      <c r="R622" s="180">
        <f>Q622*H622</f>
        <v>5.6000000000000006E-4</v>
      </c>
      <c r="S622" s="180">
        <v>0</v>
      </c>
      <c r="T622" s="181">
        <f>S622*H622</f>
        <v>0</v>
      </c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R622" s="182" t="s">
        <v>131</v>
      </c>
      <c r="AT622" s="182" t="s">
        <v>136</v>
      </c>
      <c r="AU622" s="182" t="s">
        <v>141</v>
      </c>
      <c r="AY622" s="19" t="s">
        <v>132</v>
      </c>
      <c r="BE622" s="183">
        <f>IF(N622="základní",J622,0)</f>
        <v>0</v>
      </c>
      <c r="BF622" s="183">
        <f>IF(N622="snížená",J622,0)</f>
        <v>0</v>
      </c>
      <c r="BG622" s="183">
        <f>IF(N622="zákl. přenesená",J622,0)</f>
        <v>0</v>
      </c>
      <c r="BH622" s="183">
        <f>IF(N622="sníž. přenesená",J622,0)</f>
        <v>0</v>
      </c>
      <c r="BI622" s="183">
        <f>IF(N622="nulová",J622,0)</f>
        <v>0</v>
      </c>
      <c r="BJ622" s="19" t="s">
        <v>83</v>
      </c>
      <c r="BK622" s="183">
        <f>ROUND(I622*H622,2)</f>
        <v>0</v>
      </c>
      <c r="BL622" s="19" t="s">
        <v>131</v>
      </c>
      <c r="BM622" s="182" t="s">
        <v>764</v>
      </c>
    </row>
    <row r="623" spans="1:65" s="2" customFormat="1" ht="28.8">
      <c r="A623" s="36"/>
      <c r="B623" s="37"/>
      <c r="C623" s="38"/>
      <c r="D623" s="184" t="s">
        <v>163</v>
      </c>
      <c r="E623" s="38"/>
      <c r="F623" s="185" t="s">
        <v>765</v>
      </c>
      <c r="G623" s="38"/>
      <c r="H623" s="38"/>
      <c r="I623" s="186"/>
      <c r="J623" s="38"/>
      <c r="K623" s="38"/>
      <c r="L623" s="41"/>
      <c r="M623" s="187"/>
      <c r="N623" s="188"/>
      <c r="O623" s="66"/>
      <c r="P623" s="66"/>
      <c r="Q623" s="66"/>
      <c r="R623" s="66"/>
      <c r="S623" s="66"/>
      <c r="T623" s="67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T623" s="19" t="s">
        <v>163</v>
      </c>
      <c r="AU623" s="19" t="s">
        <v>141</v>
      </c>
    </row>
    <row r="624" spans="1:65" s="13" customFormat="1" ht="10.199999999999999">
      <c r="B624" s="189"/>
      <c r="C624" s="190"/>
      <c r="D624" s="184" t="s">
        <v>165</v>
      </c>
      <c r="E624" s="191" t="s">
        <v>18</v>
      </c>
      <c r="F624" s="192" t="s">
        <v>766</v>
      </c>
      <c r="G624" s="190"/>
      <c r="H624" s="193">
        <v>56</v>
      </c>
      <c r="I624" s="194"/>
      <c r="J624" s="190"/>
      <c r="K624" s="190"/>
      <c r="L624" s="195"/>
      <c r="M624" s="196"/>
      <c r="N624" s="197"/>
      <c r="O624" s="197"/>
      <c r="P624" s="197"/>
      <c r="Q624" s="197"/>
      <c r="R624" s="197"/>
      <c r="S624" s="197"/>
      <c r="T624" s="198"/>
      <c r="AT624" s="199" t="s">
        <v>165</v>
      </c>
      <c r="AU624" s="199" t="s">
        <v>141</v>
      </c>
      <c r="AV624" s="13" t="s">
        <v>85</v>
      </c>
      <c r="AW624" s="13" t="s">
        <v>34</v>
      </c>
      <c r="AX624" s="13" t="s">
        <v>83</v>
      </c>
      <c r="AY624" s="199" t="s">
        <v>132</v>
      </c>
    </row>
    <row r="625" spans="1:65" s="2" customFormat="1" ht="14.4" customHeight="1">
      <c r="A625" s="36"/>
      <c r="B625" s="37"/>
      <c r="C625" s="232" t="s">
        <v>767</v>
      </c>
      <c r="D625" s="232" t="s">
        <v>396</v>
      </c>
      <c r="E625" s="233" t="s">
        <v>768</v>
      </c>
      <c r="F625" s="234" t="s">
        <v>769</v>
      </c>
      <c r="G625" s="235" t="s">
        <v>222</v>
      </c>
      <c r="H625" s="236">
        <v>57.68</v>
      </c>
      <c r="I625" s="237"/>
      <c r="J625" s="238">
        <f>ROUND(I625*H625,2)</f>
        <v>0</v>
      </c>
      <c r="K625" s="234" t="s">
        <v>140</v>
      </c>
      <c r="L625" s="239"/>
      <c r="M625" s="240" t="s">
        <v>18</v>
      </c>
      <c r="N625" s="241" t="s">
        <v>46</v>
      </c>
      <c r="O625" s="66"/>
      <c r="P625" s="180">
        <f>O625*H625</f>
        <v>0</v>
      </c>
      <c r="Q625" s="180">
        <v>1.4E-3</v>
      </c>
      <c r="R625" s="180">
        <f>Q625*H625</f>
        <v>8.0752000000000004E-2</v>
      </c>
      <c r="S625" s="180">
        <v>0</v>
      </c>
      <c r="T625" s="181">
        <f>S625*H625</f>
        <v>0</v>
      </c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R625" s="182" t="s">
        <v>173</v>
      </c>
      <c r="AT625" s="182" t="s">
        <v>396</v>
      </c>
      <c r="AU625" s="182" t="s">
        <v>141</v>
      </c>
      <c r="AY625" s="19" t="s">
        <v>132</v>
      </c>
      <c r="BE625" s="183">
        <f>IF(N625="základní",J625,0)</f>
        <v>0</v>
      </c>
      <c r="BF625" s="183">
        <f>IF(N625="snížená",J625,0)</f>
        <v>0</v>
      </c>
      <c r="BG625" s="183">
        <f>IF(N625="zákl. přenesená",J625,0)</f>
        <v>0</v>
      </c>
      <c r="BH625" s="183">
        <f>IF(N625="sníž. přenesená",J625,0)</f>
        <v>0</v>
      </c>
      <c r="BI625" s="183">
        <f>IF(N625="nulová",J625,0)</f>
        <v>0</v>
      </c>
      <c r="BJ625" s="19" t="s">
        <v>83</v>
      </c>
      <c r="BK625" s="183">
        <f>ROUND(I625*H625,2)</f>
        <v>0</v>
      </c>
      <c r="BL625" s="19" t="s">
        <v>131</v>
      </c>
      <c r="BM625" s="182" t="s">
        <v>770</v>
      </c>
    </row>
    <row r="626" spans="1:65" s="13" customFormat="1" ht="10.199999999999999">
      <c r="B626" s="189"/>
      <c r="C626" s="190"/>
      <c r="D626" s="184" t="s">
        <v>165</v>
      </c>
      <c r="E626" s="190"/>
      <c r="F626" s="192" t="s">
        <v>771</v>
      </c>
      <c r="G626" s="190"/>
      <c r="H626" s="193">
        <v>57.68</v>
      </c>
      <c r="I626" s="194"/>
      <c r="J626" s="190"/>
      <c r="K626" s="190"/>
      <c r="L626" s="195"/>
      <c r="M626" s="196"/>
      <c r="N626" s="197"/>
      <c r="O626" s="197"/>
      <c r="P626" s="197"/>
      <c r="Q626" s="197"/>
      <c r="R626" s="197"/>
      <c r="S626" s="197"/>
      <c r="T626" s="198"/>
      <c r="AT626" s="199" t="s">
        <v>165</v>
      </c>
      <c r="AU626" s="199" t="s">
        <v>141</v>
      </c>
      <c r="AV626" s="13" t="s">
        <v>85</v>
      </c>
      <c r="AW626" s="13" t="s">
        <v>4</v>
      </c>
      <c r="AX626" s="13" t="s">
        <v>83</v>
      </c>
      <c r="AY626" s="199" t="s">
        <v>132</v>
      </c>
    </row>
    <row r="627" spans="1:65" s="2" customFormat="1" ht="37.799999999999997" customHeight="1">
      <c r="A627" s="36"/>
      <c r="B627" s="37"/>
      <c r="C627" s="171" t="s">
        <v>772</v>
      </c>
      <c r="D627" s="171" t="s">
        <v>136</v>
      </c>
      <c r="E627" s="172" t="s">
        <v>773</v>
      </c>
      <c r="F627" s="173" t="s">
        <v>774</v>
      </c>
      <c r="G627" s="174" t="s">
        <v>222</v>
      </c>
      <c r="H627" s="175">
        <v>8</v>
      </c>
      <c r="I627" s="176"/>
      <c r="J627" s="177">
        <f>ROUND(I627*H627,2)</f>
        <v>0</v>
      </c>
      <c r="K627" s="173" t="s">
        <v>140</v>
      </c>
      <c r="L627" s="41"/>
      <c r="M627" s="178" t="s">
        <v>18</v>
      </c>
      <c r="N627" s="179" t="s">
        <v>46</v>
      </c>
      <c r="O627" s="66"/>
      <c r="P627" s="180">
        <f>O627*H627</f>
        <v>0</v>
      </c>
      <c r="Q627" s="180">
        <v>1.0000000000000001E-5</v>
      </c>
      <c r="R627" s="180">
        <f>Q627*H627</f>
        <v>8.0000000000000007E-5</v>
      </c>
      <c r="S627" s="180">
        <v>0</v>
      </c>
      <c r="T627" s="181">
        <f>S627*H627</f>
        <v>0</v>
      </c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R627" s="182" t="s">
        <v>131</v>
      </c>
      <c r="AT627" s="182" t="s">
        <v>136</v>
      </c>
      <c r="AU627" s="182" t="s">
        <v>141</v>
      </c>
      <c r="AY627" s="19" t="s">
        <v>132</v>
      </c>
      <c r="BE627" s="183">
        <f>IF(N627="základní",J627,0)</f>
        <v>0</v>
      </c>
      <c r="BF627" s="183">
        <f>IF(N627="snížená",J627,0)</f>
        <v>0</v>
      </c>
      <c r="BG627" s="183">
        <f>IF(N627="zákl. přenesená",J627,0)</f>
        <v>0</v>
      </c>
      <c r="BH627" s="183">
        <f>IF(N627="sníž. přenesená",J627,0)</f>
        <v>0</v>
      </c>
      <c r="BI627" s="183">
        <f>IF(N627="nulová",J627,0)</f>
        <v>0</v>
      </c>
      <c r="BJ627" s="19" t="s">
        <v>83</v>
      </c>
      <c r="BK627" s="183">
        <f>ROUND(I627*H627,2)</f>
        <v>0</v>
      </c>
      <c r="BL627" s="19" t="s">
        <v>131</v>
      </c>
      <c r="BM627" s="182" t="s">
        <v>775</v>
      </c>
    </row>
    <row r="628" spans="1:65" s="2" customFormat="1" ht="14.4" customHeight="1">
      <c r="A628" s="36"/>
      <c r="B628" s="37"/>
      <c r="C628" s="232" t="s">
        <v>776</v>
      </c>
      <c r="D628" s="232" t="s">
        <v>396</v>
      </c>
      <c r="E628" s="233" t="s">
        <v>777</v>
      </c>
      <c r="F628" s="234" t="s">
        <v>778</v>
      </c>
      <c r="G628" s="235" t="s">
        <v>222</v>
      </c>
      <c r="H628" s="236">
        <v>8.24</v>
      </c>
      <c r="I628" s="237"/>
      <c r="J628" s="238">
        <f>ROUND(I628*H628,2)</f>
        <v>0</v>
      </c>
      <c r="K628" s="234" t="s">
        <v>140</v>
      </c>
      <c r="L628" s="239"/>
      <c r="M628" s="240" t="s">
        <v>18</v>
      </c>
      <c r="N628" s="241" t="s">
        <v>46</v>
      </c>
      <c r="O628" s="66"/>
      <c r="P628" s="180">
        <f>O628*H628</f>
        <v>0</v>
      </c>
      <c r="Q628" s="180">
        <v>2.81E-3</v>
      </c>
      <c r="R628" s="180">
        <f>Q628*H628</f>
        <v>2.3154400000000002E-2</v>
      </c>
      <c r="S628" s="180">
        <v>0</v>
      </c>
      <c r="T628" s="181">
        <f>S628*H628</f>
        <v>0</v>
      </c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R628" s="182" t="s">
        <v>173</v>
      </c>
      <c r="AT628" s="182" t="s">
        <v>396</v>
      </c>
      <c r="AU628" s="182" t="s">
        <v>141</v>
      </c>
      <c r="AY628" s="19" t="s">
        <v>132</v>
      </c>
      <c r="BE628" s="183">
        <f>IF(N628="základní",J628,0)</f>
        <v>0</v>
      </c>
      <c r="BF628" s="183">
        <f>IF(N628="snížená",J628,0)</f>
        <v>0</v>
      </c>
      <c r="BG628" s="183">
        <f>IF(N628="zákl. přenesená",J628,0)</f>
        <v>0</v>
      </c>
      <c r="BH628" s="183">
        <f>IF(N628="sníž. přenesená",J628,0)</f>
        <v>0</v>
      </c>
      <c r="BI628" s="183">
        <f>IF(N628="nulová",J628,0)</f>
        <v>0</v>
      </c>
      <c r="BJ628" s="19" t="s">
        <v>83</v>
      </c>
      <c r="BK628" s="183">
        <f>ROUND(I628*H628,2)</f>
        <v>0</v>
      </c>
      <c r="BL628" s="19" t="s">
        <v>131</v>
      </c>
      <c r="BM628" s="182" t="s">
        <v>779</v>
      </c>
    </row>
    <row r="629" spans="1:65" s="13" customFormat="1" ht="10.199999999999999">
      <c r="B629" s="189"/>
      <c r="C629" s="190"/>
      <c r="D629" s="184" t="s">
        <v>165</v>
      </c>
      <c r="E629" s="190"/>
      <c r="F629" s="192" t="s">
        <v>780</v>
      </c>
      <c r="G629" s="190"/>
      <c r="H629" s="193">
        <v>8.24</v>
      </c>
      <c r="I629" s="194"/>
      <c r="J629" s="190"/>
      <c r="K629" s="190"/>
      <c r="L629" s="195"/>
      <c r="M629" s="196"/>
      <c r="N629" s="197"/>
      <c r="O629" s="197"/>
      <c r="P629" s="197"/>
      <c r="Q629" s="197"/>
      <c r="R629" s="197"/>
      <c r="S629" s="197"/>
      <c r="T629" s="198"/>
      <c r="AT629" s="199" t="s">
        <v>165</v>
      </c>
      <c r="AU629" s="199" t="s">
        <v>141</v>
      </c>
      <c r="AV629" s="13" t="s">
        <v>85</v>
      </c>
      <c r="AW629" s="13" t="s">
        <v>4</v>
      </c>
      <c r="AX629" s="13" t="s">
        <v>83</v>
      </c>
      <c r="AY629" s="199" t="s">
        <v>132</v>
      </c>
    </row>
    <row r="630" spans="1:65" s="2" customFormat="1" ht="37.799999999999997" customHeight="1">
      <c r="A630" s="36"/>
      <c r="B630" s="37"/>
      <c r="C630" s="171" t="s">
        <v>781</v>
      </c>
      <c r="D630" s="171" t="s">
        <v>136</v>
      </c>
      <c r="E630" s="172" t="s">
        <v>782</v>
      </c>
      <c r="F630" s="173" t="s">
        <v>783</v>
      </c>
      <c r="G630" s="174" t="s">
        <v>222</v>
      </c>
      <c r="H630" s="175">
        <v>169</v>
      </c>
      <c r="I630" s="176"/>
      <c r="J630" s="177">
        <f>ROUND(I630*H630,2)</f>
        <v>0</v>
      </c>
      <c r="K630" s="173" t="s">
        <v>140</v>
      </c>
      <c r="L630" s="41"/>
      <c r="M630" s="178" t="s">
        <v>18</v>
      </c>
      <c r="N630" s="179" t="s">
        <v>46</v>
      </c>
      <c r="O630" s="66"/>
      <c r="P630" s="180">
        <f>O630*H630</f>
        <v>0</v>
      </c>
      <c r="Q630" s="180">
        <v>1.0000000000000001E-5</v>
      </c>
      <c r="R630" s="180">
        <f>Q630*H630</f>
        <v>1.6900000000000001E-3</v>
      </c>
      <c r="S630" s="180">
        <v>0</v>
      </c>
      <c r="T630" s="181">
        <f>S630*H630</f>
        <v>0</v>
      </c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R630" s="182" t="s">
        <v>131</v>
      </c>
      <c r="AT630" s="182" t="s">
        <v>136</v>
      </c>
      <c r="AU630" s="182" t="s">
        <v>141</v>
      </c>
      <c r="AY630" s="19" t="s">
        <v>132</v>
      </c>
      <c r="BE630" s="183">
        <f>IF(N630="základní",J630,0)</f>
        <v>0</v>
      </c>
      <c r="BF630" s="183">
        <f>IF(N630="snížená",J630,0)</f>
        <v>0</v>
      </c>
      <c r="BG630" s="183">
        <f>IF(N630="zákl. přenesená",J630,0)</f>
        <v>0</v>
      </c>
      <c r="BH630" s="183">
        <f>IF(N630="sníž. přenesená",J630,0)</f>
        <v>0</v>
      </c>
      <c r="BI630" s="183">
        <f>IF(N630="nulová",J630,0)</f>
        <v>0</v>
      </c>
      <c r="BJ630" s="19" t="s">
        <v>83</v>
      </c>
      <c r="BK630" s="183">
        <f>ROUND(I630*H630,2)</f>
        <v>0</v>
      </c>
      <c r="BL630" s="19" t="s">
        <v>131</v>
      </c>
      <c r="BM630" s="182" t="s">
        <v>784</v>
      </c>
    </row>
    <row r="631" spans="1:65" s="2" customFormat="1" ht="19.2">
      <c r="A631" s="36"/>
      <c r="B631" s="37"/>
      <c r="C631" s="38"/>
      <c r="D631" s="184" t="s">
        <v>163</v>
      </c>
      <c r="E631" s="38"/>
      <c r="F631" s="185" t="s">
        <v>785</v>
      </c>
      <c r="G631" s="38"/>
      <c r="H631" s="38"/>
      <c r="I631" s="186"/>
      <c r="J631" s="38"/>
      <c r="K631" s="38"/>
      <c r="L631" s="41"/>
      <c r="M631" s="187"/>
      <c r="N631" s="188"/>
      <c r="O631" s="66"/>
      <c r="P631" s="66"/>
      <c r="Q631" s="66"/>
      <c r="R631" s="66"/>
      <c r="S631" s="66"/>
      <c r="T631" s="67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T631" s="19" t="s">
        <v>163</v>
      </c>
      <c r="AU631" s="19" t="s">
        <v>141</v>
      </c>
    </row>
    <row r="632" spans="1:65" s="13" customFormat="1" ht="10.199999999999999">
      <c r="B632" s="189"/>
      <c r="C632" s="190"/>
      <c r="D632" s="184" t="s">
        <v>165</v>
      </c>
      <c r="E632" s="191" t="s">
        <v>18</v>
      </c>
      <c r="F632" s="192" t="s">
        <v>786</v>
      </c>
      <c r="G632" s="190"/>
      <c r="H632" s="193">
        <v>169</v>
      </c>
      <c r="I632" s="194"/>
      <c r="J632" s="190"/>
      <c r="K632" s="190"/>
      <c r="L632" s="195"/>
      <c r="M632" s="196"/>
      <c r="N632" s="197"/>
      <c r="O632" s="197"/>
      <c r="P632" s="197"/>
      <c r="Q632" s="197"/>
      <c r="R632" s="197"/>
      <c r="S632" s="197"/>
      <c r="T632" s="198"/>
      <c r="AT632" s="199" t="s">
        <v>165</v>
      </c>
      <c r="AU632" s="199" t="s">
        <v>141</v>
      </c>
      <c r="AV632" s="13" t="s">
        <v>85</v>
      </c>
      <c r="AW632" s="13" t="s">
        <v>34</v>
      </c>
      <c r="AX632" s="13" t="s">
        <v>83</v>
      </c>
      <c r="AY632" s="199" t="s">
        <v>132</v>
      </c>
    </row>
    <row r="633" spans="1:65" s="2" customFormat="1" ht="14.4" customHeight="1">
      <c r="A633" s="36"/>
      <c r="B633" s="37"/>
      <c r="C633" s="232" t="s">
        <v>787</v>
      </c>
      <c r="D633" s="232" t="s">
        <v>396</v>
      </c>
      <c r="E633" s="233" t="s">
        <v>788</v>
      </c>
      <c r="F633" s="234" t="s">
        <v>789</v>
      </c>
      <c r="G633" s="235" t="s">
        <v>222</v>
      </c>
      <c r="H633" s="236">
        <v>9.27</v>
      </c>
      <c r="I633" s="237"/>
      <c r="J633" s="238">
        <f>ROUND(I633*H633,2)</f>
        <v>0</v>
      </c>
      <c r="K633" s="234" t="s">
        <v>140</v>
      </c>
      <c r="L633" s="239"/>
      <c r="M633" s="240" t="s">
        <v>18</v>
      </c>
      <c r="N633" s="241" t="s">
        <v>46</v>
      </c>
      <c r="O633" s="66"/>
      <c r="P633" s="180">
        <f>O633*H633</f>
        <v>0</v>
      </c>
      <c r="Q633" s="180">
        <v>2.6700000000000001E-3</v>
      </c>
      <c r="R633" s="180">
        <f>Q633*H633</f>
        <v>2.4750899999999999E-2</v>
      </c>
      <c r="S633" s="180">
        <v>0</v>
      </c>
      <c r="T633" s="181">
        <f>S633*H633</f>
        <v>0</v>
      </c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R633" s="182" t="s">
        <v>173</v>
      </c>
      <c r="AT633" s="182" t="s">
        <v>396</v>
      </c>
      <c r="AU633" s="182" t="s">
        <v>141</v>
      </c>
      <c r="AY633" s="19" t="s">
        <v>132</v>
      </c>
      <c r="BE633" s="183">
        <f>IF(N633="základní",J633,0)</f>
        <v>0</v>
      </c>
      <c r="BF633" s="183">
        <f>IF(N633="snížená",J633,0)</f>
        <v>0</v>
      </c>
      <c r="BG633" s="183">
        <f>IF(N633="zákl. přenesená",J633,0)</f>
        <v>0</v>
      </c>
      <c r="BH633" s="183">
        <f>IF(N633="sníž. přenesená",J633,0)</f>
        <v>0</v>
      </c>
      <c r="BI633" s="183">
        <f>IF(N633="nulová",J633,0)</f>
        <v>0</v>
      </c>
      <c r="BJ633" s="19" t="s">
        <v>83</v>
      </c>
      <c r="BK633" s="183">
        <f>ROUND(I633*H633,2)</f>
        <v>0</v>
      </c>
      <c r="BL633" s="19" t="s">
        <v>131</v>
      </c>
      <c r="BM633" s="182" t="s">
        <v>790</v>
      </c>
    </row>
    <row r="634" spans="1:65" s="13" customFormat="1" ht="10.199999999999999">
      <c r="B634" s="189"/>
      <c r="C634" s="190"/>
      <c r="D634" s="184" t="s">
        <v>165</v>
      </c>
      <c r="E634" s="190"/>
      <c r="F634" s="192" t="s">
        <v>791</v>
      </c>
      <c r="G634" s="190"/>
      <c r="H634" s="193">
        <v>9.27</v>
      </c>
      <c r="I634" s="194"/>
      <c r="J634" s="190"/>
      <c r="K634" s="190"/>
      <c r="L634" s="195"/>
      <c r="M634" s="196"/>
      <c r="N634" s="197"/>
      <c r="O634" s="197"/>
      <c r="P634" s="197"/>
      <c r="Q634" s="197"/>
      <c r="R634" s="197"/>
      <c r="S634" s="197"/>
      <c r="T634" s="198"/>
      <c r="AT634" s="199" t="s">
        <v>165</v>
      </c>
      <c r="AU634" s="199" t="s">
        <v>141</v>
      </c>
      <c r="AV634" s="13" t="s">
        <v>85</v>
      </c>
      <c r="AW634" s="13" t="s">
        <v>4</v>
      </c>
      <c r="AX634" s="13" t="s">
        <v>83</v>
      </c>
      <c r="AY634" s="199" t="s">
        <v>132</v>
      </c>
    </row>
    <row r="635" spans="1:65" s="2" customFormat="1" ht="37.799999999999997" customHeight="1">
      <c r="A635" s="36"/>
      <c r="B635" s="37"/>
      <c r="C635" s="232" t="s">
        <v>792</v>
      </c>
      <c r="D635" s="232" t="s">
        <v>396</v>
      </c>
      <c r="E635" s="233" t="s">
        <v>793</v>
      </c>
      <c r="F635" s="234" t="s">
        <v>794</v>
      </c>
      <c r="G635" s="235" t="s">
        <v>222</v>
      </c>
      <c r="H635" s="236">
        <v>164.90299999999999</v>
      </c>
      <c r="I635" s="237"/>
      <c r="J635" s="238">
        <f>ROUND(I635*H635,2)</f>
        <v>0</v>
      </c>
      <c r="K635" s="234" t="s">
        <v>795</v>
      </c>
      <c r="L635" s="239"/>
      <c r="M635" s="240" t="s">
        <v>18</v>
      </c>
      <c r="N635" s="241" t="s">
        <v>46</v>
      </c>
      <c r="O635" s="66"/>
      <c r="P635" s="180">
        <f>O635*H635</f>
        <v>0</v>
      </c>
      <c r="Q635" s="180">
        <v>9.2000000000000003E-4</v>
      </c>
      <c r="R635" s="180">
        <f>Q635*H635</f>
        <v>0.15171076</v>
      </c>
      <c r="S635" s="180">
        <v>0</v>
      </c>
      <c r="T635" s="181">
        <f>S635*H635</f>
        <v>0</v>
      </c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R635" s="182" t="s">
        <v>173</v>
      </c>
      <c r="AT635" s="182" t="s">
        <v>396</v>
      </c>
      <c r="AU635" s="182" t="s">
        <v>141</v>
      </c>
      <c r="AY635" s="19" t="s">
        <v>132</v>
      </c>
      <c r="BE635" s="183">
        <f>IF(N635="základní",J635,0)</f>
        <v>0</v>
      </c>
      <c r="BF635" s="183">
        <f>IF(N635="snížená",J635,0)</f>
        <v>0</v>
      </c>
      <c r="BG635" s="183">
        <f>IF(N635="zákl. přenesená",J635,0)</f>
        <v>0</v>
      </c>
      <c r="BH635" s="183">
        <f>IF(N635="sníž. přenesená",J635,0)</f>
        <v>0</v>
      </c>
      <c r="BI635" s="183">
        <f>IF(N635="nulová",J635,0)</f>
        <v>0</v>
      </c>
      <c r="BJ635" s="19" t="s">
        <v>83</v>
      </c>
      <c r="BK635" s="183">
        <f>ROUND(I635*H635,2)</f>
        <v>0</v>
      </c>
      <c r="BL635" s="19" t="s">
        <v>131</v>
      </c>
      <c r="BM635" s="182" t="s">
        <v>796</v>
      </c>
    </row>
    <row r="636" spans="1:65" s="2" customFormat="1" ht="19.2">
      <c r="A636" s="36"/>
      <c r="B636" s="37"/>
      <c r="C636" s="38"/>
      <c r="D636" s="184" t="s">
        <v>163</v>
      </c>
      <c r="E636" s="38"/>
      <c r="F636" s="185" t="s">
        <v>797</v>
      </c>
      <c r="G636" s="38"/>
      <c r="H636" s="38"/>
      <c r="I636" s="186"/>
      <c r="J636" s="38"/>
      <c r="K636" s="38"/>
      <c r="L636" s="41"/>
      <c r="M636" s="187"/>
      <c r="N636" s="188"/>
      <c r="O636" s="66"/>
      <c r="P636" s="66"/>
      <c r="Q636" s="66"/>
      <c r="R636" s="66"/>
      <c r="S636" s="66"/>
      <c r="T636" s="67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T636" s="19" t="s">
        <v>163</v>
      </c>
      <c r="AU636" s="19" t="s">
        <v>141</v>
      </c>
    </row>
    <row r="637" spans="1:65" s="13" customFormat="1" ht="10.199999999999999">
      <c r="B637" s="189"/>
      <c r="C637" s="190"/>
      <c r="D637" s="184" t="s">
        <v>165</v>
      </c>
      <c r="E637" s="190"/>
      <c r="F637" s="192" t="s">
        <v>798</v>
      </c>
      <c r="G637" s="190"/>
      <c r="H637" s="193">
        <v>164.90299999999999</v>
      </c>
      <c r="I637" s="194"/>
      <c r="J637" s="190"/>
      <c r="K637" s="190"/>
      <c r="L637" s="195"/>
      <c r="M637" s="196"/>
      <c r="N637" s="197"/>
      <c r="O637" s="197"/>
      <c r="P637" s="197"/>
      <c r="Q637" s="197"/>
      <c r="R637" s="197"/>
      <c r="S637" s="197"/>
      <c r="T637" s="198"/>
      <c r="AT637" s="199" t="s">
        <v>165</v>
      </c>
      <c r="AU637" s="199" t="s">
        <v>141</v>
      </c>
      <c r="AV637" s="13" t="s">
        <v>85</v>
      </c>
      <c r="AW637" s="13" t="s">
        <v>4</v>
      </c>
      <c r="AX637" s="13" t="s">
        <v>83</v>
      </c>
      <c r="AY637" s="199" t="s">
        <v>132</v>
      </c>
    </row>
    <row r="638" spans="1:65" s="2" customFormat="1" ht="37.799999999999997" customHeight="1">
      <c r="A638" s="36"/>
      <c r="B638" s="37"/>
      <c r="C638" s="171" t="s">
        <v>799</v>
      </c>
      <c r="D638" s="171" t="s">
        <v>136</v>
      </c>
      <c r="E638" s="172" t="s">
        <v>800</v>
      </c>
      <c r="F638" s="173" t="s">
        <v>801</v>
      </c>
      <c r="G638" s="174" t="s">
        <v>222</v>
      </c>
      <c r="H638" s="175">
        <v>78</v>
      </c>
      <c r="I638" s="176"/>
      <c r="J638" s="177">
        <f>ROUND(I638*H638,2)</f>
        <v>0</v>
      </c>
      <c r="K638" s="173" t="s">
        <v>140</v>
      </c>
      <c r="L638" s="41"/>
      <c r="M638" s="178" t="s">
        <v>18</v>
      </c>
      <c r="N638" s="179" t="s">
        <v>46</v>
      </c>
      <c r="O638" s="66"/>
      <c r="P638" s="180">
        <f>O638*H638</f>
        <v>0</v>
      </c>
      <c r="Q638" s="180">
        <v>1.0000000000000001E-5</v>
      </c>
      <c r="R638" s="180">
        <f>Q638*H638</f>
        <v>7.8000000000000009E-4</v>
      </c>
      <c r="S638" s="180">
        <v>0</v>
      </c>
      <c r="T638" s="181">
        <f>S638*H638</f>
        <v>0</v>
      </c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R638" s="182" t="s">
        <v>131</v>
      </c>
      <c r="AT638" s="182" t="s">
        <v>136</v>
      </c>
      <c r="AU638" s="182" t="s">
        <v>141</v>
      </c>
      <c r="AY638" s="19" t="s">
        <v>132</v>
      </c>
      <c r="BE638" s="183">
        <f>IF(N638="základní",J638,0)</f>
        <v>0</v>
      </c>
      <c r="BF638" s="183">
        <f>IF(N638="snížená",J638,0)</f>
        <v>0</v>
      </c>
      <c r="BG638" s="183">
        <f>IF(N638="zákl. přenesená",J638,0)</f>
        <v>0</v>
      </c>
      <c r="BH638" s="183">
        <f>IF(N638="sníž. přenesená",J638,0)</f>
        <v>0</v>
      </c>
      <c r="BI638" s="183">
        <f>IF(N638="nulová",J638,0)</f>
        <v>0</v>
      </c>
      <c r="BJ638" s="19" t="s">
        <v>83</v>
      </c>
      <c r="BK638" s="183">
        <f>ROUND(I638*H638,2)</f>
        <v>0</v>
      </c>
      <c r="BL638" s="19" t="s">
        <v>131</v>
      </c>
      <c r="BM638" s="182" t="s">
        <v>802</v>
      </c>
    </row>
    <row r="639" spans="1:65" s="13" customFormat="1" ht="10.199999999999999">
      <c r="B639" s="189"/>
      <c r="C639" s="190"/>
      <c r="D639" s="184" t="s">
        <v>165</v>
      </c>
      <c r="E639" s="191" t="s">
        <v>18</v>
      </c>
      <c r="F639" s="192" t="s">
        <v>803</v>
      </c>
      <c r="G639" s="190"/>
      <c r="H639" s="193">
        <v>78</v>
      </c>
      <c r="I639" s="194"/>
      <c r="J639" s="190"/>
      <c r="K639" s="190"/>
      <c r="L639" s="195"/>
      <c r="M639" s="196"/>
      <c r="N639" s="197"/>
      <c r="O639" s="197"/>
      <c r="P639" s="197"/>
      <c r="Q639" s="197"/>
      <c r="R639" s="197"/>
      <c r="S639" s="197"/>
      <c r="T639" s="198"/>
      <c r="AT639" s="199" t="s">
        <v>165</v>
      </c>
      <c r="AU639" s="199" t="s">
        <v>141</v>
      </c>
      <c r="AV639" s="13" t="s">
        <v>85</v>
      </c>
      <c r="AW639" s="13" t="s">
        <v>34</v>
      </c>
      <c r="AX639" s="13" t="s">
        <v>83</v>
      </c>
      <c r="AY639" s="199" t="s">
        <v>132</v>
      </c>
    </row>
    <row r="640" spans="1:65" s="2" customFormat="1" ht="14.4" customHeight="1">
      <c r="A640" s="36"/>
      <c r="B640" s="37"/>
      <c r="C640" s="232" t="s">
        <v>804</v>
      </c>
      <c r="D640" s="232" t="s">
        <v>396</v>
      </c>
      <c r="E640" s="233" t="s">
        <v>805</v>
      </c>
      <c r="F640" s="234" t="s">
        <v>806</v>
      </c>
      <c r="G640" s="235" t="s">
        <v>222</v>
      </c>
      <c r="H640" s="236">
        <v>80.34</v>
      </c>
      <c r="I640" s="237"/>
      <c r="J640" s="238">
        <f>ROUND(I640*H640,2)</f>
        <v>0</v>
      </c>
      <c r="K640" s="234" t="s">
        <v>140</v>
      </c>
      <c r="L640" s="239"/>
      <c r="M640" s="240" t="s">
        <v>18</v>
      </c>
      <c r="N640" s="241" t="s">
        <v>46</v>
      </c>
      <c r="O640" s="66"/>
      <c r="P640" s="180">
        <f>O640*H640</f>
        <v>0</v>
      </c>
      <c r="Q640" s="180">
        <v>3.8300000000000001E-3</v>
      </c>
      <c r="R640" s="180">
        <f>Q640*H640</f>
        <v>0.30770220000000004</v>
      </c>
      <c r="S640" s="180">
        <v>0</v>
      </c>
      <c r="T640" s="181">
        <f>S640*H640</f>
        <v>0</v>
      </c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R640" s="182" t="s">
        <v>173</v>
      </c>
      <c r="AT640" s="182" t="s">
        <v>396</v>
      </c>
      <c r="AU640" s="182" t="s">
        <v>141</v>
      </c>
      <c r="AY640" s="19" t="s">
        <v>132</v>
      </c>
      <c r="BE640" s="183">
        <f>IF(N640="základní",J640,0)</f>
        <v>0</v>
      </c>
      <c r="BF640" s="183">
        <f>IF(N640="snížená",J640,0)</f>
        <v>0</v>
      </c>
      <c r="BG640" s="183">
        <f>IF(N640="zákl. přenesená",J640,0)</f>
        <v>0</v>
      </c>
      <c r="BH640" s="183">
        <f>IF(N640="sníž. přenesená",J640,0)</f>
        <v>0</v>
      </c>
      <c r="BI640" s="183">
        <f>IF(N640="nulová",J640,0)</f>
        <v>0</v>
      </c>
      <c r="BJ640" s="19" t="s">
        <v>83</v>
      </c>
      <c r="BK640" s="183">
        <f>ROUND(I640*H640,2)</f>
        <v>0</v>
      </c>
      <c r="BL640" s="19" t="s">
        <v>131</v>
      </c>
      <c r="BM640" s="182" t="s">
        <v>807</v>
      </c>
    </row>
    <row r="641" spans="1:65" s="13" customFormat="1" ht="10.199999999999999">
      <c r="B641" s="189"/>
      <c r="C641" s="190"/>
      <c r="D641" s="184" t="s">
        <v>165</v>
      </c>
      <c r="E641" s="190"/>
      <c r="F641" s="192" t="s">
        <v>808</v>
      </c>
      <c r="G641" s="190"/>
      <c r="H641" s="193">
        <v>80.34</v>
      </c>
      <c r="I641" s="194"/>
      <c r="J641" s="190"/>
      <c r="K641" s="190"/>
      <c r="L641" s="195"/>
      <c r="M641" s="196"/>
      <c r="N641" s="197"/>
      <c r="O641" s="197"/>
      <c r="P641" s="197"/>
      <c r="Q641" s="197"/>
      <c r="R641" s="197"/>
      <c r="S641" s="197"/>
      <c r="T641" s="198"/>
      <c r="AT641" s="199" t="s">
        <v>165</v>
      </c>
      <c r="AU641" s="199" t="s">
        <v>141</v>
      </c>
      <c r="AV641" s="13" t="s">
        <v>85</v>
      </c>
      <c r="AW641" s="13" t="s">
        <v>4</v>
      </c>
      <c r="AX641" s="13" t="s">
        <v>83</v>
      </c>
      <c r="AY641" s="199" t="s">
        <v>132</v>
      </c>
    </row>
    <row r="642" spans="1:65" s="2" customFormat="1" ht="37.799999999999997" customHeight="1">
      <c r="A642" s="36"/>
      <c r="B642" s="37"/>
      <c r="C642" s="171" t="s">
        <v>809</v>
      </c>
      <c r="D642" s="171" t="s">
        <v>136</v>
      </c>
      <c r="E642" s="172" t="s">
        <v>810</v>
      </c>
      <c r="F642" s="173" t="s">
        <v>811</v>
      </c>
      <c r="G642" s="174" t="s">
        <v>222</v>
      </c>
      <c r="H642" s="175">
        <v>52</v>
      </c>
      <c r="I642" s="176"/>
      <c r="J642" s="177">
        <f>ROUND(I642*H642,2)</f>
        <v>0</v>
      </c>
      <c r="K642" s="173" t="s">
        <v>140</v>
      </c>
      <c r="L642" s="41"/>
      <c r="M642" s="178" t="s">
        <v>18</v>
      </c>
      <c r="N642" s="179" t="s">
        <v>46</v>
      </c>
      <c r="O642" s="66"/>
      <c r="P642" s="180">
        <f>O642*H642</f>
        <v>0</v>
      </c>
      <c r="Q642" s="180">
        <v>2.0000000000000002E-5</v>
      </c>
      <c r="R642" s="180">
        <f>Q642*H642</f>
        <v>1.0400000000000001E-3</v>
      </c>
      <c r="S642" s="180">
        <v>0</v>
      </c>
      <c r="T642" s="181">
        <f>S642*H642</f>
        <v>0</v>
      </c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R642" s="182" t="s">
        <v>131</v>
      </c>
      <c r="AT642" s="182" t="s">
        <v>136</v>
      </c>
      <c r="AU642" s="182" t="s">
        <v>141</v>
      </c>
      <c r="AY642" s="19" t="s">
        <v>132</v>
      </c>
      <c r="BE642" s="183">
        <f>IF(N642="základní",J642,0)</f>
        <v>0</v>
      </c>
      <c r="BF642" s="183">
        <f>IF(N642="snížená",J642,0)</f>
        <v>0</v>
      </c>
      <c r="BG642" s="183">
        <f>IF(N642="zákl. přenesená",J642,0)</f>
        <v>0</v>
      </c>
      <c r="BH642" s="183">
        <f>IF(N642="sníž. přenesená",J642,0)</f>
        <v>0</v>
      </c>
      <c r="BI642" s="183">
        <f>IF(N642="nulová",J642,0)</f>
        <v>0</v>
      </c>
      <c r="BJ642" s="19" t="s">
        <v>83</v>
      </c>
      <c r="BK642" s="183">
        <f>ROUND(I642*H642,2)</f>
        <v>0</v>
      </c>
      <c r="BL642" s="19" t="s">
        <v>131</v>
      </c>
      <c r="BM642" s="182" t="s">
        <v>812</v>
      </c>
    </row>
    <row r="643" spans="1:65" s="14" customFormat="1" ht="10.199999999999999">
      <c r="B643" s="200"/>
      <c r="C643" s="201"/>
      <c r="D643" s="184" t="s">
        <v>165</v>
      </c>
      <c r="E643" s="202" t="s">
        <v>18</v>
      </c>
      <c r="F643" s="203" t="s">
        <v>340</v>
      </c>
      <c r="G643" s="201"/>
      <c r="H643" s="202" t="s">
        <v>18</v>
      </c>
      <c r="I643" s="204"/>
      <c r="J643" s="201"/>
      <c r="K643" s="201"/>
      <c r="L643" s="205"/>
      <c r="M643" s="206"/>
      <c r="N643" s="207"/>
      <c r="O643" s="207"/>
      <c r="P643" s="207"/>
      <c r="Q643" s="207"/>
      <c r="R643" s="207"/>
      <c r="S643" s="207"/>
      <c r="T643" s="208"/>
      <c r="AT643" s="209" t="s">
        <v>165</v>
      </c>
      <c r="AU643" s="209" t="s">
        <v>141</v>
      </c>
      <c r="AV643" s="14" t="s">
        <v>83</v>
      </c>
      <c r="AW643" s="14" t="s">
        <v>34</v>
      </c>
      <c r="AX643" s="14" t="s">
        <v>75</v>
      </c>
      <c r="AY643" s="209" t="s">
        <v>132</v>
      </c>
    </row>
    <row r="644" spans="1:65" s="13" customFormat="1" ht="10.199999999999999">
      <c r="B644" s="189"/>
      <c r="C644" s="190"/>
      <c r="D644" s="184" t="s">
        <v>165</v>
      </c>
      <c r="E644" s="191" t="s">
        <v>18</v>
      </c>
      <c r="F644" s="192" t="s">
        <v>813</v>
      </c>
      <c r="G644" s="190"/>
      <c r="H644" s="193">
        <v>52</v>
      </c>
      <c r="I644" s="194"/>
      <c r="J644" s="190"/>
      <c r="K644" s="190"/>
      <c r="L644" s="195"/>
      <c r="M644" s="196"/>
      <c r="N644" s="197"/>
      <c r="O644" s="197"/>
      <c r="P644" s="197"/>
      <c r="Q644" s="197"/>
      <c r="R644" s="197"/>
      <c r="S644" s="197"/>
      <c r="T644" s="198"/>
      <c r="AT644" s="199" t="s">
        <v>165</v>
      </c>
      <c r="AU644" s="199" t="s">
        <v>141</v>
      </c>
      <c r="AV644" s="13" t="s">
        <v>85</v>
      </c>
      <c r="AW644" s="13" t="s">
        <v>34</v>
      </c>
      <c r="AX644" s="13" t="s">
        <v>83</v>
      </c>
      <c r="AY644" s="199" t="s">
        <v>132</v>
      </c>
    </row>
    <row r="645" spans="1:65" s="2" customFormat="1" ht="14.4" customHeight="1">
      <c r="A645" s="36"/>
      <c r="B645" s="37"/>
      <c r="C645" s="232" t="s">
        <v>814</v>
      </c>
      <c r="D645" s="232" t="s">
        <v>396</v>
      </c>
      <c r="E645" s="233" t="s">
        <v>815</v>
      </c>
      <c r="F645" s="234" t="s">
        <v>816</v>
      </c>
      <c r="G645" s="235" t="s">
        <v>222</v>
      </c>
      <c r="H645" s="236">
        <v>53.56</v>
      </c>
      <c r="I645" s="237"/>
      <c r="J645" s="238">
        <f>ROUND(I645*H645,2)</f>
        <v>0</v>
      </c>
      <c r="K645" s="234" t="s">
        <v>140</v>
      </c>
      <c r="L645" s="239"/>
      <c r="M645" s="240" t="s">
        <v>18</v>
      </c>
      <c r="N645" s="241" t="s">
        <v>46</v>
      </c>
      <c r="O645" s="66"/>
      <c r="P645" s="180">
        <f>O645*H645</f>
        <v>0</v>
      </c>
      <c r="Q645" s="180">
        <v>9.9500000000000005E-3</v>
      </c>
      <c r="R645" s="180">
        <f>Q645*H645</f>
        <v>0.53292200000000001</v>
      </c>
      <c r="S645" s="180">
        <v>0</v>
      </c>
      <c r="T645" s="181">
        <f>S645*H645</f>
        <v>0</v>
      </c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R645" s="182" t="s">
        <v>173</v>
      </c>
      <c r="AT645" s="182" t="s">
        <v>396</v>
      </c>
      <c r="AU645" s="182" t="s">
        <v>141</v>
      </c>
      <c r="AY645" s="19" t="s">
        <v>132</v>
      </c>
      <c r="BE645" s="183">
        <f>IF(N645="základní",J645,0)</f>
        <v>0</v>
      </c>
      <c r="BF645" s="183">
        <f>IF(N645="snížená",J645,0)</f>
        <v>0</v>
      </c>
      <c r="BG645" s="183">
        <f>IF(N645="zákl. přenesená",J645,0)</f>
        <v>0</v>
      </c>
      <c r="BH645" s="183">
        <f>IF(N645="sníž. přenesená",J645,0)</f>
        <v>0</v>
      </c>
      <c r="BI645" s="183">
        <f>IF(N645="nulová",J645,0)</f>
        <v>0</v>
      </c>
      <c r="BJ645" s="19" t="s">
        <v>83</v>
      </c>
      <c r="BK645" s="183">
        <f>ROUND(I645*H645,2)</f>
        <v>0</v>
      </c>
      <c r="BL645" s="19" t="s">
        <v>131</v>
      </c>
      <c r="BM645" s="182" t="s">
        <v>817</v>
      </c>
    </row>
    <row r="646" spans="1:65" s="13" customFormat="1" ht="10.199999999999999">
      <c r="B646" s="189"/>
      <c r="C646" s="190"/>
      <c r="D646" s="184" t="s">
        <v>165</v>
      </c>
      <c r="E646" s="190"/>
      <c r="F646" s="192" t="s">
        <v>818</v>
      </c>
      <c r="G646" s="190"/>
      <c r="H646" s="193">
        <v>53.56</v>
      </c>
      <c r="I646" s="194"/>
      <c r="J646" s="190"/>
      <c r="K646" s="190"/>
      <c r="L646" s="195"/>
      <c r="M646" s="196"/>
      <c r="N646" s="197"/>
      <c r="O646" s="197"/>
      <c r="P646" s="197"/>
      <c r="Q646" s="197"/>
      <c r="R646" s="197"/>
      <c r="S646" s="197"/>
      <c r="T646" s="198"/>
      <c r="AT646" s="199" t="s">
        <v>165</v>
      </c>
      <c r="AU646" s="199" t="s">
        <v>141</v>
      </c>
      <c r="AV646" s="13" t="s">
        <v>85</v>
      </c>
      <c r="AW646" s="13" t="s">
        <v>4</v>
      </c>
      <c r="AX646" s="13" t="s">
        <v>83</v>
      </c>
      <c r="AY646" s="199" t="s">
        <v>132</v>
      </c>
    </row>
    <row r="647" spans="1:65" s="2" customFormat="1" ht="37.799999999999997" customHeight="1">
      <c r="A647" s="36"/>
      <c r="B647" s="37"/>
      <c r="C647" s="171" t="s">
        <v>819</v>
      </c>
      <c r="D647" s="171" t="s">
        <v>136</v>
      </c>
      <c r="E647" s="172" t="s">
        <v>820</v>
      </c>
      <c r="F647" s="173" t="s">
        <v>821</v>
      </c>
      <c r="G647" s="174" t="s">
        <v>153</v>
      </c>
      <c r="H647" s="175">
        <v>540</v>
      </c>
      <c r="I647" s="176"/>
      <c r="J647" s="177">
        <f>ROUND(I647*H647,2)</f>
        <v>0</v>
      </c>
      <c r="K647" s="173" t="s">
        <v>140</v>
      </c>
      <c r="L647" s="41"/>
      <c r="M647" s="178" t="s">
        <v>18</v>
      </c>
      <c r="N647" s="179" t="s">
        <v>46</v>
      </c>
      <c r="O647" s="66"/>
      <c r="P647" s="180">
        <f>O647*H647</f>
        <v>0</v>
      </c>
      <c r="Q647" s="180">
        <v>0</v>
      </c>
      <c r="R647" s="180">
        <f>Q647*H647</f>
        <v>0</v>
      </c>
      <c r="S647" s="180">
        <v>0</v>
      </c>
      <c r="T647" s="181">
        <f>S647*H647</f>
        <v>0</v>
      </c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R647" s="182" t="s">
        <v>131</v>
      </c>
      <c r="AT647" s="182" t="s">
        <v>136</v>
      </c>
      <c r="AU647" s="182" t="s">
        <v>141</v>
      </c>
      <c r="AY647" s="19" t="s">
        <v>132</v>
      </c>
      <c r="BE647" s="183">
        <f>IF(N647="základní",J647,0)</f>
        <v>0</v>
      </c>
      <c r="BF647" s="183">
        <f>IF(N647="snížená",J647,0)</f>
        <v>0</v>
      </c>
      <c r="BG647" s="183">
        <f>IF(N647="zákl. přenesená",J647,0)</f>
        <v>0</v>
      </c>
      <c r="BH647" s="183">
        <f>IF(N647="sníž. přenesená",J647,0)</f>
        <v>0</v>
      </c>
      <c r="BI647" s="183">
        <f>IF(N647="nulová",J647,0)</f>
        <v>0</v>
      </c>
      <c r="BJ647" s="19" t="s">
        <v>83</v>
      </c>
      <c r="BK647" s="183">
        <f>ROUND(I647*H647,2)</f>
        <v>0</v>
      </c>
      <c r="BL647" s="19" t="s">
        <v>131</v>
      </c>
      <c r="BM647" s="182" t="s">
        <v>822</v>
      </c>
    </row>
    <row r="648" spans="1:65" s="13" customFormat="1" ht="10.199999999999999">
      <c r="B648" s="189"/>
      <c r="C648" s="190"/>
      <c r="D648" s="184" t="s">
        <v>165</v>
      </c>
      <c r="E648" s="191" t="s">
        <v>18</v>
      </c>
      <c r="F648" s="192" t="s">
        <v>823</v>
      </c>
      <c r="G648" s="190"/>
      <c r="H648" s="193">
        <v>540</v>
      </c>
      <c r="I648" s="194"/>
      <c r="J648" s="190"/>
      <c r="K648" s="190"/>
      <c r="L648" s="195"/>
      <c r="M648" s="196"/>
      <c r="N648" s="197"/>
      <c r="O648" s="197"/>
      <c r="P648" s="197"/>
      <c r="Q648" s="197"/>
      <c r="R648" s="197"/>
      <c r="S648" s="197"/>
      <c r="T648" s="198"/>
      <c r="AT648" s="199" t="s">
        <v>165</v>
      </c>
      <c r="AU648" s="199" t="s">
        <v>141</v>
      </c>
      <c r="AV648" s="13" t="s">
        <v>85</v>
      </c>
      <c r="AW648" s="13" t="s">
        <v>34</v>
      </c>
      <c r="AX648" s="13" t="s">
        <v>83</v>
      </c>
      <c r="AY648" s="199" t="s">
        <v>132</v>
      </c>
    </row>
    <row r="649" spans="1:65" s="2" customFormat="1" ht="14.4" customHeight="1">
      <c r="A649" s="36"/>
      <c r="B649" s="37"/>
      <c r="C649" s="232" t="s">
        <v>824</v>
      </c>
      <c r="D649" s="232" t="s">
        <v>396</v>
      </c>
      <c r="E649" s="233" t="s">
        <v>825</v>
      </c>
      <c r="F649" s="234" t="s">
        <v>826</v>
      </c>
      <c r="G649" s="235" t="s">
        <v>153</v>
      </c>
      <c r="H649" s="236">
        <v>4</v>
      </c>
      <c r="I649" s="237"/>
      <c r="J649" s="238">
        <f t="shared" ref="J649:J656" si="10">ROUND(I649*H649,2)</f>
        <v>0</v>
      </c>
      <c r="K649" s="234" t="s">
        <v>140</v>
      </c>
      <c r="L649" s="239"/>
      <c r="M649" s="240" t="s">
        <v>18</v>
      </c>
      <c r="N649" s="241" t="s">
        <v>46</v>
      </c>
      <c r="O649" s="66"/>
      <c r="P649" s="180">
        <f t="shared" ref="P649:P656" si="11">O649*H649</f>
        <v>0</v>
      </c>
      <c r="Q649" s="180">
        <v>4.4999999999999999E-4</v>
      </c>
      <c r="R649" s="180">
        <f t="shared" ref="R649:R656" si="12">Q649*H649</f>
        <v>1.8E-3</v>
      </c>
      <c r="S649" s="180">
        <v>0</v>
      </c>
      <c r="T649" s="181">
        <f t="shared" ref="T649:T656" si="13">S649*H649</f>
        <v>0</v>
      </c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R649" s="182" t="s">
        <v>173</v>
      </c>
      <c r="AT649" s="182" t="s">
        <v>396</v>
      </c>
      <c r="AU649" s="182" t="s">
        <v>141</v>
      </c>
      <c r="AY649" s="19" t="s">
        <v>132</v>
      </c>
      <c r="BE649" s="183">
        <f t="shared" ref="BE649:BE656" si="14">IF(N649="základní",J649,0)</f>
        <v>0</v>
      </c>
      <c r="BF649" s="183">
        <f t="shared" ref="BF649:BF656" si="15">IF(N649="snížená",J649,0)</f>
        <v>0</v>
      </c>
      <c r="BG649" s="183">
        <f t="shared" ref="BG649:BG656" si="16">IF(N649="zákl. přenesená",J649,0)</f>
        <v>0</v>
      </c>
      <c r="BH649" s="183">
        <f t="shared" ref="BH649:BH656" si="17">IF(N649="sníž. přenesená",J649,0)</f>
        <v>0</v>
      </c>
      <c r="BI649" s="183">
        <f t="shared" ref="BI649:BI656" si="18">IF(N649="nulová",J649,0)</f>
        <v>0</v>
      </c>
      <c r="BJ649" s="19" t="s">
        <v>83</v>
      </c>
      <c r="BK649" s="183">
        <f t="shared" ref="BK649:BK656" si="19">ROUND(I649*H649,2)</f>
        <v>0</v>
      </c>
      <c r="BL649" s="19" t="s">
        <v>131</v>
      </c>
      <c r="BM649" s="182" t="s">
        <v>827</v>
      </c>
    </row>
    <row r="650" spans="1:65" s="2" customFormat="1" ht="14.4" customHeight="1">
      <c r="A650" s="36"/>
      <c r="B650" s="37"/>
      <c r="C650" s="232" t="s">
        <v>828</v>
      </c>
      <c r="D650" s="232" t="s">
        <v>396</v>
      </c>
      <c r="E650" s="233" t="s">
        <v>829</v>
      </c>
      <c r="F650" s="234" t="s">
        <v>830</v>
      </c>
      <c r="G650" s="235" t="s">
        <v>153</v>
      </c>
      <c r="H650" s="236">
        <v>4</v>
      </c>
      <c r="I650" s="237"/>
      <c r="J650" s="238">
        <f t="shared" si="10"/>
        <v>0</v>
      </c>
      <c r="K650" s="234" t="s">
        <v>140</v>
      </c>
      <c r="L650" s="239"/>
      <c r="M650" s="240" t="s">
        <v>18</v>
      </c>
      <c r="N650" s="241" t="s">
        <v>46</v>
      </c>
      <c r="O650" s="66"/>
      <c r="P650" s="180">
        <f t="shared" si="11"/>
        <v>0</v>
      </c>
      <c r="Q650" s="180">
        <v>1.3999999999999999E-4</v>
      </c>
      <c r="R650" s="180">
        <f t="shared" si="12"/>
        <v>5.5999999999999995E-4</v>
      </c>
      <c r="S650" s="180">
        <v>0</v>
      </c>
      <c r="T650" s="181">
        <f t="shared" si="13"/>
        <v>0</v>
      </c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R650" s="182" t="s">
        <v>173</v>
      </c>
      <c r="AT650" s="182" t="s">
        <v>396</v>
      </c>
      <c r="AU650" s="182" t="s">
        <v>141</v>
      </c>
      <c r="AY650" s="19" t="s">
        <v>132</v>
      </c>
      <c r="BE650" s="183">
        <f t="shared" si="14"/>
        <v>0</v>
      </c>
      <c r="BF650" s="183">
        <f t="shared" si="15"/>
        <v>0</v>
      </c>
      <c r="BG650" s="183">
        <f t="shared" si="16"/>
        <v>0</v>
      </c>
      <c r="BH650" s="183">
        <f t="shared" si="17"/>
        <v>0</v>
      </c>
      <c r="BI650" s="183">
        <f t="shared" si="18"/>
        <v>0</v>
      </c>
      <c r="BJ650" s="19" t="s">
        <v>83</v>
      </c>
      <c r="BK650" s="183">
        <f t="shared" si="19"/>
        <v>0</v>
      </c>
      <c r="BL650" s="19" t="s">
        <v>131</v>
      </c>
      <c r="BM650" s="182" t="s">
        <v>831</v>
      </c>
    </row>
    <row r="651" spans="1:65" s="2" customFormat="1" ht="14.4" customHeight="1">
      <c r="A651" s="36"/>
      <c r="B651" s="37"/>
      <c r="C651" s="232" t="s">
        <v>832</v>
      </c>
      <c r="D651" s="232" t="s">
        <v>396</v>
      </c>
      <c r="E651" s="233" t="s">
        <v>833</v>
      </c>
      <c r="F651" s="234" t="s">
        <v>834</v>
      </c>
      <c r="G651" s="235" t="s">
        <v>153</v>
      </c>
      <c r="H651" s="236">
        <v>152</v>
      </c>
      <c r="I651" s="237"/>
      <c r="J651" s="238">
        <f t="shared" si="10"/>
        <v>0</v>
      </c>
      <c r="K651" s="234" t="s">
        <v>140</v>
      </c>
      <c r="L651" s="239"/>
      <c r="M651" s="240" t="s">
        <v>18</v>
      </c>
      <c r="N651" s="241" t="s">
        <v>46</v>
      </c>
      <c r="O651" s="66"/>
      <c r="P651" s="180">
        <f t="shared" si="11"/>
        <v>0</v>
      </c>
      <c r="Q651" s="180">
        <v>2.9999999999999997E-4</v>
      </c>
      <c r="R651" s="180">
        <f t="shared" si="12"/>
        <v>4.5599999999999995E-2</v>
      </c>
      <c r="S651" s="180">
        <v>0</v>
      </c>
      <c r="T651" s="181">
        <f t="shared" si="13"/>
        <v>0</v>
      </c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R651" s="182" t="s">
        <v>173</v>
      </c>
      <c r="AT651" s="182" t="s">
        <v>396</v>
      </c>
      <c r="AU651" s="182" t="s">
        <v>141</v>
      </c>
      <c r="AY651" s="19" t="s">
        <v>132</v>
      </c>
      <c r="BE651" s="183">
        <f t="shared" si="14"/>
        <v>0</v>
      </c>
      <c r="BF651" s="183">
        <f t="shared" si="15"/>
        <v>0</v>
      </c>
      <c r="BG651" s="183">
        <f t="shared" si="16"/>
        <v>0</v>
      </c>
      <c r="BH651" s="183">
        <f t="shared" si="17"/>
        <v>0</v>
      </c>
      <c r="BI651" s="183">
        <f t="shared" si="18"/>
        <v>0</v>
      </c>
      <c r="BJ651" s="19" t="s">
        <v>83</v>
      </c>
      <c r="BK651" s="183">
        <f t="shared" si="19"/>
        <v>0</v>
      </c>
      <c r="BL651" s="19" t="s">
        <v>131</v>
      </c>
      <c r="BM651" s="182" t="s">
        <v>835</v>
      </c>
    </row>
    <row r="652" spans="1:65" s="2" customFormat="1" ht="24.15" customHeight="1">
      <c r="A652" s="36"/>
      <c r="B652" s="37"/>
      <c r="C652" s="232" t="s">
        <v>836</v>
      </c>
      <c r="D652" s="232" t="s">
        <v>396</v>
      </c>
      <c r="E652" s="233" t="s">
        <v>837</v>
      </c>
      <c r="F652" s="234" t="s">
        <v>838</v>
      </c>
      <c r="G652" s="235" t="s">
        <v>153</v>
      </c>
      <c r="H652" s="236">
        <v>152</v>
      </c>
      <c r="I652" s="237"/>
      <c r="J652" s="238">
        <f t="shared" si="10"/>
        <v>0</v>
      </c>
      <c r="K652" s="234" t="s">
        <v>140</v>
      </c>
      <c r="L652" s="239"/>
      <c r="M652" s="240" t="s">
        <v>18</v>
      </c>
      <c r="N652" s="241" t="s">
        <v>46</v>
      </c>
      <c r="O652" s="66"/>
      <c r="P652" s="180">
        <f t="shared" si="11"/>
        <v>0</v>
      </c>
      <c r="Q652" s="180">
        <v>1.2E-4</v>
      </c>
      <c r="R652" s="180">
        <f t="shared" si="12"/>
        <v>1.8239999999999999E-2</v>
      </c>
      <c r="S652" s="180">
        <v>0</v>
      </c>
      <c r="T652" s="181">
        <f t="shared" si="13"/>
        <v>0</v>
      </c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R652" s="182" t="s">
        <v>173</v>
      </c>
      <c r="AT652" s="182" t="s">
        <v>396</v>
      </c>
      <c r="AU652" s="182" t="s">
        <v>141</v>
      </c>
      <c r="AY652" s="19" t="s">
        <v>132</v>
      </c>
      <c r="BE652" s="183">
        <f t="shared" si="14"/>
        <v>0</v>
      </c>
      <c r="BF652" s="183">
        <f t="shared" si="15"/>
        <v>0</v>
      </c>
      <c r="BG652" s="183">
        <f t="shared" si="16"/>
        <v>0</v>
      </c>
      <c r="BH652" s="183">
        <f t="shared" si="17"/>
        <v>0</v>
      </c>
      <c r="BI652" s="183">
        <f t="shared" si="18"/>
        <v>0</v>
      </c>
      <c r="BJ652" s="19" t="s">
        <v>83</v>
      </c>
      <c r="BK652" s="183">
        <f t="shared" si="19"/>
        <v>0</v>
      </c>
      <c r="BL652" s="19" t="s">
        <v>131</v>
      </c>
      <c r="BM652" s="182" t="s">
        <v>839</v>
      </c>
    </row>
    <row r="653" spans="1:65" s="2" customFormat="1" ht="14.4" customHeight="1">
      <c r="A653" s="36"/>
      <c r="B653" s="37"/>
      <c r="C653" s="232" t="s">
        <v>840</v>
      </c>
      <c r="D653" s="232" t="s">
        <v>396</v>
      </c>
      <c r="E653" s="233" t="s">
        <v>841</v>
      </c>
      <c r="F653" s="234" t="s">
        <v>842</v>
      </c>
      <c r="G653" s="235" t="s">
        <v>153</v>
      </c>
      <c r="H653" s="236">
        <v>152</v>
      </c>
      <c r="I653" s="237"/>
      <c r="J653" s="238">
        <f t="shared" si="10"/>
        <v>0</v>
      </c>
      <c r="K653" s="234" t="s">
        <v>140</v>
      </c>
      <c r="L653" s="239"/>
      <c r="M653" s="240" t="s">
        <v>18</v>
      </c>
      <c r="N653" s="241" t="s">
        <v>46</v>
      </c>
      <c r="O653" s="66"/>
      <c r="P653" s="180">
        <f t="shared" si="11"/>
        <v>0</v>
      </c>
      <c r="Q653" s="180">
        <v>5.0000000000000002E-5</v>
      </c>
      <c r="R653" s="180">
        <f t="shared" si="12"/>
        <v>7.6E-3</v>
      </c>
      <c r="S653" s="180">
        <v>0</v>
      </c>
      <c r="T653" s="181">
        <f t="shared" si="13"/>
        <v>0</v>
      </c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R653" s="182" t="s">
        <v>173</v>
      </c>
      <c r="AT653" s="182" t="s">
        <v>396</v>
      </c>
      <c r="AU653" s="182" t="s">
        <v>141</v>
      </c>
      <c r="AY653" s="19" t="s">
        <v>132</v>
      </c>
      <c r="BE653" s="183">
        <f t="shared" si="14"/>
        <v>0</v>
      </c>
      <c r="BF653" s="183">
        <f t="shared" si="15"/>
        <v>0</v>
      </c>
      <c r="BG653" s="183">
        <f t="shared" si="16"/>
        <v>0</v>
      </c>
      <c r="BH653" s="183">
        <f t="shared" si="17"/>
        <v>0</v>
      </c>
      <c r="BI653" s="183">
        <f t="shared" si="18"/>
        <v>0</v>
      </c>
      <c r="BJ653" s="19" t="s">
        <v>83</v>
      </c>
      <c r="BK653" s="183">
        <f t="shared" si="19"/>
        <v>0</v>
      </c>
      <c r="BL653" s="19" t="s">
        <v>131</v>
      </c>
      <c r="BM653" s="182" t="s">
        <v>843</v>
      </c>
    </row>
    <row r="654" spans="1:65" s="2" customFormat="1" ht="24.15" customHeight="1">
      <c r="A654" s="36"/>
      <c r="B654" s="37"/>
      <c r="C654" s="232" t="s">
        <v>844</v>
      </c>
      <c r="D654" s="232" t="s">
        <v>396</v>
      </c>
      <c r="E654" s="233" t="s">
        <v>845</v>
      </c>
      <c r="F654" s="234" t="s">
        <v>846</v>
      </c>
      <c r="G654" s="235" t="s">
        <v>153</v>
      </c>
      <c r="H654" s="236">
        <v>152</v>
      </c>
      <c r="I654" s="237"/>
      <c r="J654" s="238">
        <f t="shared" si="10"/>
        <v>0</v>
      </c>
      <c r="K654" s="234" t="s">
        <v>140</v>
      </c>
      <c r="L654" s="239"/>
      <c r="M654" s="240" t="s">
        <v>18</v>
      </c>
      <c r="N654" s="241" t="s">
        <v>46</v>
      </c>
      <c r="O654" s="66"/>
      <c r="P654" s="180">
        <f t="shared" si="11"/>
        <v>0</v>
      </c>
      <c r="Q654" s="180">
        <v>5.9999999999999995E-4</v>
      </c>
      <c r="R654" s="180">
        <f t="shared" si="12"/>
        <v>9.1199999999999989E-2</v>
      </c>
      <c r="S654" s="180">
        <v>0</v>
      </c>
      <c r="T654" s="181">
        <f t="shared" si="13"/>
        <v>0</v>
      </c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R654" s="182" t="s">
        <v>173</v>
      </c>
      <c r="AT654" s="182" t="s">
        <v>396</v>
      </c>
      <c r="AU654" s="182" t="s">
        <v>141</v>
      </c>
      <c r="AY654" s="19" t="s">
        <v>132</v>
      </c>
      <c r="BE654" s="183">
        <f t="shared" si="14"/>
        <v>0</v>
      </c>
      <c r="BF654" s="183">
        <f t="shared" si="15"/>
        <v>0</v>
      </c>
      <c r="BG654" s="183">
        <f t="shared" si="16"/>
        <v>0</v>
      </c>
      <c r="BH654" s="183">
        <f t="shared" si="17"/>
        <v>0</v>
      </c>
      <c r="BI654" s="183">
        <f t="shared" si="18"/>
        <v>0</v>
      </c>
      <c r="BJ654" s="19" t="s">
        <v>83</v>
      </c>
      <c r="BK654" s="183">
        <f t="shared" si="19"/>
        <v>0</v>
      </c>
      <c r="BL654" s="19" t="s">
        <v>131</v>
      </c>
      <c r="BM654" s="182" t="s">
        <v>847</v>
      </c>
    </row>
    <row r="655" spans="1:65" s="2" customFormat="1" ht="14.4" customHeight="1">
      <c r="A655" s="36"/>
      <c r="B655" s="37"/>
      <c r="C655" s="171" t="s">
        <v>848</v>
      </c>
      <c r="D655" s="171" t="s">
        <v>136</v>
      </c>
      <c r="E655" s="172" t="s">
        <v>849</v>
      </c>
      <c r="F655" s="173" t="s">
        <v>850</v>
      </c>
      <c r="G655" s="174" t="s">
        <v>222</v>
      </c>
      <c r="H655" s="175">
        <v>8</v>
      </c>
      <c r="I655" s="176"/>
      <c r="J655" s="177">
        <f t="shared" si="10"/>
        <v>0</v>
      </c>
      <c r="K655" s="173" t="s">
        <v>140</v>
      </c>
      <c r="L655" s="41"/>
      <c r="M655" s="178" t="s">
        <v>18</v>
      </c>
      <c r="N655" s="179" t="s">
        <v>46</v>
      </c>
      <c r="O655" s="66"/>
      <c r="P655" s="180">
        <f t="shared" si="11"/>
        <v>0</v>
      </c>
      <c r="Q655" s="180">
        <v>0</v>
      </c>
      <c r="R655" s="180">
        <f t="shared" si="12"/>
        <v>0</v>
      </c>
      <c r="S655" s="180">
        <v>0</v>
      </c>
      <c r="T655" s="181">
        <f t="shared" si="13"/>
        <v>0</v>
      </c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R655" s="182" t="s">
        <v>131</v>
      </c>
      <c r="AT655" s="182" t="s">
        <v>136</v>
      </c>
      <c r="AU655" s="182" t="s">
        <v>141</v>
      </c>
      <c r="AY655" s="19" t="s">
        <v>132</v>
      </c>
      <c r="BE655" s="183">
        <f t="shared" si="14"/>
        <v>0</v>
      </c>
      <c r="BF655" s="183">
        <f t="shared" si="15"/>
        <v>0</v>
      </c>
      <c r="BG655" s="183">
        <f t="shared" si="16"/>
        <v>0</v>
      </c>
      <c r="BH655" s="183">
        <f t="shared" si="17"/>
        <v>0</v>
      </c>
      <c r="BI655" s="183">
        <f t="shared" si="18"/>
        <v>0</v>
      </c>
      <c r="BJ655" s="19" t="s">
        <v>83</v>
      </c>
      <c r="BK655" s="183">
        <f t="shared" si="19"/>
        <v>0</v>
      </c>
      <c r="BL655" s="19" t="s">
        <v>131</v>
      </c>
      <c r="BM655" s="182" t="s">
        <v>851</v>
      </c>
    </row>
    <row r="656" spans="1:65" s="2" customFormat="1" ht="14.4" customHeight="1">
      <c r="A656" s="36"/>
      <c r="B656" s="37"/>
      <c r="C656" s="171" t="s">
        <v>852</v>
      </c>
      <c r="D656" s="171" t="s">
        <v>136</v>
      </c>
      <c r="E656" s="172" t="s">
        <v>853</v>
      </c>
      <c r="F656" s="173" t="s">
        <v>854</v>
      </c>
      <c r="G656" s="174" t="s">
        <v>222</v>
      </c>
      <c r="H656" s="175">
        <v>151</v>
      </c>
      <c r="I656" s="176"/>
      <c r="J656" s="177">
        <f t="shared" si="10"/>
        <v>0</v>
      </c>
      <c r="K656" s="173" t="s">
        <v>140</v>
      </c>
      <c r="L656" s="41"/>
      <c r="M656" s="178" t="s">
        <v>18</v>
      </c>
      <c r="N656" s="179" t="s">
        <v>46</v>
      </c>
      <c r="O656" s="66"/>
      <c r="P656" s="180">
        <f t="shared" si="11"/>
        <v>0</v>
      </c>
      <c r="Q656" s="180">
        <v>0</v>
      </c>
      <c r="R656" s="180">
        <f t="shared" si="12"/>
        <v>0</v>
      </c>
      <c r="S656" s="180">
        <v>0</v>
      </c>
      <c r="T656" s="181">
        <f t="shared" si="13"/>
        <v>0</v>
      </c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R656" s="182" t="s">
        <v>131</v>
      </c>
      <c r="AT656" s="182" t="s">
        <v>136</v>
      </c>
      <c r="AU656" s="182" t="s">
        <v>141</v>
      </c>
      <c r="AY656" s="19" t="s">
        <v>132</v>
      </c>
      <c r="BE656" s="183">
        <f t="shared" si="14"/>
        <v>0</v>
      </c>
      <c r="BF656" s="183">
        <f t="shared" si="15"/>
        <v>0</v>
      </c>
      <c r="BG656" s="183">
        <f t="shared" si="16"/>
        <v>0</v>
      </c>
      <c r="BH656" s="183">
        <f t="shared" si="17"/>
        <v>0</v>
      </c>
      <c r="BI656" s="183">
        <f t="shared" si="18"/>
        <v>0</v>
      </c>
      <c r="BJ656" s="19" t="s">
        <v>83</v>
      </c>
      <c r="BK656" s="183">
        <f t="shared" si="19"/>
        <v>0</v>
      </c>
      <c r="BL656" s="19" t="s">
        <v>131</v>
      </c>
      <c r="BM656" s="182" t="s">
        <v>855</v>
      </c>
    </row>
    <row r="657" spans="1:65" s="13" customFormat="1" ht="10.199999999999999">
      <c r="B657" s="189"/>
      <c r="C657" s="190"/>
      <c r="D657" s="184" t="s">
        <v>165</v>
      </c>
      <c r="E657" s="191" t="s">
        <v>18</v>
      </c>
      <c r="F657" s="192" t="s">
        <v>856</v>
      </c>
      <c r="G657" s="190"/>
      <c r="H657" s="193">
        <v>151</v>
      </c>
      <c r="I657" s="194"/>
      <c r="J657" s="190"/>
      <c r="K657" s="190"/>
      <c r="L657" s="195"/>
      <c r="M657" s="196"/>
      <c r="N657" s="197"/>
      <c r="O657" s="197"/>
      <c r="P657" s="197"/>
      <c r="Q657" s="197"/>
      <c r="R657" s="197"/>
      <c r="S657" s="197"/>
      <c r="T657" s="198"/>
      <c r="AT657" s="199" t="s">
        <v>165</v>
      </c>
      <c r="AU657" s="199" t="s">
        <v>141</v>
      </c>
      <c r="AV657" s="13" t="s">
        <v>85</v>
      </c>
      <c r="AW657" s="13" t="s">
        <v>34</v>
      </c>
      <c r="AX657" s="13" t="s">
        <v>83</v>
      </c>
      <c r="AY657" s="199" t="s">
        <v>132</v>
      </c>
    </row>
    <row r="658" spans="1:65" s="2" customFormat="1" ht="24.15" customHeight="1">
      <c r="A658" s="36"/>
      <c r="B658" s="37"/>
      <c r="C658" s="171" t="s">
        <v>857</v>
      </c>
      <c r="D658" s="171" t="s">
        <v>136</v>
      </c>
      <c r="E658" s="172" t="s">
        <v>858</v>
      </c>
      <c r="F658" s="173" t="s">
        <v>859</v>
      </c>
      <c r="G658" s="174" t="s">
        <v>222</v>
      </c>
      <c r="H658" s="175">
        <v>52</v>
      </c>
      <c r="I658" s="176"/>
      <c r="J658" s="177">
        <f>ROUND(I658*H658,2)</f>
        <v>0</v>
      </c>
      <c r="K658" s="173" t="s">
        <v>140</v>
      </c>
      <c r="L658" s="41"/>
      <c r="M658" s="178" t="s">
        <v>18</v>
      </c>
      <c r="N658" s="179" t="s">
        <v>46</v>
      </c>
      <c r="O658" s="66"/>
      <c r="P658" s="180">
        <f>O658*H658</f>
        <v>0</v>
      </c>
      <c r="Q658" s="180">
        <v>0</v>
      </c>
      <c r="R658" s="180">
        <f>Q658*H658</f>
        <v>0</v>
      </c>
      <c r="S658" s="180">
        <v>0</v>
      </c>
      <c r="T658" s="181">
        <f>S658*H658</f>
        <v>0</v>
      </c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R658" s="182" t="s">
        <v>131</v>
      </c>
      <c r="AT658" s="182" t="s">
        <v>136</v>
      </c>
      <c r="AU658" s="182" t="s">
        <v>141</v>
      </c>
      <c r="AY658" s="19" t="s">
        <v>132</v>
      </c>
      <c r="BE658" s="183">
        <f>IF(N658="základní",J658,0)</f>
        <v>0</v>
      </c>
      <c r="BF658" s="183">
        <f>IF(N658="snížená",J658,0)</f>
        <v>0</v>
      </c>
      <c r="BG658" s="183">
        <f>IF(N658="zákl. přenesená",J658,0)</f>
        <v>0</v>
      </c>
      <c r="BH658" s="183">
        <f>IF(N658="sníž. přenesená",J658,0)</f>
        <v>0</v>
      </c>
      <c r="BI658" s="183">
        <f>IF(N658="nulová",J658,0)</f>
        <v>0</v>
      </c>
      <c r="BJ658" s="19" t="s">
        <v>83</v>
      </c>
      <c r="BK658" s="183">
        <f>ROUND(I658*H658,2)</f>
        <v>0</v>
      </c>
      <c r="BL658" s="19" t="s">
        <v>131</v>
      </c>
      <c r="BM658" s="182" t="s">
        <v>860</v>
      </c>
    </row>
    <row r="659" spans="1:65" s="13" customFormat="1" ht="10.199999999999999">
      <c r="B659" s="189"/>
      <c r="C659" s="190"/>
      <c r="D659" s="184" t="s">
        <v>165</v>
      </c>
      <c r="E659" s="191" t="s">
        <v>18</v>
      </c>
      <c r="F659" s="192" t="s">
        <v>552</v>
      </c>
      <c r="G659" s="190"/>
      <c r="H659" s="193">
        <v>52</v>
      </c>
      <c r="I659" s="194"/>
      <c r="J659" s="190"/>
      <c r="K659" s="190"/>
      <c r="L659" s="195"/>
      <c r="M659" s="196"/>
      <c r="N659" s="197"/>
      <c r="O659" s="197"/>
      <c r="P659" s="197"/>
      <c r="Q659" s="197"/>
      <c r="R659" s="197"/>
      <c r="S659" s="197"/>
      <c r="T659" s="198"/>
      <c r="AT659" s="199" t="s">
        <v>165</v>
      </c>
      <c r="AU659" s="199" t="s">
        <v>141</v>
      </c>
      <c r="AV659" s="13" t="s">
        <v>85</v>
      </c>
      <c r="AW659" s="13" t="s">
        <v>34</v>
      </c>
      <c r="AX659" s="13" t="s">
        <v>83</v>
      </c>
      <c r="AY659" s="199" t="s">
        <v>132</v>
      </c>
    </row>
    <row r="660" spans="1:65" s="2" customFormat="1" ht="14.4" customHeight="1">
      <c r="A660" s="36"/>
      <c r="B660" s="37"/>
      <c r="C660" s="171" t="s">
        <v>861</v>
      </c>
      <c r="D660" s="171" t="s">
        <v>136</v>
      </c>
      <c r="E660" s="172" t="s">
        <v>862</v>
      </c>
      <c r="F660" s="173" t="s">
        <v>863</v>
      </c>
      <c r="G660" s="174" t="s">
        <v>153</v>
      </c>
      <c r="H660" s="175">
        <v>3</v>
      </c>
      <c r="I660" s="176"/>
      <c r="J660" s="177">
        <f>ROUND(I660*H660,2)</f>
        <v>0</v>
      </c>
      <c r="K660" s="173" t="s">
        <v>421</v>
      </c>
      <c r="L660" s="41"/>
      <c r="M660" s="178" t="s">
        <v>18</v>
      </c>
      <c r="N660" s="179" t="s">
        <v>46</v>
      </c>
      <c r="O660" s="66"/>
      <c r="P660" s="180">
        <f>O660*H660</f>
        <v>0</v>
      </c>
      <c r="Q660" s="180">
        <v>0</v>
      </c>
      <c r="R660" s="180">
        <f>Q660*H660</f>
        <v>0</v>
      </c>
      <c r="S660" s="180">
        <v>0</v>
      </c>
      <c r="T660" s="181">
        <f>S660*H660</f>
        <v>0</v>
      </c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R660" s="182" t="s">
        <v>131</v>
      </c>
      <c r="AT660" s="182" t="s">
        <v>136</v>
      </c>
      <c r="AU660" s="182" t="s">
        <v>141</v>
      </c>
      <c r="AY660" s="19" t="s">
        <v>132</v>
      </c>
      <c r="BE660" s="183">
        <f>IF(N660="základní",J660,0)</f>
        <v>0</v>
      </c>
      <c r="BF660" s="183">
        <f>IF(N660="snížená",J660,0)</f>
        <v>0</v>
      </c>
      <c r="BG660" s="183">
        <f>IF(N660="zákl. přenesená",J660,0)</f>
        <v>0</v>
      </c>
      <c r="BH660" s="183">
        <f>IF(N660="sníž. přenesená",J660,0)</f>
        <v>0</v>
      </c>
      <c r="BI660" s="183">
        <f>IF(N660="nulová",J660,0)</f>
        <v>0</v>
      </c>
      <c r="BJ660" s="19" t="s">
        <v>83</v>
      </c>
      <c r="BK660" s="183">
        <f>ROUND(I660*H660,2)</f>
        <v>0</v>
      </c>
      <c r="BL660" s="19" t="s">
        <v>131</v>
      </c>
      <c r="BM660" s="182" t="s">
        <v>864</v>
      </c>
    </row>
    <row r="661" spans="1:65" s="2" customFormat="1" ht="19.2">
      <c r="A661" s="36"/>
      <c r="B661" s="37"/>
      <c r="C661" s="38"/>
      <c r="D661" s="184" t="s">
        <v>163</v>
      </c>
      <c r="E661" s="38"/>
      <c r="F661" s="185" t="s">
        <v>865</v>
      </c>
      <c r="G661" s="38"/>
      <c r="H661" s="38"/>
      <c r="I661" s="186"/>
      <c r="J661" s="38"/>
      <c r="K661" s="38"/>
      <c r="L661" s="41"/>
      <c r="M661" s="187"/>
      <c r="N661" s="188"/>
      <c r="O661" s="66"/>
      <c r="P661" s="66"/>
      <c r="Q661" s="66"/>
      <c r="R661" s="66"/>
      <c r="S661" s="66"/>
      <c r="T661" s="67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T661" s="19" t="s">
        <v>163</v>
      </c>
      <c r="AU661" s="19" t="s">
        <v>141</v>
      </c>
    </row>
    <row r="662" spans="1:65" s="2" customFormat="1" ht="24.15" customHeight="1">
      <c r="A662" s="36"/>
      <c r="B662" s="37"/>
      <c r="C662" s="171" t="s">
        <v>866</v>
      </c>
      <c r="D662" s="171" t="s">
        <v>136</v>
      </c>
      <c r="E662" s="172" t="s">
        <v>867</v>
      </c>
      <c r="F662" s="173" t="s">
        <v>868</v>
      </c>
      <c r="G662" s="174" t="s">
        <v>153</v>
      </c>
      <c r="H662" s="175">
        <v>3</v>
      </c>
      <c r="I662" s="176"/>
      <c r="J662" s="177">
        <f>ROUND(I662*H662,2)</f>
        <v>0</v>
      </c>
      <c r="K662" s="173" t="s">
        <v>869</v>
      </c>
      <c r="L662" s="41"/>
      <c r="M662" s="178" t="s">
        <v>18</v>
      </c>
      <c r="N662" s="179" t="s">
        <v>46</v>
      </c>
      <c r="O662" s="66"/>
      <c r="P662" s="180">
        <f>O662*H662</f>
        <v>0</v>
      </c>
      <c r="Q662" s="180">
        <v>0</v>
      </c>
      <c r="R662" s="180">
        <f>Q662*H662</f>
        <v>0</v>
      </c>
      <c r="S662" s="180">
        <v>0</v>
      </c>
      <c r="T662" s="181">
        <f>S662*H662</f>
        <v>0</v>
      </c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R662" s="182" t="s">
        <v>131</v>
      </c>
      <c r="AT662" s="182" t="s">
        <v>136</v>
      </c>
      <c r="AU662" s="182" t="s">
        <v>141</v>
      </c>
      <c r="AY662" s="19" t="s">
        <v>132</v>
      </c>
      <c r="BE662" s="183">
        <f>IF(N662="základní",J662,0)</f>
        <v>0</v>
      </c>
      <c r="BF662" s="183">
        <f>IF(N662="snížená",J662,0)</f>
        <v>0</v>
      </c>
      <c r="BG662" s="183">
        <f>IF(N662="zákl. přenesená",J662,0)</f>
        <v>0</v>
      </c>
      <c r="BH662" s="183">
        <f>IF(N662="sníž. přenesená",J662,0)</f>
        <v>0</v>
      </c>
      <c r="BI662" s="183">
        <f>IF(N662="nulová",J662,0)</f>
        <v>0</v>
      </c>
      <c r="BJ662" s="19" t="s">
        <v>83</v>
      </c>
      <c r="BK662" s="183">
        <f>ROUND(I662*H662,2)</f>
        <v>0</v>
      </c>
      <c r="BL662" s="19" t="s">
        <v>131</v>
      </c>
      <c r="BM662" s="182" t="s">
        <v>870</v>
      </c>
    </row>
    <row r="663" spans="1:65" s="2" customFormat="1" ht="19.2">
      <c r="A663" s="36"/>
      <c r="B663" s="37"/>
      <c r="C663" s="38"/>
      <c r="D663" s="184" t="s">
        <v>163</v>
      </c>
      <c r="E663" s="38"/>
      <c r="F663" s="185" t="s">
        <v>865</v>
      </c>
      <c r="G663" s="38"/>
      <c r="H663" s="38"/>
      <c r="I663" s="186"/>
      <c r="J663" s="38"/>
      <c r="K663" s="38"/>
      <c r="L663" s="41"/>
      <c r="M663" s="187"/>
      <c r="N663" s="188"/>
      <c r="O663" s="66"/>
      <c r="P663" s="66"/>
      <c r="Q663" s="66"/>
      <c r="R663" s="66"/>
      <c r="S663" s="66"/>
      <c r="T663" s="67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T663" s="19" t="s">
        <v>163</v>
      </c>
      <c r="AU663" s="19" t="s">
        <v>141</v>
      </c>
    </row>
    <row r="664" spans="1:65" s="14" customFormat="1" ht="20.399999999999999">
      <c r="B664" s="200"/>
      <c r="C664" s="201"/>
      <c r="D664" s="184" t="s">
        <v>165</v>
      </c>
      <c r="E664" s="202" t="s">
        <v>18</v>
      </c>
      <c r="F664" s="203" t="s">
        <v>871</v>
      </c>
      <c r="G664" s="201"/>
      <c r="H664" s="202" t="s">
        <v>18</v>
      </c>
      <c r="I664" s="204"/>
      <c r="J664" s="201"/>
      <c r="K664" s="201"/>
      <c r="L664" s="205"/>
      <c r="M664" s="206"/>
      <c r="N664" s="207"/>
      <c r="O664" s="207"/>
      <c r="P664" s="207"/>
      <c r="Q664" s="207"/>
      <c r="R664" s="207"/>
      <c r="S664" s="207"/>
      <c r="T664" s="208"/>
      <c r="AT664" s="209" t="s">
        <v>165</v>
      </c>
      <c r="AU664" s="209" t="s">
        <v>141</v>
      </c>
      <c r="AV664" s="14" t="s">
        <v>83</v>
      </c>
      <c r="AW664" s="14" t="s">
        <v>34</v>
      </c>
      <c r="AX664" s="14" t="s">
        <v>75</v>
      </c>
      <c r="AY664" s="209" t="s">
        <v>132</v>
      </c>
    </row>
    <row r="665" spans="1:65" s="14" customFormat="1" ht="20.399999999999999">
      <c r="B665" s="200"/>
      <c r="C665" s="201"/>
      <c r="D665" s="184" t="s">
        <v>165</v>
      </c>
      <c r="E665" s="202" t="s">
        <v>18</v>
      </c>
      <c r="F665" s="203" t="s">
        <v>872</v>
      </c>
      <c r="G665" s="201"/>
      <c r="H665" s="202" t="s">
        <v>18</v>
      </c>
      <c r="I665" s="204"/>
      <c r="J665" s="201"/>
      <c r="K665" s="201"/>
      <c r="L665" s="205"/>
      <c r="M665" s="206"/>
      <c r="N665" s="207"/>
      <c r="O665" s="207"/>
      <c r="P665" s="207"/>
      <c r="Q665" s="207"/>
      <c r="R665" s="207"/>
      <c r="S665" s="207"/>
      <c r="T665" s="208"/>
      <c r="AT665" s="209" t="s">
        <v>165</v>
      </c>
      <c r="AU665" s="209" t="s">
        <v>141</v>
      </c>
      <c r="AV665" s="14" t="s">
        <v>83</v>
      </c>
      <c r="AW665" s="14" t="s">
        <v>34</v>
      </c>
      <c r="AX665" s="14" t="s">
        <v>75</v>
      </c>
      <c r="AY665" s="209" t="s">
        <v>132</v>
      </c>
    </row>
    <row r="666" spans="1:65" s="13" customFormat="1" ht="10.199999999999999">
      <c r="B666" s="189"/>
      <c r="C666" s="190"/>
      <c r="D666" s="184" t="s">
        <v>165</v>
      </c>
      <c r="E666" s="191" t="s">
        <v>18</v>
      </c>
      <c r="F666" s="192" t="s">
        <v>141</v>
      </c>
      <c r="G666" s="190"/>
      <c r="H666" s="193">
        <v>3</v>
      </c>
      <c r="I666" s="194"/>
      <c r="J666" s="190"/>
      <c r="K666" s="190"/>
      <c r="L666" s="195"/>
      <c r="M666" s="196"/>
      <c r="N666" s="197"/>
      <c r="O666" s="197"/>
      <c r="P666" s="197"/>
      <c r="Q666" s="197"/>
      <c r="R666" s="197"/>
      <c r="S666" s="197"/>
      <c r="T666" s="198"/>
      <c r="AT666" s="199" t="s">
        <v>165</v>
      </c>
      <c r="AU666" s="199" t="s">
        <v>141</v>
      </c>
      <c r="AV666" s="13" t="s">
        <v>85</v>
      </c>
      <c r="AW666" s="13" t="s">
        <v>34</v>
      </c>
      <c r="AX666" s="13" t="s">
        <v>83</v>
      </c>
      <c r="AY666" s="199" t="s">
        <v>132</v>
      </c>
    </row>
    <row r="667" spans="1:65" s="2" customFormat="1" ht="14.4" customHeight="1">
      <c r="A667" s="36"/>
      <c r="B667" s="37"/>
      <c r="C667" s="171" t="s">
        <v>873</v>
      </c>
      <c r="D667" s="171" t="s">
        <v>136</v>
      </c>
      <c r="E667" s="172" t="s">
        <v>874</v>
      </c>
      <c r="F667" s="173" t="s">
        <v>875</v>
      </c>
      <c r="G667" s="174" t="s">
        <v>153</v>
      </c>
      <c r="H667" s="175">
        <v>3</v>
      </c>
      <c r="I667" s="176"/>
      <c r="J667" s="177">
        <f>ROUND(I667*H667,2)</f>
        <v>0</v>
      </c>
      <c r="K667" s="173" t="s">
        <v>421</v>
      </c>
      <c r="L667" s="41"/>
      <c r="M667" s="178" t="s">
        <v>18</v>
      </c>
      <c r="N667" s="179" t="s">
        <v>46</v>
      </c>
      <c r="O667" s="66"/>
      <c r="P667" s="180">
        <f>O667*H667</f>
        <v>0</v>
      </c>
      <c r="Q667" s="180">
        <v>0</v>
      </c>
      <c r="R667" s="180">
        <f>Q667*H667</f>
        <v>0</v>
      </c>
      <c r="S667" s="180">
        <v>0</v>
      </c>
      <c r="T667" s="181">
        <f>S667*H667</f>
        <v>0</v>
      </c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R667" s="182" t="s">
        <v>131</v>
      </c>
      <c r="AT667" s="182" t="s">
        <v>136</v>
      </c>
      <c r="AU667" s="182" t="s">
        <v>141</v>
      </c>
      <c r="AY667" s="19" t="s">
        <v>132</v>
      </c>
      <c r="BE667" s="183">
        <f>IF(N667="základní",J667,0)</f>
        <v>0</v>
      </c>
      <c r="BF667" s="183">
        <f>IF(N667="snížená",J667,0)</f>
        <v>0</v>
      </c>
      <c r="BG667" s="183">
        <f>IF(N667="zákl. přenesená",J667,0)</f>
        <v>0</v>
      </c>
      <c r="BH667" s="183">
        <f>IF(N667="sníž. přenesená",J667,0)</f>
        <v>0</v>
      </c>
      <c r="BI667" s="183">
        <f>IF(N667="nulová",J667,0)</f>
        <v>0</v>
      </c>
      <c r="BJ667" s="19" t="s">
        <v>83</v>
      </c>
      <c r="BK667" s="183">
        <f>ROUND(I667*H667,2)</f>
        <v>0</v>
      </c>
      <c r="BL667" s="19" t="s">
        <v>131</v>
      </c>
      <c r="BM667" s="182" t="s">
        <v>876</v>
      </c>
    </row>
    <row r="668" spans="1:65" s="2" customFormat="1" ht="19.2">
      <c r="A668" s="36"/>
      <c r="B668" s="37"/>
      <c r="C668" s="38"/>
      <c r="D668" s="184" t="s">
        <v>163</v>
      </c>
      <c r="E668" s="38"/>
      <c r="F668" s="185" t="s">
        <v>865</v>
      </c>
      <c r="G668" s="38"/>
      <c r="H668" s="38"/>
      <c r="I668" s="186"/>
      <c r="J668" s="38"/>
      <c r="K668" s="38"/>
      <c r="L668" s="41"/>
      <c r="M668" s="187"/>
      <c r="N668" s="188"/>
      <c r="O668" s="66"/>
      <c r="P668" s="66"/>
      <c r="Q668" s="66"/>
      <c r="R668" s="66"/>
      <c r="S668" s="66"/>
      <c r="T668" s="67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T668" s="19" t="s">
        <v>163</v>
      </c>
      <c r="AU668" s="19" t="s">
        <v>141</v>
      </c>
    </row>
    <row r="669" spans="1:65" s="14" customFormat="1" ht="30.6">
      <c r="B669" s="200"/>
      <c r="C669" s="201"/>
      <c r="D669" s="184" t="s">
        <v>165</v>
      </c>
      <c r="E669" s="202" t="s">
        <v>18</v>
      </c>
      <c r="F669" s="203" t="s">
        <v>877</v>
      </c>
      <c r="G669" s="201"/>
      <c r="H669" s="202" t="s">
        <v>18</v>
      </c>
      <c r="I669" s="204"/>
      <c r="J669" s="201"/>
      <c r="K669" s="201"/>
      <c r="L669" s="205"/>
      <c r="M669" s="206"/>
      <c r="N669" s="207"/>
      <c r="O669" s="207"/>
      <c r="P669" s="207"/>
      <c r="Q669" s="207"/>
      <c r="R669" s="207"/>
      <c r="S669" s="207"/>
      <c r="T669" s="208"/>
      <c r="AT669" s="209" t="s">
        <v>165</v>
      </c>
      <c r="AU669" s="209" t="s">
        <v>141</v>
      </c>
      <c r="AV669" s="14" t="s">
        <v>83</v>
      </c>
      <c r="AW669" s="14" t="s">
        <v>34</v>
      </c>
      <c r="AX669" s="14" t="s">
        <v>75</v>
      </c>
      <c r="AY669" s="209" t="s">
        <v>132</v>
      </c>
    </row>
    <row r="670" spans="1:65" s="13" customFormat="1" ht="10.199999999999999">
      <c r="B670" s="189"/>
      <c r="C670" s="190"/>
      <c r="D670" s="184" t="s">
        <v>165</v>
      </c>
      <c r="E670" s="191" t="s">
        <v>18</v>
      </c>
      <c r="F670" s="192" t="s">
        <v>141</v>
      </c>
      <c r="G670" s="190"/>
      <c r="H670" s="193">
        <v>3</v>
      </c>
      <c r="I670" s="194"/>
      <c r="J670" s="190"/>
      <c r="K670" s="190"/>
      <c r="L670" s="195"/>
      <c r="M670" s="196"/>
      <c r="N670" s="197"/>
      <c r="O670" s="197"/>
      <c r="P670" s="197"/>
      <c r="Q670" s="197"/>
      <c r="R670" s="197"/>
      <c r="S670" s="197"/>
      <c r="T670" s="198"/>
      <c r="AT670" s="199" t="s">
        <v>165</v>
      </c>
      <c r="AU670" s="199" t="s">
        <v>141</v>
      </c>
      <c r="AV670" s="13" t="s">
        <v>85</v>
      </c>
      <c r="AW670" s="13" t="s">
        <v>34</v>
      </c>
      <c r="AX670" s="13" t="s">
        <v>83</v>
      </c>
      <c r="AY670" s="199" t="s">
        <v>132</v>
      </c>
    </row>
    <row r="671" spans="1:65" s="2" customFormat="1" ht="37.799999999999997" customHeight="1">
      <c r="A671" s="36"/>
      <c r="B671" s="37"/>
      <c r="C671" s="171" t="s">
        <v>878</v>
      </c>
      <c r="D671" s="171" t="s">
        <v>136</v>
      </c>
      <c r="E671" s="172" t="s">
        <v>879</v>
      </c>
      <c r="F671" s="173" t="s">
        <v>880</v>
      </c>
      <c r="G671" s="174" t="s">
        <v>153</v>
      </c>
      <c r="H671" s="175">
        <v>1</v>
      </c>
      <c r="I671" s="176"/>
      <c r="J671" s="177">
        <f>ROUND(I671*H671,2)</f>
        <v>0</v>
      </c>
      <c r="K671" s="173" t="s">
        <v>421</v>
      </c>
      <c r="L671" s="41"/>
      <c r="M671" s="178" t="s">
        <v>18</v>
      </c>
      <c r="N671" s="179" t="s">
        <v>46</v>
      </c>
      <c r="O671" s="66"/>
      <c r="P671" s="180">
        <f>O671*H671</f>
        <v>0</v>
      </c>
      <c r="Q671" s="180">
        <v>0</v>
      </c>
      <c r="R671" s="180">
        <f>Q671*H671</f>
        <v>0</v>
      </c>
      <c r="S671" s="180">
        <v>0</v>
      </c>
      <c r="T671" s="181">
        <f>S671*H671</f>
        <v>0</v>
      </c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R671" s="182" t="s">
        <v>131</v>
      </c>
      <c r="AT671" s="182" t="s">
        <v>136</v>
      </c>
      <c r="AU671" s="182" t="s">
        <v>141</v>
      </c>
      <c r="AY671" s="19" t="s">
        <v>132</v>
      </c>
      <c r="BE671" s="183">
        <f>IF(N671="základní",J671,0)</f>
        <v>0</v>
      </c>
      <c r="BF671" s="183">
        <f>IF(N671="snížená",J671,0)</f>
        <v>0</v>
      </c>
      <c r="BG671" s="183">
        <f>IF(N671="zákl. přenesená",J671,0)</f>
        <v>0</v>
      </c>
      <c r="BH671" s="183">
        <f>IF(N671="sníž. přenesená",J671,0)</f>
        <v>0</v>
      </c>
      <c r="BI671" s="183">
        <f>IF(N671="nulová",J671,0)</f>
        <v>0</v>
      </c>
      <c r="BJ671" s="19" t="s">
        <v>83</v>
      </c>
      <c r="BK671" s="183">
        <f>ROUND(I671*H671,2)</f>
        <v>0</v>
      </c>
      <c r="BL671" s="19" t="s">
        <v>131</v>
      </c>
      <c r="BM671" s="182" t="s">
        <v>881</v>
      </c>
    </row>
    <row r="672" spans="1:65" s="2" customFormat="1" ht="19.2">
      <c r="A672" s="36"/>
      <c r="B672" s="37"/>
      <c r="C672" s="38"/>
      <c r="D672" s="184" t="s">
        <v>163</v>
      </c>
      <c r="E672" s="38"/>
      <c r="F672" s="185" t="s">
        <v>865</v>
      </c>
      <c r="G672" s="38"/>
      <c r="H672" s="38"/>
      <c r="I672" s="186"/>
      <c r="J672" s="38"/>
      <c r="K672" s="38"/>
      <c r="L672" s="41"/>
      <c r="M672" s="187"/>
      <c r="N672" s="188"/>
      <c r="O672" s="66"/>
      <c r="P672" s="66"/>
      <c r="Q672" s="66"/>
      <c r="R672" s="66"/>
      <c r="S672" s="66"/>
      <c r="T672" s="67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T672" s="19" t="s">
        <v>163</v>
      </c>
      <c r="AU672" s="19" t="s">
        <v>141</v>
      </c>
    </row>
    <row r="673" spans="1:65" s="13" customFormat="1" ht="10.199999999999999">
      <c r="B673" s="189"/>
      <c r="C673" s="190"/>
      <c r="D673" s="184" t="s">
        <v>165</v>
      </c>
      <c r="E673" s="191" t="s">
        <v>18</v>
      </c>
      <c r="F673" s="192" t="s">
        <v>83</v>
      </c>
      <c r="G673" s="190"/>
      <c r="H673" s="193">
        <v>1</v>
      </c>
      <c r="I673" s="194"/>
      <c r="J673" s="190"/>
      <c r="K673" s="190"/>
      <c r="L673" s="195"/>
      <c r="M673" s="196"/>
      <c r="N673" s="197"/>
      <c r="O673" s="197"/>
      <c r="P673" s="197"/>
      <c r="Q673" s="197"/>
      <c r="R673" s="197"/>
      <c r="S673" s="197"/>
      <c r="T673" s="198"/>
      <c r="AT673" s="199" t="s">
        <v>165</v>
      </c>
      <c r="AU673" s="199" t="s">
        <v>141</v>
      </c>
      <c r="AV673" s="13" t="s">
        <v>85</v>
      </c>
      <c r="AW673" s="13" t="s">
        <v>34</v>
      </c>
      <c r="AX673" s="13" t="s">
        <v>83</v>
      </c>
      <c r="AY673" s="199" t="s">
        <v>132</v>
      </c>
    </row>
    <row r="674" spans="1:65" s="2" customFormat="1" ht="76.349999999999994" customHeight="1">
      <c r="A674" s="36"/>
      <c r="B674" s="37"/>
      <c r="C674" s="171" t="s">
        <v>882</v>
      </c>
      <c r="D674" s="171" t="s">
        <v>136</v>
      </c>
      <c r="E674" s="172" t="s">
        <v>883</v>
      </c>
      <c r="F674" s="173" t="s">
        <v>884</v>
      </c>
      <c r="G674" s="174" t="s">
        <v>153</v>
      </c>
      <c r="H674" s="175">
        <v>2</v>
      </c>
      <c r="I674" s="176"/>
      <c r="J674" s="177">
        <f>ROUND(I674*H674,2)</f>
        <v>0</v>
      </c>
      <c r="K674" s="173" t="s">
        <v>421</v>
      </c>
      <c r="L674" s="41"/>
      <c r="M674" s="178" t="s">
        <v>18</v>
      </c>
      <c r="N674" s="179" t="s">
        <v>46</v>
      </c>
      <c r="O674" s="66"/>
      <c r="P674" s="180">
        <f>O674*H674</f>
        <v>0</v>
      </c>
      <c r="Q674" s="180">
        <v>0</v>
      </c>
      <c r="R674" s="180">
        <f>Q674*H674</f>
        <v>0</v>
      </c>
      <c r="S674" s="180">
        <v>0</v>
      </c>
      <c r="T674" s="181">
        <f>S674*H674</f>
        <v>0</v>
      </c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R674" s="182" t="s">
        <v>131</v>
      </c>
      <c r="AT674" s="182" t="s">
        <v>136</v>
      </c>
      <c r="AU674" s="182" t="s">
        <v>141</v>
      </c>
      <c r="AY674" s="19" t="s">
        <v>132</v>
      </c>
      <c r="BE674" s="183">
        <f>IF(N674="základní",J674,0)</f>
        <v>0</v>
      </c>
      <c r="BF674" s="183">
        <f>IF(N674="snížená",J674,0)</f>
        <v>0</v>
      </c>
      <c r="BG674" s="183">
        <f>IF(N674="zákl. přenesená",J674,0)</f>
        <v>0</v>
      </c>
      <c r="BH674" s="183">
        <f>IF(N674="sníž. přenesená",J674,0)</f>
        <v>0</v>
      </c>
      <c r="BI674" s="183">
        <f>IF(N674="nulová",J674,0)</f>
        <v>0</v>
      </c>
      <c r="BJ674" s="19" t="s">
        <v>83</v>
      </c>
      <c r="BK674" s="183">
        <f>ROUND(I674*H674,2)</f>
        <v>0</v>
      </c>
      <c r="BL674" s="19" t="s">
        <v>131</v>
      </c>
      <c r="BM674" s="182" t="s">
        <v>885</v>
      </c>
    </row>
    <row r="675" spans="1:65" s="2" customFormat="1" ht="19.2">
      <c r="A675" s="36"/>
      <c r="B675" s="37"/>
      <c r="C675" s="38"/>
      <c r="D675" s="184" t="s">
        <v>163</v>
      </c>
      <c r="E675" s="38"/>
      <c r="F675" s="185" t="s">
        <v>865</v>
      </c>
      <c r="G675" s="38"/>
      <c r="H675" s="38"/>
      <c r="I675" s="186"/>
      <c r="J675" s="38"/>
      <c r="K675" s="38"/>
      <c r="L675" s="41"/>
      <c r="M675" s="187"/>
      <c r="N675" s="188"/>
      <c r="O675" s="66"/>
      <c r="P675" s="66"/>
      <c r="Q675" s="66"/>
      <c r="R675" s="66"/>
      <c r="S675" s="66"/>
      <c r="T675" s="67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T675" s="19" t="s">
        <v>163</v>
      </c>
      <c r="AU675" s="19" t="s">
        <v>141</v>
      </c>
    </row>
    <row r="676" spans="1:65" s="14" customFormat="1" ht="30.6">
      <c r="B676" s="200"/>
      <c r="C676" s="201"/>
      <c r="D676" s="184" t="s">
        <v>165</v>
      </c>
      <c r="E676" s="202" t="s">
        <v>18</v>
      </c>
      <c r="F676" s="203" t="s">
        <v>886</v>
      </c>
      <c r="G676" s="201"/>
      <c r="H676" s="202" t="s">
        <v>18</v>
      </c>
      <c r="I676" s="204"/>
      <c r="J676" s="201"/>
      <c r="K676" s="201"/>
      <c r="L676" s="205"/>
      <c r="M676" s="206"/>
      <c r="N676" s="207"/>
      <c r="O676" s="207"/>
      <c r="P676" s="207"/>
      <c r="Q676" s="207"/>
      <c r="R676" s="207"/>
      <c r="S676" s="207"/>
      <c r="T676" s="208"/>
      <c r="AT676" s="209" t="s">
        <v>165</v>
      </c>
      <c r="AU676" s="209" t="s">
        <v>141</v>
      </c>
      <c r="AV676" s="14" t="s">
        <v>83</v>
      </c>
      <c r="AW676" s="14" t="s">
        <v>34</v>
      </c>
      <c r="AX676" s="14" t="s">
        <v>75</v>
      </c>
      <c r="AY676" s="209" t="s">
        <v>132</v>
      </c>
    </row>
    <row r="677" spans="1:65" s="14" customFormat="1" ht="10.199999999999999">
      <c r="B677" s="200"/>
      <c r="C677" s="201"/>
      <c r="D677" s="184" t="s">
        <v>165</v>
      </c>
      <c r="E677" s="202" t="s">
        <v>18</v>
      </c>
      <c r="F677" s="203" t="s">
        <v>887</v>
      </c>
      <c r="G677" s="201"/>
      <c r="H677" s="202" t="s">
        <v>18</v>
      </c>
      <c r="I677" s="204"/>
      <c r="J677" s="201"/>
      <c r="K677" s="201"/>
      <c r="L677" s="205"/>
      <c r="M677" s="206"/>
      <c r="N677" s="207"/>
      <c r="O677" s="207"/>
      <c r="P677" s="207"/>
      <c r="Q677" s="207"/>
      <c r="R677" s="207"/>
      <c r="S677" s="207"/>
      <c r="T677" s="208"/>
      <c r="AT677" s="209" t="s">
        <v>165</v>
      </c>
      <c r="AU677" s="209" t="s">
        <v>141</v>
      </c>
      <c r="AV677" s="14" t="s">
        <v>83</v>
      </c>
      <c r="AW677" s="14" t="s">
        <v>34</v>
      </c>
      <c r="AX677" s="14" t="s">
        <v>75</v>
      </c>
      <c r="AY677" s="209" t="s">
        <v>132</v>
      </c>
    </row>
    <row r="678" spans="1:65" s="13" customFormat="1" ht="10.199999999999999">
      <c r="B678" s="189"/>
      <c r="C678" s="190"/>
      <c r="D678" s="184" t="s">
        <v>165</v>
      </c>
      <c r="E678" s="191" t="s">
        <v>18</v>
      </c>
      <c r="F678" s="192" t="s">
        <v>85</v>
      </c>
      <c r="G678" s="190"/>
      <c r="H678" s="193">
        <v>2</v>
      </c>
      <c r="I678" s="194"/>
      <c r="J678" s="190"/>
      <c r="K678" s="190"/>
      <c r="L678" s="195"/>
      <c r="M678" s="196"/>
      <c r="N678" s="197"/>
      <c r="O678" s="197"/>
      <c r="P678" s="197"/>
      <c r="Q678" s="197"/>
      <c r="R678" s="197"/>
      <c r="S678" s="197"/>
      <c r="T678" s="198"/>
      <c r="AT678" s="199" t="s">
        <v>165</v>
      </c>
      <c r="AU678" s="199" t="s">
        <v>141</v>
      </c>
      <c r="AV678" s="13" t="s">
        <v>85</v>
      </c>
      <c r="AW678" s="13" t="s">
        <v>34</v>
      </c>
      <c r="AX678" s="13" t="s">
        <v>83</v>
      </c>
      <c r="AY678" s="199" t="s">
        <v>132</v>
      </c>
    </row>
    <row r="679" spans="1:65" s="2" customFormat="1" ht="14.4" customHeight="1">
      <c r="A679" s="36"/>
      <c r="B679" s="37"/>
      <c r="C679" s="171" t="s">
        <v>888</v>
      </c>
      <c r="D679" s="171" t="s">
        <v>136</v>
      </c>
      <c r="E679" s="172" t="s">
        <v>889</v>
      </c>
      <c r="F679" s="173" t="s">
        <v>890</v>
      </c>
      <c r="G679" s="174" t="s">
        <v>153</v>
      </c>
      <c r="H679" s="175">
        <v>2</v>
      </c>
      <c r="I679" s="176"/>
      <c r="J679" s="177">
        <f>ROUND(I679*H679,2)</f>
        <v>0</v>
      </c>
      <c r="K679" s="173" t="s">
        <v>421</v>
      </c>
      <c r="L679" s="41"/>
      <c r="M679" s="178" t="s">
        <v>18</v>
      </c>
      <c r="N679" s="179" t="s">
        <v>46</v>
      </c>
      <c r="O679" s="66"/>
      <c r="P679" s="180">
        <f>O679*H679</f>
        <v>0</v>
      </c>
      <c r="Q679" s="180">
        <v>0</v>
      </c>
      <c r="R679" s="180">
        <f>Q679*H679</f>
        <v>0</v>
      </c>
      <c r="S679" s="180">
        <v>0</v>
      </c>
      <c r="T679" s="181">
        <f>S679*H679</f>
        <v>0</v>
      </c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R679" s="182" t="s">
        <v>131</v>
      </c>
      <c r="AT679" s="182" t="s">
        <v>136</v>
      </c>
      <c r="AU679" s="182" t="s">
        <v>141</v>
      </c>
      <c r="AY679" s="19" t="s">
        <v>132</v>
      </c>
      <c r="BE679" s="183">
        <f>IF(N679="základní",J679,0)</f>
        <v>0</v>
      </c>
      <c r="BF679" s="183">
        <f>IF(N679="snížená",J679,0)</f>
        <v>0</v>
      </c>
      <c r="BG679" s="183">
        <f>IF(N679="zákl. přenesená",J679,0)</f>
        <v>0</v>
      </c>
      <c r="BH679" s="183">
        <f>IF(N679="sníž. přenesená",J679,0)</f>
        <v>0</v>
      </c>
      <c r="BI679" s="183">
        <f>IF(N679="nulová",J679,0)</f>
        <v>0</v>
      </c>
      <c r="BJ679" s="19" t="s">
        <v>83</v>
      </c>
      <c r="BK679" s="183">
        <f>ROUND(I679*H679,2)</f>
        <v>0</v>
      </c>
      <c r="BL679" s="19" t="s">
        <v>131</v>
      </c>
      <c r="BM679" s="182" t="s">
        <v>891</v>
      </c>
    </row>
    <row r="680" spans="1:65" s="2" customFormat="1" ht="19.2">
      <c r="A680" s="36"/>
      <c r="B680" s="37"/>
      <c r="C680" s="38"/>
      <c r="D680" s="184" t="s">
        <v>163</v>
      </c>
      <c r="E680" s="38"/>
      <c r="F680" s="185" t="s">
        <v>865</v>
      </c>
      <c r="G680" s="38"/>
      <c r="H680" s="38"/>
      <c r="I680" s="186"/>
      <c r="J680" s="38"/>
      <c r="K680" s="38"/>
      <c r="L680" s="41"/>
      <c r="M680" s="187"/>
      <c r="N680" s="188"/>
      <c r="O680" s="66"/>
      <c r="P680" s="66"/>
      <c r="Q680" s="66"/>
      <c r="R680" s="66"/>
      <c r="S680" s="66"/>
      <c r="T680" s="67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T680" s="19" t="s">
        <v>163</v>
      </c>
      <c r="AU680" s="19" t="s">
        <v>141</v>
      </c>
    </row>
    <row r="681" spans="1:65" s="14" customFormat="1" ht="30.6">
      <c r="B681" s="200"/>
      <c r="C681" s="201"/>
      <c r="D681" s="184" t="s">
        <v>165</v>
      </c>
      <c r="E681" s="202" t="s">
        <v>18</v>
      </c>
      <c r="F681" s="203" t="s">
        <v>892</v>
      </c>
      <c r="G681" s="201"/>
      <c r="H681" s="202" t="s">
        <v>18</v>
      </c>
      <c r="I681" s="204"/>
      <c r="J681" s="201"/>
      <c r="K681" s="201"/>
      <c r="L681" s="205"/>
      <c r="M681" s="206"/>
      <c r="N681" s="207"/>
      <c r="O681" s="207"/>
      <c r="P681" s="207"/>
      <c r="Q681" s="207"/>
      <c r="R681" s="207"/>
      <c r="S681" s="207"/>
      <c r="T681" s="208"/>
      <c r="AT681" s="209" t="s">
        <v>165</v>
      </c>
      <c r="AU681" s="209" t="s">
        <v>141</v>
      </c>
      <c r="AV681" s="14" t="s">
        <v>83</v>
      </c>
      <c r="AW681" s="14" t="s">
        <v>34</v>
      </c>
      <c r="AX681" s="14" t="s">
        <v>75</v>
      </c>
      <c r="AY681" s="209" t="s">
        <v>132</v>
      </c>
    </row>
    <row r="682" spans="1:65" s="13" customFormat="1" ht="10.199999999999999">
      <c r="B682" s="189"/>
      <c r="C682" s="190"/>
      <c r="D682" s="184" t="s">
        <v>165</v>
      </c>
      <c r="E682" s="191" t="s">
        <v>18</v>
      </c>
      <c r="F682" s="192" t="s">
        <v>85</v>
      </c>
      <c r="G682" s="190"/>
      <c r="H682" s="193">
        <v>2</v>
      </c>
      <c r="I682" s="194"/>
      <c r="J682" s="190"/>
      <c r="K682" s="190"/>
      <c r="L682" s="195"/>
      <c r="M682" s="196"/>
      <c r="N682" s="197"/>
      <c r="O682" s="197"/>
      <c r="P682" s="197"/>
      <c r="Q682" s="197"/>
      <c r="R682" s="197"/>
      <c r="S682" s="197"/>
      <c r="T682" s="198"/>
      <c r="AT682" s="199" t="s">
        <v>165</v>
      </c>
      <c r="AU682" s="199" t="s">
        <v>141</v>
      </c>
      <c r="AV682" s="13" t="s">
        <v>85</v>
      </c>
      <c r="AW682" s="13" t="s">
        <v>34</v>
      </c>
      <c r="AX682" s="13" t="s">
        <v>83</v>
      </c>
      <c r="AY682" s="199" t="s">
        <v>132</v>
      </c>
    </row>
    <row r="683" spans="1:65" s="2" customFormat="1" ht="49.05" customHeight="1">
      <c r="A683" s="36"/>
      <c r="B683" s="37"/>
      <c r="C683" s="171" t="s">
        <v>893</v>
      </c>
      <c r="D683" s="171" t="s">
        <v>136</v>
      </c>
      <c r="E683" s="172" t="s">
        <v>894</v>
      </c>
      <c r="F683" s="173" t="s">
        <v>895</v>
      </c>
      <c r="G683" s="174" t="s">
        <v>153</v>
      </c>
      <c r="H683" s="175">
        <v>2</v>
      </c>
      <c r="I683" s="176"/>
      <c r="J683" s="177">
        <f>ROUND(I683*H683,2)</f>
        <v>0</v>
      </c>
      <c r="K683" s="173" t="s">
        <v>421</v>
      </c>
      <c r="L683" s="41"/>
      <c r="M683" s="178" t="s">
        <v>18</v>
      </c>
      <c r="N683" s="179" t="s">
        <v>46</v>
      </c>
      <c r="O683" s="66"/>
      <c r="P683" s="180">
        <f>O683*H683</f>
        <v>0</v>
      </c>
      <c r="Q683" s="180">
        <v>0</v>
      </c>
      <c r="R683" s="180">
        <f>Q683*H683</f>
        <v>0</v>
      </c>
      <c r="S683" s="180">
        <v>0</v>
      </c>
      <c r="T683" s="181">
        <f>S683*H683</f>
        <v>0</v>
      </c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R683" s="182" t="s">
        <v>131</v>
      </c>
      <c r="AT683" s="182" t="s">
        <v>136</v>
      </c>
      <c r="AU683" s="182" t="s">
        <v>141</v>
      </c>
      <c r="AY683" s="19" t="s">
        <v>132</v>
      </c>
      <c r="BE683" s="183">
        <f>IF(N683="základní",J683,0)</f>
        <v>0</v>
      </c>
      <c r="BF683" s="183">
        <f>IF(N683="snížená",J683,0)</f>
        <v>0</v>
      </c>
      <c r="BG683" s="183">
        <f>IF(N683="zákl. přenesená",J683,0)</f>
        <v>0</v>
      </c>
      <c r="BH683" s="183">
        <f>IF(N683="sníž. přenesená",J683,0)</f>
        <v>0</v>
      </c>
      <c r="BI683" s="183">
        <f>IF(N683="nulová",J683,0)</f>
        <v>0</v>
      </c>
      <c r="BJ683" s="19" t="s">
        <v>83</v>
      </c>
      <c r="BK683" s="183">
        <f>ROUND(I683*H683,2)</f>
        <v>0</v>
      </c>
      <c r="BL683" s="19" t="s">
        <v>131</v>
      </c>
      <c r="BM683" s="182" t="s">
        <v>896</v>
      </c>
    </row>
    <row r="684" spans="1:65" s="2" customFormat="1" ht="19.2">
      <c r="A684" s="36"/>
      <c r="B684" s="37"/>
      <c r="C684" s="38"/>
      <c r="D684" s="184" t="s">
        <v>163</v>
      </c>
      <c r="E684" s="38"/>
      <c r="F684" s="185" t="s">
        <v>865</v>
      </c>
      <c r="G684" s="38"/>
      <c r="H684" s="38"/>
      <c r="I684" s="186"/>
      <c r="J684" s="38"/>
      <c r="K684" s="38"/>
      <c r="L684" s="41"/>
      <c r="M684" s="187"/>
      <c r="N684" s="188"/>
      <c r="O684" s="66"/>
      <c r="P684" s="66"/>
      <c r="Q684" s="66"/>
      <c r="R684" s="66"/>
      <c r="S684" s="66"/>
      <c r="T684" s="67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T684" s="19" t="s">
        <v>163</v>
      </c>
      <c r="AU684" s="19" t="s">
        <v>141</v>
      </c>
    </row>
    <row r="685" spans="1:65" s="14" customFormat="1" ht="30.6">
      <c r="B685" s="200"/>
      <c r="C685" s="201"/>
      <c r="D685" s="184" t="s">
        <v>165</v>
      </c>
      <c r="E685" s="202" t="s">
        <v>18</v>
      </c>
      <c r="F685" s="203" t="s">
        <v>897</v>
      </c>
      <c r="G685" s="201"/>
      <c r="H685" s="202" t="s">
        <v>18</v>
      </c>
      <c r="I685" s="204"/>
      <c r="J685" s="201"/>
      <c r="K685" s="201"/>
      <c r="L685" s="205"/>
      <c r="M685" s="206"/>
      <c r="N685" s="207"/>
      <c r="O685" s="207"/>
      <c r="P685" s="207"/>
      <c r="Q685" s="207"/>
      <c r="R685" s="207"/>
      <c r="S685" s="207"/>
      <c r="T685" s="208"/>
      <c r="AT685" s="209" t="s">
        <v>165</v>
      </c>
      <c r="AU685" s="209" t="s">
        <v>141</v>
      </c>
      <c r="AV685" s="14" t="s">
        <v>83</v>
      </c>
      <c r="AW685" s="14" t="s">
        <v>34</v>
      </c>
      <c r="AX685" s="14" t="s">
        <v>75</v>
      </c>
      <c r="AY685" s="209" t="s">
        <v>132</v>
      </c>
    </row>
    <row r="686" spans="1:65" s="14" customFormat="1" ht="10.199999999999999">
      <c r="B686" s="200"/>
      <c r="C686" s="201"/>
      <c r="D686" s="184" t="s">
        <v>165</v>
      </c>
      <c r="E686" s="202" t="s">
        <v>18</v>
      </c>
      <c r="F686" s="203" t="s">
        <v>898</v>
      </c>
      <c r="G686" s="201"/>
      <c r="H686" s="202" t="s">
        <v>18</v>
      </c>
      <c r="I686" s="204"/>
      <c r="J686" s="201"/>
      <c r="K686" s="201"/>
      <c r="L686" s="205"/>
      <c r="M686" s="206"/>
      <c r="N686" s="207"/>
      <c r="O686" s="207"/>
      <c r="P686" s="207"/>
      <c r="Q686" s="207"/>
      <c r="R686" s="207"/>
      <c r="S686" s="207"/>
      <c r="T686" s="208"/>
      <c r="AT686" s="209" t="s">
        <v>165</v>
      </c>
      <c r="AU686" s="209" t="s">
        <v>141</v>
      </c>
      <c r="AV686" s="14" t="s">
        <v>83</v>
      </c>
      <c r="AW686" s="14" t="s">
        <v>34</v>
      </c>
      <c r="AX686" s="14" t="s">
        <v>75</v>
      </c>
      <c r="AY686" s="209" t="s">
        <v>132</v>
      </c>
    </row>
    <row r="687" spans="1:65" s="13" customFormat="1" ht="10.199999999999999">
      <c r="B687" s="189"/>
      <c r="C687" s="190"/>
      <c r="D687" s="184" t="s">
        <v>165</v>
      </c>
      <c r="E687" s="191" t="s">
        <v>18</v>
      </c>
      <c r="F687" s="192" t="s">
        <v>85</v>
      </c>
      <c r="G687" s="190"/>
      <c r="H687" s="193">
        <v>2</v>
      </c>
      <c r="I687" s="194"/>
      <c r="J687" s="190"/>
      <c r="K687" s="190"/>
      <c r="L687" s="195"/>
      <c r="M687" s="196"/>
      <c r="N687" s="197"/>
      <c r="O687" s="197"/>
      <c r="P687" s="197"/>
      <c r="Q687" s="197"/>
      <c r="R687" s="197"/>
      <c r="S687" s="197"/>
      <c r="T687" s="198"/>
      <c r="AT687" s="199" t="s">
        <v>165</v>
      </c>
      <c r="AU687" s="199" t="s">
        <v>141</v>
      </c>
      <c r="AV687" s="13" t="s">
        <v>85</v>
      </c>
      <c r="AW687" s="13" t="s">
        <v>34</v>
      </c>
      <c r="AX687" s="13" t="s">
        <v>83</v>
      </c>
      <c r="AY687" s="199" t="s">
        <v>132</v>
      </c>
    </row>
    <row r="688" spans="1:65" s="2" customFormat="1" ht="14.4" customHeight="1">
      <c r="A688" s="36"/>
      <c r="B688" s="37"/>
      <c r="C688" s="171" t="s">
        <v>899</v>
      </c>
      <c r="D688" s="171" t="s">
        <v>136</v>
      </c>
      <c r="E688" s="172" t="s">
        <v>900</v>
      </c>
      <c r="F688" s="173" t="s">
        <v>901</v>
      </c>
      <c r="G688" s="174" t="s">
        <v>153</v>
      </c>
      <c r="H688" s="175">
        <v>3</v>
      </c>
      <c r="I688" s="176"/>
      <c r="J688" s="177">
        <f>ROUND(I688*H688,2)</f>
        <v>0</v>
      </c>
      <c r="K688" s="173" t="s">
        <v>421</v>
      </c>
      <c r="L688" s="41"/>
      <c r="M688" s="178" t="s">
        <v>18</v>
      </c>
      <c r="N688" s="179" t="s">
        <v>46</v>
      </c>
      <c r="O688" s="66"/>
      <c r="P688" s="180">
        <f>O688*H688</f>
        <v>0</v>
      </c>
      <c r="Q688" s="180">
        <v>0</v>
      </c>
      <c r="R688" s="180">
        <f>Q688*H688</f>
        <v>0</v>
      </c>
      <c r="S688" s="180">
        <v>0</v>
      </c>
      <c r="T688" s="181">
        <f>S688*H688</f>
        <v>0</v>
      </c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R688" s="182" t="s">
        <v>131</v>
      </c>
      <c r="AT688" s="182" t="s">
        <v>136</v>
      </c>
      <c r="AU688" s="182" t="s">
        <v>141</v>
      </c>
      <c r="AY688" s="19" t="s">
        <v>132</v>
      </c>
      <c r="BE688" s="183">
        <f>IF(N688="základní",J688,0)</f>
        <v>0</v>
      </c>
      <c r="BF688" s="183">
        <f>IF(N688="snížená",J688,0)</f>
        <v>0</v>
      </c>
      <c r="BG688" s="183">
        <f>IF(N688="zákl. přenesená",J688,0)</f>
        <v>0</v>
      </c>
      <c r="BH688" s="183">
        <f>IF(N688="sníž. přenesená",J688,0)</f>
        <v>0</v>
      </c>
      <c r="BI688" s="183">
        <f>IF(N688="nulová",J688,0)</f>
        <v>0</v>
      </c>
      <c r="BJ688" s="19" t="s">
        <v>83</v>
      </c>
      <c r="BK688" s="183">
        <f>ROUND(I688*H688,2)</f>
        <v>0</v>
      </c>
      <c r="BL688" s="19" t="s">
        <v>131</v>
      </c>
      <c r="BM688" s="182" t="s">
        <v>902</v>
      </c>
    </row>
    <row r="689" spans="1:65" s="2" customFormat="1" ht="19.2">
      <c r="A689" s="36"/>
      <c r="B689" s="37"/>
      <c r="C689" s="38"/>
      <c r="D689" s="184" t="s">
        <v>163</v>
      </c>
      <c r="E689" s="38"/>
      <c r="F689" s="185" t="s">
        <v>865</v>
      </c>
      <c r="G689" s="38"/>
      <c r="H689" s="38"/>
      <c r="I689" s="186"/>
      <c r="J689" s="38"/>
      <c r="K689" s="38"/>
      <c r="L689" s="41"/>
      <c r="M689" s="187"/>
      <c r="N689" s="188"/>
      <c r="O689" s="66"/>
      <c r="P689" s="66"/>
      <c r="Q689" s="66"/>
      <c r="R689" s="66"/>
      <c r="S689" s="66"/>
      <c r="T689" s="67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T689" s="19" t="s">
        <v>163</v>
      </c>
      <c r="AU689" s="19" t="s">
        <v>141</v>
      </c>
    </row>
    <row r="690" spans="1:65" s="14" customFormat="1" ht="30.6">
      <c r="B690" s="200"/>
      <c r="C690" s="201"/>
      <c r="D690" s="184" t="s">
        <v>165</v>
      </c>
      <c r="E690" s="202" t="s">
        <v>18</v>
      </c>
      <c r="F690" s="203" t="s">
        <v>903</v>
      </c>
      <c r="G690" s="201"/>
      <c r="H690" s="202" t="s">
        <v>18</v>
      </c>
      <c r="I690" s="204"/>
      <c r="J690" s="201"/>
      <c r="K690" s="201"/>
      <c r="L690" s="205"/>
      <c r="M690" s="206"/>
      <c r="N690" s="207"/>
      <c r="O690" s="207"/>
      <c r="P690" s="207"/>
      <c r="Q690" s="207"/>
      <c r="R690" s="207"/>
      <c r="S690" s="207"/>
      <c r="T690" s="208"/>
      <c r="AT690" s="209" t="s">
        <v>165</v>
      </c>
      <c r="AU690" s="209" t="s">
        <v>141</v>
      </c>
      <c r="AV690" s="14" t="s">
        <v>83</v>
      </c>
      <c r="AW690" s="14" t="s">
        <v>34</v>
      </c>
      <c r="AX690" s="14" t="s">
        <v>75</v>
      </c>
      <c r="AY690" s="209" t="s">
        <v>132</v>
      </c>
    </row>
    <row r="691" spans="1:65" s="13" customFormat="1" ht="10.199999999999999">
      <c r="B691" s="189"/>
      <c r="C691" s="190"/>
      <c r="D691" s="184" t="s">
        <v>165</v>
      </c>
      <c r="E691" s="191" t="s">
        <v>18</v>
      </c>
      <c r="F691" s="192" t="s">
        <v>141</v>
      </c>
      <c r="G691" s="190"/>
      <c r="H691" s="193">
        <v>3</v>
      </c>
      <c r="I691" s="194"/>
      <c r="J691" s="190"/>
      <c r="K691" s="190"/>
      <c r="L691" s="195"/>
      <c r="M691" s="196"/>
      <c r="N691" s="197"/>
      <c r="O691" s="197"/>
      <c r="P691" s="197"/>
      <c r="Q691" s="197"/>
      <c r="R691" s="197"/>
      <c r="S691" s="197"/>
      <c r="T691" s="198"/>
      <c r="AT691" s="199" t="s">
        <v>165</v>
      </c>
      <c r="AU691" s="199" t="s">
        <v>141</v>
      </c>
      <c r="AV691" s="13" t="s">
        <v>85</v>
      </c>
      <c r="AW691" s="13" t="s">
        <v>34</v>
      </c>
      <c r="AX691" s="13" t="s">
        <v>83</v>
      </c>
      <c r="AY691" s="199" t="s">
        <v>132</v>
      </c>
    </row>
    <row r="692" spans="1:65" s="2" customFormat="1" ht="62.7" customHeight="1">
      <c r="A692" s="36"/>
      <c r="B692" s="37"/>
      <c r="C692" s="171" t="s">
        <v>904</v>
      </c>
      <c r="D692" s="171" t="s">
        <v>136</v>
      </c>
      <c r="E692" s="172" t="s">
        <v>905</v>
      </c>
      <c r="F692" s="173" t="s">
        <v>906</v>
      </c>
      <c r="G692" s="174" t="s">
        <v>153</v>
      </c>
      <c r="H692" s="175">
        <v>3</v>
      </c>
      <c r="I692" s="176"/>
      <c r="J692" s="177">
        <f>ROUND(I692*H692,2)</f>
        <v>0</v>
      </c>
      <c r="K692" s="173" t="s">
        <v>421</v>
      </c>
      <c r="L692" s="41"/>
      <c r="M692" s="178" t="s">
        <v>18</v>
      </c>
      <c r="N692" s="179" t="s">
        <v>46</v>
      </c>
      <c r="O692" s="66"/>
      <c r="P692" s="180">
        <f>O692*H692</f>
        <v>0</v>
      </c>
      <c r="Q692" s="180">
        <v>0</v>
      </c>
      <c r="R692" s="180">
        <f>Q692*H692</f>
        <v>0</v>
      </c>
      <c r="S692" s="180">
        <v>0</v>
      </c>
      <c r="T692" s="181">
        <f>S692*H692</f>
        <v>0</v>
      </c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R692" s="182" t="s">
        <v>131</v>
      </c>
      <c r="AT692" s="182" t="s">
        <v>136</v>
      </c>
      <c r="AU692" s="182" t="s">
        <v>141</v>
      </c>
      <c r="AY692" s="19" t="s">
        <v>132</v>
      </c>
      <c r="BE692" s="183">
        <f>IF(N692="základní",J692,0)</f>
        <v>0</v>
      </c>
      <c r="BF692" s="183">
        <f>IF(N692="snížená",J692,0)</f>
        <v>0</v>
      </c>
      <c r="BG692" s="183">
        <f>IF(N692="zákl. přenesená",J692,0)</f>
        <v>0</v>
      </c>
      <c r="BH692" s="183">
        <f>IF(N692="sníž. přenesená",J692,0)</f>
        <v>0</v>
      </c>
      <c r="BI692" s="183">
        <f>IF(N692="nulová",J692,0)</f>
        <v>0</v>
      </c>
      <c r="BJ692" s="19" t="s">
        <v>83</v>
      </c>
      <c r="BK692" s="183">
        <f>ROUND(I692*H692,2)</f>
        <v>0</v>
      </c>
      <c r="BL692" s="19" t="s">
        <v>131</v>
      </c>
      <c r="BM692" s="182" t="s">
        <v>907</v>
      </c>
    </row>
    <row r="693" spans="1:65" s="2" customFormat="1" ht="19.2">
      <c r="A693" s="36"/>
      <c r="B693" s="37"/>
      <c r="C693" s="38"/>
      <c r="D693" s="184" t="s">
        <v>163</v>
      </c>
      <c r="E693" s="38"/>
      <c r="F693" s="185" t="s">
        <v>865</v>
      </c>
      <c r="G693" s="38"/>
      <c r="H693" s="38"/>
      <c r="I693" s="186"/>
      <c r="J693" s="38"/>
      <c r="K693" s="38"/>
      <c r="L693" s="41"/>
      <c r="M693" s="187"/>
      <c r="N693" s="188"/>
      <c r="O693" s="66"/>
      <c r="P693" s="66"/>
      <c r="Q693" s="66"/>
      <c r="R693" s="66"/>
      <c r="S693" s="66"/>
      <c r="T693" s="67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T693" s="19" t="s">
        <v>163</v>
      </c>
      <c r="AU693" s="19" t="s">
        <v>141</v>
      </c>
    </row>
    <row r="694" spans="1:65" s="2" customFormat="1" ht="38.549999999999997" customHeight="1">
      <c r="A694" s="36"/>
      <c r="B694" s="37"/>
      <c r="C694" s="171" t="s">
        <v>908</v>
      </c>
      <c r="D694" s="171" t="s">
        <v>136</v>
      </c>
      <c r="E694" s="172" t="s">
        <v>909</v>
      </c>
      <c r="F694" s="173" t="s">
        <v>910</v>
      </c>
      <c r="G694" s="174" t="s">
        <v>153</v>
      </c>
      <c r="H694" s="175">
        <v>5</v>
      </c>
      <c r="I694" s="176"/>
      <c r="J694" s="177">
        <f>ROUND(I694*H694,2)</f>
        <v>0</v>
      </c>
      <c r="K694" s="173" t="s">
        <v>421</v>
      </c>
      <c r="L694" s="41"/>
      <c r="M694" s="178" t="s">
        <v>18</v>
      </c>
      <c r="N694" s="179" t="s">
        <v>46</v>
      </c>
      <c r="O694" s="66"/>
      <c r="P694" s="180">
        <f>O694*H694</f>
        <v>0</v>
      </c>
      <c r="Q694" s="180">
        <v>0</v>
      </c>
      <c r="R694" s="180">
        <f>Q694*H694</f>
        <v>0</v>
      </c>
      <c r="S694" s="180">
        <v>0</v>
      </c>
      <c r="T694" s="181">
        <f>S694*H694</f>
        <v>0</v>
      </c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R694" s="182" t="s">
        <v>131</v>
      </c>
      <c r="AT694" s="182" t="s">
        <v>136</v>
      </c>
      <c r="AU694" s="182" t="s">
        <v>141</v>
      </c>
      <c r="AY694" s="19" t="s">
        <v>132</v>
      </c>
      <c r="BE694" s="183">
        <f>IF(N694="základní",J694,0)</f>
        <v>0</v>
      </c>
      <c r="BF694" s="183">
        <f>IF(N694="snížená",J694,0)</f>
        <v>0</v>
      </c>
      <c r="BG694" s="183">
        <f>IF(N694="zákl. přenesená",J694,0)</f>
        <v>0</v>
      </c>
      <c r="BH694" s="183">
        <f>IF(N694="sníž. přenesená",J694,0)</f>
        <v>0</v>
      </c>
      <c r="BI694" s="183">
        <f>IF(N694="nulová",J694,0)</f>
        <v>0</v>
      </c>
      <c r="BJ694" s="19" t="s">
        <v>83</v>
      </c>
      <c r="BK694" s="183">
        <f>ROUND(I694*H694,2)</f>
        <v>0</v>
      </c>
      <c r="BL694" s="19" t="s">
        <v>131</v>
      </c>
      <c r="BM694" s="182" t="s">
        <v>911</v>
      </c>
    </row>
    <row r="695" spans="1:65" s="2" customFormat="1" ht="19.2">
      <c r="A695" s="36"/>
      <c r="B695" s="37"/>
      <c r="C695" s="38"/>
      <c r="D695" s="184" t="s">
        <v>163</v>
      </c>
      <c r="E695" s="38"/>
      <c r="F695" s="185" t="s">
        <v>865</v>
      </c>
      <c r="G695" s="38"/>
      <c r="H695" s="38"/>
      <c r="I695" s="186"/>
      <c r="J695" s="38"/>
      <c r="K695" s="38"/>
      <c r="L695" s="41"/>
      <c r="M695" s="187"/>
      <c r="N695" s="188"/>
      <c r="O695" s="66"/>
      <c r="P695" s="66"/>
      <c r="Q695" s="66"/>
      <c r="R695" s="66"/>
      <c r="S695" s="66"/>
      <c r="T695" s="67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T695" s="19" t="s">
        <v>163</v>
      </c>
      <c r="AU695" s="19" t="s">
        <v>141</v>
      </c>
    </row>
    <row r="696" spans="1:65" s="13" customFormat="1" ht="10.199999999999999">
      <c r="B696" s="189"/>
      <c r="C696" s="190"/>
      <c r="D696" s="184" t="s">
        <v>165</v>
      </c>
      <c r="E696" s="191" t="s">
        <v>18</v>
      </c>
      <c r="F696" s="192" t="s">
        <v>912</v>
      </c>
      <c r="G696" s="190"/>
      <c r="H696" s="193">
        <v>5</v>
      </c>
      <c r="I696" s="194"/>
      <c r="J696" s="190"/>
      <c r="K696" s="190"/>
      <c r="L696" s="195"/>
      <c r="M696" s="196"/>
      <c r="N696" s="197"/>
      <c r="O696" s="197"/>
      <c r="P696" s="197"/>
      <c r="Q696" s="197"/>
      <c r="R696" s="197"/>
      <c r="S696" s="197"/>
      <c r="T696" s="198"/>
      <c r="AT696" s="199" t="s">
        <v>165</v>
      </c>
      <c r="AU696" s="199" t="s">
        <v>141</v>
      </c>
      <c r="AV696" s="13" t="s">
        <v>85</v>
      </c>
      <c r="AW696" s="13" t="s">
        <v>34</v>
      </c>
      <c r="AX696" s="13" t="s">
        <v>75</v>
      </c>
      <c r="AY696" s="199" t="s">
        <v>132</v>
      </c>
    </row>
    <row r="697" spans="1:65" s="14" customFormat="1" ht="20.399999999999999">
      <c r="B697" s="200"/>
      <c r="C697" s="201"/>
      <c r="D697" s="184" t="s">
        <v>165</v>
      </c>
      <c r="E697" s="202" t="s">
        <v>18</v>
      </c>
      <c r="F697" s="203" t="s">
        <v>913</v>
      </c>
      <c r="G697" s="201"/>
      <c r="H697" s="202" t="s">
        <v>18</v>
      </c>
      <c r="I697" s="204"/>
      <c r="J697" s="201"/>
      <c r="K697" s="201"/>
      <c r="L697" s="205"/>
      <c r="M697" s="206"/>
      <c r="N697" s="207"/>
      <c r="O697" s="207"/>
      <c r="P697" s="207"/>
      <c r="Q697" s="207"/>
      <c r="R697" s="207"/>
      <c r="S697" s="207"/>
      <c r="T697" s="208"/>
      <c r="AT697" s="209" t="s">
        <v>165</v>
      </c>
      <c r="AU697" s="209" t="s">
        <v>141</v>
      </c>
      <c r="AV697" s="14" t="s">
        <v>83</v>
      </c>
      <c r="AW697" s="14" t="s">
        <v>34</v>
      </c>
      <c r="AX697" s="14" t="s">
        <v>75</v>
      </c>
      <c r="AY697" s="209" t="s">
        <v>132</v>
      </c>
    </row>
    <row r="698" spans="1:65" s="13" customFormat="1" ht="10.199999999999999">
      <c r="B698" s="189"/>
      <c r="C698" s="190"/>
      <c r="D698" s="184" t="s">
        <v>165</v>
      </c>
      <c r="E698" s="191" t="s">
        <v>18</v>
      </c>
      <c r="F698" s="192" t="s">
        <v>912</v>
      </c>
      <c r="G698" s="190"/>
      <c r="H698" s="193">
        <v>5</v>
      </c>
      <c r="I698" s="194"/>
      <c r="J698" s="190"/>
      <c r="K698" s="190"/>
      <c r="L698" s="195"/>
      <c r="M698" s="196"/>
      <c r="N698" s="197"/>
      <c r="O698" s="197"/>
      <c r="P698" s="197"/>
      <c r="Q698" s="197"/>
      <c r="R698" s="197"/>
      <c r="S698" s="197"/>
      <c r="T698" s="198"/>
      <c r="AT698" s="199" t="s">
        <v>165</v>
      </c>
      <c r="AU698" s="199" t="s">
        <v>141</v>
      </c>
      <c r="AV698" s="13" t="s">
        <v>85</v>
      </c>
      <c r="AW698" s="13" t="s">
        <v>34</v>
      </c>
      <c r="AX698" s="13" t="s">
        <v>83</v>
      </c>
      <c r="AY698" s="199" t="s">
        <v>132</v>
      </c>
    </row>
    <row r="699" spans="1:65" s="2" customFormat="1" ht="24.15" customHeight="1">
      <c r="A699" s="36"/>
      <c r="B699" s="37"/>
      <c r="C699" s="171" t="s">
        <v>914</v>
      </c>
      <c r="D699" s="171" t="s">
        <v>136</v>
      </c>
      <c r="E699" s="172" t="s">
        <v>915</v>
      </c>
      <c r="F699" s="173" t="s">
        <v>916</v>
      </c>
      <c r="G699" s="174" t="s">
        <v>153</v>
      </c>
      <c r="H699" s="175">
        <v>1</v>
      </c>
      <c r="I699" s="176"/>
      <c r="J699" s="177">
        <f>ROUND(I699*H699,2)</f>
        <v>0</v>
      </c>
      <c r="K699" s="173" t="s">
        <v>421</v>
      </c>
      <c r="L699" s="41"/>
      <c r="M699" s="178" t="s">
        <v>18</v>
      </c>
      <c r="N699" s="179" t="s">
        <v>46</v>
      </c>
      <c r="O699" s="66"/>
      <c r="P699" s="180">
        <f>O699*H699</f>
        <v>0</v>
      </c>
      <c r="Q699" s="180">
        <v>0</v>
      </c>
      <c r="R699" s="180">
        <f>Q699*H699</f>
        <v>0</v>
      </c>
      <c r="S699" s="180">
        <v>0</v>
      </c>
      <c r="T699" s="181">
        <f>S699*H699</f>
        <v>0</v>
      </c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R699" s="182" t="s">
        <v>131</v>
      </c>
      <c r="AT699" s="182" t="s">
        <v>136</v>
      </c>
      <c r="AU699" s="182" t="s">
        <v>141</v>
      </c>
      <c r="AY699" s="19" t="s">
        <v>132</v>
      </c>
      <c r="BE699" s="183">
        <f>IF(N699="základní",J699,0)</f>
        <v>0</v>
      </c>
      <c r="BF699" s="183">
        <f>IF(N699="snížená",J699,0)</f>
        <v>0</v>
      </c>
      <c r="BG699" s="183">
        <f>IF(N699="zákl. přenesená",J699,0)</f>
        <v>0</v>
      </c>
      <c r="BH699" s="183">
        <f>IF(N699="sníž. přenesená",J699,0)</f>
        <v>0</v>
      </c>
      <c r="BI699" s="183">
        <f>IF(N699="nulová",J699,0)</f>
        <v>0</v>
      </c>
      <c r="BJ699" s="19" t="s">
        <v>83</v>
      </c>
      <c r="BK699" s="183">
        <f>ROUND(I699*H699,2)</f>
        <v>0</v>
      </c>
      <c r="BL699" s="19" t="s">
        <v>131</v>
      </c>
      <c r="BM699" s="182" t="s">
        <v>917</v>
      </c>
    </row>
    <row r="700" spans="1:65" s="2" customFormat="1" ht="19.2">
      <c r="A700" s="36"/>
      <c r="B700" s="37"/>
      <c r="C700" s="38"/>
      <c r="D700" s="184" t="s">
        <v>163</v>
      </c>
      <c r="E700" s="38"/>
      <c r="F700" s="185" t="s">
        <v>918</v>
      </c>
      <c r="G700" s="38"/>
      <c r="H700" s="38"/>
      <c r="I700" s="186"/>
      <c r="J700" s="38"/>
      <c r="K700" s="38"/>
      <c r="L700" s="41"/>
      <c r="M700" s="187"/>
      <c r="N700" s="188"/>
      <c r="O700" s="66"/>
      <c r="P700" s="66"/>
      <c r="Q700" s="66"/>
      <c r="R700" s="66"/>
      <c r="S700" s="66"/>
      <c r="T700" s="67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T700" s="19" t="s">
        <v>163</v>
      </c>
      <c r="AU700" s="19" t="s">
        <v>141</v>
      </c>
    </row>
    <row r="701" spans="1:65" s="14" customFormat="1" ht="10.199999999999999">
      <c r="B701" s="200"/>
      <c r="C701" s="201"/>
      <c r="D701" s="184" t="s">
        <v>165</v>
      </c>
      <c r="E701" s="202" t="s">
        <v>18</v>
      </c>
      <c r="F701" s="203" t="s">
        <v>919</v>
      </c>
      <c r="G701" s="201"/>
      <c r="H701" s="202" t="s">
        <v>18</v>
      </c>
      <c r="I701" s="204"/>
      <c r="J701" s="201"/>
      <c r="K701" s="201"/>
      <c r="L701" s="205"/>
      <c r="M701" s="206"/>
      <c r="N701" s="207"/>
      <c r="O701" s="207"/>
      <c r="P701" s="207"/>
      <c r="Q701" s="207"/>
      <c r="R701" s="207"/>
      <c r="S701" s="207"/>
      <c r="T701" s="208"/>
      <c r="AT701" s="209" t="s">
        <v>165</v>
      </c>
      <c r="AU701" s="209" t="s">
        <v>141</v>
      </c>
      <c r="AV701" s="14" t="s">
        <v>83</v>
      </c>
      <c r="AW701" s="14" t="s">
        <v>34</v>
      </c>
      <c r="AX701" s="14" t="s">
        <v>75</v>
      </c>
      <c r="AY701" s="209" t="s">
        <v>132</v>
      </c>
    </row>
    <row r="702" spans="1:65" s="13" customFormat="1" ht="10.199999999999999">
      <c r="B702" s="189"/>
      <c r="C702" s="190"/>
      <c r="D702" s="184" t="s">
        <v>165</v>
      </c>
      <c r="E702" s="191" t="s">
        <v>18</v>
      </c>
      <c r="F702" s="192" t="s">
        <v>83</v>
      </c>
      <c r="G702" s="190"/>
      <c r="H702" s="193">
        <v>1</v>
      </c>
      <c r="I702" s="194"/>
      <c r="J702" s="190"/>
      <c r="K702" s="190"/>
      <c r="L702" s="195"/>
      <c r="M702" s="196"/>
      <c r="N702" s="197"/>
      <c r="O702" s="197"/>
      <c r="P702" s="197"/>
      <c r="Q702" s="197"/>
      <c r="R702" s="197"/>
      <c r="S702" s="197"/>
      <c r="T702" s="198"/>
      <c r="AT702" s="199" t="s">
        <v>165</v>
      </c>
      <c r="AU702" s="199" t="s">
        <v>141</v>
      </c>
      <c r="AV702" s="13" t="s">
        <v>85</v>
      </c>
      <c r="AW702" s="13" t="s">
        <v>34</v>
      </c>
      <c r="AX702" s="13" t="s">
        <v>83</v>
      </c>
      <c r="AY702" s="199" t="s">
        <v>132</v>
      </c>
    </row>
    <row r="703" spans="1:65" s="2" customFormat="1" ht="24.15" customHeight="1">
      <c r="A703" s="36"/>
      <c r="B703" s="37"/>
      <c r="C703" s="171" t="s">
        <v>920</v>
      </c>
      <c r="D703" s="171" t="s">
        <v>136</v>
      </c>
      <c r="E703" s="172" t="s">
        <v>921</v>
      </c>
      <c r="F703" s="173" t="s">
        <v>922</v>
      </c>
      <c r="G703" s="174" t="s">
        <v>153</v>
      </c>
      <c r="H703" s="175">
        <v>1</v>
      </c>
      <c r="I703" s="176"/>
      <c r="J703" s="177">
        <f>ROUND(I703*H703,2)</f>
        <v>0</v>
      </c>
      <c r="K703" s="173" t="s">
        <v>421</v>
      </c>
      <c r="L703" s="41"/>
      <c r="M703" s="178" t="s">
        <v>18</v>
      </c>
      <c r="N703" s="179" t="s">
        <v>46</v>
      </c>
      <c r="O703" s="66"/>
      <c r="P703" s="180">
        <f>O703*H703</f>
        <v>0</v>
      </c>
      <c r="Q703" s="180">
        <v>0</v>
      </c>
      <c r="R703" s="180">
        <f>Q703*H703</f>
        <v>0</v>
      </c>
      <c r="S703" s="180">
        <v>0</v>
      </c>
      <c r="T703" s="181">
        <f>S703*H703</f>
        <v>0</v>
      </c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R703" s="182" t="s">
        <v>131</v>
      </c>
      <c r="AT703" s="182" t="s">
        <v>136</v>
      </c>
      <c r="AU703" s="182" t="s">
        <v>141</v>
      </c>
      <c r="AY703" s="19" t="s">
        <v>132</v>
      </c>
      <c r="BE703" s="183">
        <f>IF(N703="základní",J703,0)</f>
        <v>0</v>
      </c>
      <c r="BF703" s="183">
        <f>IF(N703="snížená",J703,0)</f>
        <v>0</v>
      </c>
      <c r="BG703" s="183">
        <f>IF(N703="zákl. přenesená",J703,0)</f>
        <v>0</v>
      </c>
      <c r="BH703" s="183">
        <f>IF(N703="sníž. přenesená",J703,0)</f>
        <v>0</v>
      </c>
      <c r="BI703" s="183">
        <f>IF(N703="nulová",J703,0)</f>
        <v>0</v>
      </c>
      <c r="BJ703" s="19" t="s">
        <v>83</v>
      </c>
      <c r="BK703" s="183">
        <f>ROUND(I703*H703,2)</f>
        <v>0</v>
      </c>
      <c r="BL703" s="19" t="s">
        <v>131</v>
      </c>
      <c r="BM703" s="182" t="s">
        <v>923</v>
      </c>
    </row>
    <row r="704" spans="1:65" s="2" customFormat="1" ht="19.2">
      <c r="A704" s="36"/>
      <c r="B704" s="37"/>
      <c r="C704" s="38"/>
      <c r="D704" s="184" t="s">
        <v>163</v>
      </c>
      <c r="E704" s="38"/>
      <c r="F704" s="185" t="s">
        <v>924</v>
      </c>
      <c r="G704" s="38"/>
      <c r="H704" s="38"/>
      <c r="I704" s="186"/>
      <c r="J704" s="38"/>
      <c r="K704" s="38"/>
      <c r="L704" s="41"/>
      <c r="M704" s="187"/>
      <c r="N704" s="188"/>
      <c r="O704" s="66"/>
      <c r="P704" s="66"/>
      <c r="Q704" s="66"/>
      <c r="R704" s="66"/>
      <c r="S704" s="66"/>
      <c r="T704" s="67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T704" s="19" t="s">
        <v>163</v>
      </c>
      <c r="AU704" s="19" t="s">
        <v>141</v>
      </c>
    </row>
    <row r="705" spans="1:65" s="14" customFormat="1" ht="10.199999999999999">
      <c r="B705" s="200"/>
      <c r="C705" s="201"/>
      <c r="D705" s="184" t="s">
        <v>165</v>
      </c>
      <c r="E705" s="202" t="s">
        <v>18</v>
      </c>
      <c r="F705" s="203" t="s">
        <v>925</v>
      </c>
      <c r="G705" s="201"/>
      <c r="H705" s="202" t="s">
        <v>18</v>
      </c>
      <c r="I705" s="204"/>
      <c r="J705" s="201"/>
      <c r="K705" s="201"/>
      <c r="L705" s="205"/>
      <c r="M705" s="206"/>
      <c r="N705" s="207"/>
      <c r="O705" s="207"/>
      <c r="P705" s="207"/>
      <c r="Q705" s="207"/>
      <c r="R705" s="207"/>
      <c r="S705" s="207"/>
      <c r="T705" s="208"/>
      <c r="AT705" s="209" t="s">
        <v>165</v>
      </c>
      <c r="AU705" s="209" t="s">
        <v>141</v>
      </c>
      <c r="AV705" s="14" t="s">
        <v>83</v>
      </c>
      <c r="AW705" s="14" t="s">
        <v>34</v>
      </c>
      <c r="AX705" s="14" t="s">
        <v>75</v>
      </c>
      <c r="AY705" s="209" t="s">
        <v>132</v>
      </c>
    </row>
    <row r="706" spans="1:65" s="13" customFormat="1" ht="10.199999999999999">
      <c r="B706" s="189"/>
      <c r="C706" s="190"/>
      <c r="D706" s="184" t="s">
        <v>165</v>
      </c>
      <c r="E706" s="191" t="s">
        <v>18</v>
      </c>
      <c r="F706" s="192" t="s">
        <v>83</v>
      </c>
      <c r="G706" s="190"/>
      <c r="H706" s="193">
        <v>1</v>
      </c>
      <c r="I706" s="194"/>
      <c r="J706" s="190"/>
      <c r="K706" s="190"/>
      <c r="L706" s="195"/>
      <c r="M706" s="196"/>
      <c r="N706" s="197"/>
      <c r="O706" s="197"/>
      <c r="P706" s="197"/>
      <c r="Q706" s="197"/>
      <c r="R706" s="197"/>
      <c r="S706" s="197"/>
      <c r="T706" s="198"/>
      <c r="AT706" s="199" t="s">
        <v>165</v>
      </c>
      <c r="AU706" s="199" t="s">
        <v>141</v>
      </c>
      <c r="AV706" s="13" t="s">
        <v>85</v>
      </c>
      <c r="AW706" s="13" t="s">
        <v>34</v>
      </c>
      <c r="AX706" s="13" t="s">
        <v>83</v>
      </c>
      <c r="AY706" s="199" t="s">
        <v>132</v>
      </c>
    </row>
    <row r="707" spans="1:65" s="2" customFormat="1" ht="24.15" customHeight="1">
      <c r="A707" s="36"/>
      <c r="B707" s="37"/>
      <c r="C707" s="171" t="s">
        <v>926</v>
      </c>
      <c r="D707" s="171" t="s">
        <v>136</v>
      </c>
      <c r="E707" s="172" t="s">
        <v>927</v>
      </c>
      <c r="F707" s="173" t="s">
        <v>928</v>
      </c>
      <c r="G707" s="174" t="s">
        <v>153</v>
      </c>
      <c r="H707" s="175">
        <v>1</v>
      </c>
      <c r="I707" s="176"/>
      <c r="J707" s="177">
        <f>ROUND(I707*H707,2)</f>
        <v>0</v>
      </c>
      <c r="K707" s="173" t="s">
        <v>421</v>
      </c>
      <c r="L707" s="41"/>
      <c r="M707" s="178" t="s">
        <v>18</v>
      </c>
      <c r="N707" s="179" t="s">
        <v>46</v>
      </c>
      <c r="O707" s="66"/>
      <c r="P707" s="180">
        <f>O707*H707</f>
        <v>0</v>
      </c>
      <c r="Q707" s="180">
        <v>0</v>
      </c>
      <c r="R707" s="180">
        <f>Q707*H707</f>
        <v>0</v>
      </c>
      <c r="S707" s="180">
        <v>0</v>
      </c>
      <c r="T707" s="181">
        <f>S707*H707</f>
        <v>0</v>
      </c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R707" s="182" t="s">
        <v>131</v>
      </c>
      <c r="AT707" s="182" t="s">
        <v>136</v>
      </c>
      <c r="AU707" s="182" t="s">
        <v>141</v>
      </c>
      <c r="AY707" s="19" t="s">
        <v>132</v>
      </c>
      <c r="BE707" s="183">
        <f>IF(N707="základní",J707,0)</f>
        <v>0</v>
      </c>
      <c r="BF707" s="183">
        <f>IF(N707="snížená",J707,0)</f>
        <v>0</v>
      </c>
      <c r="BG707" s="183">
        <f>IF(N707="zákl. přenesená",J707,0)</f>
        <v>0</v>
      </c>
      <c r="BH707" s="183">
        <f>IF(N707="sníž. přenesená",J707,0)</f>
        <v>0</v>
      </c>
      <c r="BI707" s="183">
        <f>IF(N707="nulová",J707,0)</f>
        <v>0</v>
      </c>
      <c r="BJ707" s="19" t="s">
        <v>83</v>
      </c>
      <c r="BK707" s="183">
        <f>ROUND(I707*H707,2)</f>
        <v>0</v>
      </c>
      <c r="BL707" s="19" t="s">
        <v>131</v>
      </c>
      <c r="BM707" s="182" t="s">
        <v>929</v>
      </c>
    </row>
    <row r="708" spans="1:65" s="2" customFormat="1" ht="19.2">
      <c r="A708" s="36"/>
      <c r="B708" s="37"/>
      <c r="C708" s="38"/>
      <c r="D708" s="184" t="s">
        <v>163</v>
      </c>
      <c r="E708" s="38"/>
      <c r="F708" s="185" t="s">
        <v>930</v>
      </c>
      <c r="G708" s="38"/>
      <c r="H708" s="38"/>
      <c r="I708" s="186"/>
      <c r="J708" s="38"/>
      <c r="K708" s="38"/>
      <c r="L708" s="41"/>
      <c r="M708" s="187"/>
      <c r="N708" s="188"/>
      <c r="O708" s="66"/>
      <c r="P708" s="66"/>
      <c r="Q708" s="66"/>
      <c r="R708" s="66"/>
      <c r="S708" s="66"/>
      <c r="T708" s="67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T708" s="19" t="s">
        <v>163</v>
      </c>
      <c r="AU708" s="19" t="s">
        <v>141</v>
      </c>
    </row>
    <row r="709" spans="1:65" s="2" customFormat="1" ht="37.799999999999997" customHeight="1">
      <c r="A709" s="36"/>
      <c r="B709" s="37"/>
      <c r="C709" s="171" t="s">
        <v>931</v>
      </c>
      <c r="D709" s="171" t="s">
        <v>136</v>
      </c>
      <c r="E709" s="172" t="s">
        <v>932</v>
      </c>
      <c r="F709" s="173" t="s">
        <v>933</v>
      </c>
      <c r="G709" s="174" t="s">
        <v>153</v>
      </c>
      <c r="H709" s="175">
        <v>4</v>
      </c>
      <c r="I709" s="176"/>
      <c r="J709" s="177">
        <f>ROUND(I709*H709,2)</f>
        <v>0</v>
      </c>
      <c r="K709" s="173" t="s">
        <v>421</v>
      </c>
      <c r="L709" s="41"/>
      <c r="M709" s="178" t="s">
        <v>18</v>
      </c>
      <c r="N709" s="179" t="s">
        <v>46</v>
      </c>
      <c r="O709" s="66"/>
      <c r="P709" s="180">
        <f>O709*H709</f>
        <v>0</v>
      </c>
      <c r="Q709" s="180">
        <v>0</v>
      </c>
      <c r="R709" s="180">
        <f>Q709*H709</f>
        <v>0</v>
      </c>
      <c r="S709" s="180">
        <v>0</v>
      </c>
      <c r="T709" s="181">
        <f>S709*H709</f>
        <v>0</v>
      </c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R709" s="182" t="s">
        <v>131</v>
      </c>
      <c r="AT709" s="182" t="s">
        <v>136</v>
      </c>
      <c r="AU709" s="182" t="s">
        <v>141</v>
      </c>
      <c r="AY709" s="19" t="s">
        <v>132</v>
      </c>
      <c r="BE709" s="183">
        <f>IF(N709="základní",J709,0)</f>
        <v>0</v>
      </c>
      <c r="BF709" s="183">
        <f>IF(N709="snížená",J709,0)</f>
        <v>0</v>
      </c>
      <c r="BG709" s="183">
        <f>IF(N709="zákl. přenesená",J709,0)</f>
        <v>0</v>
      </c>
      <c r="BH709" s="183">
        <f>IF(N709="sníž. přenesená",J709,0)</f>
        <v>0</v>
      </c>
      <c r="BI709" s="183">
        <f>IF(N709="nulová",J709,0)</f>
        <v>0</v>
      </c>
      <c r="BJ709" s="19" t="s">
        <v>83</v>
      </c>
      <c r="BK709" s="183">
        <f>ROUND(I709*H709,2)</f>
        <v>0</v>
      </c>
      <c r="BL709" s="19" t="s">
        <v>131</v>
      </c>
      <c r="BM709" s="182" t="s">
        <v>934</v>
      </c>
    </row>
    <row r="710" spans="1:65" s="2" customFormat="1" ht="19.2">
      <c r="A710" s="36"/>
      <c r="B710" s="37"/>
      <c r="C710" s="38"/>
      <c r="D710" s="184" t="s">
        <v>163</v>
      </c>
      <c r="E710" s="38"/>
      <c r="F710" s="185" t="s">
        <v>935</v>
      </c>
      <c r="G710" s="38"/>
      <c r="H710" s="38"/>
      <c r="I710" s="186"/>
      <c r="J710" s="38"/>
      <c r="K710" s="38"/>
      <c r="L710" s="41"/>
      <c r="M710" s="187"/>
      <c r="N710" s="188"/>
      <c r="O710" s="66"/>
      <c r="P710" s="66"/>
      <c r="Q710" s="66"/>
      <c r="R710" s="66"/>
      <c r="S710" s="66"/>
      <c r="T710" s="67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T710" s="19" t="s">
        <v>163</v>
      </c>
      <c r="AU710" s="19" t="s">
        <v>141</v>
      </c>
    </row>
    <row r="711" spans="1:65" s="2" customFormat="1" ht="37.799999999999997" customHeight="1">
      <c r="A711" s="36"/>
      <c r="B711" s="37"/>
      <c r="C711" s="171" t="s">
        <v>936</v>
      </c>
      <c r="D711" s="171" t="s">
        <v>136</v>
      </c>
      <c r="E711" s="172" t="s">
        <v>937</v>
      </c>
      <c r="F711" s="173" t="s">
        <v>938</v>
      </c>
      <c r="G711" s="174" t="s">
        <v>153</v>
      </c>
      <c r="H711" s="175">
        <v>1</v>
      </c>
      <c r="I711" s="176"/>
      <c r="J711" s="177">
        <f>ROUND(I711*H711,2)</f>
        <v>0</v>
      </c>
      <c r="K711" s="173" t="s">
        <v>421</v>
      </c>
      <c r="L711" s="41"/>
      <c r="M711" s="178" t="s">
        <v>18</v>
      </c>
      <c r="N711" s="179" t="s">
        <v>46</v>
      </c>
      <c r="O711" s="66"/>
      <c r="P711" s="180">
        <f>O711*H711</f>
        <v>0</v>
      </c>
      <c r="Q711" s="180">
        <v>0</v>
      </c>
      <c r="R711" s="180">
        <f>Q711*H711</f>
        <v>0</v>
      </c>
      <c r="S711" s="180">
        <v>0</v>
      </c>
      <c r="T711" s="181">
        <f>S711*H711</f>
        <v>0</v>
      </c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R711" s="182" t="s">
        <v>131</v>
      </c>
      <c r="AT711" s="182" t="s">
        <v>136</v>
      </c>
      <c r="AU711" s="182" t="s">
        <v>141</v>
      </c>
      <c r="AY711" s="19" t="s">
        <v>132</v>
      </c>
      <c r="BE711" s="183">
        <f>IF(N711="základní",J711,0)</f>
        <v>0</v>
      </c>
      <c r="BF711" s="183">
        <f>IF(N711="snížená",J711,0)</f>
        <v>0</v>
      </c>
      <c r="BG711" s="183">
        <f>IF(N711="zákl. přenesená",J711,0)</f>
        <v>0</v>
      </c>
      <c r="BH711" s="183">
        <f>IF(N711="sníž. přenesená",J711,0)</f>
        <v>0</v>
      </c>
      <c r="BI711" s="183">
        <f>IF(N711="nulová",J711,0)</f>
        <v>0</v>
      </c>
      <c r="BJ711" s="19" t="s">
        <v>83</v>
      </c>
      <c r="BK711" s="183">
        <f>ROUND(I711*H711,2)</f>
        <v>0</v>
      </c>
      <c r="BL711" s="19" t="s">
        <v>131</v>
      </c>
      <c r="BM711" s="182" t="s">
        <v>939</v>
      </c>
    </row>
    <row r="712" spans="1:65" s="2" customFormat="1" ht="19.2">
      <c r="A712" s="36"/>
      <c r="B712" s="37"/>
      <c r="C712" s="38"/>
      <c r="D712" s="184" t="s">
        <v>163</v>
      </c>
      <c r="E712" s="38"/>
      <c r="F712" s="185" t="s">
        <v>940</v>
      </c>
      <c r="G712" s="38"/>
      <c r="H712" s="38"/>
      <c r="I712" s="186"/>
      <c r="J712" s="38"/>
      <c r="K712" s="38"/>
      <c r="L712" s="41"/>
      <c r="M712" s="187"/>
      <c r="N712" s="188"/>
      <c r="O712" s="66"/>
      <c r="P712" s="66"/>
      <c r="Q712" s="66"/>
      <c r="R712" s="66"/>
      <c r="S712" s="66"/>
      <c r="T712" s="67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T712" s="19" t="s">
        <v>163</v>
      </c>
      <c r="AU712" s="19" t="s">
        <v>141</v>
      </c>
    </row>
    <row r="713" spans="1:65" s="2" customFormat="1" ht="37.799999999999997" customHeight="1">
      <c r="A713" s="36"/>
      <c r="B713" s="37"/>
      <c r="C713" s="171" t="s">
        <v>941</v>
      </c>
      <c r="D713" s="171" t="s">
        <v>136</v>
      </c>
      <c r="E713" s="172" t="s">
        <v>942</v>
      </c>
      <c r="F713" s="173" t="s">
        <v>943</v>
      </c>
      <c r="G713" s="174" t="s">
        <v>153</v>
      </c>
      <c r="H713" s="175">
        <v>1</v>
      </c>
      <c r="I713" s="176"/>
      <c r="J713" s="177">
        <f>ROUND(I713*H713,2)</f>
        <v>0</v>
      </c>
      <c r="K713" s="173" t="s">
        <v>421</v>
      </c>
      <c r="L713" s="41"/>
      <c r="M713" s="178" t="s">
        <v>18</v>
      </c>
      <c r="N713" s="179" t="s">
        <v>46</v>
      </c>
      <c r="O713" s="66"/>
      <c r="P713" s="180">
        <f>O713*H713</f>
        <v>0</v>
      </c>
      <c r="Q713" s="180">
        <v>0</v>
      </c>
      <c r="R713" s="180">
        <f>Q713*H713</f>
        <v>0</v>
      </c>
      <c r="S713" s="180">
        <v>0</v>
      </c>
      <c r="T713" s="181">
        <f>S713*H713</f>
        <v>0</v>
      </c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R713" s="182" t="s">
        <v>131</v>
      </c>
      <c r="AT713" s="182" t="s">
        <v>136</v>
      </c>
      <c r="AU713" s="182" t="s">
        <v>141</v>
      </c>
      <c r="AY713" s="19" t="s">
        <v>132</v>
      </c>
      <c r="BE713" s="183">
        <f>IF(N713="základní",J713,0)</f>
        <v>0</v>
      </c>
      <c r="BF713" s="183">
        <f>IF(N713="snížená",J713,0)</f>
        <v>0</v>
      </c>
      <c r="BG713" s="183">
        <f>IF(N713="zákl. přenesená",J713,0)</f>
        <v>0</v>
      </c>
      <c r="BH713" s="183">
        <f>IF(N713="sníž. přenesená",J713,0)</f>
        <v>0</v>
      </c>
      <c r="BI713" s="183">
        <f>IF(N713="nulová",J713,0)</f>
        <v>0</v>
      </c>
      <c r="BJ713" s="19" t="s">
        <v>83</v>
      </c>
      <c r="BK713" s="183">
        <f>ROUND(I713*H713,2)</f>
        <v>0</v>
      </c>
      <c r="BL713" s="19" t="s">
        <v>131</v>
      </c>
      <c r="BM713" s="182" t="s">
        <v>944</v>
      </c>
    </row>
    <row r="714" spans="1:65" s="2" customFormat="1" ht="19.2">
      <c r="A714" s="36"/>
      <c r="B714" s="37"/>
      <c r="C714" s="38"/>
      <c r="D714" s="184" t="s">
        <v>163</v>
      </c>
      <c r="E714" s="38"/>
      <c r="F714" s="185" t="s">
        <v>945</v>
      </c>
      <c r="G714" s="38"/>
      <c r="H714" s="38"/>
      <c r="I714" s="186"/>
      <c r="J714" s="38"/>
      <c r="K714" s="38"/>
      <c r="L714" s="41"/>
      <c r="M714" s="187"/>
      <c r="N714" s="188"/>
      <c r="O714" s="66"/>
      <c r="P714" s="66"/>
      <c r="Q714" s="66"/>
      <c r="R714" s="66"/>
      <c r="S714" s="66"/>
      <c r="T714" s="67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T714" s="19" t="s">
        <v>163</v>
      </c>
      <c r="AU714" s="19" t="s">
        <v>141</v>
      </c>
    </row>
    <row r="715" spans="1:65" s="2" customFormat="1" ht="24.15" customHeight="1">
      <c r="A715" s="36"/>
      <c r="B715" s="37"/>
      <c r="C715" s="171" t="s">
        <v>946</v>
      </c>
      <c r="D715" s="171" t="s">
        <v>136</v>
      </c>
      <c r="E715" s="172" t="s">
        <v>947</v>
      </c>
      <c r="F715" s="173" t="s">
        <v>948</v>
      </c>
      <c r="G715" s="174" t="s">
        <v>153</v>
      </c>
      <c r="H715" s="175">
        <v>2</v>
      </c>
      <c r="I715" s="176"/>
      <c r="J715" s="177">
        <f>ROUND(I715*H715,2)</f>
        <v>0</v>
      </c>
      <c r="K715" s="173" t="s">
        <v>421</v>
      </c>
      <c r="L715" s="41"/>
      <c r="M715" s="178" t="s">
        <v>18</v>
      </c>
      <c r="N715" s="179" t="s">
        <v>46</v>
      </c>
      <c r="O715" s="66"/>
      <c r="P715" s="180">
        <f>O715*H715</f>
        <v>0</v>
      </c>
      <c r="Q715" s="180">
        <v>0</v>
      </c>
      <c r="R715" s="180">
        <f>Q715*H715</f>
        <v>0</v>
      </c>
      <c r="S715" s="180">
        <v>0</v>
      </c>
      <c r="T715" s="181">
        <f>S715*H715</f>
        <v>0</v>
      </c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R715" s="182" t="s">
        <v>131</v>
      </c>
      <c r="AT715" s="182" t="s">
        <v>136</v>
      </c>
      <c r="AU715" s="182" t="s">
        <v>141</v>
      </c>
      <c r="AY715" s="19" t="s">
        <v>132</v>
      </c>
      <c r="BE715" s="183">
        <f>IF(N715="základní",J715,0)</f>
        <v>0</v>
      </c>
      <c r="BF715" s="183">
        <f>IF(N715="snížená",J715,0)</f>
        <v>0</v>
      </c>
      <c r="BG715" s="183">
        <f>IF(N715="zákl. přenesená",J715,0)</f>
        <v>0</v>
      </c>
      <c r="BH715" s="183">
        <f>IF(N715="sníž. přenesená",J715,0)</f>
        <v>0</v>
      </c>
      <c r="BI715" s="183">
        <f>IF(N715="nulová",J715,0)</f>
        <v>0</v>
      </c>
      <c r="BJ715" s="19" t="s">
        <v>83</v>
      </c>
      <c r="BK715" s="183">
        <f>ROUND(I715*H715,2)</f>
        <v>0</v>
      </c>
      <c r="BL715" s="19" t="s">
        <v>131</v>
      </c>
      <c r="BM715" s="182" t="s">
        <v>949</v>
      </c>
    </row>
    <row r="716" spans="1:65" s="2" customFormat="1" ht="19.2">
      <c r="A716" s="36"/>
      <c r="B716" s="37"/>
      <c r="C716" s="38"/>
      <c r="D716" s="184" t="s">
        <v>163</v>
      </c>
      <c r="E716" s="38"/>
      <c r="F716" s="185" t="s">
        <v>940</v>
      </c>
      <c r="G716" s="38"/>
      <c r="H716" s="38"/>
      <c r="I716" s="186"/>
      <c r="J716" s="38"/>
      <c r="K716" s="38"/>
      <c r="L716" s="41"/>
      <c r="M716" s="187"/>
      <c r="N716" s="188"/>
      <c r="O716" s="66"/>
      <c r="P716" s="66"/>
      <c r="Q716" s="66"/>
      <c r="R716" s="66"/>
      <c r="S716" s="66"/>
      <c r="T716" s="67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T716" s="19" t="s">
        <v>163</v>
      </c>
      <c r="AU716" s="19" t="s">
        <v>141</v>
      </c>
    </row>
    <row r="717" spans="1:65" s="2" customFormat="1" ht="49.05" customHeight="1">
      <c r="A717" s="36"/>
      <c r="B717" s="37"/>
      <c r="C717" s="171" t="s">
        <v>950</v>
      </c>
      <c r="D717" s="171" t="s">
        <v>136</v>
      </c>
      <c r="E717" s="172" t="s">
        <v>951</v>
      </c>
      <c r="F717" s="173" t="s">
        <v>952</v>
      </c>
      <c r="G717" s="174" t="s">
        <v>364</v>
      </c>
      <c r="H717" s="175">
        <v>1.296</v>
      </c>
      <c r="I717" s="176"/>
      <c r="J717" s="177">
        <f>ROUND(I717*H717,2)</f>
        <v>0</v>
      </c>
      <c r="K717" s="173" t="s">
        <v>140</v>
      </c>
      <c r="L717" s="41"/>
      <c r="M717" s="178" t="s">
        <v>18</v>
      </c>
      <c r="N717" s="179" t="s">
        <v>46</v>
      </c>
      <c r="O717" s="66"/>
      <c r="P717" s="180">
        <f>O717*H717</f>
        <v>0</v>
      </c>
      <c r="Q717" s="180">
        <v>0</v>
      </c>
      <c r="R717" s="180">
        <f>Q717*H717</f>
        <v>0</v>
      </c>
      <c r="S717" s="180">
        <v>0</v>
      </c>
      <c r="T717" s="181">
        <f>S717*H717</f>
        <v>0</v>
      </c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R717" s="182" t="s">
        <v>131</v>
      </c>
      <c r="AT717" s="182" t="s">
        <v>136</v>
      </c>
      <c r="AU717" s="182" t="s">
        <v>141</v>
      </c>
      <c r="AY717" s="19" t="s">
        <v>132</v>
      </c>
      <c r="BE717" s="183">
        <f>IF(N717="základní",J717,0)</f>
        <v>0</v>
      </c>
      <c r="BF717" s="183">
        <f>IF(N717="snížená",J717,0)</f>
        <v>0</v>
      </c>
      <c r="BG717" s="183">
        <f>IF(N717="zákl. přenesená",J717,0)</f>
        <v>0</v>
      </c>
      <c r="BH717" s="183">
        <f>IF(N717="sníž. přenesená",J717,0)</f>
        <v>0</v>
      </c>
      <c r="BI717" s="183">
        <f>IF(N717="nulová",J717,0)</f>
        <v>0</v>
      </c>
      <c r="BJ717" s="19" t="s">
        <v>83</v>
      </c>
      <c r="BK717" s="183">
        <f>ROUND(I717*H717,2)</f>
        <v>0</v>
      </c>
      <c r="BL717" s="19" t="s">
        <v>131</v>
      </c>
      <c r="BM717" s="182" t="s">
        <v>953</v>
      </c>
    </row>
    <row r="718" spans="1:65" s="12" customFormat="1" ht="20.85" customHeight="1">
      <c r="B718" s="155"/>
      <c r="C718" s="156"/>
      <c r="D718" s="157" t="s">
        <v>74</v>
      </c>
      <c r="E718" s="169" t="s">
        <v>954</v>
      </c>
      <c r="F718" s="169" t="s">
        <v>955</v>
      </c>
      <c r="G718" s="156"/>
      <c r="H718" s="156"/>
      <c r="I718" s="159"/>
      <c r="J718" s="170">
        <f>BK718</f>
        <v>0</v>
      </c>
      <c r="K718" s="156"/>
      <c r="L718" s="161"/>
      <c r="M718" s="162"/>
      <c r="N718" s="163"/>
      <c r="O718" s="163"/>
      <c r="P718" s="164">
        <f>SUM(P719:P737)</f>
        <v>0</v>
      </c>
      <c r="Q718" s="163"/>
      <c r="R718" s="164">
        <f>SUM(R719:R737)</f>
        <v>0.21461000000000002</v>
      </c>
      <c r="S718" s="163"/>
      <c r="T718" s="165">
        <f>SUM(T719:T737)</f>
        <v>0</v>
      </c>
      <c r="AR718" s="166" t="s">
        <v>85</v>
      </c>
      <c r="AT718" s="167" t="s">
        <v>74</v>
      </c>
      <c r="AU718" s="167" t="s">
        <v>85</v>
      </c>
      <c r="AY718" s="166" t="s">
        <v>132</v>
      </c>
      <c r="BK718" s="168">
        <f>SUM(BK719:BK737)</f>
        <v>0</v>
      </c>
    </row>
    <row r="719" spans="1:65" s="2" customFormat="1" ht="24.15" customHeight="1">
      <c r="A719" s="36"/>
      <c r="B719" s="37"/>
      <c r="C719" s="171" t="s">
        <v>956</v>
      </c>
      <c r="D719" s="171" t="s">
        <v>136</v>
      </c>
      <c r="E719" s="172" t="s">
        <v>957</v>
      </c>
      <c r="F719" s="173" t="s">
        <v>958</v>
      </c>
      <c r="G719" s="174" t="s">
        <v>222</v>
      </c>
      <c r="H719" s="175">
        <v>49.8</v>
      </c>
      <c r="I719" s="176"/>
      <c r="J719" s="177">
        <f>ROUND(I719*H719,2)</f>
        <v>0</v>
      </c>
      <c r="K719" s="173" t="s">
        <v>140</v>
      </c>
      <c r="L719" s="41"/>
      <c r="M719" s="178" t="s">
        <v>18</v>
      </c>
      <c r="N719" s="179" t="s">
        <v>46</v>
      </c>
      <c r="O719" s="66"/>
      <c r="P719" s="180">
        <f>O719*H719</f>
        <v>0</v>
      </c>
      <c r="Q719" s="180">
        <v>0</v>
      </c>
      <c r="R719" s="180">
        <f>Q719*H719</f>
        <v>0</v>
      </c>
      <c r="S719" s="180">
        <v>0</v>
      </c>
      <c r="T719" s="181">
        <f>S719*H719</f>
        <v>0</v>
      </c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R719" s="182" t="s">
        <v>269</v>
      </c>
      <c r="AT719" s="182" t="s">
        <v>136</v>
      </c>
      <c r="AU719" s="182" t="s">
        <v>141</v>
      </c>
      <c r="AY719" s="19" t="s">
        <v>132</v>
      </c>
      <c r="BE719" s="183">
        <f>IF(N719="základní",J719,0)</f>
        <v>0</v>
      </c>
      <c r="BF719" s="183">
        <f>IF(N719="snížená",J719,0)</f>
        <v>0</v>
      </c>
      <c r="BG719" s="183">
        <f>IF(N719="zákl. přenesená",J719,0)</f>
        <v>0</v>
      </c>
      <c r="BH719" s="183">
        <f>IF(N719="sníž. přenesená",J719,0)</f>
        <v>0</v>
      </c>
      <c r="BI719" s="183">
        <f>IF(N719="nulová",J719,0)</f>
        <v>0</v>
      </c>
      <c r="BJ719" s="19" t="s">
        <v>83</v>
      </c>
      <c r="BK719" s="183">
        <f>ROUND(I719*H719,2)</f>
        <v>0</v>
      </c>
      <c r="BL719" s="19" t="s">
        <v>269</v>
      </c>
      <c r="BM719" s="182" t="s">
        <v>959</v>
      </c>
    </row>
    <row r="720" spans="1:65" s="13" customFormat="1" ht="10.199999999999999">
      <c r="B720" s="189"/>
      <c r="C720" s="190"/>
      <c r="D720" s="184" t="s">
        <v>165</v>
      </c>
      <c r="E720" s="191" t="s">
        <v>18</v>
      </c>
      <c r="F720" s="192" t="s">
        <v>960</v>
      </c>
      <c r="G720" s="190"/>
      <c r="H720" s="193">
        <v>22</v>
      </c>
      <c r="I720" s="194"/>
      <c r="J720" s="190"/>
      <c r="K720" s="190"/>
      <c r="L720" s="195"/>
      <c r="M720" s="196"/>
      <c r="N720" s="197"/>
      <c r="O720" s="197"/>
      <c r="P720" s="197"/>
      <c r="Q720" s="197"/>
      <c r="R720" s="197"/>
      <c r="S720" s="197"/>
      <c r="T720" s="198"/>
      <c r="AT720" s="199" t="s">
        <v>165</v>
      </c>
      <c r="AU720" s="199" t="s">
        <v>141</v>
      </c>
      <c r="AV720" s="13" t="s">
        <v>85</v>
      </c>
      <c r="AW720" s="13" t="s">
        <v>34</v>
      </c>
      <c r="AX720" s="13" t="s">
        <v>75</v>
      </c>
      <c r="AY720" s="199" t="s">
        <v>132</v>
      </c>
    </row>
    <row r="721" spans="1:65" s="13" customFormat="1" ht="10.199999999999999">
      <c r="B721" s="189"/>
      <c r="C721" s="190"/>
      <c r="D721" s="184" t="s">
        <v>165</v>
      </c>
      <c r="E721" s="191" t="s">
        <v>18</v>
      </c>
      <c r="F721" s="192" t="s">
        <v>961</v>
      </c>
      <c r="G721" s="190"/>
      <c r="H721" s="193">
        <v>26.4</v>
      </c>
      <c r="I721" s="194"/>
      <c r="J721" s="190"/>
      <c r="K721" s="190"/>
      <c r="L721" s="195"/>
      <c r="M721" s="196"/>
      <c r="N721" s="197"/>
      <c r="O721" s="197"/>
      <c r="P721" s="197"/>
      <c r="Q721" s="197"/>
      <c r="R721" s="197"/>
      <c r="S721" s="197"/>
      <c r="T721" s="198"/>
      <c r="AT721" s="199" t="s">
        <v>165</v>
      </c>
      <c r="AU721" s="199" t="s">
        <v>141</v>
      </c>
      <c r="AV721" s="13" t="s">
        <v>85</v>
      </c>
      <c r="AW721" s="13" t="s">
        <v>34</v>
      </c>
      <c r="AX721" s="13" t="s">
        <v>75</v>
      </c>
      <c r="AY721" s="199" t="s">
        <v>132</v>
      </c>
    </row>
    <row r="722" spans="1:65" s="13" customFormat="1" ht="10.199999999999999">
      <c r="B722" s="189"/>
      <c r="C722" s="190"/>
      <c r="D722" s="184" t="s">
        <v>165</v>
      </c>
      <c r="E722" s="191" t="s">
        <v>18</v>
      </c>
      <c r="F722" s="192" t="s">
        <v>962</v>
      </c>
      <c r="G722" s="190"/>
      <c r="H722" s="193">
        <v>1.4</v>
      </c>
      <c r="I722" s="194"/>
      <c r="J722" s="190"/>
      <c r="K722" s="190"/>
      <c r="L722" s="195"/>
      <c r="M722" s="196"/>
      <c r="N722" s="197"/>
      <c r="O722" s="197"/>
      <c r="P722" s="197"/>
      <c r="Q722" s="197"/>
      <c r="R722" s="197"/>
      <c r="S722" s="197"/>
      <c r="T722" s="198"/>
      <c r="AT722" s="199" t="s">
        <v>165</v>
      </c>
      <c r="AU722" s="199" t="s">
        <v>141</v>
      </c>
      <c r="AV722" s="13" t="s">
        <v>85</v>
      </c>
      <c r="AW722" s="13" t="s">
        <v>34</v>
      </c>
      <c r="AX722" s="13" t="s">
        <v>75</v>
      </c>
      <c r="AY722" s="199" t="s">
        <v>132</v>
      </c>
    </row>
    <row r="723" spans="1:65" s="15" customFormat="1" ht="10.199999999999999">
      <c r="B723" s="210"/>
      <c r="C723" s="211"/>
      <c r="D723" s="184" t="s">
        <v>165</v>
      </c>
      <c r="E723" s="212" t="s">
        <v>18</v>
      </c>
      <c r="F723" s="213" t="s">
        <v>203</v>
      </c>
      <c r="G723" s="211"/>
      <c r="H723" s="214">
        <v>49.8</v>
      </c>
      <c r="I723" s="215"/>
      <c r="J723" s="211"/>
      <c r="K723" s="211"/>
      <c r="L723" s="216"/>
      <c r="M723" s="217"/>
      <c r="N723" s="218"/>
      <c r="O723" s="218"/>
      <c r="P723" s="218"/>
      <c r="Q723" s="218"/>
      <c r="R723" s="218"/>
      <c r="S723" s="218"/>
      <c r="T723" s="219"/>
      <c r="AT723" s="220" t="s">
        <v>165</v>
      </c>
      <c r="AU723" s="220" t="s">
        <v>141</v>
      </c>
      <c r="AV723" s="15" t="s">
        <v>131</v>
      </c>
      <c r="AW723" s="15" t="s">
        <v>34</v>
      </c>
      <c r="AX723" s="15" t="s">
        <v>83</v>
      </c>
      <c r="AY723" s="220" t="s">
        <v>132</v>
      </c>
    </row>
    <row r="724" spans="1:65" s="2" customFormat="1" ht="24.15" customHeight="1">
      <c r="A724" s="36"/>
      <c r="B724" s="37"/>
      <c r="C724" s="232" t="s">
        <v>963</v>
      </c>
      <c r="D724" s="232" t="s">
        <v>396</v>
      </c>
      <c r="E724" s="233" t="s">
        <v>964</v>
      </c>
      <c r="F724" s="234" t="s">
        <v>965</v>
      </c>
      <c r="G724" s="235" t="s">
        <v>207</v>
      </c>
      <c r="H724" s="236">
        <v>0.31900000000000001</v>
      </c>
      <c r="I724" s="237"/>
      <c r="J724" s="238">
        <f>ROUND(I724*H724,2)</f>
        <v>0</v>
      </c>
      <c r="K724" s="234" t="s">
        <v>140</v>
      </c>
      <c r="L724" s="239"/>
      <c r="M724" s="240" t="s">
        <v>18</v>
      </c>
      <c r="N724" s="241" t="s">
        <v>46</v>
      </c>
      <c r="O724" s="66"/>
      <c r="P724" s="180">
        <f>O724*H724</f>
        <v>0</v>
      </c>
      <c r="Q724" s="180">
        <v>0.44</v>
      </c>
      <c r="R724" s="180">
        <f>Q724*H724</f>
        <v>0.14036000000000001</v>
      </c>
      <c r="S724" s="180">
        <v>0</v>
      </c>
      <c r="T724" s="181">
        <f>S724*H724</f>
        <v>0</v>
      </c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R724" s="182" t="s">
        <v>413</v>
      </c>
      <c r="AT724" s="182" t="s">
        <v>396</v>
      </c>
      <c r="AU724" s="182" t="s">
        <v>141</v>
      </c>
      <c r="AY724" s="19" t="s">
        <v>132</v>
      </c>
      <c r="BE724" s="183">
        <f>IF(N724="základní",J724,0)</f>
        <v>0</v>
      </c>
      <c r="BF724" s="183">
        <f>IF(N724="snížená",J724,0)</f>
        <v>0</v>
      </c>
      <c r="BG724" s="183">
        <f>IF(N724="zákl. přenesená",J724,0)</f>
        <v>0</v>
      </c>
      <c r="BH724" s="183">
        <f>IF(N724="sníž. přenesená",J724,0)</f>
        <v>0</v>
      </c>
      <c r="BI724" s="183">
        <f>IF(N724="nulová",J724,0)</f>
        <v>0</v>
      </c>
      <c r="BJ724" s="19" t="s">
        <v>83</v>
      </c>
      <c r="BK724" s="183">
        <f>ROUND(I724*H724,2)</f>
        <v>0</v>
      </c>
      <c r="BL724" s="19" t="s">
        <v>269</v>
      </c>
      <c r="BM724" s="182" t="s">
        <v>966</v>
      </c>
    </row>
    <row r="725" spans="1:65" s="13" customFormat="1" ht="10.199999999999999">
      <c r="B725" s="189"/>
      <c r="C725" s="190"/>
      <c r="D725" s="184" t="s">
        <v>165</v>
      </c>
      <c r="E725" s="191" t="s">
        <v>18</v>
      </c>
      <c r="F725" s="192" t="s">
        <v>967</v>
      </c>
      <c r="G725" s="190"/>
      <c r="H725" s="193">
        <v>0.31900000000000001</v>
      </c>
      <c r="I725" s="194"/>
      <c r="J725" s="190"/>
      <c r="K725" s="190"/>
      <c r="L725" s="195"/>
      <c r="M725" s="196"/>
      <c r="N725" s="197"/>
      <c r="O725" s="197"/>
      <c r="P725" s="197"/>
      <c r="Q725" s="197"/>
      <c r="R725" s="197"/>
      <c r="S725" s="197"/>
      <c r="T725" s="198"/>
      <c r="AT725" s="199" t="s">
        <v>165</v>
      </c>
      <c r="AU725" s="199" t="s">
        <v>141</v>
      </c>
      <c r="AV725" s="13" t="s">
        <v>85</v>
      </c>
      <c r="AW725" s="13" t="s">
        <v>34</v>
      </c>
      <c r="AX725" s="13" t="s">
        <v>83</v>
      </c>
      <c r="AY725" s="199" t="s">
        <v>132</v>
      </c>
    </row>
    <row r="726" spans="1:65" s="2" customFormat="1" ht="49.05" customHeight="1">
      <c r="A726" s="36"/>
      <c r="B726" s="37"/>
      <c r="C726" s="171" t="s">
        <v>968</v>
      </c>
      <c r="D726" s="171" t="s">
        <v>136</v>
      </c>
      <c r="E726" s="172" t="s">
        <v>969</v>
      </c>
      <c r="F726" s="173" t="s">
        <v>970</v>
      </c>
      <c r="G726" s="174" t="s">
        <v>222</v>
      </c>
      <c r="H726" s="175">
        <v>21.8</v>
      </c>
      <c r="I726" s="176"/>
      <c r="J726" s="177">
        <f>ROUND(I726*H726,2)</f>
        <v>0</v>
      </c>
      <c r="K726" s="173" t="s">
        <v>140</v>
      </c>
      <c r="L726" s="41"/>
      <c r="M726" s="178" t="s">
        <v>18</v>
      </c>
      <c r="N726" s="179" t="s">
        <v>46</v>
      </c>
      <c r="O726" s="66"/>
      <c r="P726" s="180">
        <f>O726*H726</f>
        <v>0</v>
      </c>
      <c r="Q726" s="180">
        <v>0</v>
      </c>
      <c r="R726" s="180">
        <f>Q726*H726</f>
        <v>0</v>
      </c>
      <c r="S726" s="180">
        <v>0</v>
      </c>
      <c r="T726" s="181">
        <f>S726*H726</f>
        <v>0</v>
      </c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R726" s="182" t="s">
        <v>269</v>
      </c>
      <c r="AT726" s="182" t="s">
        <v>136</v>
      </c>
      <c r="AU726" s="182" t="s">
        <v>141</v>
      </c>
      <c r="AY726" s="19" t="s">
        <v>132</v>
      </c>
      <c r="BE726" s="183">
        <f>IF(N726="základní",J726,0)</f>
        <v>0</v>
      </c>
      <c r="BF726" s="183">
        <f>IF(N726="snížená",J726,0)</f>
        <v>0</v>
      </c>
      <c r="BG726" s="183">
        <f>IF(N726="zákl. přenesená",J726,0)</f>
        <v>0</v>
      </c>
      <c r="BH726" s="183">
        <f>IF(N726="sníž. přenesená",J726,0)</f>
        <v>0</v>
      </c>
      <c r="BI726" s="183">
        <f>IF(N726="nulová",J726,0)</f>
        <v>0</v>
      </c>
      <c r="BJ726" s="19" t="s">
        <v>83</v>
      </c>
      <c r="BK726" s="183">
        <f>ROUND(I726*H726,2)</f>
        <v>0</v>
      </c>
      <c r="BL726" s="19" t="s">
        <v>269</v>
      </c>
      <c r="BM726" s="182" t="s">
        <v>971</v>
      </c>
    </row>
    <row r="727" spans="1:65" s="13" customFormat="1" ht="10.199999999999999">
      <c r="B727" s="189"/>
      <c r="C727" s="190"/>
      <c r="D727" s="184" t="s">
        <v>165</v>
      </c>
      <c r="E727" s="191" t="s">
        <v>18</v>
      </c>
      <c r="F727" s="192" t="s">
        <v>972</v>
      </c>
      <c r="G727" s="190"/>
      <c r="H727" s="193">
        <v>13.2</v>
      </c>
      <c r="I727" s="194"/>
      <c r="J727" s="190"/>
      <c r="K727" s="190"/>
      <c r="L727" s="195"/>
      <c r="M727" s="196"/>
      <c r="N727" s="197"/>
      <c r="O727" s="197"/>
      <c r="P727" s="197"/>
      <c r="Q727" s="197"/>
      <c r="R727" s="197"/>
      <c r="S727" s="197"/>
      <c r="T727" s="198"/>
      <c r="AT727" s="199" t="s">
        <v>165</v>
      </c>
      <c r="AU727" s="199" t="s">
        <v>141</v>
      </c>
      <c r="AV727" s="13" t="s">
        <v>85</v>
      </c>
      <c r="AW727" s="13" t="s">
        <v>34</v>
      </c>
      <c r="AX727" s="13" t="s">
        <v>75</v>
      </c>
      <c r="AY727" s="199" t="s">
        <v>132</v>
      </c>
    </row>
    <row r="728" spans="1:65" s="13" customFormat="1" ht="10.199999999999999">
      <c r="B728" s="189"/>
      <c r="C728" s="190"/>
      <c r="D728" s="184" t="s">
        <v>165</v>
      </c>
      <c r="E728" s="191" t="s">
        <v>18</v>
      </c>
      <c r="F728" s="192" t="s">
        <v>973</v>
      </c>
      <c r="G728" s="190"/>
      <c r="H728" s="193">
        <v>6.6</v>
      </c>
      <c r="I728" s="194"/>
      <c r="J728" s="190"/>
      <c r="K728" s="190"/>
      <c r="L728" s="195"/>
      <c r="M728" s="196"/>
      <c r="N728" s="197"/>
      <c r="O728" s="197"/>
      <c r="P728" s="197"/>
      <c r="Q728" s="197"/>
      <c r="R728" s="197"/>
      <c r="S728" s="197"/>
      <c r="T728" s="198"/>
      <c r="AT728" s="199" t="s">
        <v>165</v>
      </c>
      <c r="AU728" s="199" t="s">
        <v>141</v>
      </c>
      <c r="AV728" s="13" t="s">
        <v>85</v>
      </c>
      <c r="AW728" s="13" t="s">
        <v>34</v>
      </c>
      <c r="AX728" s="13" t="s">
        <v>75</v>
      </c>
      <c r="AY728" s="199" t="s">
        <v>132</v>
      </c>
    </row>
    <row r="729" spans="1:65" s="13" customFormat="1" ht="10.199999999999999">
      <c r="B729" s="189"/>
      <c r="C729" s="190"/>
      <c r="D729" s="184" t="s">
        <v>165</v>
      </c>
      <c r="E729" s="191" t="s">
        <v>18</v>
      </c>
      <c r="F729" s="192" t="s">
        <v>85</v>
      </c>
      <c r="G729" s="190"/>
      <c r="H729" s="193">
        <v>2</v>
      </c>
      <c r="I729" s="194"/>
      <c r="J729" s="190"/>
      <c r="K729" s="190"/>
      <c r="L729" s="195"/>
      <c r="M729" s="196"/>
      <c r="N729" s="197"/>
      <c r="O729" s="197"/>
      <c r="P729" s="197"/>
      <c r="Q729" s="197"/>
      <c r="R729" s="197"/>
      <c r="S729" s="197"/>
      <c r="T729" s="198"/>
      <c r="AT729" s="199" t="s">
        <v>165</v>
      </c>
      <c r="AU729" s="199" t="s">
        <v>141</v>
      </c>
      <c r="AV729" s="13" t="s">
        <v>85</v>
      </c>
      <c r="AW729" s="13" t="s">
        <v>34</v>
      </c>
      <c r="AX729" s="13" t="s">
        <v>75</v>
      </c>
      <c r="AY729" s="199" t="s">
        <v>132</v>
      </c>
    </row>
    <row r="730" spans="1:65" s="15" customFormat="1" ht="10.199999999999999">
      <c r="B730" s="210"/>
      <c r="C730" s="211"/>
      <c r="D730" s="184" t="s">
        <v>165</v>
      </c>
      <c r="E730" s="212" t="s">
        <v>18</v>
      </c>
      <c r="F730" s="213" t="s">
        <v>203</v>
      </c>
      <c r="G730" s="211"/>
      <c r="H730" s="214">
        <v>21.799999999999997</v>
      </c>
      <c r="I730" s="215"/>
      <c r="J730" s="211"/>
      <c r="K730" s="211"/>
      <c r="L730" s="216"/>
      <c r="M730" s="217"/>
      <c r="N730" s="218"/>
      <c r="O730" s="218"/>
      <c r="P730" s="218"/>
      <c r="Q730" s="218"/>
      <c r="R730" s="218"/>
      <c r="S730" s="218"/>
      <c r="T730" s="219"/>
      <c r="AT730" s="220" t="s">
        <v>165</v>
      </c>
      <c r="AU730" s="220" t="s">
        <v>141</v>
      </c>
      <c r="AV730" s="15" t="s">
        <v>131</v>
      </c>
      <c r="AW730" s="15" t="s">
        <v>34</v>
      </c>
      <c r="AX730" s="15" t="s">
        <v>83</v>
      </c>
      <c r="AY730" s="220" t="s">
        <v>132</v>
      </c>
    </row>
    <row r="731" spans="1:65" s="2" customFormat="1" ht="24.15" customHeight="1">
      <c r="A731" s="36"/>
      <c r="B731" s="37"/>
      <c r="C731" s="232" t="s">
        <v>974</v>
      </c>
      <c r="D731" s="232" t="s">
        <v>396</v>
      </c>
      <c r="E731" s="233" t="s">
        <v>975</v>
      </c>
      <c r="F731" s="234" t="s">
        <v>976</v>
      </c>
      <c r="G731" s="235" t="s">
        <v>207</v>
      </c>
      <c r="H731" s="236">
        <v>0.14000000000000001</v>
      </c>
      <c r="I731" s="237"/>
      <c r="J731" s="238">
        <f>ROUND(I731*H731,2)</f>
        <v>0</v>
      </c>
      <c r="K731" s="234" t="s">
        <v>140</v>
      </c>
      <c r="L731" s="239"/>
      <c r="M731" s="240" t="s">
        <v>18</v>
      </c>
      <c r="N731" s="241" t="s">
        <v>46</v>
      </c>
      <c r="O731" s="66"/>
      <c r="P731" s="180">
        <f>O731*H731</f>
        <v>0</v>
      </c>
      <c r="Q731" s="180">
        <v>0.44</v>
      </c>
      <c r="R731" s="180">
        <f>Q731*H731</f>
        <v>6.1600000000000009E-2</v>
      </c>
      <c r="S731" s="180">
        <v>0</v>
      </c>
      <c r="T731" s="181">
        <f>S731*H731</f>
        <v>0</v>
      </c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R731" s="182" t="s">
        <v>413</v>
      </c>
      <c r="AT731" s="182" t="s">
        <v>396</v>
      </c>
      <c r="AU731" s="182" t="s">
        <v>141</v>
      </c>
      <c r="AY731" s="19" t="s">
        <v>132</v>
      </c>
      <c r="BE731" s="183">
        <f>IF(N731="základní",J731,0)</f>
        <v>0</v>
      </c>
      <c r="BF731" s="183">
        <f>IF(N731="snížená",J731,0)</f>
        <v>0</v>
      </c>
      <c r="BG731" s="183">
        <f>IF(N731="zákl. přenesená",J731,0)</f>
        <v>0</v>
      </c>
      <c r="BH731" s="183">
        <f>IF(N731="sníž. přenesená",J731,0)</f>
        <v>0</v>
      </c>
      <c r="BI731" s="183">
        <f>IF(N731="nulová",J731,0)</f>
        <v>0</v>
      </c>
      <c r="BJ731" s="19" t="s">
        <v>83</v>
      </c>
      <c r="BK731" s="183">
        <f>ROUND(I731*H731,2)</f>
        <v>0</v>
      </c>
      <c r="BL731" s="19" t="s">
        <v>269</v>
      </c>
      <c r="BM731" s="182" t="s">
        <v>977</v>
      </c>
    </row>
    <row r="732" spans="1:65" s="13" customFormat="1" ht="10.199999999999999">
      <c r="B732" s="189"/>
      <c r="C732" s="190"/>
      <c r="D732" s="184" t="s">
        <v>165</v>
      </c>
      <c r="E732" s="191" t="s">
        <v>18</v>
      </c>
      <c r="F732" s="192" t="s">
        <v>978</v>
      </c>
      <c r="G732" s="190"/>
      <c r="H732" s="193">
        <v>0.14000000000000001</v>
      </c>
      <c r="I732" s="194"/>
      <c r="J732" s="190"/>
      <c r="K732" s="190"/>
      <c r="L732" s="195"/>
      <c r="M732" s="196"/>
      <c r="N732" s="197"/>
      <c r="O732" s="197"/>
      <c r="P732" s="197"/>
      <c r="Q732" s="197"/>
      <c r="R732" s="197"/>
      <c r="S732" s="197"/>
      <c r="T732" s="198"/>
      <c r="AT732" s="199" t="s">
        <v>165</v>
      </c>
      <c r="AU732" s="199" t="s">
        <v>141</v>
      </c>
      <c r="AV732" s="13" t="s">
        <v>85</v>
      </c>
      <c r="AW732" s="13" t="s">
        <v>34</v>
      </c>
      <c r="AX732" s="13" t="s">
        <v>83</v>
      </c>
      <c r="AY732" s="199" t="s">
        <v>132</v>
      </c>
    </row>
    <row r="733" spans="1:65" s="2" customFormat="1" ht="37.799999999999997" customHeight="1">
      <c r="A733" s="36"/>
      <c r="B733" s="37"/>
      <c r="C733" s="171" t="s">
        <v>979</v>
      </c>
      <c r="D733" s="171" t="s">
        <v>136</v>
      </c>
      <c r="E733" s="172" t="s">
        <v>980</v>
      </c>
      <c r="F733" s="173" t="s">
        <v>981</v>
      </c>
      <c r="G733" s="174" t="s">
        <v>149</v>
      </c>
      <c r="H733" s="175">
        <v>9.548</v>
      </c>
      <c r="I733" s="176"/>
      <c r="J733" s="177">
        <f>ROUND(I733*H733,2)</f>
        <v>0</v>
      </c>
      <c r="K733" s="173" t="s">
        <v>140</v>
      </c>
      <c r="L733" s="41"/>
      <c r="M733" s="178" t="s">
        <v>18</v>
      </c>
      <c r="N733" s="179" t="s">
        <v>46</v>
      </c>
      <c r="O733" s="66"/>
      <c r="P733" s="180">
        <f>O733*H733</f>
        <v>0</v>
      </c>
      <c r="Q733" s="180">
        <v>0</v>
      </c>
      <c r="R733" s="180">
        <f>Q733*H733</f>
        <v>0</v>
      </c>
      <c r="S733" s="180">
        <v>0</v>
      </c>
      <c r="T733" s="181">
        <f>S733*H733</f>
        <v>0</v>
      </c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R733" s="182" t="s">
        <v>269</v>
      </c>
      <c r="AT733" s="182" t="s">
        <v>136</v>
      </c>
      <c r="AU733" s="182" t="s">
        <v>141</v>
      </c>
      <c r="AY733" s="19" t="s">
        <v>132</v>
      </c>
      <c r="BE733" s="183">
        <f>IF(N733="základní",J733,0)</f>
        <v>0</v>
      </c>
      <c r="BF733" s="183">
        <f>IF(N733="snížená",J733,0)</f>
        <v>0</v>
      </c>
      <c r="BG733" s="183">
        <f>IF(N733="zákl. přenesená",J733,0)</f>
        <v>0</v>
      </c>
      <c r="BH733" s="183">
        <f>IF(N733="sníž. přenesená",J733,0)</f>
        <v>0</v>
      </c>
      <c r="BI733" s="183">
        <f>IF(N733="nulová",J733,0)</f>
        <v>0</v>
      </c>
      <c r="BJ733" s="19" t="s">
        <v>83</v>
      </c>
      <c r="BK733" s="183">
        <f>ROUND(I733*H733,2)</f>
        <v>0</v>
      </c>
      <c r="BL733" s="19" t="s">
        <v>269</v>
      </c>
      <c r="BM733" s="182" t="s">
        <v>982</v>
      </c>
    </row>
    <row r="734" spans="1:65" s="13" customFormat="1" ht="10.199999999999999">
      <c r="B734" s="189"/>
      <c r="C734" s="190"/>
      <c r="D734" s="184" t="s">
        <v>165</v>
      </c>
      <c r="E734" s="191" t="s">
        <v>18</v>
      </c>
      <c r="F734" s="192" t="s">
        <v>983</v>
      </c>
      <c r="G734" s="190"/>
      <c r="H734" s="193">
        <v>9.548</v>
      </c>
      <c r="I734" s="194"/>
      <c r="J734" s="190"/>
      <c r="K734" s="190"/>
      <c r="L734" s="195"/>
      <c r="M734" s="196"/>
      <c r="N734" s="197"/>
      <c r="O734" s="197"/>
      <c r="P734" s="197"/>
      <c r="Q734" s="197"/>
      <c r="R734" s="197"/>
      <c r="S734" s="197"/>
      <c r="T734" s="198"/>
      <c r="AT734" s="199" t="s">
        <v>165</v>
      </c>
      <c r="AU734" s="199" t="s">
        <v>141</v>
      </c>
      <c r="AV734" s="13" t="s">
        <v>85</v>
      </c>
      <c r="AW734" s="13" t="s">
        <v>34</v>
      </c>
      <c r="AX734" s="13" t="s">
        <v>83</v>
      </c>
      <c r="AY734" s="199" t="s">
        <v>132</v>
      </c>
    </row>
    <row r="735" spans="1:65" s="2" customFormat="1" ht="24.15" customHeight="1">
      <c r="A735" s="36"/>
      <c r="B735" s="37"/>
      <c r="C735" s="232" t="s">
        <v>984</v>
      </c>
      <c r="D735" s="232" t="s">
        <v>396</v>
      </c>
      <c r="E735" s="233" t="s">
        <v>985</v>
      </c>
      <c r="F735" s="234" t="s">
        <v>986</v>
      </c>
      <c r="G735" s="235" t="s">
        <v>207</v>
      </c>
      <c r="H735" s="236">
        <v>2.3E-2</v>
      </c>
      <c r="I735" s="237"/>
      <c r="J735" s="238">
        <f>ROUND(I735*H735,2)</f>
        <v>0</v>
      </c>
      <c r="K735" s="234" t="s">
        <v>140</v>
      </c>
      <c r="L735" s="239"/>
      <c r="M735" s="240" t="s">
        <v>18</v>
      </c>
      <c r="N735" s="241" t="s">
        <v>46</v>
      </c>
      <c r="O735" s="66"/>
      <c r="P735" s="180">
        <f>O735*H735</f>
        <v>0</v>
      </c>
      <c r="Q735" s="180">
        <v>0.55000000000000004</v>
      </c>
      <c r="R735" s="180">
        <f>Q735*H735</f>
        <v>1.2650000000000002E-2</v>
      </c>
      <c r="S735" s="180">
        <v>0</v>
      </c>
      <c r="T735" s="181">
        <f>S735*H735</f>
        <v>0</v>
      </c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R735" s="182" t="s">
        <v>413</v>
      </c>
      <c r="AT735" s="182" t="s">
        <v>396</v>
      </c>
      <c r="AU735" s="182" t="s">
        <v>141</v>
      </c>
      <c r="AY735" s="19" t="s">
        <v>132</v>
      </c>
      <c r="BE735" s="183">
        <f>IF(N735="základní",J735,0)</f>
        <v>0</v>
      </c>
      <c r="BF735" s="183">
        <f>IF(N735="snížená",J735,0)</f>
        <v>0</v>
      </c>
      <c r="BG735" s="183">
        <f>IF(N735="zákl. přenesená",J735,0)</f>
        <v>0</v>
      </c>
      <c r="BH735" s="183">
        <f>IF(N735="sníž. přenesená",J735,0)</f>
        <v>0</v>
      </c>
      <c r="BI735" s="183">
        <f>IF(N735="nulová",J735,0)</f>
        <v>0</v>
      </c>
      <c r="BJ735" s="19" t="s">
        <v>83</v>
      </c>
      <c r="BK735" s="183">
        <f>ROUND(I735*H735,2)</f>
        <v>0</v>
      </c>
      <c r="BL735" s="19" t="s">
        <v>269</v>
      </c>
      <c r="BM735" s="182" t="s">
        <v>987</v>
      </c>
    </row>
    <row r="736" spans="1:65" s="13" customFormat="1" ht="10.199999999999999">
      <c r="B736" s="189"/>
      <c r="C736" s="190"/>
      <c r="D736" s="184" t="s">
        <v>165</v>
      </c>
      <c r="E736" s="191" t="s">
        <v>18</v>
      </c>
      <c r="F736" s="192" t="s">
        <v>988</v>
      </c>
      <c r="G736" s="190"/>
      <c r="H736" s="193">
        <v>2.3E-2</v>
      </c>
      <c r="I736" s="194"/>
      <c r="J736" s="190"/>
      <c r="K736" s="190"/>
      <c r="L736" s="195"/>
      <c r="M736" s="196"/>
      <c r="N736" s="197"/>
      <c r="O736" s="197"/>
      <c r="P736" s="197"/>
      <c r="Q736" s="197"/>
      <c r="R736" s="197"/>
      <c r="S736" s="197"/>
      <c r="T736" s="198"/>
      <c r="AT736" s="199" t="s">
        <v>165</v>
      </c>
      <c r="AU736" s="199" t="s">
        <v>141</v>
      </c>
      <c r="AV736" s="13" t="s">
        <v>85</v>
      </c>
      <c r="AW736" s="13" t="s">
        <v>34</v>
      </c>
      <c r="AX736" s="13" t="s">
        <v>83</v>
      </c>
      <c r="AY736" s="199" t="s">
        <v>132</v>
      </c>
    </row>
    <row r="737" spans="1:65" s="2" customFormat="1" ht="37.799999999999997" customHeight="1">
      <c r="A737" s="36"/>
      <c r="B737" s="37"/>
      <c r="C737" s="171" t="s">
        <v>989</v>
      </c>
      <c r="D737" s="171" t="s">
        <v>136</v>
      </c>
      <c r="E737" s="172" t="s">
        <v>990</v>
      </c>
      <c r="F737" s="173" t="s">
        <v>991</v>
      </c>
      <c r="G737" s="174" t="s">
        <v>364</v>
      </c>
      <c r="H737" s="175">
        <v>0.215</v>
      </c>
      <c r="I737" s="176"/>
      <c r="J737" s="177">
        <f>ROUND(I737*H737,2)</f>
        <v>0</v>
      </c>
      <c r="K737" s="173" t="s">
        <v>140</v>
      </c>
      <c r="L737" s="41"/>
      <c r="M737" s="178" t="s">
        <v>18</v>
      </c>
      <c r="N737" s="179" t="s">
        <v>46</v>
      </c>
      <c r="O737" s="66"/>
      <c r="P737" s="180">
        <f>O737*H737</f>
        <v>0</v>
      </c>
      <c r="Q737" s="180">
        <v>0</v>
      </c>
      <c r="R737" s="180">
        <f>Q737*H737</f>
        <v>0</v>
      </c>
      <c r="S737" s="180">
        <v>0</v>
      </c>
      <c r="T737" s="181">
        <f>S737*H737</f>
        <v>0</v>
      </c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R737" s="182" t="s">
        <v>269</v>
      </c>
      <c r="AT737" s="182" t="s">
        <v>136</v>
      </c>
      <c r="AU737" s="182" t="s">
        <v>141</v>
      </c>
      <c r="AY737" s="19" t="s">
        <v>132</v>
      </c>
      <c r="BE737" s="183">
        <f>IF(N737="základní",J737,0)</f>
        <v>0</v>
      </c>
      <c r="BF737" s="183">
        <f>IF(N737="snížená",J737,0)</f>
        <v>0</v>
      </c>
      <c r="BG737" s="183">
        <f>IF(N737="zákl. přenesená",J737,0)</f>
        <v>0</v>
      </c>
      <c r="BH737" s="183">
        <f>IF(N737="sníž. přenesená",J737,0)</f>
        <v>0</v>
      </c>
      <c r="BI737" s="183">
        <f>IF(N737="nulová",J737,0)</f>
        <v>0</v>
      </c>
      <c r="BJ737" s="19" t="s">
        <v>83</v>
      </c>
      <c r="BK737" s="183">
        <f>ROUND(I737*H737,2)</f>
        <v>0</v>
      </c>
      <c r="BL737" s="19" t="s">
        <v>269</v>
      </c>
      <c r="BM737" s="182" t="s">
        <v>992</v>
      </c>
    </row>
    <row r="738" spans="1:65" s="12" customFormat="1" ht="20.85" customHeight="1">
      <c r="B738" s="155"/>
      <c r="C738" s="156"/>
      <c r="D738" s="157" t="s">
        <v>74</v>
      </c>
      <c r="E738" s="169" t="s">
        <v>993</v>
      </c>
      <c r="F738" s="169" t="s">
        <v>994</v>
      </c>
      <c r="G738" s="156"/>
      <c r="H738" s="156"/>
      <c r="I738" s="159"/>
      <c r="J738" s="170">
        <f>BK738</f>
        <v>0</v>
      </c>
      <c r="K738" s="156"/>
      <c r="L738" s="161"/>
      <c r="M738" s="162"/>
      <c r="N738" s="163"/>
      <c r="O738" s="163"/>
      <c r="P738" s="164">
        <f>SUM(P739:P749)</f>
        <v>0</v>
      </c>
      <c r="Q738" s="163"/>
      <c r="R738" s="164">
        <f>SUM(R739:R749)</f>
        <v>4.7027999999999993E-2</v>
      </c>
      <c r="S738" s="163"/>
      <c r="T738" s="165">
        <f>SUM(T739:T749)</f>
        <v>0</v>
      </c>
      <c r="AR738" s="166" t="s">
        <v>85</v>
      </c>
      <c r="AT738" s="167" t="s">
        <v>74</v>
      </c>
      <c r="AU738" s="167" t="s">
        <v>85</v>
      </c>
      <c r="AY738" s="166" t="s">
        <v>132</v>
      </c>
      <c r="BK738" s="168">
        <f>SUM(BK739:BK749)</f>
        <v>0</v>
      </c>
    </row>
    <row r="739" spans="1:65" s="2" customFormat="1" ht="24.15" customHeight="1">
      <c r="A739" s="36"/>
      <c r="B739" s="37"/>
      <c r="C739" s="171" t="s">
        <v>995</v>
      </c>
      <c r="D739" s="171" t="s">
        <v>136</v>
      </c>
      <c r="E739" s="172" t="s">
        <v>996</v>
      </c>
      <c r="F739" s="173" t="s">
        <v>997</v>
      </c>
      <c r="G739" s="174" t="s">
        <v>222</v>
      </c>
      <c r="H739" s="175">
        <v>6</v>
      </c>
      <c r="I739" s="176"/>
      <c r="J739" s="177">
        <f>ROUND(I739*H739,2)</f>
        <v>0</v>
      </c>
      <c r="K739" s="173" t="s">
        <v>140</v>
      </c>
      <c r="L739" s="41"/>
      <c r="M739" s="178" t="s">
        <v>18</v>
      </c>
      <c r="N739" s="179" t="s">
        <v>46</v>
      </c>
      <c r="O739" s="66"/>
      <c r="P739" s="180">
        <f>O739*H739</f>
        <v>0</v>
      </c>
      <c r="Q739" s="180">
        <v>1.97E-3</v>
      </c>
      <c r="R739" s="180">
        <f>Q739*H739</f>
        <v>1.1820000000000001E-2</v>
      </c>
      <c r="S739" s="180">
        <v>0</v>
      </c>
      <c r="T739" s="181">
        <f>S739*H739</f>
        <v>0</v>
      </c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R739" s="182" t="s">
        <v>269</v>
      </c>
      <c r="AT739" s="182" t="s">
        <v>136</v>
      </c>
      <c r="AU739" s="182" t="s">
        <v>141</v>
      </c>
      <c r="AY739" s="19" t="s">
        <v>132</v>
      </c>
      <c r="BE739" s="183">
        <f>IF(N739="základní",J739,0)</f>
        <v>0</v>
      </c>
      <c r="BF739" s="183">
        <f>IF(N739="snížená",J739,0)</f>
        <v>0</v>
      </c>
      <c r="BG739" s="183">
        <f>IF(N739="zákl. přenesená",J739,0)</f>
        <v>0</v>
      </c>
      <c r="BH739" s="183">
        <f>IF(N739="sníž. přenesená",J739,0)</f>
        <v>0</v>
      </c>
      <c r="BI739" s="183">
        <f>IF(N739="nulová",J739,0)</f>
        <v>0</v>
      </c>
      <c r="BJ739" s="19" t="s">
        <v>83</v>
      </c>
      <c r="BK739" s="183">
        <f>ROUND(I739*H739,2)</f>
        <v>0</v>
      </c>
      <c r="BL739" s="19" t="s">
        <v>269</v>
      </c>
      <c r="BM739" s="182" t="s">
        <v>998</v>
      </c>
    </row>
    <row r="740" spans="1:65" s="14" customFormat="1" ht="10.199999999999999">
      <c r="B740" s="200"/>
      <c r="C740" s="201"/>
      <c r="D740" s="184" t="s">
        <v>165</v>
      </c>
      <c r="E740" s="202" t="s">
        <v>18</v>
      </c>
      <c r="F740" s="203" t="s">
        <v>999</v>
      </c>
      <c r="G740" s="201"/>
      <c r="H740" s="202" t="s">
        <v>18</v>
      </c>
      <c r="I740" s="204"/>
      <c r="J740" s="201"/>
      <c r="K740" s="201"/>
      <c r="L740" s="205"/>
      <c r="M740" s="206"/>
      <c r="N740" s="207"/>
      <c r="O740" s="207"/>
      <c r="P740" s="207"/>
      <c r="Q740" s="207"/>
      <c r="R740" s="207"/>
      <c r="S740" s="207"/>
      <c r="T740" s="208"/>
      <c r="AT740" s="209" t="s">
        <v>165</v>
      </c>
      <c r="AU740" s="209" t="s">
        <v>141</v>
      </c>
      <c r="AV740" s="14" t="s">
        <v>83</v>
      </c>
      <c r="AW740" s="14" t="s">
        <v>34</v>
      </c>
      <c r="AX740" s="14" t="s">
        <v>75</v>
      </c>
      <c r="AY740" s="209" t="s">
        <v>132</v>
      </c>
    </row>
    <row r="741" spans="1:65" s="13" customFormat="1" ht="10.199999999999999">
      <c r="B741" s="189"/>
      <c r="C741" s="190"/>
      <c r="D741" s="184" t="s">
        <v>165</v>
      </c>
      <c r="E741" s="191" t="s">
        <v>18</v>
      </c>
      <c r="F741" s="192" t="s">
        <v>1000</v>
      </c>
      <c r="G741" s="190"/>
      <c r="H741" s="193">
        <v>6</v>
      </c>
      <c r="I741" s="194"/>
      <c r="J741" s="190"/>
      <c r="K741" s="190"/>
      <c r="L741" s="195"/>
      <c r="M741" s="196"/>
      <c r="N741" s="197"/>
      <c r="O741" s="197"/>
      <c r="P741" s="197"/>
      <c r="Q741" s="197"/>
      <c r="R741" s="197"/>
      <c r="S741" s="197"/>
      <c r="T741" s="198"/>
      <c r="AT741" s="199" t="s">
        <v>165</v>
      </c>
      <c r="AU741" s="199" t="s">
        <v>141</v>
      </c>
      <c r="AV741" s="13" t="s">
        <v>85</v>
      </c>
      <c r="AW741" s="13" t="s">
        <v>34</v>
      </c>
      <c r="AX741" s="13" t="s">
        <v>83</v>
      </c>
      <c r="AY741" s="199" t="s">
        <v>132</v>
      </c>
    </row>
    <row r="742" spans="1:65" s="2" customFormat="1" ht="37.799999999999997" customHeight="1">
      <c r="A742" s="36"/>
      <c r="B742" s="37"/>
      <c r="C742" s="171" t="s">
        <v>1001</v>
      </c>
      <c r="D742" s="171" t="s">
        <v>136</v>
      </c>
      <c r="E742" s="172" t="s">
        <v>1002</v>
      </c>
      <c r="F742" s="173" t="s">
        <v>1003</v>
      </c>
      <c r="G742" s="174" t="s">
        <v>222</v>
      </c>
      <c r="H742" s="175">
        <v>5.6</v>
      </c>
      <c r="I742" s="176"/>
      <c r="J742" s="177">
        <f>ROUND(I742*H742,2)</f>
        <v>0</v>
      </c>
      <c r="K742" s="173" t="s">
        <v>140</v>
      </c>
      <c r="L742" s="41"/>
      <c r="M742" s="178" t="s">
        <v>18</v>
      </c>
      <c r="N742" s="179" t="s">
        <v>46</v>
      </c>
      <c r="O742" s="66"/>
      <c r="P742" s="180">
        <f>O742*H742</f>
        <v>0</v>
      </c>
      <c r="Q742" s="180">
        <v>1.8500000000000001E-3</v>
      </c>
      <c r="R742" s="180">
        <f>Q742*H742</f>
        <v>1.0359999999999999E-2</v>
      </c>
      <c r="S742" s="180">
        <v>0</v>
      </c>
      <c r="T742" s="181">
        <f>S742*H742</f>
        <v>0</v>
      </c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R742" s="182" t="s">
        <v>269</v>
      </c>
      <c r="AT742" s="182" t="s">
        <v>136</v>
      </c>
      <c r="AU742" s="182" t="s">
        <v>141</v>
      </c>
      <c r="AY742" s="19" t="s">
        <v>132</v>
      </c>
      <c r="BE742" s="183">
        <f>IF(N742="základní",J742,0)</f>
        <v>0</v>
      </c>
      <c r="BF742" s="183">
        <f>IF(N742="snížená",J742,0)</f>
        <v>0</v>
      </c>
      <c r="BG742" s="183">
        <f>IF(N742="zákl. přenesená",J742,0)</f>
        <v>0</v>
      </c>
      <c r="BH742" s="183">
        <f>IF(N742="sníž. přenesená",J742,0)</f>
        <v>0</v>
      </c>
      <c r="BI742" s="183">
        <f>IF(N742="nulová",J742,0)</f>
        <v>0</v>
      </c>
      <c r="BJ742" s="19" t="s">
        <v>83</v>
      </c>
      <c r="BK742" s="183">
        <f>ROUND(I742*H742,2)</f>
        <v>0</v>
      </c>
      <c r="BL742" s="19" t="s">
        <v>269</v>
      </c>
      <c r="BM742" s="182" t="s">
        <v>1004</v>
      </c>
    </row>
    <row r="743" spans="1:65" s="14" customFormat="1" ht="10.199999999999999">
      <c r="B743" s="200"/>
      <c r="C743" s="201"/>
      <c r="D743" s="184" t="s">
        <v>165</v>
      </c>
      <c r="E743" s="202" t="s">
        <v>18</v>
      </c>
      <c r="F743" s="203" t="s">
        <v>728</v>
      </c>
      <c r="G743" s="201"/>
      <c r="H743" s="202" t="s">
        <v>18</v>
      </c>
      <c r="I743" s="204"/>
      <c r="J743" s="201"/>
      <c r="K743" s="201"/>
      <c r="L743" s="205"/>
      <c r="M743" s="206"/>
      <c r="N743" s="207"/>
      <c r="O743" s="207"/>
      <c r="P743" s="207"/>
      <c r="Q743" s="207"/>
      <c r="R743" s="207"/>
      <c r="S743" s="207"/>
      <c r="T743" s="208"/>
      <c r="AT743" s="209" t="s">
        <v>165</v>
      </c>
      <c r="AU743" s="209" t="s">
        <v>141</v>
      </c>
      <c r="AV743" s="14" t="s">
        <v>83</v>
      </c>
      <c r="AW743" s="14" t="s">
        <v>34</v>
      </c>
      <c r="AX743" s="14" t="s">
        <v>75</v>
      </c>
      <c r="AY743" s="209" t="s">
        <v>132</v>
      </c>
    </row>
    <row r="744" spans="1:65" s="13" customFormat="1" ht="10.199999999999999">
      <c r="B744" s="189"/>
      <c r="C744" s="190"/>
      <c r="D744" s="184" t="s">
        <v>165</v>
      </c>
      <c r="E744" s="191" t="s">
        <v>18</v>
      </c>
      <c r="F744" s="192" t="s">
        <v>1005</v>
      </c>
      <c r="G744" s="190"/>
      <c r="H744" s="193">
        <v>5.6</v>
      </c>
      <c r="I744" s="194"/>
      <c r="J744" s="190"/>
      <c r="K744" s="190"/>
      <c r="L744" s="195"/>
      <c r="M744" s="196"/>
      <c r="N744" s="197"/>
      <c r="O744" s="197"/>
      <c r="P744" s="197"/>
      <c r="Q744" s="197"/>
      <c r="R744" s="197"/>
      <c r="S744" s="197"/>
      <c r="T744" s="198"/>
      <c r="AT744" s="199" t="s">
        <v>165</v>
      </c>
      <c r="AU744" s="199" t="s">
        <v>141</v>
      </c>
      <c r="AV744" s="13" t="s">
        <v>85</v>
      </c>
      <c r="AW744" s="13" t="s">
        <v>34</v>
      </c>
      <c r="AX744" s="13" t="s">
        <v>83</v>
      </c>
      <c r="AY744" s="199" t="s">
        <v>132</v>
      </c>
    </row>
    <row r="745" spans="1:65" s="2" customFormat="1" ht="24.15" customHeight="1">
      <c r="A745" s="36"/>
      <c r="B745" s="37"/>
      <c r="C745" s="171" t="s">
        <v>1006</v>
      </c>
      <c r="D745" s="171" t="s">
        <v>136</v>
      </c>
      <c r="E745" s="172" t="s">
        <v>1007</v>
      </c>
      <c r="F745" s="173" t="s">
        <v>1008</v>
      </c>
      <c r="G745" s="174" t="s">
        <v>222</v>
      </c>
      <c r="H745" s="175">
        <v>5.6</v>
      </c>
      <c r="I745" s="176"/>
      <c r="J745" s="177">
        <f>ROUND(I745*H745,2)</f>
        <v>0</v>
      </c>
      <c r="K745" s="173" t="s">
        <v>140</v>
      </c>
      <c r="L745" s="41"/>
      <c r="M745" s="178" t="s">
        <v>18</v>
      </c>
      <c r="N745" s="179" t="s">
        <v>46</v>
      </c>
      <c r="O745" s="66"/>
      <c r="P745" s="180">
        <f>O745*H745</f>
        <v>0</v>
      </c>
      <c r="Q745" s="180">
        <v>2.2799999999999999E-3</v>
      </c>
      <c r="R745" s="180">
        <f>Q745*H745</f>
        <v>1.2767999999999998E-2</v>
      </c>
      <c r="S745" s="180">
        <v>0</v>
      </c>
      <c r="T745" s="181">
        <f>S745*H745</f>
        <v>0</v>
      </c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R745" s="182" t="s">
        <v>269</v>
      </c>
      <c r="AT745" s="182" t="s">
        <v>136</v>
      </c>
      <c r="AU745" s="182" t="s">
        <v>141</v>
      </c>
      <c r="AY745" s="19" t="s">
        <v>132</v>
      </c>
      <c r="BE745" s="183">
        <f>IF(N745="základní",J745,0)</f>
        <v>0</v>
      </c>
      <c r="BF745" s="183">
        <f>IF(N745="snížená",J745,0)</f>
        <v>0</v>
      </c>
      <c r="BG745" s="183">
        <f>IF(N745="zákl. přenesená",J745,0)</f>
        <v>0</v>
      </c>
      <c r="BH745" s="183">
        <f>IF(N745="sníž. přenesená",J745,0)</f>
        <v>0</v>
      </c>
      <c r="BI745" s="183">
        <f>IF(N745="nulová",J745,0)</f>
        <v>0</v>
      </c>
      <c r="BJ745" s="19" t="s">
        <v>83</v>
      </c>
      <c r="BK745" s="183">
        <f>ROUND(I745*H745,2)</f>
        <v>0</v>
      </c>
      <c r="BL745" s="19" t="s">
        <v>269</v>
      </c>
      <c r="BM745" s="182" t="s">
        <v>1009</v>
      </c>
    </row>
    <row r="746" spans="1:65" s="13" customFormat="1" ht="10.199999999999999">
      <c r="B746" s="189"/>
      <c r="C746" s="190"/>
      <c r="D746" s="184" t="s">
        <v>165</v>
      </c>
      <c r="E746" s="191" t="s">
        <v>18</v>
      </c>
      <c r="F746" s="192" t="s">
        <v>1010</v>
      </c>
      <c r="G746" s="190"/>
      <c r="H746" s="193">
        <v>5.6</v>
      </c>
      <c r="I746" s="194"/>
      <c r="J746" s="190"/>
      <c r="K746" s="190"/>
      <c r="L746" s="195"/>
      <c r="M746" s="196"/>
      <c r="N746" s="197"/>
      <c r="O746" s="197"/>
      <c r="P746" s="197"/>
      <c r="Q746" s="197"/>
      <c r="R746" s="197"/>
      <c r="S746" s="197"/>
      <c r="T746" s="198"/>
      <c r="AT746" s="199" t="s">
        <v>165</v>
      </c>
      <c r="AU746" s="199" t="s">
        <v>141</v>
      </c>
      <c r="AV746" s="13" t="s">
        <v>85</v>
      </c>
      <c r="AW746" s="13" t="s">
        <v>34</v>
      </c>
      <c r="AX746" s="13" t="s">
        <v>83</v>
      </c>
      <c r="AY746" s="199" t="s">
        <v>132</v>
      </c>
    </row>
    <row r="747" spans="1:65" s="2" customFormat="1" ht="37.799999999999997" customHeight="1">
      <c r="A747" s="36"/>
      <c r="B747" s="37"/>
      <c r="C747" s="171" t="s">
        <v>1011</v>
      </c>
      <c r="D747" s="171" t="s">
        <v>136</v>
      </c>
      <c r="E747" s="172" t="s">
        <v>1012</v>
      </c>
      <c r="F747" s="173" t="s">
        <v>1013</v>
      </c>
      <c r="G747" s="174" t="s">
        <v>153</v>
      </c>
      <c r="H747" s="175">
        <v>2</v>
      </c>
      <c r="I747" s="176"/>
      <c r="J747" s="177">
        <f>ROUND(I747*H747,2)</f>
        <v>0</v>
      </c>
      <c r="K747" s="173" t="s">
        <v>140</v>
      </c>
      <c r="L747" s="41"/>
      <c r="M747" s="178" t="s">
        <v>18</v>
      </c>
      <c r="N747" s="179" t="s">
        <v>46</v>
      </c>
      <c r="O747" s="66"/>
      <c r="P747" s="180">
        <f>O747*H747</f>
        <v>0</v>
      </c>
      <c r="Q747" s="180">
        <v>3.1E-4</v>
      </c>
      <c r="R747" s="180">
        <f>Q747*H747</f>
        <v>6.2E-4</v>
      </c>
      <c r="S747" s="180">
        <v>0</v>
      </c>
      <c r="T747" s="181">
        <f>S747*H747</f>
        <v>0</v>
      </c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R747" s="182" t="s">
        <v>269</v>
      </c>
      <c r="AT747" s="182" t="s">
        <v>136</v>
      </c>
      <c r="AU747" s="182" t="s">
        <v>141</v>
      </c>
      <c r="AY747" s="19" t="s">
        <v>132</v>
      </c>
      <c r="BE747" s="183">
        <f>IF(N747="základní",J747,0)</f>
        <v>0</v>
      </c>
      <c r="BF747" s="183">
        <f>IF(N747="snížená",J747,0)</f>
        <v>0</v>
      </c>
      <c r="BG747" s="183">
        <f>IF(N747="zákl. přenesená",J747,0)</f>
        <v>0</v>
      </c>
      <c r="BH747" s="183">
        <f>IF(N747="sníž. přenesená",J747,0)</f>
        <v>0</v>
      </c>
      <c r="BI747" s="183">
        <f>IF(N747="nulová",J747,0)</f>
        <v>0</v>
      </c>
      <c r="BJ747" s="19" t="s">
        <v>83</v>
      </c>
      <c r="BK747" s="183">
        <f>ROUND(I747*H747,2)</f>
        <v>0</v>
      </c>
      <c r="BL747" s="19" t="s">
        <v>269</v>
      </c>
      <c r="BM747" s="182" t="s">
        <v>1014</v>
      </c>
    </row>
    <row r="748" spans="1:65" s="2" customFormat="1" ht="37.799999999999997" customHeight="1">
      <c r="A748" s="36"/>
      <c r="B748" s="37"/>
      <c r="C748" s="171" t="s">
        <v>1015</v>
      </c>
      <c r="D748" s="171" t="s">
        <v>136</v>
      </c>
      <c r="E748" s="172" t="s">
        <v>1016</v>
      </c>
      <c r="F748" s="173" t="s">
        <v>1017</v>
      </c>
      <c r="G748" s="174" t="s">
        <v>222</v>
      </c>
      <c r="H748" s="175">
        <v>6</v>
      </c>
      <c r="I748" s="176"/>
      <c r="J748" s="177">
        <f>ROUND(I748*H748,2)</f>
        <v>0</v>
      </c>
      <c r="K748" s="173" t="s">
        <v>140</v>
      </c>
      <c r="L748" s="41"/>
      <c r="M748" s="178" t="s">
        <v>18</v>
      </c>
      <c r="N748" s="179" t="s">
        <v>46</v>
      </c>
      <c r="O748" s="66"/>
      <c r="P748" s="180">
        <f>O748*H748</f>
        <v>0</v>
      </c>
      <c r="Q748" s="180">
        <v>1.91E-3</v>
      </c>
      <c r="R748" s="180">
        <f>Q748*H748</f>
        <v>1.146E-2</v>
      </c>
      <c r="S748" s="180">
        <v>0</v>
      </c>
      <c r="T748" s="181">
        <f>S748*H748</f>
        <v>0</v>
      </c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R748" s="182" t="s">
        <v>269</v>
      </c>
      <c r="AT748" s="182" t="s">
        <v>136</v>
      </c>
      <c r="AU748" s="182" t="s">
        <v>141</v>
      </c>
      <c r="AY748" s="19" t="s">
        <v>132</v>
      </c>
      <c r="BE748" s="183">
        <f>IF(N748="základní",J748,0)</f>
        <v>0</v>
      </c>
      <c r="BF748" s="183">
        <f>IF(N748="snížená",J748,0)</f>
        <v>0</v>
      </c>
      <c r="BG748" s="183">
        <f>IF(N748="zákl. přenesená",J748,0)</f>
        <v>0</v>
      </c>
      <c r="BH748" s="183">
        <f>IF(N748="sníž. přenesená",J748,0)</f>
        <v>0</v>
      </c>
      <c r="BI748" s="183">
        <f>IF(N748="nulová",J748,0)</f>
        <v>0</v>
      </c>
      <c r="BJ748" s="19" t="s">
        <v>83</v>
      </c>
      <c r="BK748" s="183">
        <f>ROUND(I748*H748,2)</f>
        <v>0</v>
      </c>
      <c r="BL748" s="19" t="s">
        <v>269</v>
      </c>
      <c r="BM748" s="182" t="s">
        <v>1018</v>
      </c>
    </row>
    <row r="749" spans="1:65" s="2" customFormat="1" ht="37.799999999999997" customHeight="1">
      <c r="A749" s="36"/>
      <c r="B749" s="37"/>
      <c r="C749" s="171" t="s">
        <v>1019</v>
      </c>
      <c r="D749" s="171" t="s">
        <v>136</v>
      </c>
      <c r="E749" s="172" t="s">
        <v>1020</v>
      </c>
      <c r="F749" s="173" t="s">
        <v>1021</v>
      </c>
      <c r="G749" s="174" t="s">
        <v>364</v>
      </c>
      <c r="H749" s="175">
        <v>4.7E-2</v>
      </c>
      <c r="I749" s="176"/>
      <c r="J749" s="177">
        <f>ROUND(I749*H749,2)</f>
        <v>0</v>
      </c>
      <c r="K749" s="173" t="s">
        <v>140</v>
      </c>
      <c r="L749" s="41"/>
      <c r="M749" s="178" t="s">
        <v>18</v>
      </c>
      <c r="N749" s="179" t="s">
        <v>46</v>
      </c>
      <c r="O749" s="66"/>
      <c r="P749" s="180">
        <f>O749*H749</f>
        <v>0</v>
      </c>
      <c r="Q749" s="180">
        <v>0</v>
      </c>
      <c r="R749" s="180">
        <f>Q749*H749</f>
        <v>0</v>
      </c>
      <c r="S749" s="180">
        <v>0</v>
      </c>
      <c r="T749" s="181">
        <f>S749*H749</f>
        <v>0</v>
      </c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R749" s="182" t="s">
        <v>269</v>
      </c>
      <c r="AT749" s="182" t="s">
        <v>136</v>
      </c>
      <c r="AU749" s="182" t="s">
        <v>141</v>
      </c>
      <c r="AY749" s="19" t="s">
        <v>132</v>
      </c>
      <c r="BE749" s="183">
        <f>IF(N749="základní",J749,0)</f>
        <v>0</v>
      </c>
      <c r="BF749" s="183">
        <f>IF(N749="snížená",J749,0)</f>
        <v>0</v>
      </c>
      <c r="BG749" s="183">
        <f>IF(N749="zákl. přenesená",J749,0)</f>
        <v>0</v>
      </c>
      <c r="BH749" s="183">
        <f>IF(N749="sníž. přenesená",J749,0)</f>
        <v>0</v>
      </c>
      <c r="BI749" s="183">
        <f>IF(N749="nulová",J749,0)</f>
        <v>0</v>
      </c>
      <c r="BJ749" s="19" t="s">
        <v>83</v>
      </c>
      <c r="BK749" s="183">
        <f>ROUND(I749*H749,2)</f>
        <v>0</v>
      </c>
      <c r="BL749" s="19" t="s">
        <v>269</v>
      </c>
      <c r="BM749" s="182" t="s">
        <v>1022</v>
      </c>
    </row>
    <row r="750" spans="1:65" s="12" customFormat="1" ht="20.85" customHeight="1">
      <c r="B750" s="155"/>
      <c r="C750" s="156"/>
      <c r="D750" s="157" t="s">
        <v>74</v>
      </c>
      <c r="E750" s="169" t="s">
        <v>1023</v>
      </c>
      <c r="F750" s="169" t="s">
        <v>1024</v>
      </c>
      <c r="G750" s="156"/>
      <c r="H750" s="156"/>
      <c r="I750" s="159"/>
      <c r="J750" s="170">
        <f>BK750</f>
        <v>0</v>
      </c>
      <c r="K750" s="156"/>
      <c r="L750" s="161"/>
      <c r="M750" s="162"/>
      <c r="N750" s="163"/>
      <c r="O750" s="163"/>
      <c r="P750" s="164">
        <f>SUM(P751:P764)</f>
        <v>0</v>
      </c>
      <c r="Q750" s="163"/>
      <c r="R750" s="164">
        <f>SUM(R751:R764)</f>
        <v>0.23500889999999999</v>
      </c>
      <c r="S750" s="163"/>
      <c r="T750" s="165">
        <f>SUM(T751:T764)</f>
        <v>0</v>
      </c>
      <c r="AR750" s="166" t="s">
        <v>85</v>
      </c>
      <c r="AT750" s="167" t="s">
        <v>74</v>
      </c>
      <c r="AU750" s="167" t="s">
        <v>85</v>
      </c>
      <c r="AY750" s="166" t="s">
        <v>132</v>
      </c>
      <c r="BK750" s="168">
        <f>SUM(BK751:BK764)</f>
        <v>0</v>
      </c>
    </row>
    <row r="751" spans="1:65" s="2" customFormat="1" ht="37.799999999999997" customHeight="1">
      <c r="A751" s="36"/>
      <c r="B751" s="37"/>
      <c r="C751" s="171" t="s">
        <v>1025</v>
      </c>
      <c r="D751" s="171" t="s">
        <v>136</v>
      </c>
      <c r="E751" s="172" t="s">
        <v>1026</v>
      </c>
      <c r="F751" s="173" t="s">
        <v>1027</v>
      </c>
      <c r="G751" s="174" t="s">
        <v>149</v>
      </c>
      <c r="H751" s="175">
        <v>20.07</v>
      </c>
      <c r="I751" s="176"/>
      <c r="J751" s="177">
        <f>ROUND(I751*H751,2)</f>
        <v>0</v>
      </c>
      <c r="K751" s="173" t="s">
        <v>140</v>
      </c>
      <c r="L751" s="41"/>
      <c r="M751" s="178" t="s">
        <v>18</v>
      </c>
      <c r="N751" s="179" t="s">
        <v>46</v>
      </c>
      <c r="O751" s="66"/>
      <c r="P751" s="180">
        <f>O751*H751</f>
        <v>0</v>
      </c>
      <c r="Q751" s="180">
        <v>0</v>
      </c>
      <c r="R751" s="180">
        <f>Q751*H751</f>
        <v>0</v>
      </c>
      <c r="S751" s="180">
        <v>0</v>
      </c>
      <c r="T751" s="181">
        <f>S751*H751</f>
        <v>0</v>
      </c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R751" s="182" t="s">
        <v>269</v>
      </c>
      <c r="AT751" s="182" t="s">
        <v>136</v>
      </c>
      <c r="AU751" s="182" t="s">
        <v>141</v>
      </c>
      <c r="AY751" s="19" t="s">
        <v>132</v>
      </c>
      <c r="BE751" s="183">
        <f>IF(N751="základní",J751,0)</f>
        <v>0</v>
      </c>
      <c r="BF751" s="183">
        <f>IF(N751="snížená",J751,0)</f>
        <v>0</v>
      </c>
      <c r="BG751" s="183">
        <f>IF(N751="zákl. přenesená",J751,0)</f>
        <v>0</v>
      </c>
      <c r="BH751" s="183">
        <f>IF(N751="sníž. přenesená",J751,0)</f>
        <v>0</v>
      </c>
      <c r="BI751" s="183">
        <f>IF(N751="nulová",J751,0)</f>
        <v>0</v>
      </c>
      <c r="BJ751" s="19" t="s">
        <v>83</v>
      </c>
      <c r="BK751" s="183">
        <f>ROUND(I751*H751,2)</f>
        <v>0</v>
      </c>
      <c r="BL751" s="19" t="s">
        <v>269</v>
      </c>
      <c r="BM751" s="182" t="s">
        <v>1028</v>
      </c>
    </row>
    <row r="752" spans="1:65" s="14" customFormat="1" ht="10.199999999999999">
      <c r="B752" s="200"/>
      <c r="C752" s="201"/>
      <c r="D752" s="184" t="s">
        <v>165</v>
      </c>
      <c r="E752" s="202" t="s">
        <v>18</v>
      </c>
      <c r="F752" s="203" t="s">
        <v>244</v>
      </c>
      <c r="G752" s="201"/>
      <c r="H752" s="202" t="s">
        <v>18</v>
      </c>
      <c r="I752" s="204"/>
      <c r="J752" s="201"/>
      <c r="K752" s="201"/>
      <c r="L752" s="205"/>
      <c r="M752" s="206"/>
      <c r="N752" s="207"/>
      <c r="O752" s="207"/>
      <c r="P752" s="207"/>
      <c r="Q752" s="207"/>
      <c r="R752" s="207"/>
      <c r="S752" s="207"/>
      <c r="T752" s="208"/>
      <c r="AT752" s="209" t="s">
        <v>165</v>
      </c>
      <c r="AU752" s="209" t="s">
        <v>141</v>
      </c>
      <c r="AV752" s="14" t="s">
        <v>83</v>
      </c>
      <c r="AW752" s="14" t="s">
        <v>34</v>
      </c>
      <c r="AX752" s="14" t="s">
        <v>75</v>
      </c>
      <c r="AY752" s="209" t="s">
        <v>132</v>
      </c>
    </row>
    <row r="753" spans="1:65" s="13" customFormat="1" ht="10.199999999999999">
      <c r="B753" s="189"/>
      <c r="C753" s="190"/>
      <c r="D753" s="184" t="s">
        <v>165</v>
      </c>
      <c r="E753" s="191" t="s">
        <v>18</v>
      </c>
      <c r="F753" s="192" t="s">
        <v>1029</v>
      </c>
      <c r="G753" s="190"/>
      <c r="H753" s="193">
        <v>20.07</v>
      </c>
      <c r="I753" s="194"/>
      <c r="J753" s="190"/>
      <c r="K753" s="190"/>
      <c r="L753" s="195"/>
      <c r="M753" s="196"/>
      <c r="N753" s="197"/>
      <c r="O753" s="197"/>
      <c r="P753" s="197"/>
      <c r="Q753" s="197"/>
      <c r="R753" s="197"/>
      <c r="S753" s="197"/>
      <c r="T753" s="198"/>
      <c r="AT753" s="199" t="s">
        <v>165</v>
      </c>
      <c r="AU753" s="199" t="s">
        <v>141</v>
      </c>
      <c r="AV753" s="13" t="s">
        <v>85</v>
      </c>
      <c r="AW753" s="13" t="s">
        <v>34</v>
      </c>
      <c r="AX753" s="13" t="s">
        <v>83</v>
      </c>
      <c r="AY753" s="199" t="s">
        <v>132</v>
      </c>
    </row>
    <row r="754" spans="1:65" s="2" customFormat="1" ht="24.15" customHeight="1">
      <c r="A754" s="36"/>
      <c r="B754" s="37"/>
      <c r="C754" s="232" t="s">
        <v>1030</v>
      </c>
      <c r="D754" s="232" t="s">
        <v>396</v>
      </c>
      <c r="E754" s="233" t="s">
        <v>1031</v>
      </c>
      <c r="F754" s="234" t="s">
        <v>1032</v>
      </c>
      <c r="G754" s="235" t="s">
        <v>149</v>
      </c>
      <c r="H754" s="236">
        <v>20.07</v>
      </c>
      <c r="I754" s="237"/>
      <c r="J754" s="238">
        <f>ROUND(I754*H754,2)</f>
        <v>0</v>
      </c>
      <c r="K754" s="234" t="s">
        <v>140</v>
      </c>
      <c r="L754" s="239"/>
      <c r="M754" s="240" t="s">
        <v>18</v>
      </c>
      <c r="N754" s="241" t="s">
        <v>46</v>
      </c>
      <c r="O754" s="66"/>
      <c r="P754" s="180">
        <f>O754*H754</f>
        <v>0</v>
      </c>
      <c r="Q754" s="180">
        <v>7.3499999999999998E-3</v>
      </c>
      <c r="R754" s="180">
        <f>Q754*H754</f>
        <v>0.14751449999999999</v>
      </c>
      <c r="S754" s="180">
        <v>0</v>
      </c>
      <c r="T754" s="181">
        <f>S754*H754</f>
        <v>0</v>
      </c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R754" s="182" t="s">
        <v>413</v>
      </c>
      <c r="AT754" s="182" t="s">
        <v>396</v>
      </c>
      <c r="AU754" s="182" t="s">
        <v>141</v>
      </c>
      <c r="AY754" s="19" t="s">
        <v>132</v>
      </c>
      <c r="BE754" s="183">
        <f>IF(N754="základní",J754,0)</f>
        <v>0</v>
      </c>
      <c r="BF754" s="183">
        <f>IF(N754="snížená",J754,0)</f>
        <v>0</v>
      </c>
      <c r="BG754" s="183">
        <f>IF(N754="zákl. přenesená",J754,0)</f>
        <v>0</v>
      </c>
      <c r="BH754" s="183">
        <f>IF(N754="sníž. přenesená",J754,0)</f>
        <v>0</v>
      </c>
      <c r="BI754" s="183">
        <f>IF(N754="nulová",J754,0)</f>
        <v>0</v>
      </c>
      <c r="BJ754" s="19" t="s">
        <v>83</v>
      </c>
      <c r="BK754" s="183">
        <f>ROUND(I754*H754,2)</f>
        <v>0</v>
      </c>
      <c r="BL754" s="19" t="s">
        <v>269</v>
      </c>
      <c r="BM754" s="182" t="s">
        <v>1033</v>
      </c>
    </row>
    <row r="755" spans="1:65" s="2" customFormat="1" ht="24.15" customHeight="1">
      <c r="A755" s="36"/>
      <c r="B755" s="37"/>
      <c r="C755" s="171" t="s">
        <v>1034</v>
      </c>
      <c r="D755" s="171" t="s">
        <v>136</v>
      </c>
      <c r="E755" s="172" t="s">
        <v>1035</v>
      </c>
      <c r="F755" s="173" t="s">
        <v>1036</v>
      </c>
      <c r="G755" s="174" t="s">
        <v>153</v>
      </c>
      <c r="H755" s="175">
        <v>1</v>
      </c>
      <c r="I755" s="176"/>
      <c r="J755" s="177">
        <f>ROUND(I755*H755,2)</f>
        <v>0</v>
      </c>
      <c r="K755" s="173" t="s">
        <v>140</v>
      </c>
      <c r="L755" s="41"/>
      <c r="M755" s="178" t="s">
        <v>18</v>
      </c>
      <c r="N755" s="179" t="s">
        <v>46</v>
      </c>
      <c r="O755" s="66"/>
      <c r="P755" s="180">
        <f>O755*H755</f>
        <v>0</v>
      </c>
      <c r="Q755" s="180">
        <v>2.7E-4</v>
      </c>
      <c r="R755" s="180">
        <f>Q755*H755</f>
        <v>2.7E-4</v>
      </c>
      <c r="S755" s="180">
        <v>0</v>
      </c>
      <c r="T755" s="181">
        <f>S755*H755</f>
        <v>0</v>
      </c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R755" s="182" t="s">
        <v>269</v>
      </c>
      <c r="AT755" s="182" t="s">
        <v>136</v>
      </c>
      <c r="AU755" s="182" t="s">
        <v>141</v>
      </c>
      <c r="AY755" s="19" t="s">
        <v>132</v>
      </c>
      <c r="BE755" s="183">
        <f>IF(N755="základní",J755,0)</f>
        <v>0</v>
      </c>
      <c r="BF755" s="183">
        <f>IF(N755="snížená",J755,0)</f>
        <v>0</v>
      </c>
      <c r="BG755" s="183">
        <f>IF(N755="zákl. přenesená",J755,0)</f>
        <v>0</v>
      </c>
      <c r="BH755" s="183">
        <f>IF(N755="sníž. přenesená",J755,0)</f>
        <v>0</v>
      </c>
      <c r="BI755" s="183">
        <f>IF(N755="nulová",J755,0)</f>
        <v>0</v>
      </c>
      <c r="BJ755" s="19" t="s">
        <v>83</v>
      </c>
      <c r="BK755" s="183">
        <f>ROUND(I755*H755,2)</f>
        <v>0</v>
      </c>
      <c r="BL755" s="19" t="s">
        <v>269</v>
      </c>
      <c r="BM755" s="182" t="s">
        <v>1037</v>
      </c>
    </row>
    <row r="756" spans="1:65" s="2" customFormat="1" ht="24.15" customHeight="1">
      <c r="A756" s="36"/>
      <c r="B756" s="37"/>
      <c r="C756" s="232" t="s">
        <v>1038</v>
      </c>
      <c r="D756" s="232" t="s">
        <v>396</v>
      </c>
      <c r="E756" s="233" t="s">
        <v>1039</v>
      </c>
      <c r="F756" s="234" t="s">
        <v>1040</v>
      </c>
      <c r="G756" s="235" t="s">
        <v>149</v>
      </c>
      <c r="H756" s="236">
        <v>0.63</v>
      </c>
      <c r="I756" s="237"/>
      <c r="J756" s="238">
        <f>ROUND(I756*H756,2)</f>
        <v>0</v>
      </c>
      <c r="K756" s="234" t="s">
        <v>140</v>
      </c>
      <c r="L756" s="239"/>
      <c r="M756" s="240" t="s">
        <v>18</v>
      </c>
      <c r="N756" s="241" t="s">
        <v>46</v>
      </c>
      <c r="O756" s="66"/>
      <c r="P756" s="180">
        <f>O756*H756</f>
        <v>0</v>
      </c>
      <c r="Q756" s="180">
        <v>4.0280000000000003E-2</v>
      </c>
      <c r="R756" s="180">
        <f>Q756*H756</f>
        <v>2.5376400000000004E-2</v>
      </c>
      <c r="S756" s="180">
        <v>0</v>
      </c>
      <c r="T756" s="181">
        <f>S756*H756</f>
        <v>0</v>
      </c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R756" s="182" t="s">
        <v>413</v>
      </c>
      <c r="AT756" s="182" t="s">
        <v>396</v>
      </c>
      <c r="AU756" s="182" t="s">
        <v>141</v>
      </c>
      <c r="AY756" s="19" t="s">
        <v>132</v>
      </c>
      <c r="BE756" s="183">
        <f>IF(N756="základní",J756,0)</f>
        <v>0</v>
      </c>
      <c r="BF756" s="183">
        <f>IF(N756="snížená",J756,0)</f>
        <v>0</v>
      </c>
      <c r="BG756" s="183">
        <f>IF(N756="zákl. přenesená",J756,0)</f>
        <v>0</v>
      </c>
      <c r="BH756" s="183">
        <f>IF(N756="sníž. přenesená",J756,0)</f>
        <v>0</v>
      </c>
      <c r="BI756" s="183">
        <f>IF(N756="nulová",J756,0)</f>
        <v>0</v>
      </c>
      <c r="BJ756" s="19" t="s">
        <v>83</v>
      </c>
      <c r="BK756" s="183">
        <f>ROUND(I756*H756,2)</f>
        <v>0</v>
      </c>
      <c r="BL756" s="19" t="s">
        <v>269</v>
      </c>
      <c r="BM756" s="182" t="s">
        <v>1041</v>
      </c>
    </row>
    <row r="757" spans="1:65" s="14" customFormat="1" ht="10.199999999999999">
      <c r="B757" s="200"/>
      <c r="C757" s="201"/>
      <c r="D757" s="184" t="s">
        <v>165</v>
      </c>
      <c r="E757" s="202" t="s">
        <v>18</v>
      </c>
      <c r="F757" s="203" t="s">
        <v>244</v>
      </c>
      <c r="G757" s="201"/>
      <c r="H757" s="202" t="s">
        <v>18</v>
      </c>
      <c r="I757" s="204"/>
      <c r="J757" s="201"/>
      <c r="K757" s="201"/>
      <c r="L757" s="205"/>
      <c r="M757" s="206"/>
      <c r="N757" s="207"/>
      <c r="O757" s="207"/>
      <c r="P757" s="207"/>
      <c r="Q757" s="207"/>
      <c r="R757" s="207"/>
      <c r="S757" s="207"/>
      <c r="T757" s="208"/>
      <c r="AT757" s="209" t="s">
        <v>165</v>
      </c>
      <c r="AU757" s="209" t="s">
        <v>141</v>
      </c>
      <c r="AV757" s="14" t="s">
        <v>83</v>
      </c>
      <c r="AW757" s="14" t="s">
        <v>34</v>
      </c>
      <c r="AX757" s="14" t="s">
        <v>75</v>
      </c>
      <c r="AY757" s="209" t="s">
        <v>132</v>
      </c>
    </row>
    <row r="758" spans="1:65" s="13" customFormat="1" ht="10.199999999999999">
      <c r="B758" s="189"/>
      <c r="C758" s="190"/>
      <c r="D758" s="184" t="s">
        <v>165</v>
      </c>
      <c r="E758" s="191" t="s">
        <v>18</v>
      </c>
      <c r="F758" s="192" t="s">
        <v>1042</v>
      </c>
      <c r="G758" s="190"/>
      <c r="H758" s="193">
        <v>0.63</v>
      </c>
      <c r="I758" s="194"/>
      <c r="J758" s="190"/>
      <c r="K758" s="190"/>
      <c r="L758" s="195"/>
      <c r="M758" s="196"/>
      <c r="N758" s="197"/>
      <c r="O758" s="197"/>
      <c r="P758" s="197"/>
      <c r="Q758" s="197"/>
      <c r="R758" s="197"/>
      <c r="S758" s="197"/>
      <c r="T758" s="198"/>
      <c r="AT758" s="199" t="s">
        <v>165</v>
      </c>
      <c r="AU758" s="199" t="s">
        <v>141</v>
      </c>
      <c r="AV758" s="13" t="s">
        <v>85</v>
      </c>
      <c r="AW758" s="13" t="s">
        <v>34</v>
      </c>
      <c r="AX758" s="13" t="s">
        <v>83</v>
      </c>
      <c r="AY758" s="199" t="s">
        <v>132</v>
      </c>
    </row>
    <row r="759" spans="1:65" s="2" customFormat="1" ht="37.799999999999997" customHeight="1">
      <c r="A759" s="36"/>
      <c r="B759" s="37"/>
      <c r="C759" s="171" t="s">
        <v>1043</v>
      </c>
      <c r="D759" s="171" t="s">
        <v>136</v>
      </c>
      <c r="E759" s="172" t="s">
        <v>1044</v>
      </c>
      <c r="F759" s="173" t="s">
        <v>1045</v>
      </c>
      <c r="G759" s="174" t="s">
        <v>153</v>
      </c>
      <c r="H759" s="175">
        <v>1</v>
      </c>
      <c r="I759" s="176"/>
      <c r="J759" s="177">
        <f>ROUND(I759*H759,2)</f>
        <v>0</v>
      </c>
      <c r="K759" s="173" t="s">
        <v>140</v>
      </c>
      <c r="L759" s="41"/>
      <c r="M759" s="178" t="s">
        <v>18</v>
      </c>
      <c r="N759" s="179" t="s">
        <v>46</v>
      </c>
      <c r="O759" s="66"/>
      <c r="P759" s="180">
        <f>O759*H759</f>
        <v>0</v>
      </c>
      <c r="Q759" s="180">
        <v>8.9999999999999998E-4</v>
      </c>
      <c r="R759" s="180">
        <f>Q759*H759</f>
        <v>8.9999999999999998E-4</v>
      </c>
      <c r="S759" s="180">
        <v>0</v>
      </c>
      <c r="T759" s="181">
        <f>S759*H759</f>
        <v>0</v>
      </c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R759" s="182" t="s">
        <v>269</v>
      </c>
      <c r="AT759" s="182" t="s">
        <v>136</v>
      </c>
      <c r="AU759" s="182" t="s">
        <v>141</v>
      </c>
      <c r="AY759" s="19" t="s">
        <v>132</v>
      </c>
      <c r="BE759" s="183">
        <f>IF(N759="základní",J759,0)</f>
        <v>0</v>
      </c>
      <c r="BF759" s="183">
        <f>IF(N759="snížená",J759,0)</f>
        <v>0</v>
      </c>
      <c r="BG759" s="183">
        <f>IF(N759="zákl. přenesená",J759,0)</f>
        <v>0</v>
      </c>
      <c r="BH759" s="183">
        <f>IF(N759="sníž. přenesená",J759,0)</f>
        <v>0</v>
      </c>
      <c r="BI759" s="183">
        <f>IF(N759="nulová",J759,0)</f>
        <v>0</v>
      </c>
      <c r="BJ759" s="19" t="s">
        <v>83</v>
      </c>
      <c r="BK759" s="183">
        <f>ROUND(I759*H759,2)</f>
        <v>0</v>
      </c>
      <c r="BL759" s="19" t="s">
        <v>269</v>
      </c>
      <c r="BM759" s="182" t="s">
        <v>1046</v>
      </c>
    </row>
    <row r="760" spans="1:65" s="2" customFormat="1" ht="24.15" customHeight="1">
      <c r="A760" s="36"/>
      <c r="B760" s="37"/>
      <c r="C760" s="232" t="s">
        <v>1047</v>
      </c>
      <c r="D760" s="232" t="s">
        <v>396</v>
      </c>
      <c r="E760" s="233" t="s">
        <v>1048</v>
      </c>
      <c r="F760" s="234" t="s">
        <v>1049</v>
      </c>
      <c r="G760" s="235" t="s">
        <v>149</v>
      </c>
      <c r="H760" s="236">
        <v>1.8</v>
      </c>
      <c r="I760" s="237"/>
      <c r="J760" s="238">
        <f>ROUND(I760*H760,2)</f>
        <v>0</v>
      </c>
      <c r="K760" s="234" t="s">
        <v>795</v>
      </c>
      <c r="L760" s="239"/>
      <c r="M760" s="240" t="s">
        <v>18</v>
      </c>
      <c r="N760" s="241" t="s">
        <v>46</v>
      </c>
      <c r="O760" s="66"/>
      <c r="P760" s="180">
        <f>O760*H760</f>
        <v>0</v>
      </c>
      <c r="Q760" s="180">
        <v>3.3860000000000001E-2</v>
      </c>
      <c r="R760" s="180">
        <f>Q760*H760</f>
        <v>6.0948000000000002E-2</v>
      </c>
      <c r="S760" s="180">
        <v>0</v>
      </c>
      <c r="T760" s="181">
        <f>S760*H760</f>
        <v>0</v>
      </c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R760" s="182" t="s">
        <v>413</v>
      </c>
      <c r="AT760" s="182" t="s">
        <v>396</v>
      </c>
      <c r="AU760" s="182" t="s">
        <v>141</v>
      </c>
      <c r="AY760" s="19" t="s">
        <v>132</v>
      </c>
      <c r="BE760" s="183">
        <f>IF(N760="základní",J760,0)</f>
        <v>0</v>
      </c>
      <c r="BF760" s="183">
        <f>IF(N760="snížená",J760,0)</f>
        <v>0</v>
      </c>
      <c r="BG760" s="183">
        <f>IF(N760="zákl. přenesená",J760,0)</f>
        <v>0</v>
      </c>
      <c r="BH760" s="183">
        <f>IF(N760="sníž. přenesená",J760,0)</f>
        <v>0</v>
      </c>
      <c r="BI760" s="183">
        <f>IF(N760="nulová",J760,0)</f>
        <v>0</v>
      </c>
      <c r="BJ760" s="19" t="s">
        <v>83</v>
      </c>
      <c r="BK760" s="183">
        <f>ROUND(I760*H760,2)</f>
        <v>0</v>
      </c>
      <c r="BL760" s="19" t="s">
        <v>269</v>
      </c>
      <c r="BM760" s="182" t="s">
        <v>1050</v>
      </c>
    </row>
    <row r="761" spans="1:65" s="2" customFormat="1" ht="19.2">
      <c r="A761" s="36"/>
      <c r="B761" s="37"/>
      <c r="C761" s="38"/>
      <c r="D761" s="184" t="s">
        <v>163</v>
      </c>
      <c r="E761" s="38"/>
      <c r="F761" s="185" t="s">
        <v>1051</v>
      </c>
      <c r="G761" s="38"/>
      <c r="H761" s="38"/>
      <c r="I761" s="186"/>
      <c r="J761" s="38"/>
      <c r="K761" s="38"/>
      <c r="L761" s="41"/>
      <c r="M761" s="187"/>
      <c r="N761" s="188"/>
      <c r="O761" s="66"/>
      <c r="P761" s="66"/>
      <c r="Q761" s="66"/>
      <c r="R761" s="66"/>
      <c r="S761" s="66"/>
      <c r="T761" s="67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T761" s="19" t="s">
        <v>163</v>
      </c>
      <c r="AU761" s="19" t="s">
        <v>141</v>
      </c>
    </row>
    <row r="762" spans="1:65" s="14" customFormat="1" ht="10.199999999999999">
      <c r="B762" s="200"/>
      <c r="C762" s="201"/>
      <c r="D762" s="184" t="s">
        <v>165</v>
      </c>
      <c r="E762" s="202" t="s">
        <v>18</v>
      </c>
      <c r="F762" s="203" t="s">
        <v>1052</v>
      </c>
      <c r="G762" s="201"/>
      <c r="H762" s="202" t="s">
        <v>18</v>
      </c>
      <c r="I762" s="204"/>
      <c r="J762" s="201"/>
      <c r="K762" s="201"/>
      <c r="L762" s="205"/>
      <c r="M762" s="206"/>
      <c r="N762" s="207"/>
      <c r="O762" s="207"/>
      <c r="P762" s="207"/>
      <c r="Q762" s="207"/>
      <c r="R762" s="207"/>
      <c r="S762" s="207"/>
      <c r="T762" s="208"/>
      <c r="AT762" s="209" t="s">
        <v>165</v>
      </c>
      <c r="AU762" s="209" t="s">
        <v>141</v>
      </c>
      <c r="AV762" s="14" t="s">
        <v>83</v>
      </c>
      <c r="AW762" s="14" t="s">
        <v>34</v>
      </c>
      <c r="AX762" s="14" t="s">
        <v>75</v>
      </c>
      <c r="AY762" s="209" t="s">
        <v>132</v>
      </c>
    </row>
    <row r="763" spans="1:65" s="13" customFormat="1" ht="10.199999999999999">
      <c r="B763" s="189"/>
      <c r="C763" s="190"/>
      <c r="D763" s="184" t="s">
        <v>165</v>
      </c>
      <c r="E763" s="191" t="s">
        <v>18</v>
      </c>
      <c r="F763" s="192" t="s">
        <v>1053</v>
      </c>
      <c r="G763" s="190"/>
      <c r="H763" s="193">
        <v>1.8</v>
      </c>
      <c r="I763" s="194"/>
      <c r="J763" s="190"/>
      <c r="K763" s="190"/>
      <c r="L763" s="195"/>
      <c r="M763" s="196"/>
      <c r="N763" s="197"/>
      <c r="O763" s="197"/>
      <c r="P763" s="197"/>
      <c r="Q763" s="197"/>
      <c r="R763" s="197"/>
      <c r="S763" s="197"/>
      <c r="T763" s="198"/>
      <c r="AT763" s="199" t="s">
        <v>165</v>
      </c>
      <c r="AU763" s="199" t="s">
        <v>141</v>
      </c>
      <c r="AV763" s="13" t="s">
        <v>85</v>
      </c>
      <c r="AW763" s="13" t="s">
        <v>34</v>
      </c>
      <c r="AX763" s="13" t="s">
        <v>83</v>
      </c>
      <c r="AY763" s="199" t="s">
        <v>132</v>
      </c>
    </row>
    <row r="764" spans="1:65" s="2" customFormat="1" ht="37.799999999999997" customHeight="1">
      <c r="A764" s="36"/>
      <c r="B764" s="37"/>
      <c r="C764" s="171" t="s">
        <v>1054</v>
      </c>
      <c r="D764" s="171" t="s">
        <v>136</v>
      </c>
      <c r="E764" s="172" t="s">
        <v>1055</v>
      </c>
      <c r="F764" s="173" t="s">
        <v>1056</v>
      </c>
      <c r="G764" s="174" t="s">
        <v>364</v>
      </c>
      <c r="H764" s="175">
        <v>0.23499999999999999</v>
      </c>
      <c r="I764" s="176"/>
      <c r="J764" s="177">
        <f>ROUND(I764*H764,2)</f>
        <v>0</v>
      </c>
      <c r="K764" s="173" t="s">
        <v>140</v>
      </c>
      <c r="L764" s="41"/>
      <c r="M764" s="178" t="s">
        <v>18</v>
      </c>
      <c r="N764" s="179" t="s">
        <v>46</v>
      </c>
      <c r="O764" s="66"/>
      <c r="P764" s="180">
        <f>O764*H764</f>
        <v>0</v>
      </c>
      <c r="Q764" s="180">
        <v>0</v>
      </c>
      <c r="R764" s="180">
        <f>Q764*H764</f>
        <v>0</v>
      </c>
      <c r="S764" s="180">
        <v>0</v>
      </c>
      <c r="T764" s="181">
        <f>S764*H764</f>
        <v>0</v>
      </c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R764" s="182" t="s">
        <v>269</v>
      </c>
      <c r="AT764" s="182" t="s">
        <v>136</v>
      </c>
      <c r="AU764" s="182" t="s">
        <v>141</v>
      </c>
      <c r="AY764" s="19" t="s">
        <v>132</v>
      </c>
      <c r="BE764" s="183">
        <f>IF(N764="základní",J764,0)</f>
        <v>0</v>
      </c>
      <c r="BF764" s="183">
        <f>IF(N764="snížená",J764,0)</f>
        <v>0</v>
      </c>
      <c r="BG764" s="183">
        <f>IF(N764="zákl. přenesená",J764,0)</f>
        <v>0</v>
      </c>
      <c r="BH764" s="183">
        <f>IF(N764="sníž. přenesená",J764,0)</f>
        <v>0</v>
      </c>
      <c r="BI764" s="183">
        <f>IF(N764="nulová",J764,0)</f>
        <v>0</v>
      </c>
      <c r="BJ764" s="19" t="s">
        <v>83</v>
      </c>
      <c r="BK764" s="183">
        <f>ROUND(I764*H764,2)</f>
        <v>0</v>
      </c>
      <c r="BL764" s="19" t="s">
        <v>269</v>
      </c>
      <c r="BM764" s="182" t="s">
        <v>1057</v>
      </c>
    </row>
    <row r="765" spans="1:65" s="12" customFormat="1" ht="20.85" customHeight="1">
      <c r="B765" s="155"/>
      <c r="C765" s="156"/>
      <c r="D765" s="157" t="s">
        <v>74</v>
      </c>
      <c r="E765" s="169" t="s">
        <v>1058</v>
      </c>
      <c r="F765" s="169" t="s">
        <v>1059</v>
      </c>
      <c r="G765" s="156"/>
      <c r="H765" s="156"/>
      <c r="I765" s="159"/>
      <c r="J765" s="170">
        <f>BK765</f>
        <v>0</v>
      </c>
      <c r="K765" s="156"/>
      <c r="L765" s="161"/>
      <c r="M765" s="162"/>
      <c r="N765" s="163"/>
      <c r="O765" s="163"/>
      <c r="P765" s="164">
        <f>SUM(P766:P779)</f>
        <v>0</v>
      </c>
      <c r="Q765" s="163"/>
      <c r="R765" s="164">
        <f>SUM(R766:R779)</f>
        <v>2.0796300000000004E-2</v>
      </c>
      <c r="S765" s="163"/>
      <c r="T765" s="165">
        <f>SUM(T766:T779)</f>
        <v>0</v>
      </c>
      <c r="AR765" s="166" t="s">
        <v>85</v>
      </c>
      <c r="AT765" s="167" t="s">
        <v>74</v>
      </c>
      <c r="AU765" s="167" t="s">
        <v>85</v>
      </c>
      <c r="AY765" s="166" t="s">
        <v>132</v>
      </c>
      <c r="BK765" s="168">
        <f>SUM(BK766:BK779)</f>
        <v>0</v>
      </c>
    </row>
    <row r="766" spans="1:65" s="2" customFormat="1" ht="24.15" customHeight="1">
      <c r="A766" s="36"/>
      <c r="B766" s="37"/>
      <c r="C766" s="171" t="s">
        <v>1060</v>
      </c>
      <c r="D766" s="171" t="s">
        <v>136</v>
      </c>
      <c r="E766" s="172" t="s">
        <v>1061</v>
      </c>
      <c r="F766" s="173" t="s">
        <v>1062</v>
      </c>
      <c r="G766" s="174" t="s">
        <v>149</v>
      </c>
      <c r="H766" s="175">
        <v>49.515000000000001</v>
      </c>
      <c r="I766" s="176"/>
      <c r="J766" s="177">
        <f>ROUND(I766*H766,2)</f>
        <v>0</v>
      </c>
      <c r="K766" s="173" t="s">
        <v>140</v>
      </c>
      <c r="L766" s="41"/>
      <c r="M766" s="178" t="s">
        <v>18</v>
      </c>
      <c r="N766" s="179" t="s">
        <v>46</v>
      </c>
      <c r="O766" s="66"/>
      <c r="P766" s="180">
        <f>O766*H766</f>
        <v>0</v>
      </c>
      <c r="Q766" s="180">
        <v>1.7000000000000001E-4</v>
      </c>
      <c r="R766" s="180">
        <f>Q766*H766</f>
        <v>8.4175500000000011E-3</v>
      </c>
      <c r="S766" s="180">
        <v>0</v>
      </c>
      <c r="T766" s="181">
        <f>S766*H766</f>
        <v>0</v>
      </c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R766" s="182" t="s">
        <v>269</v>
      </c>
      <c r="AT766" s="182" t="s">
        <v>136</v>
      </c>
      <c r="AU766" s="182" t="s">
        <v>141</v>
      </c>
      <c r="AY766" s="19" t="s">
        <v>132</v>
      </c>
      <c r="BE766" s="183">
        <f>IF(N766="základní",J766,0)</f>
        <v>0</v>
      </c>
      <c r="BF766" s="183">
        <f>IF(N766="snížená",J766,0)</f>
        <v>0</v>
      </c>
      <c r="BG766" s="183">
        <f>IF(N766="zákl. přenesená",J766,0)</f>
        <v>0</v>
      </c>
      <c r="BH766" s="183">
        <f>IF(N766="sníž. přenesená",J766,0)</f>
        <v>0</v>
      </c>
      <c r="BI766" s="183">
        <f>IF(N766="nulová",J766,0)</f>
        <v>0</v>
      </c>
      <c r="BJ766" s="19" t="s">
        <v>83</v>
      </c>
      <c r="BK766" s="183">
        <f>ROUND(I766*H766,2)</f>
        <v>0</v>
      </c>
      <c r="BL766" s="19" t="s">
        <v>269</v>
      </c>
      <c r="BM766" s="182" t="s">
        <v>1063</v>
      </c>
    </row>
    <row r="767" spans="1:65" s="14" customFormat="1" ht="10.199999999999999">
      <c r="B767" s="200"/>
      <c r="C767" s="201"/>
      <c r="D767" s="184" t="s">
        <v>165</v>
      </c>
      <c r="E767" s="202" t="s">
        <v>18</v>
      </c>
      <c r="F767" s="203" t="s">
        <v>244</v>
      </c>
      <c r="G767" s="201"/>
      <c r="H767" s="202" t="s">
        <v>18</v>
      </c>
      <c r="I767" s="204"/>
      <c r="J767" s="201"/>
      <c r="K767" s="201"/>
      <c r="L767" s="205"/>
      <c r="M767" s="206"/>
      <c r="N767" s="207"/>
      <c r="O767" s="207"/>
      <c r="P767" s="207"/>
      <c r="Q767" s="207"/>
      <c r="R767" s="207"/>
      <c r="S767" s="207"/>
      <c r="T767" s="208"/>
      <c r="AT767" s="209" t="s">
        <v>165</v>
      </c>
      <c r="AU767" s="209" t="s">
        <v>141</v>
      </c>
      <c r="AV767" s="14" t="s">
        <v>83</v>
      </c>
      <c r="AW767" s="14" t="s">
        <v>34</v>
      </c>
      <c r="AX767" s="14" t="s">
        <v>75</v>
      </c>
      <c r="AY767" s="209" t="s">
        <v>132</v>
      </c>
    </row>
    <row r="768" spans="1:65" s="14" customFormat="1" ht="10.199999999999999">
      <c r="B768" s="200"/>
      <c r="C768" s="201"/>
      <c r="D768" s="184" t="s">
        <v>165</v>
      </c>
      <c r="E768" s="202" t="s">
        <v>18</v>
      </c>
      <c r="F768" s="203" t="s">
        <v>1064</v>
      </c>
      <c r="G768" s="201"/>
      <c r="H768" s="202" t="s">
        <v>18</v>
      </c>
      <c r="I768" s="204"/>
      <c r="J768" s="201"/>
      <c r="K768" s="201"/>
      <c r="L768" s="205"/>
      <c r="M768" s="206"/>
      <c r="N768" s="207"/>
      <c r="O768" s="207"/>
      <c r="P768" s="207"/>
      <c r="Q768" s="207"/>
      <c r="R768" s="207"/>
      <c r="S768" s="207"/>
      <c r="T768" s="208"/>
      <c r="AT768" s="209" t="s">
        <v>165</v>
      </c>
      <c r="AU768" s="209" t="s">
        <v>141</v>
      </c>
      <c r="AV768" s="14" t="s">
        <v>83</v>
      </c>
      <c r="AW768" s="14" t="s">
        <v>34</v>
      </c>
      <c r="AX768" s="14" t="s">
        <v>75</v>
      </c>
      <c r="AY768" s="209" t="s">
        <v>132</v>
      </c>
    </row>
    <row r="769" spans="1:65" s="13" customFormat="1" ht="10.199999999999999">
      <c r="B769" s="189"/>
      <c r="C769" s="190"/>
      <c r="D769" s="184" t="s">
        <v>165</v>
      </c>
      <c r="E769" s="191" t="s">
        <v>18</v>
      </c>
      <c r="F769" s="192" t="s">
        <v>1065</v>
      </c>
      <c r="G769" s="190"/>
      <c r="H769" s="193">
        <v>40.14</v>
      </c>
      <c r="I769" s="194"/>
      <c r="J769" s="190"/>
      <c r="K769" s="190"/>
      <c r="L769" s="195"/>
      <c r="M769" s="196"/>
      <c r="N769" s="197"/>
      <c r="O769" s="197"/>
      <c r="P769" s="197"/>
      <c r="Q769" s="197"/>
      <c r="R769" s="197"/>
      <c r="S769" s="197"/>
      <c r="T769" s="198"/>
      <c r="AT769" s="199" t="s">
        <v>165</v>
      </c>
      <c r="AU769" s="199" t="s">
        <v>141</v>
      </c>
      <c r="AV769" s="13" t="s">
        <v>85</v>
      </c>
      <c r="AW769" s="13" t="s">
        <v>34</v>
      </c>
      <c r="AX769" s="13" t="s">
        <v>75</v>
      </c>
      <c r="AY769" s="199" t="s">
        <v>132</v>
      </c>
    </row>
    <row r="770" spans="1:65" s="14" customFormat="1" ht="10.199999999999999">
      <c r="B770" s="200"/>
      <c r="C770" s="201"/>
      <c r="D770" s="184" t="s">
        <v>165</v>
      </c>
      <c r="E770" s="202" t="s">
        <v>18</v>
      </c>
      <c r="F770" s="203" t="s">
        <v>1066</v>
      </c>
      <c r="G770" s="201"/>
      <c r="H770" s="202" t="s">
        <v>18</v>
      </c>
      <c r="I770" s="204"/>
      <c r="J770" s="201"/>
      <c r="K770" s="201"/>
      <c r="L770" s="205"/>
      <c r="M770" s="206"/>
      <c r="N770" s="207"/>
      <c r="O770" s="207"/>
      <c r="P770" s="207"/>
      <c r="Q770" s="207"/>
      <c r="R770" s="207"/>
      <c r="S770" s="207"/>
      <c r="T770" s="208"/>
      <c r="AT770" s="209" t="s">
        <v>165</v>
      </c>
      <c r="AU770" s="209" t="s">
        <v>141</v>
      </c>
      <c r="AV770" s="14" t="s">
        <v>83</v>
      </c>
      <c r="AW770" s="14" t="s">
        <v>34</v>
      </c>
      <c r="AX770" s="14" t="s">
        <v>75</v>
      </c>
      <c r="AY770" s="209" t="s">
        <v>132</v>
      </c>
    </row>
    <row r="771" spans="1:65" s="13" customFormat="1" ht="10.199999999999999">
      <c r="B771" s="189"/>
      <c r="C771" s="190"/>
      <c r="D771" s="184" t="s">
        <v>165</v>
      </c>
      <c r="E771" s="191" t="s">
        <v>18</v>
      </c>
      <c r="F771" s="192" t="s">
        <v>1067</v>
      </c>
      <c r="G771" s="190"/>
      <c r="H771" s="193">
        <v>9.375</v>
      </c>
      <c r="I771" s="194"/>
      <c r="J771" s="190"/>
      <c r="K771" s="190"/>
      <c r="L771" s="195"/>
      <c r="M771" s="196"/>
      <c r="N771" s="197"/>
      <c r="O771" s="197"/>
      <c r="P771" s="197"/>
      <c r="Q771" s="197"/>
      <c r="R771" s="197"/>
      <c r="S771" s="197"/>
      <c r="T771" s="198"/>
      <c r="AT771" s="199" t="s">
        <v>165</v>
      </c>
      <c r="AU771" s="199" t="s">
        <v>141</v>
      </c>
      <c r="AV771" s="13" t="s">
        <v>85</v>
      </c>
      <c r="AW771" s="13" t="s">
        <v>34</v>
      </c>
      <c r="AX771" s="13" t="s">
        <v>75</v>
      </c>
      <c r="AY771" s="199" t="s">
        <v>132</v>
      </c>
    </row>
    <row r="772" spans="1:65" s="15" customFormat="1" ht="10.199999999999999">
      <c r="B772" s="210"/>
      <c r="C772" s="211"/>
      <c r="D772" s="184" t="s">
        <v>165</v>
      </c>
      <c r="E772" s="212" t="s">
        <v>18</v>
      </c>
      <c r="F772" s="213" t="s">
        <v>203</v>
      </c>
      <c r="G772" s="211"/>
      <c r="H772" s="214">
        <v>49.515000000000001</v>
      </c>
      <c r="I772" s="215"/>
      <c r="J772" s="211"/>
      <c r="K772" s="211"/>
      <c r="L772" s="216"/>
      <c r="M772" s="217"/>
      <c r="N772" s="218"/>
      <c r="O772" s="218"/>
      <c r="P772" s="218"/>
      <c r="Q772" s="218"/>
      <c r="R772" s="218"/>
      <c r="S772" s="218"/>
      <c r="T772" s="219"/>
      <c r="AT772" s="220" t="s">
        <v>165</v>
      </c>
      <c r="AU772" s="220" t="s">
        <v>141</v>
      </c>
      <c r="AV772" s="15" t="s">
        <v>131</v>
      </c>
      <c r="AW772" s="15" t="s">
        <v>34</v>
      </c>
      <c r="AX772" s="15" t="s">
        <v>83</v>
      </c>
      <c r="AY772" s="220" t="s">
        <v>132</v>
      </c>
    </row>
    <row r="773" spans="1:65" s="2" customFormat="1" ht="24.15" customHeight="1">
      <c r="A773" s="36"/>
      <c r="B773" s="37"/>
      <c r="C773" s="171" t="s">
        <v>1068</v>
      </c>
      <c r="D773" s="171" t="s">
        <v>136</v>
      </c>
      <c r="E773" s="172" t="s">
        <v>1069</v>
      </c>
      <c r="F773" s="173" t="s">
        <v>1070</v>
      </c>
      <c r="G773" s="174" t="s">
        <v>149</v>
      </c>
      <c r="H773" s="175">
        <v>49.515000000000001</v>
      </c>
      <c r="I773" s="176"/>
      <c r="J773" s="177">
        <f>ROUND(I773*H773,2)</f>
        <v>0</v>
      </c>
      <c r="K773" s="173" t="s">
        <v>140</v>
      </c>
      <c r="L773" s="41"/>
      <c r="M773" s="178" t="s">
        <v>18</v>
      </c>
      <c r="N773" s="179" t="s">
        <v>46</v>
      </c>
      <c r="O773" s="66"/>
      <c r="P773" s="180">
        <f>O773*H773</f>
        <v>0</v>
      </c>
      <c r="Q773" s="180">
        <v>2.5000000000000001E-4</v>
      </c>
      <c r="R773" s="180">
        <f>Q773*H773</f>
        <v>1.2378750000000001E-2</v>
      </c>
      <c r="S773" s="180">
        <v>0</v>
      </c>
      <c r="T773" s="181">
        <f>S773*H773</f>
        <v>0</v>
      </c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R773" s="182" t="s">
        <v>269</v>
      </c>
      <c r="AT773" s="182" t="s">
        <v>136</v>
      </c>
      <c r="AU773" s="182" t="s">
        <v>141</v>
      </c>
      <c r="AY773" s="19" t="s">
        <v>132</v>
      </c>
      <c r="BE773" s="183">
        <f>IF(N773="základní",J773,0)</f>
        <v>0</v>
      </c>
      <c r="BF773" s="183">
        <f>IF(N773="snížená",J773,0)</f>
        <v>0</v>
      </c>
      <c r="BG773" s="183">
        <f>IF(N773="zákl. přenesená",J773,0)</f>
        <v>0</v>
      </c>
      <c r="BH773" s="183">
        <f>IF(N773="sníž. přenesená",J773,0)</f>
        <v>0</v>
      </c>
      <c r="BI773" s="183">
        <f>IF(N773="nulová",J773,0)</f>
        <v>0</v>
      </c>
      <c r="BJ773" s="19" t="s">
        <v>83</v>
      </c>
      <c r="BK773" s="183">
        <f>ROUND(I773*H773,2)</f>
        <v>0</v>
      </c>
      <c r="BL773" s="19" t="s">
        <v>269</v>
      </c>
      <c r="BM773" s="182" t="s">
        <v>1071</v>
      </c>
    </row>
    <row r="774" spans="1:65" s="14" customFormat="1" ht="10.199999999999999">
      <c r="B774" s="200"/>
      <c r="C774" s="201"/>
      <c r="D774" s="184" t="s">
        <v>165</v>
      </c>
      <c r="E774" s="202" t="s">
        <v>18</v>
      </c>
      <c r="F774" s="203" t="s">
        <v>244</v>
      </c>
      <c r="G774" s="201"/>
      <c r="H774" s="202" t="s">
        <v>18</v>
      </c>
      <c r="I774" s="204"/>
      <c r="J774" s="201"/>
      <c r="K774" s="201"/>
      <c r="L774" s="205"/>
      <c r="M774" s="206"/>
      <c r="N774" s="207"/>
      <c r="O774" s="207"/>
      <c r="P774" s="207"/>
      <c r="Q774" s="207"/>
      <c r="R774" s="207"/>
      <c r="S774" s="207"/>
      <c r="T774" s="208"/>
      <c r="AT774" s="209" t="s">
        <v>165</v>
      </c>
      <c r="AU774" s="209" t="s">
        <v>141</v>
      </c>
      <c r="AV774" s="14" t="s">
        <v>83</v>
      </c>
      <c r="AW774" s="14" t="s">
        <v>34</v>
      </c>
      <c r="AX774" s="14" t="s">
        <v>75</v>
      </c>
      <c r="AY774" s="209" t="s">
        <v>132</v>
      </c>
    </row>
    <row r="775" spans="1:65" s="14" customFormat="1" ht="10.199999999999999">
      <c r="B775" s="200"/>
      <c r="C775" s="201"/>
      <c r="D775" s="184" t="s">
        <v>165</v>
      </c>
      <c r="E775" s="202" t="s">
        <v>18</v>
      </c>
      <c r="F775" s="203" t="s">
        <v>1064</v>
      </c>
      <c r="G775" s="201"/>
      <c r="H775" s="202" t="s">
        <v>18</v>
      </c>
      <c r="I775" s="204"/>
      <c r="J775" s="201"/>
      <c r="K775" s="201"/>
      <c r="L775" s="205"/>
      <c r="M775" s="206"/>
      <c r="N775" s="207"/>
      <c r="O775" s="207"/>
      <c r="P775" s="207"/>
      <c r="Q775" s="207"/>
      <c r="R775" s="207"/>
      <c r="S775" s="207"/>
      <c r="T775" s="208"/>
      <c r="AT775" s="209" t="s">
        <v>165</v>
      </c>
      <c r="AU775" s="209" t="s">
        <v>141</v>
      </c>
      <c r="AV775" s="14" t="s">
        <v>83</v>
      </c>
      <c r="AW775" s="14" t="s">
        <v>34</v>
      </c>
      <c r="AX775" s="14" t="s">
        <v>75</v>
      </c>
      <c r="AY775" s="209" t="s">
        <v>132</v>
      </c>
    </row>
    <row r="776" spans="1:65" s="13" customFormat="1" ht="10.199999999999999">
      <c r="B776" s="189"/>
      <c r="C776" s="190"/>
      <c r="D776" s="184" t="s">
        <v>165</v>
      </c>
      <c r="E776" s="191" t="s">
        <v>18</v>
      </c>
      <c r="F776" s="192" t="s">
        <v>1065</v>
      </c>
      <c r="G776" s="190"/>
      <c r="H776" s="193">
        <v>40.14</v>
      </c>
      <c r="I776" s="194"/>
      <c r="J776" s="190"/>
      <c r="K776" s="190"/>
      <c r="L776" s="195"/>
      <c r="M776" s="196"/>
      <c r="N776" s="197"/>
      <c r="O776" s="197"/>
      <c r="P776" s="197"/>
      <c r="Q776" s="197"/>
      <c r="R776" s="197"/>
      <c r="S776" s="197"/>
      <c r="T776" s="198"/>
      <c r="AT776" s="199" t="s">
        <v>165</v>
      </c>
      <c r="AU776" s="199" t="s">
        <v>141</v>
      </c>
      <c r="AV776" s="13" t="s">
        <v>85</v>
      </c>
      <c r="AW776" s="13" t="s">
        <v>34</v>
      </c>
      <c r="AX776" s="13" t="s">
        <v>75</v>
      </c>
      <c r="AY776" s="199" t="s">
        <v>132</v>
      </c>
    </row>
    <row r="777" spans="1:65" s="14" customFormat="1" ht="10.199999999999999">
      <c r="B777" s="200"/>
      <c r="C777" s="201"/>
      <c r="D777" s="184" t="s">
        <v>165</v>
      </c>
      <c r="E777" s="202" t="s">
        <v>18</v>
      </c>
      <c r="F777" s="203" t="s">
        <v>1066</v>
      </c>
      <c r="G777" s="201"/>
      <c r="H777" s="202" t="s">
        <v>18</v>
      </c>
      <c r="I777" s="204"/>
      <c r="J777" s="201"/>
      <c r="K777" s="201"/>
      <c r="L777" s="205"/>
      <c r="M777" s="206"/>
      <c r="N777" s="207"/>
      <c r="O777" s="207"/>
      <c r="P777" s="207"/>
      <c r="Q777" s="207"/>
      <c r="R777" s="207"/>
      <c r="S777" s="207"/>
      <c r="T777" s="208"/>
      <c r="AT777" s="209" t="s">
        <v>165</v>
      </c>
      <c r="AU777" s="209" t="s">
        <v>141</v>
      </c>
      <c r="AV777" s="14" t="s">
        <v>83</v>
      </c>
      <c r="AW777" s="14" t="s">
        <v>34</v>
      </c>
      <c r="AX777" s="14" t="s">
        <v>75</v>
      </c>
      <c r="AY777" s="209" t="s">
        <v>132</v>
      </c>
    </row>
    <row r="778" spans="1:65" s="13" customFormat="1" ht="10.199999999999999">
      <c r="B778" s="189"/>
      <c r="C778" s="190"/>
      <c r="D778" s="184" t="s">
        <v>165</v>
      </c>
      <c r="E778" s="191" t="s">
        <v>18</v>
      </c>
      <c r="F778" s="192" t="s">
        <v>1067</v>
      </c>
      <c r="G778" s="190"/>
      <c r="H778" s="193">
        <v>9.375</v>
      </c>
      <c r="I778" s="194"/>
      <c r="J778" s="190"/>
      <c r="K778" s="190"/>
      <c r="L778" s="195"/>
      <c r="M778" s="196"/>
      <c r="N778" s="197"/>
      <c r="O778" s="197"/>
      <c r="P778" s="197"/>
      <c r="Q778" s="197"/>
      <c r="R778" s="197"/>
      <c r="S778" s="197"/>
      <c r="T778" s="198"/>
      <c r="AT778" s="199" t="s">
        <v>165</v>
      </c>
      <c r="AU778" s="199" t="s">
        <v>141</v>
      </c>
      <c r="AV778" s="13" t="s">
        <v>85</v>
      </c>
      <c r="AW778" s="13" t="s">
        <v>34</v>
      </c>
      <c r="AX778" s="13" t="s">
        <v>75</v>
      </c>
      <c r="AY778" s="199" t="s">
        <v>132</v>
      </c>
    </row>
    <row r="779" spans="1:65" s="15" customFormat="1" ht="10.199999999999999">
      <c r="B779" s="210"/>
      <c r="C779" s="211"/>
      <c r="D779" s="184" t="s">
        <v>165</v>
      </c>
      <c r="E779" s="212" t="s">
        <v>18</v>
      </c>
      <c r="F779" s="213" t="s">
        <v>203</v>
      </c>
      <c r="G779" s="211"/>
      <c r="H779" s="214">
        <v>49.515000000000001</v>
      </c>
      <c r="I779" s="215"/>
      <c r="J779" s="211"/>
      <c r="K779" s="211"/>
      <c r="L779" s="216"/>
      <c r="M779" s="217"/>
      <c r="N779" s="218"/>
      <c r="O779" s="218"/>
      <c r="P779" s="218"/>
      <c r="Q779" s="218"/>
      <c r="R779" s="218"/>
      <c r="S779" s="218"/>
      <c r="T779" s="219"/>
      <c r="AT779" s="220" t="s">
        <v>165</v>
      </c>
      <c r="AU779" s="220" t="s">
        <v>141</v>
      </c>
      <c r="AV779" s="15" t="s">
        <v>131</v>
      </c>
      <c r="AW779" s="15" t="s">
        <v>34</v>
      </c>
      <c r="AX779" s="15" t="s">
        <v>83</v>
      </c>
      <c r="AY779" s="220" t="s">
        <v>132</v>
      </c>
    </row>
    <row r="780" spans="1:65" s="12" customFormat="1" ht="20.85" customHeight="1">
      <c r="B780" s="155"/>
      <c r="C780" s="156"/>
      <c r="D780" s="157" t="s">
        <v>74</v>
      </c>
      <c r="E780" s="169" t="s">
        <v>1072</v>
      </c>
      <c r="F780" s="169" t="s">
        <v>1073</v>
      </c>
      <c r="G780" s="156"/>
      <c r="H780" s="156"/>
      <c r="I780" s="159"/>
      <c r="J780" s="170">
        <f>BK780</f>
        <v>0</v>
      </c>
      <c r="K780" s="156"/>
      <c r="L780" s="161"/>
      <c r="M780" s="162"/>
      <c r="N780" s="163"/>
      <c r="O780" s="163"/>
      <c r="P780" s="164">
        <f>SUM(P781:P792)</f>
        <v>0</v>
      </c>
      <c r="Q780" s="163"/>
      <c r="R780" s="164">
        <f>SUM(R781:R792)</f>
        <v>0</v>
      </c>
      <c r="S780" s="163"/>
      <c r="T780" s="165">
        <f>SUM(T781:T792)</f>
        <v>0</v>
      </c>
      <c r="AR780" s="166" t="s">
        <v>83</v>
      </c>
      <c r="AT780" s="167" t="s">
        <v>74</v>
      </c>
      <c r="AU780" s="167" t="s">
        <v>85</v>
      </c>
      <c r="AY780" s="166" t="s">
        <v>132</v>
      </c>
      <c r="BK780" s="168">
        <f>SUM(BK781:BK792)</f>
        <v>0</v>
      </c>
    </row>
    <row r="781" spans="1:65" s="2" customFormat="1" ht="37.799999999999997" customHeight="1">
      <c r="A781" s="36"/>
      <c r="B781" s="37"/>
      <c r="C781" s="171" t="s">
        <v>1074</v>
      </c>
      <c r="D781" s="171" t="s">
        <v>136</v>
      </c>
      <c r="E781" s="172" t="s">
        <v>1075</v>
      </c>
      <c r="F781" s="173" t="s">
        <v>1076</v>
      </c>
      <c r="G781" s="174" t="s">
        <v>222</v>
      </c>
      <c r="H781" s="175">
        <v>223</v>
      </c>
      <c r="I781" s="176"/>
      <c r="J781" s="177">
        <f>ROUND(I781*H781,2)</f>
        <v>0</v>
      </c>
      <c r="K781" s="173" t="s">
        <v>1077</v>
      </c>
      <c r="L781" s="41"/>
      <c r="M781" s="178" t="s">
        <v>18</v>
      </c>
      <c r="N781" s="179" t="s">
        <v>46</v>
      </c>
      <c r="O781" s="66"/>
      <c r="P781" s="180">
        <f>O781*H781</f>
        <v>0</v>
      </c>
      <c r="Q781" s="180">
        <v>0</v>
      </c>
      <c r="R781" s="180">
        <f>Q781*H781</f>
        <v>0</v>
      </c>
      <c r="S781" s="180">
        <v>0</v>
      </c>
      <c r="T781" s="181">
        <f>S781*H781</f>
        <v>0</v>
      </c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R781" s="182" t="s">
        <v>131</v>
      </c>
      <c r="AT781" s="182" t="s">
        <v>136</v>
      </c>
      <c r="AU781" s="182" t="s">
        <v>141</v>
      </c>
      <c r="AY781" s="19" t="s">
        <v>132</v>
      </c>
      <c r="BE781" s="183">
        <f>IF(N781="základní",J781,0)</f>
        <v>0</v>
      </c>
      <c r="BF781" s="183">
        <f>IF(N781="snížená",J781,0)</f>
        <v>0</v>
      </c>
      <c r="BG781" s="183">
        <f>IF(N781="zákl. přenesená",J781,0)</f>
        <v>0</v>
      </c>
      <c r="BH781" s="183">
        <f>IF(N781="sníž. přenesená",J781,0)</f>
        <v>0</v>
      </c>
      <c r="BI781" s="183">
        <f>IF(N781="nulová",J781,0)</f>
        <v>0</v>
      </c>
      <c r="BJ781" s="19" t="s">
        <v>83</v>
      </c>
      <c r="BK781" s="183">
        <f>ROUND(I781*H781,2)</f>
        <v>0</v>
      </c>
      <c r="BL781" s="19" t="s">
        <v>131</v>
      </c>
      <c r="BM781" s="182" t="s">
        <v>1078</v>
      </c>
    </row>
    <row r="782" spans="1:65" s="2" customFormat="1" ht="19.2">
      <c r="A782" s="36"/>
      <c r="B782" s="37"/>
      <c r="C782" s="38"/>
      <c r="D782" s="184" t="s">
        <v>163</v>
      </c>
      <c r="E782" s="38"/>
      <c r="F782" s="185" t="s">
        <v>1079</v>
      </c>
      <c r="G782" s="38"/>
      <c r="H782" s="38"/>
      <c r="I782" s="186"/>
      <c r="J782" s="38"/>
      <c r="K782" s="38"/>
      <c r="L782" s="41"/>
      <c r="M782" s="187"/>
      <c r="N782" s="188"/>
      <c r="O782" s="66"/>
      <c r="P782" s="66"/>
      <c r="Q782" s="66"/>
      <c r="R782" s="66"/>
      <c r="S782" s="66"/>
      <c r="T782" s="67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T782" s="19" t="s">
        <v>163</v>
      </c>
      <c r="AU782" s="19" t="s">
        <v>141</v>
      </c>
    </row>
    <row r="783" spans="1:65" s="2" customFormat="1" ht="37.799999999999997" customHeight="1">
      <c r="A783" s="36"/>
      <c r="B783" s="37"/>
      <c r="C783" s="171" t="s">
        <v>1080</v>
      </c>
      <c r="D783" s="171" t="s">
        <v>136</v>
      </c>
      <c r="E783" s="172" t="s">
        <v>1081</v>
      </c>
      <c r="F783" s="173" t="s">
        <v>1082</v>
      </c>
      <c r="G783" s="174" t="s">
        <v>153</v>
      </c>
      <c r="H783" s="175">
        <v>1</v>
      </c>
      <c r="I783" s="176"/>
      <c r="J783" s="177">
        <f>ROUND(I783*H783,2)</f>
        <v>0</v>
      </c>
      <c r="K783" s="173" t="s">
        <v>421</v>
      </c>
      <c r="L783" s="41"/>
      <c r="M783" s="178" t="s">
        <v>18</v>
      </c>
      <c r="N783" s="179" t="s">
        <v>46</v>
      </c>
      <c r="O783" s="66"/>
      <c r="P783" s="180">
        <f>O783*H783</f>
        <v>0</v>
      </c>
      <c r="Q783" s="180">
        <v>0</v>
      </c>
      <c r="R783" s="180">
        <f>Q783*H783</f>
        <v>0</v>
      </c>
      <c r="S783" s="180">
        <v>0</v>
      </c>
      <c r="T783" s="181">
        <f>S783*H783</f>
        <v>0</v>
      </c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R783" s="182" t="s">
        <v>131</v>
      </c>
      <c r="AT783" s="182" t="s">
        <v>136</v>
      </c>
      <c r="AU783" s="182" t="s">
        <v>141</v>
      </c>
      <c r="AY783" s="19" t="s">
        <v>132</v>
      </c>
      <c r="BE783" s="183">
        <f>IF(N783="základní",J783,0)</f>
        <v>0</v>
      </c>
      <c r="BF783" s="183">
        <f>IF(N783="snížená",J783,0)</f>
        <v>0</v>
      </c>
      <c r="BG783" s="183">
        <f>IF(N783="zákl. přenesená",J783,0)</f>
        <v>0</v>
      </c>
      <c r="BH783" s="183">
        <f>IF(N783="sníž. přenesená",J783,0)</f>
        <v>0</v>
      </c>
      <c r="BI783" s="183">
        <f>IF(N783="nulová",J783,0)</f>
        <v>0</v>
      </c>
      <c r="BJ783" s="19" t="s">
        <v>83</v>
      </c>
      <c r="BK783" s="183">
        <f>ROUND(I783*H783,2)</f>
        <v>0</v>
      </c>
      <c r="BL783" s="19" t="s">
        <v>131</v>
      </c>
      <c r="BM783" s="182" t="s">
        <v>1083</v>
      </c>
    </row>
    <row r="784" spans="1:65" s="2" customFormat="1" ht="19.2">
      <c r="A784" s="36"/>
      <c r="B784" s="37"/>
      <c r="C784" s="38"/>
      <c r="D784" s="184" t="s">
        <v>163</v>
      </c>
      <c r="E784" s="38"/>
      <c r="F784" s="185" t="s">
        <v>1079</v>
      </c>
      <c r="G784" s="38"/>
      <c r="H784" s="38"/>
      <c r="I784" s="186"/>
      <c r="J784" s="38"/>
      <c r="K784" s="38"/>
      <c r="L784" s="41"/>
      <c r="M784" s="187"/>
      <c r="N784" s="188"/>
      <c r="O784" s="66"/>
      <c r="P784" s="66"/>
      <c r="Q784" s="66"/>
      <c r="R784" s="66"/>
      <c r="S784" s="66"/>
      <c r="T784" s="67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T784" s="19" t="s">
        <v>163</v>
      </c>
      <c r="AU784" s="19" t="s">
        <v>141</v>
      </c>
    </row>
    <row r="785" spans="1:65" s="2" customFormat="1" ht="24.15" customHeight="1">
      <c r="A785" s="36"/>
      <c r="B785" s="37"/>
      <c r="C785" s="171" t="s">
        <v>1084</v>
      </c>
      <c r="D785" s="171" t="s">
        <v>136</v>
      </c>
      <c r="E785" s="172" t="s">
        <v>1085</v>
      </c>
      <c r="F785" s="173" t="s">
        <v>1086</v>
      </c>
      <c r="G785" s="174" t="s">
        <v>153</v>
      </c>
      <c r="H785" s="175">
        <v>1</v>
      </c>
      <c r="I785" s="176"/>
      <c r="J785" s="177">
        <f>ROUND(I785*H785,2)</f>
        <v>0</v>
      </c>
      <c r="K785" s="173" t="s">
        <v>421</v>
      </c>
      <c r="L785" s="41"/>
      <c r="M785" s="178" t="s">
        <v>18</v>
      </c>
      <c r="N785" s="179" t="s">
        <v>46</v>
      </c>
      <c r="O785" s="66"/>
      <c r="P785" s="180">
        <f>O785*H785</f>
        <v>0</v>
      </c>
      <c r="Q785" s="180">
        <v>0</v>
      </c>
      <c r="R785" s="180">
        <f>Q785*H785</f>
        <v>0</v>
      </c>
      <c r="S785" s="180">
        <v>0</v>
      </c>
      <c r="T785" s="181">
        <f>S785*H785</f>
        <v>0</v>
      </c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R785" s="182" t="s">
        <v>131</v>
      </c>
      <c r="AT785" s="182" t="s">
        <v>136</v>
      </c>
      <c r="AU785" s="182" t="s">
        <v>141</v>
      </c>
      <c r="AY785" s="19" t="s">
        <v>132</v>
      </c>
      <c r="BE785" s="183">
        <f>IF(N785="základní",J785,0)</f>
        <v>0</v>
      </c>
      <c r="BF785" s="183">
        <f>IF(N785="snížená",J785,0)</f>
        <v>0</v>
      </c>
      <c r="BG785" s="183">
        <f>IF(N785="zákl. přenesená",J785,0)</f>
        <v>0</v>
      </c>
      <c r="BH785" s="183">
        <f>IF(N785="sníž. přenesená",J785,0)</f>
        <v>0</v>
      </c>
      <c r="BI785" s="183">
        <f>IF(N785="nulová",J785,0)</f>
        <v>0</v>
      </c>
      <c r="BJ785" s="19" t="s">
        <v>83</v>
      </c>
      <c r="BK785" s="183">
        <f>ROUND(I785*H785,2)</f>
        <v>0</v>
      </c>
      <c r="BL785" s="19" t="s">
        <v>131</v>
      </c>
      <c r="BM785" s="182" t="s">
        <v>1087</v>
      </c>
    </row>
    <row r="786" spans="1:65" s="2" customFormat="1" ht="19.2">
      <c r="A786" s="36"/>
      <c r="B786" s="37"/>
      <c r="C786" s="38"/>
      <c r="D786" s="184" t="s">
        <v>163</v>
      </c>
      <c r="E786" s="38"/>
      <c r="F786" s="185" t="s">
        <v>1079</v>
      </c>
      <c r="G786" s="38"/>
      <c r="H786" s="38"/>
      <c r="I786" s="186"/>
      <c r="J786" s="38"/>
      <c r="K786" s="38"/>
      <c r="L786" s="41"/>
      <c r="M786" s="187"/>
      <c r="N786" s="188"/>
      <c r="O786" s="66"/>
      <c r="P786" s="66"/>
      <c r="Q786" s="66"/>
      <c r="R786" s="66"/>
      <c r="S786" s="66"/>
      <c r="T786" s="67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T786" s="19" t="s">
        <v>163</v>
      </c>
      <c r="AU786" s="19" t="s">
        <v>141</v>
      </c>
    </row>
    <row r="787" spans="1:65" s="2" customFormat="1" ht="37.799999999999997" customHeight="1">
      <c r="A787" s="36"/>
      <c r="B787" s="37"/>
      <c r="C787" s="171" t="s">
        <v>1088</v>
      </c>
      <c r="D787" s="171" t="s">
        <v>136</v>
      </c>
      <c r="E787" s="172" t="s">
        <v>1089</v>
      </c>
      <c r="F787" s="173" t="s">
        <v>1090</v>
      </c>
      <c r="G787" s="174" t="s">
        <v>153</v>
      </c>
      <c r="H787" s="175">
        <v>1</v>
      </c>
      <c r="I787" s="176"/>
      <c r="J787" s="177">
        <f>ROUND(I787*H787,2)</f>
        <v>0</v>
      </c>
      <c r="K787" s="173" t="s">
        <v>421</v>
      </c>
      <c r="L787" s="41"/>
      <c r="M787" s="178" t="s">
        <v>18</v>
      </c>
      <c r="N787" s="179" t="s">
        <v>46</v>
      </c>
      <c r="O787" s="66"/>
      <c r="P787" s="180">
        <f>O787*H787</f>
        <v>0</v>
      </c>
      <c r="Q787" s="180">
        <v>0</v>
      </c>
      <c r="R787" s="180">
        <f>Q787*H787</f>
        <v>0</v>
      </c>
      <c r="S787" s="180">
        <v>0</v>
      </c>
      <c r="T787" s="181">
        <f>S787*H787</f>
        <v>0</v>
      </c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R787" s="182" t="s">
        <v>131</v>
      </c>
      <c r="AT787" s="182" t="s">
        <v>136</v>
      </c>
      <c r="AU787" s="182" t="s">
        <v>141</v>
      </c>
      <c r="AY787" s="19" t="s">
        <v>132</v>
      </c>
      <c r="BE787" s="183">
        <f>IF(N787="základní",J787,0)</f>
        <v>0</v>
      </c>
      <c r="BF787" s="183">
        <f>IF(N787="snížená",J787,0)</f>
        <v>0</v>
      </c>
      <c r="BG787" s="183">
        <f>IF(N787="zákl. přenesená",J787,0)</f>
        <v>0</v>
      </c>
      <c r="BH787" s="183">
        <f>IF(N787="sníž. přenesená",J787,0)</f>
        <v>0</v>
      </c>
      <c r="BI787" s="183">
        <f>IF(N787="nulová",J787,0)</f>
        <v>0</v>
      </c>
      <c r="BJ787" s="19" t="s">
        <v>83</v>
      </c>
      <c r="BK787" s="183">
        <f>ROUND(I787*H787,2)</f>
        <v>0</v>
      </c>
      <c r="BL787" s="19" t="s">
        <v>131</v>
      </c>
      <c r="BM787" s="182" t="s">
        <v>1091</v>
      </c>
    </row>
    <row r="788" spans="1:65" s="2" customFormat="1" ht="19.2">
      <c r="A788" s="36"/>
      <c r="B788" s="37"/>
      <c r="C788" s="38"/>
      <c r="D788" s="184" t="s">
        <v>163</v>
      </c>
      <c r="E788" s="38"/>
      <c r="F788" s="185" t="s">
        <v>1079</v>
      </c>
      <c r="G788" s="38"/>
      <c r="H788" s="38"/>
      <c r="I788" s="186"/>
      <c r="J788" s="38"/>
      <c r="K788" s="38"/>
      <c r="L788" s="41"/>
      <c r="M788" s="187"/>
      <c r="N788" s="188"/>
      <c r="O788" s="66"/>
      <c r="P788" s="66"/>
      <c r="Q788" s="66"/>
      <c r="R788" s="66"/>
      <c r="S788" s="66"/>
      <c r="T788" s="67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T788" s="19" t="s">
        <v>163</v>
      </c>
      <c r="AU788" s="19" t="s">
        <v>141</v>
      </c>
    </row>
    <row r="789" spans="1:65" s="2" customFormat="1" ht="37.799999999999997" customHeight="1">
      <c r="A789" s="36"/>
      <c r="B789" s="37"/>
      <c r="C789" s="171" t="s">
        <v>1092</v>
      </c>
      <c r="D789" s="171" t="s">
        <v>136</v>
      </c>
      <c r="E789" s="172" t="s">
        <v>1093</v>
      </c>
      <c r="F789" s="173" t="s">
        <v>1094</v>
      </c>
      <c r="G789" s="174" t="s">
        <v>153</v>
      </c>
      <c r="H789" s="175">
        <v>1</v>
      </c>
      <c r="I789" s="176"/>
      <c r="J789" s="177">
        <f>ROUND(I789*H789,2)</f>
        <v>0</v>
      </c>
      <c r="K789" s="173" t="s">
        <v>421</v>
      </c>
      <c r="L789" s="41"/>
      <c r="M789" s="178" t="s">
        <v>18</v>
      </c>
      <c r="N789" s="179" t="s">
        <v>46</v>
      </c>
      <c r="O789" s="66"/>
      <c r="P789" s="180">
        <f>O789*H789</f>
        <v>0</v>
      </c>
      <c r="Q789" s="180">
        <v>0</v>
      </c>
      <c r="R789" s="180">
        <f>Q789*H789</f>
        <v>0</v>
      </c>
      <c r="S789" s="180">
        <v>0</v>
      </c>
      <c r="T789" s="181">
        <f>S789*H789</f>
        <v>0</v>
      </c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R789" s="182" t="s">
        <v>131</v>
      </c>
      <c r="AT789" s="182" t="s">
        <v>136</v>
      </c>
      <c r="AU789" s="182" t="s">
        <v>141</v>
      </c>
      <c r="AY789" s="19" t="s">
        <v>132</v>
      </c>
      <c r="BE789" s="183">
        <f>IF(N789="základní",J789,0)</f>
        <v>0</v>
      </c>
      <c r="BF789" s="183">
        <f>IF(N789="snížená",J789,0)</f>
        <v>0</v>
      </c>
      <c r="BG789" s="183">
        <f>IF(N789="zákl. přenesená",J789,0)</f>
        <v>0</v>
      </c>
      <c r="BH789" s="183">
        <f>IF(N789="sníž. přenesená",J789,0)</f>
        <v>0</v>
      </c>
      <c r="BI789" s="183">
        <f>IF(N789="nulová",J789,0)</f>
        <v>0</v>
      </c>
      <c r="BJ789" s="19" t="s">
        <v>83</v>
      </c>
      <c r="BK789" s="183">
        <f>ROUND(I789*H789,2)</f>
        <v>0</v>
      </c>
      <c r="BL789" s="19" t="s">
        <v>131</v>
      </c>
      <c r="BM789" s="182" t="s">
        <v>1095</v>
      </c>
    </row>
    <row r="790" spans="1:65" s="2" customFormat="1" ht="19.2">
      <c r="A790" s="36"/>
      <c r="B790" s="37"/>
      <c r="C790" s="38"/>
      <c r="D790" s="184" t="s">
        <v>163</v>
      </c>
      <c r="E790" s="38"/>
      <c r="F790" s="185" t="s">
        <v>1079</v>
      </c>
      <c r="G790" s="38"/>
      <c r="H790" s="38"/>
      <c r="I790" s="186"/>
      <c r="J790" s="38"/>
      <c r="K790" s="38"/>
      <c r="L790" s="41"/>
      <c r="M790" s="187"/>
      <c r="N790" s="188"/>
      <c r="O790" s="66"/>
      <c r="P790" s="66"/>
      <c r="Q790" s="66"/>
      <c r="R790" s="66"/>
      <c r="S790" s="66"/>
      <c r="T790" s="67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T790" s="19" t="s">
        <v>163</v>
      </c>
      <c r="AU790" s="19" t="s">
        <v>141</v>
      </c>
    </row>
    <row r="791" spans="1:65" s="2" customFormat="1" ht="24.15" customHeight="1">
      <c r="A791" s="36"/>
      <c r="B791" s="37"/>
      <c r="C791" s="171" t="s">
        <v>1096</v>
      </c>
      <c r="D791" s="171" t="s">
        <v>136</v>
      </c>
      <c r="E791" s="172" t="s">
        <v>1097</v>
      </c>
      <c r="F791" s="173" t="s">
        <v>1098</v>
      </c>
      <c r="G791" s="174" t="s">
        <v>153</v>
      </c>
      <c r="H791" s="175">
        <v>1</v>
      </c>
      <c r="I791" s="176"/>
      <c r="J791" s="177">
        <f>ROUND(I791*H791,2)</f>
        <v>0</v>
      </c>
      <c r="K791" s="173" t="s">
        <v>421</v>
      </c>
      <c r="L791" s="41"/>
      <c r="M791" s="178" t="s">
        <v>18</v>
      </c>
      <c r="N791" s="179" t="s">
        <v>46</v>
      </c>
      <c r="O791" s="66"/>
      <c r="P791" s="180">
        <f>O791*H791</f>
        <v>0</v>
      </c>
      <c r="Q791" s="180">
        <v>0</v>
      </c>
      <c r="R791" s="180">
        <f>Q791*H791</f>
        <v>0</v>
      </c>
      <c r="S791" s="180">
        <v>0</v>
      </c>
      <c r="T791" s="181">
        <f>S791*H791</f>
        <v>0</v>
      </c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R791" s="182" t="s">
        <v>131</v>
      </c>
      <c r="AT791" s="182" t="s">
        <v>136</v>
      </c>
      <c r="AU791" s="182" t="s">
        <v>141</v>
      </c>
      <c r="AY791" s="19" t="s">
        <v>132</v>
      </c>
      <c r="BE791" s="183">
        <f>IF(N791="základní",J791,0)</f>
        <v>0</v>
      </c>
      <c r="BF791" s="183">
        <f>IF(N791="snížená",J791,0)</f>
        <v>0</v>
      </c>
      <c r="BG791" s="183">
        <f>IF(N791="zákl. přenesená",J791,0)</f>
        <v>0</v>
      </c>
      <c r="BH791" s="183">
        <f>IF(N791="sníž. přenesená",J791,0)</f>
        <v>0</v>
      </c>
      <c r="BI791" s="183">
        <f>IF(N791="nulová",J791,0)</f>
        <v>0</v>
      </c>
      <c r="BJ791" s="19" t="s">
        <v>83</v>
      </c>
      <c r="BK791" s="183">
        <f>ROUND(I791*H791,2)</f>
        <v>0</v>
      </c>
      <c r="BL791" s="19" t="s">
        <v>131</v>
      </c>
      <c r="BM791" s="182" t="s">
        <v>1099</v>
      </c>
    </row>
    <row r="792" spans="1:65" s="2" customFormat="1" ht="19.2">
      <c r="A792" s="36"/>
      <c r="B792" s="37"/>
      <c r="C792" s="38"/>
      <c r="D792" s="184" t="s">
        <v>163</v>
      </c>
      <c r="E792" s="38"/>
      <c r="F792" s="185" t="s">
        <v>1100</v>
      </c>
      <c r="G792" s="38"/>
      <c r="H792" s="38"/>
      <c r="I792" s="186"/>
      <c r="J792" s="38"/>
      <c r="K792" s="38"/>
      <c r="L792" s="41"/>
      <c r="M792" s="187"/>
      <c r="N792" s="188"/>
      <c r="O792" s="66"/>
      <c r="P792" s="66"/>
      <c r="Q792" s="66"/>
      <c r="R792" s="66"/>
      <c r="S792" s="66"/>
      <c r="T792" s="67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T792" s="19" t="s">
        <v>163</v>
      </c>
      <c r="AU792" s="19" t="s">
        <v>141</v>
      </c>
    </row>
    <row r="793" spans="1:65" s="12" customFormat="1" ht="25.95" customHeight="1">
      <c r="B793" s="155"/>
      <c r="C793" s="156"/>
      <c r="D793" s="157" t="s">
        <v>74</v>
      </c>
      <c r="E793" s="158" t="s">
        <v>1101</v>
      </c>
      <c r="F793" s="158" t="s">
        <v>1102</v>
      </c>
      <c r="G793" s="156"/>
      <c r="H793" s="156"/>
      <c r="I793" s="159"/>
      <c r="J793" s="160">
        <f>BK793</f>
        <v>0</v>
      </c>
      <c r="K793" s="156"/>
      <c r="L793" s="161"/>
      <c r="M793" s="162"/>
      <c r="N793" s="163"/>
      <c r="O793" s="163"/>
      <c r="P793" s="164">
        <f>P794+P802+P804</f>
        <v>0</v>
      </c>
      <c r="Q793" s="163"/>
      <c r="R793" s="164">
        <f>R794+R802+R804</f>
        <v>0</v>
      </c>
      <c r="S793" s="163"/>
      <c r="T793" s="165">
        <f>T794+T802+T804</f>
        <v>0</v>
      </c>
      <c r="AR793" s="166" t="s">
        <v>155</v>
      </c>
      <c r="AT793" s="167" t="s">
        <v>74</v>
      </c>
      <c r="AU793" s="167" t="s">
        <v>75</v>
      </c>
      <c r="AY793" s="166" t="s">
        <v>132</v>
      </c>
      <c r="BK793" s="168">
        <f>BK794+BK802+BK804</f>
        <v>0</v>
      </c>
    </row>
    <row r="794" spans="1:65" s="12" customFormat="1" ht="22.8" customHeight="1">
      <c r="B794" s="155"/>
      <c r="C794" s="156"/>
      <c r="D794" s="157" t="s">
        <v>74</v>
      </c>
      <c r="E794" s="169" t="s">
        <v>1103</v>
      </c>
      <c r="F794" s="169" t="s">
        <v>1104</v>
      </c>
      <c r="G794" s="156"/>
      <c r="H794" s="156"/>
      <c r="I794" s="159"/>
      <c r="J794" s="170">
        <f>BK794</f>
        <v>0</v>
      </c>
      <c r="K794" s="156"/>
      <c r="L794" s="161"/>
      <c r="M794" s="162"/>
      <c r="N794" s="163"/>
      <c r="O794" s="163"/>
      <c r="P794" s="164">
        <f>SUM(P795:P801)</f>
        <v>0</v>
      </c>
      <c r="Q794" s="163"/>
      <c r="R794" s="164">
        <f>SUM(R795:R801)</f>
        <v>0</v>
      </c>
      <c r="S794" s="163"/>
      <c r="T794" s="165">
        <f>SUM(T795:T801)</f>
        <v>0</v>
      </c>
      <c r="AR794" s="166" t="s">
        <v>155</v>
      </c>
      <c r="AT794" s="167" t="s">
        <v>74</v>
      </c>
      <c r="AU794" s="167" t="s">
        <v>83</v>
      </c>
      <c r="AY794" s="166" t="s">
        <v>132</v>
      </c>
      <c r="BK794" s="168">
        <f>SUM(BK795:BK801)</f>
        <v>0</v>
      </c>
    </row>
    <row r="795" spans="1:65" s="2" customFormat="1" ht="14.4" customHeight="1">
      <c r="A795" s="36"/>
      <c r="B795" s="37"/>
      <c r="C795" s="171" t="s">
        <v>1105</v>
      </c>
      <c r="D795" s="171" t="s">
        <v>136</v>
      </c>
      <c r="E795" s="172" t="s">
        <v>1106</v>
      </c>
      <c r="F795" s="173" t="s">
        <v>1107</v>
      </c>
      <c r="G795" s="174" t="s">
        <v>1108</v>
      </c>
      <c r="H795" s="175">
        <v>1</v>
      </c>
      <c r="I795" s="176"/>
      <c r="J795" s="177">
        <f>ROUND(I795*H795,2)</f>
        <v>0</v>
      </c>
      <c r="K795" s="173" t="s">
        <v>140</v>
      </c>
      <c r="L795" s="41"/>
      <c r="M795" s="178" t="s">
        <v>18</v>
      </c>
      <c r="N795" s="179" t="s">
        <v>46</v>
      </c>
      <c r="O795" s="66"/>
      <c r="P795" s="180">
        <f>O795*H795</f>
        <v>0</v>
      </c>
      <c r="Q795" s="180">
        <v>0</v>
      </c>
      <c r="R795" s="180">
        <f>Q795*H795</f>
        <v>0</v>
      </c>
      <c r="S795" s="180">
        <v>0</v>
      </c>
      <c r="T795" s="181">
        <f>S795*H795</f>
        <v>0</v>
      </c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R795" s="182" t="s">
        <v>1109</v>
      </c>
      <c r="AT795" s="182" t="s">
        <v>136</v>
      </c>
      <c r="AU795" s="182" t="s">
        <v>85</v>
      </c>
      <c r="AY795" s="19" t="s">
        <v>132</v>
      </c>
      <c r="BE795" s="183">
        <f>IF(N795="základní",J795,0)</f>
        <v>0</v>
      </c>
      <c r="BF795" s="183">
        <f>IF(N795="snížená",J795,0)</f>
        <v>0</v>
      </c>
      <c r="BG795" s="183">
        <f>IF(N795="zákl. přenesená",J795,0)</f>
        <v>0</v>
      </c>
      <c r="BH795" s="183">
        <f>IF(N795="sníž. přenesená",J795,0)</f>
        <v>0</v>
      </c>
      <c r="BI795" s="183">
        <f>IF(N795="nulová",J795,0)</f>
        <v>0</v>
      </c>
      <c r="BJ795" s="19" t="s">
        <v>83</v>
      </c>
      <c r="BK795" s="183">
        <f>ROUND(I795*H795,2)</f>
        <v>0</v>
      </c>
      <c r="BL795" s="19" t="s">
        <v>1109</v>
      </c>
      <c r="BM795" s="182" t="s">
        <v>1110</v>
      </c>
    </row>
    <row r="796" spans="1:65" s="2" customFormat="1" ht="14.4" customHeight="1">
      <c r="A796" s="36"/>
      <c r="B796" s="37"/>
      <c r="C796" s="171" t="s">
        <v>1111</v>
      </c>
      <c r="D796" s="171" t="s">
        <v>136</v>
      </c>
      <c r="E796" s="172" t="s">
        <v>1112</v>
      </c>
      <c r="F796" s="173" t="s">
        <v>1113</v>
      </c>
      <c r="G796" s="174" t="s">
        <v>1108</v>
      </c>
      <c r="H796" s="175">
        <v>1</v>
      </c>
      <c r="I796" s="176"/>
      <c r="J796" s="177">
        <f>ROUND(I796*H796,2)</f>
        <v>0</v>
      </c>
      <c r="K796" s="173" t="s">
        <v>140</v>
      </c>
      <c r="L796" s="41"/>
      <c r="M796" s="178" t="s">
        <v>18</v>
      </c>
      <c r="N796" s="179" t="s">
        <v>46</v>
      </c>
      <c r="O796" s="66"/>
      <c r="P796" s="180">
        <f>O796*H796</f>
        <v>0</v>
      </c>
      <c r="Q796" s="180">
        <v>0</v>
      </c>
      <c r="R796" s="180">
        <f>Q796*H796</f>
        <v>0</v>
      </c>
      <c r="S796" s="180">
        <v>0</v>
      </c>
      <c r="T796" s="181">
        <f>S796*H796</f>
        <v>0</v>
      </c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R796" s="182" t="s">
        <v>1109</v>
      </c>
      <c r="AT796" s="182" t="s">
        <v>136</v>
      </c>
      <c r="AU796" s="182" t="s">
        <v>85</v>
      </c>
      <c r="AY796" s="19" t="s">
        <v>132</v>
      </c>
      <c r="BE796" s="183">
        <f>IF(N796="základní",J796,0)</f>
        <v>0</v>
      </c>
      <c r="BF796" s="183">
        <f>IF(N796="snížená",J796,0)</f>
        <v>0</v>
      </c>
      <c r="BG796" s="183">
        <f>IF(N796="zákl. přenesená",J796,0)</f>
        <v>0</v>
      </c>
      <c r="BH796" s="183">
        <f>IF(N796="sníž. přenesená",J796,0)</f>
        <v>0</v>
      </c>
      <c r="BI796" s="183">
        <f>IF(N796="nulová",J796,0)</f>
        <v>0</v>
      </c>
      <c r="BJ796" s="19" t="s">
        <v>83</v>
      </c>
      <c r="BK796" s="183">
        <f>ROUND(I796*H796,2)</f>
        <v>0</v>
      </c>
      <c r="BL796" s="19" t="s">
        <v>1109</v>
      </c>
      <c r="BM796" s="182" t="s">
        <v>1114</v>
      </c>
    </row>
    <row r="797" spans="1:65" s="2" customFormat="1" ht="67.2">
      <c r="A797" s="36"/>
      <c r="B797" s="37"/>
      <c r="C797" s="38"/>
      <c r="D797" s="184" t="s">
        <v>163</v>
      </c>
      <c r="E797" s="38"/>
      <c r="F797" s="185" t="s">
        <v>1115</v>
      </c>
      <c r="G797" s="38"/>
      <c r="H797" s="38"/>
      <c r="I797" s="186"/>
      <c r="J797" s="38"/>
      <c r="K797" s="38"/>
      <c r="L797" s="41"/>
      <c r="M797" s="187"/>
      <c r="N797" s="188"/>
      <c r="O797" s="66"/>
      <c r="P797" s="66"/>
      <c r="Q797" s="66"/>
      <c r="R797" s="66"/>
      <c r="S797" s="66"/>
      <c r="T797" s="67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T797" s="19" t="s">
        <v>163</v>
      </c>
      <c r="AU797" s="19" t="s">
        <v>85</v>
      </c>
    </row>
    <row r="798" spans="1:65" s="2" customFormat="1" ht="14.4" customHeight="1">
      <c r="A798" s="36"/>
      <c r="B798" s="37"/>
      <c r="C798" s="171" t="s">
        <v>1116</v>
      </c>
      <c r="D798" s="171" t="s">
        <v>136</v>
      </c>
      <c r="E798" s="172" t="s">
        <v>1117</v>
      </c>
      <c r="F798" s="173" t="s">
        <v>1118</v>
      </c>
      <c r="G798" s="174" t="s">
        <v>1108</v>
      </c>
      <c r="H798" s="175">
        <v>1</v>
      </c>
      <c r="I798" s="176"/>
      <c r="J798" s="177">
        <f>ROUND(I798*H798,2)</f>
        <v>0</v>
      </c>
      <c r="K798" s="173" t="s">
        <v>140</v>
      </c>
      <c r="L798" s="41"/>
      <c r="M798" s="178" t="s">
        <v>18</v>
      </c>
      <c r="N798" s="179" t="s">
        <v>46</v>
      </c>
      <c r="O798" s="66"/>
      <c r="P798" s="180">
        <f>O798*H798</f>
        <v>0</v>
      </c>
      <c r="Q798" s="180">
        <v>0</v>
      </c>
      <c r="R798" s="180">
        <f>Q798*H798</f>
        <v>0</v>
      </c>
      <c r="S798" s="180">
        <v>0</v>
      </c>
      <c r="T798" s="181">
        <f>S798*H798</f>
        <v>0</v>
      </c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R798" s="182" t="s">
        <v>1109</v>
      </c>
      <c r="AT798" s="182" t="s">
        <v>136</v>
      </c>
      <c r="AU798" s="182" t="s">
        <v>85</v>
      </c>
      <c r="AY798" s="19" t="s">
        <v>132</v>
      </c>
      <c r="BE798" s="183">
        <f>IF(N798="základní",J798,0)</f>
        <v>0</v>
      </c>
      <c r="BF798" s="183">
        <f>IF(N798="snížená",J798,0)</f>
        <v>0</v>
      </c>
      <c r="BG798" s="183">
        <f>IF(N798="zákl. přenesená",J798,0)</f>
        <v>0</v>
      </c>
      <c r="BH798" s="183">
        <f>IF(N798="sníž. přenesená",J798,0)</f>
        <v>0</v>
      </c>
      <c r="BI798" s="183">
        <f>IF(N798="nulová",J798,0)</f>
        <v>0</v>
      </c>
      <c r="BJ798" s="19" t="s">
        <v>83</v>
      </c>
      <c r="BK798" s="183">
        <f>ROUND(I798*H798,2)</f>
        <v>0</v>
      </c>
      <c r="BL798" s="19" t="s">
        <v>1109</v>
      </c>
      <c r="BM798" s="182" t="s">
        <v>1119</v>
      </c>
    </row>
    <row r="799" spans="1:65" s="2" customFormat="1" ht="57.6">
      <c r="A799" s="36"/>
      <c r="B799" s="37"/>
      <c r="C799" s="38"/>
      <c r="D799" s="184" t="s">
        <v>163</v>
      </c>
      <c r="E799" s="38"/>
      <c r="F799" s="185" t="s">
        <v>1120</v>
      </c>
      <c r="G799" s="38"/>
      <c r="H799" s="38"/>
      <c r="I799" s="186"/>
      <c r="J799" s="38"/>
      <c r="K799" s="38"/>
      <c r="L799" s="41"/>
      <c r="M799" s="187"/>
      <c r="N799" s="188"/>
      <c r="O799" s="66"/>
      <c r="P799" s="66"/>
      <c r="Q799" s="66"/>
      <c r="R799" s="66"/>
      <c r="S799" s="66"/>
      <c r="T799" s="67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T799" s="19" t="s">
        <v>163</v>
      </c>
      <c r="AU799" s="19" t="s">
        <v>85</v>
      </c>
    </row>
    <row r="800" spans="1:65" s="2" customFormat="1" ht="14.4" customHeight="1">
      <c r="A800" s="36"/>
      <c r="B800" s="37"/>
      <c r="C800" s="171" t="s">
        <v>1121</v>
      </c>
      <c r="D800" s="171" t="s">
        <v>136</v>
      </c>
      <c r="E800" s="172" t="s">
        <v>1122</v>
      </c>
      <c r="F800" s="173" t="s">
        <v>1123</v>
      </c>
      <c r="G800" s="174" t="s">
        <v>1108</v>
      </c>
      <c r="H800" s="175">
        <v>1</v>
      </c>
      <c r="I800" s="176"/>
      <c r="J800" s="177">
        <f>ROUND(I800*H800,2)</f>
        <v>0</v>
      </c>
      <c r="K800" s="173" t="s">
        <v>140</v>
      </c>
      <c r="L800" s="41"/>
      <c r="M800" s="178" t="s">
        <v>18</v>
      </c>
      <c r="N800" s="179" t="s">
        <v>46</v>
      </c>
      <c r="O800" s="66"/>
      <c r="P800" s="180">
        <f>O800*H800</f>
        <v>0</v>
      </c>
      <c r="Q800" s="180">
        <v>0</v>
      </c>
      <c r="R800" s="180">
        <f>Q800*H800</f>
        <v>0</v>
      </c>
      <c r="S800" s="180">
        <v>0</v>
      </c>
      <c r="T800" s="181">
        <f>S800*H800</f>
        <v>0</v>
      </c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R800" s="182" t="s">
        <v>1109</v>
      </c>
      <c r="AT800" s="182" t="s">
        <v>136</v>
      </c>
      <c r="AU800" s="182" t="s">
        <v>85</v>
      </c>
      <c r="AY800" s="19" t="s">
        <v>132</v>
      </c>
      <c r="BE800" s="183">
        <f>IF(N800="základní",J800,0)</f>
        <v>0</v>
      </c>
      <c r="BF800" s="183">
        <f>IF(N800="snížená",J800,0)</f>
        <v>0</v>
      </c>
      <c r="BG800" s="183">
        <f>IF(N800="zákl. přenesená",J800,0)</f>
        <v>0</v>
      </c>
      <c r="BH800" s="183">
        <f>IF(N800="sníž. přenesená",J800,0)</f>
        <v>0</v>
      </c>
      <c r="BI800" s="183">
        <f>IF(N800="nulová",J800,0)</f>
        <v>0</v>
      </c>
      <c r="BJ800" s="19" t="s">
        <v>83</v>
      </c>
      <c r="BK800" s="183">
        <f>ROUND(I800*H800,2)</f>
        <v>0</v>
      </c>
      <c r="BL800" s="19" t="s">
        <v>1109</v>
      </c>
      <c r="BM800" s="182" t="s">
        <v>1124</v>
      </c>
    </row>
    <row r="801" spans="1:65" s="2" customFormat="1" ht="14.4" customHeight="1">
      <c r="A801" s="36"/>
      <c r="B801" s="37"/>
      <c r="C801" s="171" t="s">
        <v>1125</v>
      </c>
      <c r="D801" s="171" t="s">
        <v>136</v>
      </c>
      <c r="E801" s="172" t="s">
        <v>1126</v>
      </c>
      <c r="F801" s="173" t="s">
        <v>1127</v>
      </c>
      <c r="G801" s="174" t="s">
        <v>1108</v>
      </c>
      <c r="H801" s="175">
        <v>1</v>
      </c>
      <c r="I801" s="176"/>
      <c r="J801" s="177">
        <f>ROUND(I801*H801,2)</f>
        <v>0</v>
      </c>
      <c r="K801" s="173" t="s">
        <v>140</v>
      </c>
      <c r="L801" s="41"/>
      <c r="M801" s="178" t="s">
        <v>18</v>
      </c>
      <c r="N801" s="179" t="s">
        <v>46</v>
      </c>
      <c r="O801" s="66"/>
      <c r="P801" s="180">
        <f>O801*H801</f>
        <v>0</v>
      </c>
      <c r="Q801" s="180">
        <v>0</v>
      </c>
      <c r="R801" s="180">
        <f>Q801*H801</f>
        <v>0</v>
      </c>
      <c r="S801" s="180">
        <v>0</v>
      </c>
      <c r="T801" s="181">
        <f>S801*H801</f>
        <v>0</v>
      </c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R801" s="182" t="s">
        <v>1109</v>
      </c>
      <c r="AT801" s="182" t="s">
        <v>136</v>
      </c>
      <c r="AU801" s="182" t="s">
        <v>85</v>
      </c>
      <c r="AY801" s="19" t="s">
        <v>132</v>
      </c>
      <c r="BE801" s="183">
        <f>IF(N801="základní",J801,0)</f>
        <v>0</v>
      </c>
      <c r="BF801" s="183">
        <f>IF(N801="snížená",J801,0)</f>
        <v>0</v>
      </c>
      <c r="BG801" s="183">
        <f>IF(N801="zákl. přenesená",J801,0)</f>
        <v>0</v>
      </c>
      <c r="BH801" s="183">
        <f>IF(N801="sníž. přenesená",J801,0)</f>
        <v>0</v>
      </c>
      <c r="BI801" s="183">
        <f>IF(N801="nulová",J801,0)</f>
        <v>0</v>
      </c>
      <c r="BJ801" s="19" t="s">
        <v>83</v>
      </c>
      <c r="BK801" s="183">
        <f>ROUND(I801*H801,2)</f>
        <v>0</v>
      </c>
      <c r="BL801" s="19" t="s">
        <v>1109</v>
      </c>
      <c r="BM801" s="182" t="s">
        <v>1128</v>
      </c>
    </row>
    <row r="802" spans="1:65" s="12" customFormat="1" ht="22.8" customHeight="1">
      <c r="B802" s="155"/>
      <c r="C802" s="156"/>
      <c r="D802" s="157" t="s">
        <v>74</v>
      </c>
      <c r="E802" s="169" t="s">
        <v>1129</v>
      </c>
      <c r="F802" s="169" t="s">
        <v>1130</v>
      </c>
      <c r="G802" s="156"/>
      <c r="H802" s="156"/>
      <c r="I802" s="159"/>
      <c r="J802" s="170">
        <f>BK802</f>
        <v>0</v>
      </c>
      <c r="K802" s="156"/>
      <c r="L802" s="161"/>
      <c r="M802" s="162"/>
      <c r="N802" s="163"/>
      <c r="O802" s="163"/>
      <c r="P802" s="164">
        <f>P803</f>
        <v>0</v>
      </c>
      <c r="Q802" s="163"/>
      <c r="R802" s="164">
        <f>R803</f>
        <v>0</v>
      </c>
      <c r="S802" s="163"/>
      <c r="T802" s="165">
        <f>T803</f>
        <v>0</v>
      </c>
      <c r="AR802" s="166" t="s">
        <v>155</v>
      </c>
      <c r="AT802" s="167" t="s">
        <v>74</v>
      </c>
      <c r="AU802" s="167" t="s">
        <v>83</v>
      </c>
      <c r="AY802" s="166" t="s">
        <v>132</v>
      </c>
      <c r="BK802" s="168">
        <f>BK803</f>
        <v>0</v>
      </c>
    </row>
    <row r="803" spans="1:65" s="2" customFormat="1" ht="14.4" customHeight="1">
      <c r="A803" s="36"/>
      <c r="B803" s="37"/>
      <c r="C803" s="171" t="s">
        <v>1131</v>
      </c>
      <c r="D803" s="171" t="s">
        <v>136</v>
      </c>
      <c r="E803" s="172" t="s">
        <v>1132</v>
      </c>
      <c r="F803" s="173" t="s">
        <v>1130</v>
      </c>
      <c r="G803" s="174" t="s">
        <v>1133</v>
      </c>
      <c r="H803" s="175">
        <v>1</v>
      </c>
      <c r="I803" s="176"/>
      <c r="J803" s="177">
        <f>ROUND(I803*H803,2)</f>
        <v>0</v>
      </c>
      <c r="K803" s="173" t="s">
        <v>140</v>
      </c>
      <c r="L803" s="41"/>
      <c r="M803" s="178" t="s">
        <v>18</v>
      </c>
      <c r="N803" s="179" t="s">
        <v>46</v>
      </c>
      <c r="O803" s="66"/>
      <c r="P803" s="180">
        <f>O803*H803</f>
        <v>0</v>
      </c>
      <c r="Q803" s="180">
        <v>0</v>
      </c>
      <c r="R803" s="180">
        <f>Q803*H803</f>
        <v>0</v>
      </c>
      <c r="S803" s="180">
        <v>0</v>
      </c>
      <c r="T803" s="181">
        <f>S803*H803</f>
        <v>0</v>
      </c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R803" s="182" t="s">
        <v>1109</v>
      </c>
      <c r="AT803" s="182" t="s">
        <v>136</v>
      </c>
      <c r="AU803" s="182" t="s">
        <v>85</v>
      </c>
      <c r="AY803" s="19" t="s">
        <v>132</v>
      </c>
      <c r="BE803" s="183">
        <f>IF(N803="základní",J803,0)</f>
        <v>0</v>
      </c>
      <c r="BF803" s="183">
        <f>IF(N803="snížená",J803,0)</f>
        <v>0</v>
      </c>
      <c r="BG803" s="183">
        <f>IF(N803="zákl. přenesená",J803,0)</f>
        <v>0</v>
      </c>
      <c r="BH803" s="183">
        <f>IF(N803="sníž. přenesená",J803,0)</f>
        <v>0</v>
      </c>
      <c r="BI803" s="183">
        <f>IF(N803="nulová",J803,0)</f>
        <v>0</v>
      </c>
      <c r="BJ803" s="19" t="s">
        <v>83</v>
      </c>
      <c r="BK803" s="183">
        <f>ROUND(I803*H803,2)</f>
        <v>0</v>
      </c>
      <c r="BL803" s="19" t="s">
        <v>1109</v>
      </c>
      <c r="BM803" s="182" t="s">
        <v>1134</v>
      </c>
    </row>
    <row r="804" spans="1:65" s="12" customFormat="1" ht="22.8" customHeight="1">
      <c r="B804" s="155"/>
      <c r="C804" s="156"/>
      <c r="D804" s="157" t="s">
        <v>74</v>
      </c>
      <c r="E804" s="169" t="s">
        <v>1135</v>
      </c>
      <c r="F804" s="169" t="s">
        <v>1136</v>
      </c>
      <c r="G804" s="156"/>
      <c r="H804" s="156"/>
      <c r="I804" s="159"/>
      <c r="J804" s="170">
        <f>BK804</f>
        <v>0</v>
      </c>
      <c r="K804" s="156"/>
      <c r="L804" s="161"/>
      <c r="M804" s="162"/>
      <c r="N804" s="163"/>
      <c r="O804" s="163"/>
      <c r="P804" s="164">
        <f>SUM(P805:P810)</f>
        <v>0</v>
      </c>
      <c r="Q804" s="163"/>
      <c r="R804" s="164">
        <f>SUM(R805:R810)</f>
        <v>0</v>
      </c>
      <c r="S804" s="163"/>
      <c r="T804" s="165">
        <f>SUM(T805:T810)</f>
        <v>0</v>
      </c>
      <c r="AR804" s="166" t="s">
        <v>155</v>
      </c>
      <c r="AT804" s="167" t="s">
        <v>74</v>
      </c>
      <c r="AU804" s="167" t="s">
        <v>83</v>
      </c>
      <c r="AY804" s="166" t="s">
        <v>132</v>
      </c>
      <c r="BK804" s="168">
        <f>SUM(BK805:BK810)</f>
        <v>0</v>
      </c>
    </row>
    <row r="805" spans="1:65" s="2" customFormat="1" ht="14.4" customHeight="1">
      <c r="A805" s="36"/>
      <c r="B805" s="37"/>
      <c r="C805" s="171" t="s">
        <v>1137</v>
      </c>
      <c r="D805" s="171" t="s">
        <v>136</v>
      </c>
      <c r="E805" s="172" t="s">
        <v>1138</v>
      </c>
      <c r="F805" s="173" t="s">
        <v>1139</v>
      </c>
      <c r="G805" s="174" t="s">
        <v>1108</v>
      </c>
      <c r="H805" s="175">
        <v>1</v>
      </c>
      <c r="I805" s="176"/>
      <c r="J805" s="177">
        <f>ROUND(I805*H805,2)</f>
        <v>0</v>
      </c>
      <c r="K805" s="173" t="s">
        <v>140</v>
      </c>
      <c r="L805" s="41"/>
      <c r="M805" s="178" t="s">
        <v>18</v>
      </c>
      <c r="N805" s="179" t="s">
        <v>46</v>
      </c>
      <c r="O805" s="66"/>
      <c r="P805" s="180">
        <f>O805*H805</f>
        <v>0</v>
      </c>
      <c r="Q805" s="180">
        <v>0</v>
      </c>
      <c r="R805" s="180">
        <f>Q805*H805</f>
        <v>0</v>
      </c>
      <c r="S805" s="180">
        <v>0</v>
      </c>
      <c r="T805" s="181">
        <f>S805*H805</f>
        <v>0</v>
      </c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R805" s="182" t="s">
        <v>1109</v>
      </c>
      <c r="AT805" s="182" t="s">
        <v>136</v>
      </c>
      <c r="AU805" s="182" t="s">
        <v>85</v>
      </c>
      <c r="AY805" s="19" t="s">
        <v>132</v>
      </c>
      <c r="BE805" s="183">
        <f>IF(N805="základní",J805,0)</f>
        <v>0</v>
      </c>
      <c r="BF805" s="183">
        <f>IF(N805="snížená",J805,0)</f>
        <v>0</v>
      </c>
      <c r="BG805" s="183">
        <f>IF(N805="zákl. přenesená",J805,0)</f>
        <v>0</v>
      </c>
      <c r="BH805" s="183">
        <f>IF(N805="sníž. přenesená",J805,0)</f>
        <v>0</v>
      </c>
      <c r="BI805" s="183">
        <f>IF(N805="nulová",J805,0)</f>
        <v>0</v>
      </c>
      <c r="BJ805" s="19" t="s">
        <v>83</v>
      </c>
      <c r="BK805" s="183">
        <f>ROUND(I805*H805,2)</f>
        <v>0</v>
      </c>
      <c r="BL805" s="19" t="s">
        <v>1109</v>
      </c>
      <c r="BM805" s="182" t="s">
        <v>1140</v>
      </c>
    </row>
    <row r="806" spans="1:65" s="2" customFormat="1" ht="67.2">
      <c r="A806" s="36"/>
      <c r="B806" s="37"/>
      <c r="C806" s="38"/>
      <c r="D806" s="184" t="s">
        <v>163</v>
      </c>
      <c r="E806" s="38"/>
      <c r="F806" s="185" t="s">
        <v>1141</v>
      </c>
      <c r="G806" s="38"/>
      <c r="H806" s="38"/>
      <c r="I806" s="186"/>
      <c r="J806" s="38"/>
      <c r="K806" s="38"/>
      <c r="L806" s="41"/>
      <c r="M806" s="187"/>
      <c r="N806" s="188"/>
      <c r="O806" s="66"/>
      <c r="P806" s="66"/>
      <c r="Q806" s="66"/>
      <c r="R806" s="66"/>
      <c r="S806" s="66"/>
      <c r="T806" s="67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T806" s="19" t="s">
        <v>163</v>
      </c>
      <c r="AU806" s="19" t="s">
        <v>85</v>
      </c>
    </row>
    <row r="807" spans="1:65" s="2" customFormat="1" ht="52.2" customHeight="1">
      <c r="A807" s="36"/>
      <c r="B807" s="37"/>
      <c r="C807" s="171" t="s">
        <v>1142</v>
      </c>
      <c r="D807" s="171" t="s">
        <v>136</v>
      </c>
      <c r="E807" s="172" t="s">
        <v>1143</v>
      </c>
      <c r="F807" s="173" t="s">
        <v>1144</v>
      </c>
      <c r="G807" s="174" t="s">
        <v>1108</v>
      </c>
      <c r="H807" s="175">
        <v>1</v>
      </c>
      <c r="I807" s="176"/>
      <c r="J807" s="177">
        <f>ROUND(I807*H807,2)</f>
        <v>0</v>
      </c>
      <c r="K807" s="173" t="s">
        <v>140</v>
      </c>
      <c r="L807" s="41"/>
      <c r="M807" s="178" t="s">
        <v>18</v>
      </c>
      <c r="N807" s="179" t="s">
        <v>46</v>
      </c>
      <c r="O807" s="66"/>
      <c r="P807" s="180">
        <f>O807*H807</f>
        <v>0</v>
      </c>
      <c r="Q807" s="180">
        <v>0</v>
      </c>
      <c r="R807" s="180">
        <f>Q807*H807</f>
        <v>0</v>
      </c>
      <c r="S807" s="180">
        <v>0</v>
      </c>
      <c r="T807" s="181">
        <f>S807*H807</f>
        <v>0</v>
      </c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R807" s="182" t="s">
        <v>1109</v>
      </c>
      <c r="AT807" s="182" t="s">
        <v>136</v>
      </c>
      <c r="AU807" s="182" t="s">
        <v>85</v>
      </c>
      <c r="AY807" s="19" t="s">
        <v>132</v>
      </c>
      <c r="BE807" s="183">
        <f>IF(N807="základní",J807,0)</f>
        <v>0</v>
      </c>
      <c r="BF807" s="183">
        <f>IF(N807="snížená",J807,0)</f>
        <v>0</v>
      </c>
      <c r="BG807" s="183">
        <f>IF(N807="zákl. přenesená",J807,0)</f>
        <v>0</v>
      </c>
      <c r="BH807" s="183">
        <f>IF(N807="sníž. přenesená",J807,0)</f>
        <v>0</v>
      </c>
      <c r="BI807" s="183">
        <f>IF(N807="nulová",J807,0)</f>
        <v>0</v>
      </c>
      <c r="BJ807" s="19" t="s">
        <v>83</v>
      </c>
      <c r="BK807" s="183">
        <f>ROUND(I807*H807,2)</f>
        <v>0</v>
      </c>
      <c r="BL807" s="19" t="s">
        <v>1109</v>
      </c>
      <c r="BM807" s="182" t="s">
        <v>1145</v>
      </c>
    </row>
    <row r="808" spans="1:65" s="2" customFormat="1" ht="67.2">
      <c r="A808" s="36"/>
      <c r="B808" s="37"/>
      <c r="C808" s="38"/>
      <c r="D808" s="184" t="s">
        <v>163</v>
      </c>
      <c r="E808" s="38"/>
      <c r="F808" s="185" t="s">
        <v>1146</v>
      </c>
      <c r="G808" s="38"/>
      <c r="H808" s="38"/>
      <c r="I808" s="186"/>
      <c r="J808" s="38"/>
      <c r="K808" s="38"/>
      <c r="L808" s="41"/>
      <c r="M808" s="187"/>
      <c r="N808" s="188"/>
      <c r="O808" s="66"/>
      <c r="P808" s="66"/>
      <c r="Q808" s="66"/>
      <c r="R808" s="66"/>
      <c r="S808" s="66"/>
      <c r="T808" s="67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T808" s="19" t="s">
        <v>163</v>
      </c>
      <c r="AU808" s="19" t="s">
        <v>85</v>
      </c>
    </row>
    <row r="809" spans="1:65" s="2" customFormat="1" ht="14.4" customHeight="1">
      <c r="A809" s="36"/>
      <c r="B809" s="37"/>
      <c r="C809" s="171" t="s">
        <v>1147</v>
      </c>
      <c r="D809" s="171" t="s">
        <v>136</v>
      </c>
      <c r="E809" s="172" t="s">
        <v>1148</v>
      </c>
      <c r="F809" s="173" t="s">
        <v>1149</v>
      </c>
      <c r="G809" s="174" t="s">
        <v>1108</v>
      </c>
      <c r="H809" s="175">
        <v>1</v>
      </c>
      <c r="I809" s="176"/>
      <c r="J809" s="177">
        <f>ROUND(I809*H809,2)</f>
        <v>0</v>
      </c>
      <c r="K809" s="173" t="s">
        <v>140</v>
      </c>
      <c r="L809" s="41"/>
      <c r="M809" s="178" t="s">
        <v>18</v>
      </c>
      <c r="N809" s="179" t="s">
        <v>46</v>
      </c>
      <c r="O809" s="66"/>
      <c r="P809" s="180">
        <f>O809*H809</f>
        <v>0</v>
      </c>
      <c r="Q809" s="180">
        <v>0</v>
      </c>
      <c r="R809" s="180">
        <f>Q809*H809</f>
        <v>0</v>
      </c>
      <c r="S809" s="180">
        <v>0</v>
      </c>
      <c r="T809" s="181">
        <f>S809*H809</f>
        <v>0</v>
      </c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R809" s="182" t="s">
        <v>1109</v>
      </c>
      <c r="AT809" s="182" t="s">
        <v>136</v>
      </c>
      <c r="AU809" s="182" t="s">
        <v>85</v>
      </c>
      <c r="AY809" s="19" t="s">
        <v>132</v>
      </c>
      <c r="BE809" s="183">
        <f>IF(N809="základní",J809,0)</f>
        <v>0</v>
      </c>
      <c r="BF809" s="183">
        <f>IF(N809="snížená",J809,0)</f>
        <v>0</v>
      </c>
      <c r="BG809" s="183">
        <f>IF(N809="zákl. přenesená",J809,0)</f>
        <v>0</v>
      </c>
      <c r="BH809" s="183">
        <f>IF(N809="sníž. přenesená",J809,0)</f>
        <v>0</v>
      </c>
      <c r="BI809" s="183">
        <f>IF(N809="nulová",J809,0)</f>
        <v>0</v>
      </c>
      <c r="BJ809" s="19" t="s">
        <v>83</v>
      </c>
      <c r="BK809" s="183">
        <f>ROUND(I809*H809,2)</f>
        <v>0</v>
      </c>
      <c r="BL809" s="19" t="s">
        <v>1109</v>
      </c>
      <c r="BM809" s="182" t="s">
        <v>1150</v>
      </c>
    </row>
    <row r="810" spans="1:65" s="2" customFormat="1" ht="86.4">
      <c r="A810" s="36"/>
      <c r="B810" s="37"/>
      <c r="C810" s="38"/>
      <c r="D810" s="184" t="s">
        <v>163</v>
      </c>
      <c r="E810" s="38"/>
      <c r="F810" s="185" t="s">
        <v>1151</v>
      </c>
      <c r="G810" s="38"/>
      <c r="H810" s="38"/>
      <c r="I810" s="186"/>
      <c r="J810" s="38"/>
      <c r="K810" s="38"/>
      <c r="L810" s="41"/>
      <c r="M810" s="242"/>
      <c r="N810" s="243"/>
      <c r="O810" s="244"/>
      <c r="P810" s="244"/>
      <c r="Q810" s="244"/>
      <c r="R810" s="244"/>
      <c r="S810" s="244"/>
      <c r="T810" s="245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T810" s="19" t="s">
        <v>163</v>
      </c>
      <c r="AU810" s="19" t="s">
        <v>85</v>
      </c>
    </row>
    <row r="811" spans="1:65" s="2" customFormat="1" ht="6.9" customHeight="1">
      <c r="A811" s="36"/>
      <c r="B811" s="49"/>
      <c r="C811" s="50"/>
      <c r="D811" s="50"/>
      <c r="E811" s="50"/>
      <c r="F811" s="50"/>
      <c r="G811" s="50"/>
      <c r="H811" s="50"/>
      <c r="I811" s="50"/>
      <c r="J811" s="50"/>
      <c r="K811" s="50"/>
      <c r="L811" s="41"/>
      <c r="M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</row>
  </sheetData>
  <sheetProtection algorithmName="SHA-512" hashValue="fQlAEfnduzQAcbPYsdXVcMr1oy2ULUb0UI3GW20DWyuaJBLedQ6cutmDsQO+3Zed5G55KZeCIV9Y3diiLZLVPg==" saltValue="Nn3MmGY34nVDSru5dLpDOWXYcP5h/qwg6QPPglTCPVFU6Ky5gmBtkWRhgnzodm7oo8R+06ELcFxUbARK641BEA==" spinCount="100000" sheet="1" objects="1" scenarios="1" formatColumns="0" formatRows="0" autoFilter="0"/>
  <autoFilter ref="C102:K810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4.4"/>
  <cols>
    <col min="1" max="1" width="8.28515625" style="246" customWidth="1"/>
    <col min="2" max="2" width="1.7109375" style="246" customWidth="1"/>
    <col min="3" max="4" width="5" style="246" customWidth="1"/>
    <col min="5" max="5" width="11.7109375" style="246" customWidth="1"/>
    <col min="6" max="6" width="9.140625" style="246" customWidth="1"/>
    <col min="7" max="7" width="5" style="246" customWidth="1"/>
    <col min="8" max="8" width="77.85546875" style="246" customWidth="1"/>
    <col min="9" max="10" width="20" style="246" customWidth="1"/>
    <col min="11" max="11" width="1.7109375" style="246" customWidth="1"/>
  </cols>
  <sheetData>
    <row r="1" spans="2:11" s="1" customFormat="1" ht="37.5" customHeight="1"/>
    <row r="2" spans="2:11" s="1" customFormat="1" ht="7.5" customHeight="1">
      <c r="B2" s="247"/>
      <c r="C2" s="248"/>
      <c r="D2" s="248"/>
      <c r="E2" s="248"/>
      <c r="F2" s="248"/>
      <c r="G2" s="248"/>
      <c r="H2" s="248"/>
      <c r="I2" s="248"/>
      <c r="J2" s="248"/>
      <c r="K2" s="249"/>
    </row>
    <row r="3" spans="2:11" s="17" customFormat="1" ht="45" customHeight="1">
      <c r="B3" s="250"/>
      <c r="C3" s="378" t="s">
        <v>1152</v>
      </c>
      <c r="D3" s="378"/>
      <c r="E3" s="378"/>
      <c r="F3" s="378"/>
      <c r="G3" s="378"/>
      <c r="H3" s="378"/>
      <c r="I3" s="378"/>
      <c r="J3" s="378"/>
      <c r="K3" s="251"/>
    </row>
    <row r="4" spans="2:11" s="1" customFormat="1" ht="25.5" customHeight="1">
      <c r="B4" s="252"/>
      <c r="C4" s="383" t="s">
        <v>1153</v>
      </c>
      <c r="D4" s="383"/>
      <c r="E4" s="383"/>
      <c r="F4" s="383"/>
      <c r="G4" s="383"/>
      <c r="H4" s="383"/>
      <c r="I4" s="383"/>
      <c r="J4" s="383"/>
      <c r="K4" s="253"/>
    </row>
    <row r="5" spans="2:11" s="1" customFormat="1" ht="5.25" customHeight="1">
      <c r="B5" s="252"/>
      <c r="C5" s="254"/>
      <c r="D5" s="254"/>
      <c r="E5" s="254"/>
      <c r="F5" s="254"/>
      <c r="G5" s="254"/>
      <c r="H5" s="254"/>
      <c r="I5" s="254"/>
      <c r="J5" s="254"/>
      <c r="K5" s="253"/>
    </row>
    <row r="6" spans="2:11" s="1" customFormat="1" ht="15" customHeight="1">
      <c r="B6" s="252"/>
      <c r="C6" s="382" t="s">
        <v>1154</v>
      </c>
      <c r="D6" s="382"/>
      <c r="E6" s="382"/>
      <c r="F6" s="382"/>
      <c r="G6" s="382"/>
      <c r="H6" s="382"/>
      <c r="I6" s="382"/>
      <c r="J6" s="382"/>
      <c r="K6" s="253"/>
    </row>
    <row r="7" spans="2:11" s="1" customFormat="1" ht="15" customHeight="1">
      <c r="B7" s="256"/>
      <c r="C7" s="382" t="s">
        <v>1155</v>
      </c>
      <c r="D7" s="382"/>
      <c r="E7" s="382"/>
      <c r="F7" s="382"/>
      <c r="G7" s="382"/>
      <c r="H7" s="382"/>
      <c r="I7" s="382"/>
      <c r="J7" s="382"/>
      <c r="K7" s="253"/>
    </row>
    <row r="8" spans="2:11" s="1" customFormat="1" ht="12.75" customHeight="1">
      <c r="B8" s="256"/>
      <c r="C8" s="255"/>
      <c r="D8" s="255"/>
      <c r="E8" s="255"/>
      <c r="F8" s="255"/>
      <c r="G8" s="255"/>
      <c r="H8" s="255"/>
      <c r="I8" s="255"/>
      <c r="J8" s="255"/>
      <c r="K8" s="253"/>
    </row>
    <row r="9" spans="2:11" s="1" customFormat="1" ht="15" customHeight="1">
      <c r="B9" s="256"/>
      <c r="C9" s="382" t="s">
        <v>1156</v>
      </c>
      <c r="D9" s="382"/>
      <c r="E9" s="382"/>
      <c r="F9" s="382"/>
      <c r="G9" s="382"/>
      <c r="H9" s="382"/>
      <c r="I9" s="382"/>
      <c r="J9" s="382"/>
      <c r="K9" s="253"/>
    </row>
    <row r="10" spans="2:11" s="1" customFormat="1" ht="15" customHeight="1">
      <c r="B10" s="256"/>
      <c r="C10" s="255"/>
      <c r="D10" s="382" t="s">
        <v>1157</v>
      </c>
      <c r="E10" s="382"/>
      <c r="F10" s="382"/>
      <c r="G10" s="382"/>
      <c r="H10" s="382"/>
      <c r="I10" s="382"/>
      <c r="J10" s="382"/>
      <c r="K10" s="253"/>
    </row>
    <row r="11" spans="2:11" s="1" customFormat="1" ht="15" customHeight="1">
      <c r="B11" s="256"/>
      <c r="C11" s="257"/>
      <c r="D11" s="382" t="s">
        <v>1158</v>
      </c>
      <c r="E11" s="382"/>
      <c r="F11" s="382"/>
      <c r="G11" s="382"/>
      <c r="H11" s="382"/>
      <c r="I11" s="382"/>
      <c r="J11" s="382"/>
      <c r="K11" s="253"/>
    </row>
    <row r="12" spans="2:11" s="1" customFormat="1" ht="15" customHeight="1">
      <c r="B12" s="256"/>
      <c r="C12" s="257"/>
      <c r="D12" s="255"/>
      <c r="E12" s="255"/>
      <c r="F12" s="255"/>
      <c r="G12" s="255"/>
      <c r="H12" s="255"/>
      <c r="I12" s="255"/>
      <c r="J12" s="255"/>
      <c r="K12" s="253"/>
    </row>
    <row r="13" spans="2:11" s="1" customFormat="1" ht="15" customHeight="1">
      <c r="B13" s="256"/>
      <c r="C13" s="257"/>
      <c r="D13" s="258" t="s">
        <v>1159</v>
      </c>
      <c r="E13" s="255"/>
      <c r="F13" s="255"/>
      <c r="G13" s="255"/>
      <c r="H13" s="255"/>
      <c r="I13" s="255"/>
      <c r="J13" s="255"/>
      <c r="K13" s="253"/>
    </row>
    <row r="14" spans="2:11" s="1" customFormat="1" ht="12.75" customHeight="1">
      <c r="B14" s="256"/>
      <c r="C14" s="257"/>
      <c r="D14" s="257"/>
      <c r="E14" s="257"/>
      <c r="F14" s="257"/>
      <c r="G14" s="257"/>
      <c r="H14" s="257"/>
      <c r="I14" s="257"/>
      <c r="J14" s="257"/>
      <c r="K14" s="253"/>
    </row>
    <row r="15" spans="2:11" s="1" customFormat="1" ht="15" customHeight="1">
      <c r="B15" s="256"/>
      <c r="C15" s="257"/>
      <c r="D15" s="382" t="s">
        <v>1160</v>
      </c>
      <c r="E15" s="382"/>
      <c r="F15" s="382"/>
      <c r="G15" s="382"/>
      <c r="H15" s="382"/>
      <c r="I15" s="382"/>
      <c r="J15" s="382"/>
      <c r="K15" s="253"/>
    </row>
    <row r="16" spans="2:11" s="1" customFormat="1" ht="15" customHeight="1">
      <c r="B16" s="256"/>
      <c r="C16" s="257"/>
      <c r="D16" s="382" t="s">
        <v>1161</v>
      </c>
      <c r="E16" s="382"/>
      <c r="F16" s="382"/>
      <c r="G16" s="382"/>
      <c r="H16" s="382"/>
      <c r="I16" s="382"/>
      <c r="J16" s="382"/>
      <c r="K16" s="253"/>
    </row>
    <row r="17" spans="2:11" s="1" customFormat="1" ht="15" customHeight="1">
      <c r="B17" s="256"/>
      <c r="C17" s="257"/>
      <c r="D17" s="382" t="s">
        <v>1162</v>
      </c>
      <c r="E17" s="382"/>
      <c r="F17" s="382"/>
      <c r="G17" s="382"/>
      <c r="H17" s="382"/>
      <c r="I17" s="382"/>
      <c r="J17" s="382"/>
      <c r="K17" s="253"/>
    </row>
    <row r="18" spans="2:11" s="1" customFormat="1" ht="15" customHeight="1">
      <c r="B18" s="256"/>
      <c r="C18" s="257"/>
      <c r="D18" s="257"/>
      <c r="E18" s="259" t="s">
        <v>82</v>
      </c>
      <c r="F18" s="382" t="s">
        <v>1163</v>
      </c>
      <c r="G18" s="382"/>
      <c r="H18" s="382"/>
      <c r="I18" s="382"/>
      <c r="J18" s="382"/>
      <c r="K18" s="253"/>
    </row>
    <row r="19" spans="2:11" s="1" customFormat="1" ht="15" customHeight="1">
      <c r="B19" s="256"/>
      <c r="C19" s="257"/>
      <c r="D19" s="257"/>
      <c r="E19" s="259" t="s">
        <v>1164</v>
      </c>
      <c r="F19" s="382" t="s">
        <v>1165</v>
      </c>
      <c r="G19" s="382"/>
      <c r="H19" s="382"/>
      <c r="I19" s="382"/>
      <c r="J19" s="382"/>
      <c r="K19" s="253"/>
    </row>
    <row r="20" spans="2:11" s="1" customFormat="1" ht="15" customHeight="1">
      <c r="B20" s="256"/>
      <c r="C20" s="257"/>
      <c r="D20" s="257"/>
      <c r="E20" s="259" t="s">
        <v>1166</v>
      </c>
      <c r="F20" s="382" t="s">
        <v>1167</v>
      </c>
      <c r="G20" s="382"/>
      <c r="H20" s="382"/>
      <c r="I20" s="382"/>
      <c r="J20" s="382"/>
      <c r="K20" s="253"/>
    </row>
    <row r="21" spans="2:11" s="1" customFormat="1" ht="15" customHeight="1">
      <c r="B21" s="256"/>
      <c r="C21" s="257"/>
      <c r="D21" s="257"/>
      <c r="E21" s="259" t="s">
        <v>1168</v>
      </c>
      <c r="F21" s="382" t="s">
        <v>1169</v>
      </c>
      <c r="G21" s="382"/>
      <c r="H21" s="382"/>
      <c r="I21" s="382"/>
      <c r="J21" s="382"/>
      <c r="K21" s="253"/>
    </row>
    <row r="22" spans="2:11" s="1" customFormat="1" ht="15" customHeight="1">
      <c r="B22" s="256"/>
      <c r="C22" s="257"/>
      <c r="D22" s="257"/>
      <c r="E22" s="259" t="s">
        <v>1170</v>
      </c>
      <c r="F22" s="382" t="s">
        <v>1171</v>
      </c>
      <c r="G22" s="382"/>
      <c r="H22" s="382"/>
      <c r="I22" s="382"/>
      <c r="J22" s="382"/>
      <c r="K22" s="253"/>
    </row>
    <row r="23" spans="2:11" s="1" customFormat="1" ht="15" customHeight="1">
      <c r="B23" s="256"/>
      <c r="C23" s="257"/>
      <c r="D23" s="257"/>
      <c r="E23" s="259" t="s">
        <v>1172</v>
      </c>
      <c r="F23" s="382" t="s">
        <v>1173</v>
      </c>
      <c r="G23" s="382"/>
      <c r="H23" s="382"/>
      <c r="I23" s="382"/>
      <c r="J23" s="382"/>
      <c r="K23" s="253"/>
    </row>
    <row r="24" spans="2:11" s="1" customFormat="1" ht="12.75" customHeight="1">
      <c r="B24" s="256"/>
      <c r="C24" s="257"/>
      <c r="D24" s="257"/>
      <c r="E24" s="257"/>
      <c r="F24" s="257"/>
      <c r="G24" s="257"/>
      <c r="H24" s="257"/>
      <c r="I24" s="257"/>
      <c r="J24" s="257"/>
      <c r="K24" s="253"/>
    </row>
    <row r="25" spans="2:11" s="1" customFormat="1" ht="15" customHeight="1">
      <c r="B25" s="256"/>
      <c r="C25" s="382" t="s">
        <v>1174</v>
      </c>
      <c r="D25" s="382"/>
      <c r="E25" s="382"/>
      <c r="F25" s="382"/>
      <c r="G25" s="382"/>
      <c r="H25" s="382"/>
      <c r="I25" s="382"/>
      <c r="J25" s="382"/>
      <c r="K25" s="253"/>
    </row>
    <row r="26" spans="2:11" s="1" customFormat="1" ht="15" customHeight="1">
      <c r="B26" s="256"/>
      <c r="C26" s="382" t="s">
        <v>1175</v>
      </c>
      <c r="D26" s="382"/>
      <c r="E26" s="382"/>
      <c r="F26" s="382"/>
      <c r="G26" s="382"/>
      <c r="H26" s="382"/>
      <c r="I26" s="382"/>
      <c r="J26" s="382"/>
      <c r="K26" s="253"/>
    </row>
    <row r="27" spans="2:11" s="1" customFormat="1" ht="15" customHeight="1">
      <c r="B27" s="256"/>
      <c r="C27" s="255"/>
      <c r="D27" s="382" t="s">
        <v>1176</v>
      </c>
      <c r="E27" s="382"/>
      <c r="F27" s="382"/>
      <c r="G27" s="382"/>
      <c r="H27" s="382"/>
      <c r="I27" s="382"/>
      <c r="J27" s="382"/>
      <c r="K27" s="253"/>
    </row>
    <row r="28" spans="2:11" s="1" customFormat="1" ht="15" customHeight="1">
      <c r="B28" s="256"/>
      <c r="C28" s="257"/>
      <c r="D28" s="382" t="s">
        <v>1177</v>
      </c>
      <c r="E28" s="382"/>
      <c r="F28" s="382"/>
      <c r="G28" s="382"/>
      <c r="H28" s="382"/>
      <c r="I28" s="382"/>
      <c r="J28" s="382"/>
      <c r="K28" s="253"/>
    </row>
    <row r="29" spans="2:11" s="1" customFormat="1" ht="12.75" customHeight="1">
      <c r="B29" s="256"/>
      <c r="C29" s="257"/>
      <c r="D29" s="257"/>
      <c r="E29" s="257"/>
      <c r="F29" s="257"/>
      <c r="G29" s="257"/>
      <c r="H29" s="257"/>
      <c r="I29" s="257"/>
      <c r="J29" s="257"/>
      <c r="K29" s="253"/>
    </row>
    <row r="30" spans="2:11" s="1" customFormat="1" ht="15" customHeight="1">
      <c r="B30" s="256"/>
      <c r="C30" s="257"/>
      <c r="D30" s="382" t="s">
        <v>1178</v>
      </c>
      <c r="E30" s="382"/>
      <c r="F30" s="382"/>
      <c r="G30" s="382"/>
      <c r="H30" s="382"/>
      <c r="I30" s="382"/>
      <c r="J30" s="382"/>
      <c r="K30" s="253"/>
    </row>
    <row r="31" spans="2:11" s="1" customFormat="1" ht="15" customHeight="1">
      <c r="B31" s="256"/>
      <c r="C31" s="257"/>
      <c r="D31" s="382" t="s">
        <v>1179</v>
      </c>
      <c r="E31" s="382"/>
      <c r="F31" s="382"/>
      <c r="G31" s="382"/>
      <c r="H31" s="382"/>
      <c r="I31" s="382"/>
      <c r="J31" s="382"/>
      <c r="K31" s="253"/>
    </row>
    <row r="32" spans="2:11" s="1" customFormat="1" ht="12.75" customHeight="1">
      <c r="B32" s="256"/>
      <c r="C32" s="257"/>
      <c r="D32" s="257"/>
      <c r="E32" s="257"/>
      <c r="F32" s="257"/>
      <c r="G32" s="257"/>
      <c r="H32" s="257"/>
      <c r="I32" s="257"/>
      <c r="J32" s="257"/>
      <c r="K32" s="253"/>
    </row>
    <row r="33" spans="2:11" s="1" customFormat="1" ht="15" customHeight="1">
      <c r="B33" s="256"/>
      <c r="C33" s="257"/>
      <c r="D33" s="382" t="s">
        <v>1180</v>
      </c>
      <c r="E33" s="382"/>
      <c r="F33" s="382"/>
      <c r="G33" s="382"/>
      <c r="H33" s="382"/>
      <c r="I33" s="382"/>
      <c r="J33" s="382"/>
      <c r="K33" s="253"/>
    </row>
    <row r="34" spans="2:11" s="1" customFormat="1" ht="15" customHeight="1">
      <c r="B34" s="256"/>
      <c r="C34" s="257"/>
      <c r="D34" s="382" t="s">
        <v>1181</v>
      </c>
      <c r="E34" s="382"/>
      <c r="F34" s="382"/>
      <c r="G34" s="382"/>
      <c r="H34" s="382"/>
      <c r="I34" s="382"/>
      <c r="J34" s="382"/>
      <c r="K34" s="253"/>
    </row>
    <row r="35" spans="2:11" s="1" customFormat="1" ht="15" customHeight="1">
      <c r="B35" s="256"/>
      <c r="C35" s="257"/>
      <c r="D35" s="382" t="s">
        <v>1182</v>
      </c>
      <c r="E35" s="382"/>
      <c r="F35" s="382"/>
      <c r="G35" s="382"/>
      <c r="H35" s="382"/>
      <c r="I35" s="382"/>
      <c r="J35" s="382"/>
      <c r="K35" s="253"/>
    </row>
    <row r="36" spans="2:11" s="1" customFormat="1" ht="15" customHeight="1">
      <c r="B36" s="256"/>
      <c r="C36" s="257"/>
      <c r="D36" s="255"/>
      <c r="E36" s="258" t="s">
        <v>118</v>
      </c>
      <c r="F36" s="255"/>
      <c r="G36" s="382" t="s">
        <v>1183</v>
      </c>
      <c r="H36" s="382"/>
      <c r="I36" s="382"/>
      <c r="J36" s="382"/>
      <c r="K36" s="253"/>
    </row>
    <row r="37" spans="2:11" s="1" customFormat="1" ht="30.75" customHeight="1">
      <c r="B37" s="256"/>
      <c r="C37" s="257"/>
      <c r="D37" s="255"/>
      <c r="E37" s="258" t="s">
        <v>1184</v>
      </c>
      <c r="F37" s="255"/>
      <c r="G37" s="382" t="s">
        <v>1185</v>
      </c>
      <c r="H37" s="382"/>
      <c r="I37" s="382"/>
      <c r="J37" s="382"/>
      <c r="K37" s="253"/>
    </row>
    <row r="38" spans="2:11" s="1" customFormat="1" ht="15" customHeight="1">
      <c r="B38" s="256"/>
      <c r="C38" s="257"/>
      <c r="D38" s="255"/>
      <c r="E38" s="258" t="s">
        <v>56</v>
      </c>
      <c r="F38" s="255"/>
      <c r="G38" s="382" t="s">
        <v>1186</v>
      </c>
      <c r="H38" s="382"/>
      <c r="I38" s="382"/>
      <c r="J38" s="382"/>
      <c r="K38" s="253"/>
    </row>
    <row r="39" spans="2:11" s="1" customFormat="1" ht="15" customHeight="1">
      <c r="B39" s="256"/>
      <c r="C39" s="257"/>
      <c r="D39" s="255"/>
      <c r="E39" s="258" t="s">
        <v>57</v>
      </c>
      <c r="F39" s="255"/>
      <c r="G39" s="382" t="s">
        <v>1187</v>
      </c>
      <c r="H39" s="382"/>
      <c r="I39" s="382"/>
      <c r="J39" s="382"/>
      <c r="K39" s="253"/>
    </row>
    <row r="40" spans="2:11" s="1" customFormat="1" ht="15" customHeight="1">
      <c r="B40" s="256"/>
      <c r="C40" s="257"/>
      <c r="D40" s="255"/>
      <c r="E40" s="258" t="s">
        <v>119</v>
      </c>
      <c r="F40" s="255"/>
      <c r="G40" s="382" t="s">
        <v>1188</v>
      </c>
      <c r="H40" s="382"/>
      <c r="I40" s="382"/>
      <c r="J40" s="382"/>
      <c r="K40" s="253"/>
    </row>
    <row r="41" spans="2:11" s="1" customFormat="1" ht="15" customHeight="1">
      <c r="B41" s="256"/>
      <c r="C41" s="257"/>
      <c r="D41" s="255"/>
      <c r="E41" s="258" t="s">
        <v>120</v>
      </c>
      <c r="F41" s="255"/>
      <c r="G41" s="382" t="s">
        <v>1189</v>
      </c>
      <c r="H41" s="382"/>
      <c r="I41" s="382"/>
      <c r="J41" s="382"/>
      <c r="K41" s="253"/>
    </row>
    <row r="42" spans="2:11" s="1" customFormat="1" ht="15" customHeight="1">
      <c r="B42" s="256"/>
      <c r="C42" s="257"/>
      <c r="D42" s="255"/>
      <c r="E42" s="258" t="s">
        <v>1190</v>
      </c>
      <c r="F42" s="255"/>
      <c r="G42" s="382" t="s">
        <v>1191</v>
      </c>
      <c r="H42" s="382"/>
      <c r="I42" s="382"/>
      <c r="J42" s="382"/>
      <c r="K42" s="253"/>
    </row>
    <row r="43" spans="2:11" s="1" customFormat="1" ht="15" customHeight="1">
      <c r="B43" s="256"/>
      <c r="C43" s="257"/>
      <c r="D43" s="255"/>
      <c r="E43" s="258"/>
      <c r="F43" s="255"/>
      <c r="G43" s="382" t="s">
        <v>1192</v>
      </c>
      <c r="H43" s="382"/>
      <c r="I43" s="382"/>
      <c r="J43" s="382"/>
      <c r="K43" s="253"/>
    </row>
    <row r="44" spans="2:11" s="1" customFormat="1" ht="15" customHeight="1">
      <c r="B44" s="256"/>
      <c r="C44" s="257"/>
      <c r="D44" s="255"/>
      <c r="E44" s="258" t="s">
        <v>1193</v>
      </c>
      <c r="F44" s="255"/>
      <c r="G44" s="382" t="s">
        <v>1194</v>
      </c>
      <c r="H44" s="382"/>
      <c r="I44" s="382"/>
      <c r="J44" s="382"/>
      <c r="K44" s="253"/>
    </row>
    <row r="45" spans="2:11" s="1" customFormat="1" ht="15" customHeight="1">
      <c r="B45" s="256"/>
      <c r="C45" s="257"/>
      <c r="D45" s="255"/>
      <c r="E45" s="258" t="s">
        <v>122</v>
      </c>
      <c r="F45" s="255"/>
      <c r="G45" s="382" t="s">
        <v>1195</v>
      </c>
      <c r="H45" s="382"/>
      <c r="I45" s="382"/>
      <c r="J45" s="382"/>
      <c r="K45" s="253"/>
    </row>
    <row r="46" spans="2:11" s="1" customFormat="1" ht="12.75" customHeight="1">
      <c r="B46" s="256"/>
      <c r="C46" s="257"/>
      <c r="D46" s="255"/>
      <c r="E46" s="255"/>
      <c r="F46" s="255"/>
      <c r="G46" s="255"/>
      <c r="H46" s="255"/>
      <c r="I46" s="255"/>
      <c r="J46" s="255"/>
      <c r="K46" s="253"/>
    </row>
    <row r="47" spans="2:11" s="1" customFormat="1" ht="15" customHeight="1">
      <c r="B47" s="256"/>
      <c r="C47" s="257"/>
      <c r="D47" s="382" t="s">
        <v>1196</v>
      </c>
      <c r="E47" s="382"/>
      <c r="F47" s="382"/>
      <c r="G47" s="382"/>
      <c r="H47" s="382"/>
      <c r="I47" s="382"/>
      <c r="J47" s="382"/>
      <c r="K47" s="253"/>
    </row>
    <row r="48" spans="2:11" s="1" customFormat="1" ht="15" customHeight="1">
      <c r="B48" s="256"/>
      <c r="C48" s="257"/>
      <c r="D48" s="257"/>
      <c r="E48" s="382" t="s">
        <v>1197</v>
      </c>
      <c r="F48" s="382"/>
      <c r="G48" s="382"/>
      <c r="H48" s="382"/>
      <c r="I48" s="382"/>
      <c r="J48" s="382"/>
      <c r="K48" s="253"/>
    </row>
    <row r="49" spans="2:11" s="1" customFormat="1" ht="15" customHeight="1">
      <c r="B49" s="256"/>
      <c r="C49" s="257"/>
      <c r="D49" s="257"/>
      <c r="E49" s="382" t="s">
        <v>1198</v>
      </c>
      <c r="F49" s="382"/>
      <c r="G49" s="382"/>
      <c r="H49" s="382"/>
      <c r="I49" s="382"/>
      <c r="J49" s="382"/>
      <c r="K49" s="253"/>
    </row>
    <row r="50" spans="2:11" s="1" customFormat="1" ht="15" customHeight="1">
      <c r="B50" s="256"/>
      <c r="C50" s="257"/>
      <c r="D50" s="257"/>
      <c r="E50" s="382" t="s">
        <v>1199</v>
      </c>
      <c r="F50" s="382"/>
      <c r="G50" s="382"/>
      <c r="H50" s="382"/>
      <c r="I50" s="382"/>
      <c r="J50" s="382"/>
      <c r="K50" s="253"/>
    </row>
    <row r="51" spans="2:11" s="1" customFormat="1" ht="15" customHeight="1">
      <c r="B51" s="256"/>
      <c r="C51" s="257"/>
      <c r="D51" s="382" t="s">
        <v>1200</v>
      </c>
      <c r="E51" s="382"/>
      <c r="F51" s="382"/>
      <c r="G51" s="382"/>
      <c r="H51" s="382"/>
      <c r="I51" s="382"/>
      <c r="J51" s="382"/>
      <c r="K51" s="253"/>
    </row>
    <row r="52" spans="2:11" s="1" customFormat="1" ht="25.5" customHeight="1">
      <c r="B52" s="252"/>
      <c r="C52" s="383" t="s">
        <v>1201</v>
      </c>
      <c r="D52" s="383"/>
      <c r="E52" s="383"/>
      <c r="F52" s="383"/>
      <c r="G52" s="383"/>
      <c r="H52" s="383"/>
      <c r="I52" s="383"/>
      <c r="J52" s="383"/>
      <c r="K52" s="253"/>
    </row>
    <row r="53" spans="2:11" s="1" customFormat="1" ht="5.25" customHeight="1">
      <c r="B53" s="252"/>
      <c r="C53" s="254"/>
      <c r="D53" s="254"/>
      <c r="E53" s="254"/>
      <c r="F53" s="254"/>
      <c r="G53" s="254"/>
      <c r="H53" s="254"/>
      <c r="I53" s="254"/>
      <c r="J53" s="254"/>
      <c r="K53" s="253"/>
    </row>
    <row r="54" spans="2:11" s="1" customFormat="1" ht="15" customHeight="1">
      <c r="B54" s="252"/>
      <c r="C54" s="382" t="s">
        <v>1202</v>
      </c>
      <c r="D54" s="382"/>
      <c r="E54" s="382"/>
      <c r="F54" s="382"/>
      <c r="G54" s="382"/>
      <c r="H54" s="382"/>
      <c r="I54" s="382"/>
      <c r="J54" s="382"/>
      <c r="K54" s="253"/>
    </row>
    <row r="55" spans="2:11" s="1" customFormat="1" ht="15" customHeight="1">
      <c r="B55" s="252"/>
      <c r="C55" s="382" t="s">
        <v>1203</v>
      </c>
      <c r="D55" s="382"/>
      <c r="E55" s="382"/>
      <c r="F55" s="382"/>
      <c r="G55" s="382"/>
      <c r="H55" s="382"/>
      <c r="I55" s="382"/>
      <c r="J55" s="382"/>
      <c r="K55" s="253"/>
    </row>
    <row r="56" spans="2:11" s="1" customFormat="1" ht="12.75" customHeight="1">
      <c r="B56" s="252"/>
      <c r="C56" s="255"/>
      <c r="D56" s="255"/>
      <c r="E56" s="255"/>
      <c r="F56" s="255"/>
      <c r="G56" s="255"/>
      <c r="H56" s="255"/>
      <c r="I56" s="255"/>
      <c r="J56" s="255"/>
      <c r="K56" s="253"/>
    </row>
    <row r="57" spans="2:11" s="1" customFormat="1" ht="15" customHeight="1">
      <c r="B57" s="252"/>
      <c r="C57" s="382" t="s">
        <v>1204</v>
      </c>
      <c r="D57" s="382"/>
      <c r="E57" s="382"/>
      <c r="F57" s="382"/>
      <c r="G57" s="382"/>
      <c r="H57" s="382"/>
      <c r="I57" s="382"/>
      <c r="J57" s="382"/>
      <c r="K57" s="253"/>
    </row>
    <row r="58" spans="2:11" s="1" customFormat="1" ht="15" customHeight="1">
      <c r="B58" s="252"/>
      <c r="C58" s="257"/>
      <c r="D58" s="382" t="s">
        <v>1205</v>
      </c>
      <c r="E58" s="382"/>
      <c r="F58" s="382"/>
      <c r="G58" s="382"/>
      <c r="H58" s="382"/>
      <c r="I58" s="382"/>
      <c r="J58" s="382"/>
      <c r="K58" s="253"/>
    </row>
    <row r="59" spans="2:11" s="1" customFormat="1" ht="15" customHeight="1">
      <c r="B59" s="252"/>
      <c r="C59" s="257"/>
      <c r="D59" s="382" t="s">
        <v>1206</v>
      </c>
      <c r="E59" s="382"/>
      <c r="F59" s="382"/>
      <c r="G59" s="382"/>
      <c r="H59" s="382"/>
      <c r="I59" s="382"/>
      <c r="J59" s="382"/>
      <c r="K59" s="253"/>
    </row>
    <row r="60" spans="2:11" s="1" customFormat="1" ht="15" customHeight="1">
      <c r="B60" s="252"/>
      <c r="C60" s="257"/>
      <c r="D60" s="382" t="s">
        <v>1207</v>
      </c>
      <c r="E60" s="382"/>
      <c r="F60" s="382"/>
      <c r="G60" s="382"/>
      <c r="H60" s="382"/>
      <c r="I60" s="382"/>
      <c r="J60" s="382"/>
      <c r="K60" s="253"/>
    </row>
    <row r="61" spans="2:11" s="1" customFormat="1" ht="15" customHeight="1">
      <c r="B61" s="252"/>
      <c r="C61" s="257"/>
      <c r="D61" s="382" t="s">
        <v>1208</v>
      </c>
      <c r="E61" s="382"/>
      <c r="F61" s="382"/>
      <c r="G61" s="382"/>
      <c r="H61" s="382"/>
      <c r="I61" s="382"/>
      <c r="J61" s="382"/>
      <c r="K61" s="253"/>
    </row>
    <row r="62" spans="2:11" s="1" customFormat="1" ht="15" customHeight="1">
      <c r="B62" s="252"/>
      <c r="C62" s="257"/>
      <c r="D62" s="384" t="s">
        <v>1209</v>
      </c>
      <c r="E62" s="384"/>
      <c r="F62" s="384"/>
      <c r="G62" s="384"/>
      <c r="H62" s="384"/>
      <c r="I62" s="384"/>
      <c r="J62" s="384"/>
      <c r="K62" s="253"/>
    </row>
    <row r="63" spans="2:11" s="1" customFormat="1" ht="15" customHeight="1">
      <c r="B63" s="252"/>
      <c r="C63" s="257"/>
      <c r="D63" s="382" t="s">
        <v>1210</v>
      </c>
      <c r="E63" s="382"/>
      <c r="F63" s="382"/>
      <c r="G63" s="382"/>
      <c r="H63" s="382"/>
      <c r="I63" s="382"/>
      <c r="J63" s="382"/>
      <c r="K63" s="253"/>
    </row>
    <row r="64" spans="2:11" s="1" customFormat="1" ht="12.75" customHeight="1">
      <c r="B64" s="252"/>
      <c r="C64" s="257"/>
      <c r="D64" s="257"/>
      <c r="E64" s="260"/>
      <c r="F64" s="257"/>
      <c r="G64" s="257"/>
      <c r="H64" s="257"/>
      <c r="I64" s="257"/>
      <c r="J64" s="257"/>
      <c r="K64" s="253"/>
    </row>
    <row r="65" spans="2:11" s="1" customFormat="1" ht="15" customHeight="1">
      <c r="B65" s="252"/>
      <c r="C65" s="257"/>
      <c r="D65" s="382" t="s">
        <v>1211</v>
      </c>
      <c r="E65" s="382"/>
      <c r="F65" s="382"/>
      <c r="G65" s="382"/>
      <c r="H65" s="382"/>
      <c r="I65" s="382"/>
      <c r="J65" s="382"/>
      <c r="K65" s="253"/>
    </row>
    <row r="66" spans="2:11" s="1" customFormat="1" ht="15" customHeight="1">
      <c r="B66" s="252"/>
      <c r="C66" s="257"/>
      <c r="D66" s="384" t="s">
        <v>1212</v>
      </c>
      <c r="E66" s="384"/>
      <c r="F66" s="384"/>
      <c r="G66" s="384"/>
      <c r="H66" s="384"/>
      <c r="I66" s="384"/>
      <c r="J66" s="384"/>
      <c r="K66" s="253"/>
    </row>
    <row r="67" spans="2:11" s="1" customFormat="1" ht="15" customHeight="1">
      <c r="B67" s="252"/>
      <c r="C67" s="257"/>
      <c r="D67" s="382" t="s">
        <v>1213</v>
      </c>
      <c r="E67" s="382"/>
      <c r="F67" s="382"/>
      <c r="G67" s="382"/>
      <c r="H67" s="382"/>
      <c r="I67" s="382"/>
      <c r="J67" s="382"/>
      <c r="K67" s="253"/>
    </row>
    <row r="68" spans="2:11" s="1" customFormat="1" ht="15" customHeight="1">
      <c r="B68" s="252"/>
      <c r="C68" s="257"/>
      <c r="D68" s="382" t="s">
        <v>1214</v>
      </c>
      <c r="E68" s="382"/>
      <c r="F68" s="382"/>
      <c r="G68" s="382"/>
      <c r="H68" s="382"/>
      <c r="I68" s="382"/>
      <c r="J68" s="382"/>
      <c r="K68" s="253"/>
    </row>
    <row r="69" spans="2:11" s="1" customFormat="1" ht="15" customHeight="1">
      <c r="B69" s="252"/>
      <c r="C69" s="257"/>
      <c r="D69" s="382" t="s">
        <v>1215</v>
      </c>
      <c r="E69" s="382"/>
      <c r="F69" s="382"/>
      <c r="G69" s="382"/>
      <c r="H69" s="382"/>
      <c r="I69" s="382"/>
      <c r="J69" s="382"/>
      <c r="K69" s="253"/>
    </row>
    <row r="70" spans="2:11" s="1" customFormat="1" ht="15" customHeight="1">
      <c r="B70" s="252"/>
      <c r="C70" s="257"/>
      <c r="D70" s="382" t="s">
        <v>1216</v>
      </c>
      <c r="E70" s="382"/>
      <c r="F70" s="382"/>
      <c r="G70" s="382"/>
      <c r="H70" s="382"/>
      <c r="I70" s="382"/>
      <c r="J70" s="382"/>
      <c r="K70" s="253"/>
    </row>
    <row r="71" spans="2:11" s="1" customFormat="1" ht="12.75" customHeight="1">
      <c r="B71" s="261"/>
      <c r="C71" s="262"/>
      <c r="D71" s="262"/>
      <c r="E71" s="262"/>
      <c r="F71" s="262"/>
      <c r="G71" s="262"/>
      <c r="H71" s="262"/>
      <c r="I71" s="262"/>
      <c r="J71" s="262"/>
      <c r="K71" s="263"/>
    </row>
    <row r="72" spans="2:11" s="1" customFormat="1" ht="18.75" customHeight="1">
      <c r="B72" s="264"/>
      <c r="C72" s="264"/>
      <c r="D72" s="264"/>
      <c r="E72" s="264"/>
      <c r="F72" s="264"/>
      <c r="G72" s="264"/>
      <c r="H72" s="264"/>
      <c r="I72" s="264"/>
      <c r="J72" s="264"/>
      <c r="K72" s="265"/>
    </row>
    <row r="73" spans="2:11" s="1" customFormat="1" ht="18.75" customHeight="1">
      <c r="B73" s="265"/>
      <c r="C73" s="265"/>
      <c r="D73" s="265"/>
      <c r="E73" s="265"/>
      <c r="F73" s="265"/>
      <c r="G73" s="265"/>
      <c r="H73" s="265"/>
      <c r="I73" s="265"/>
      <c r="J73" s="265"/>
      <c r="K73" s="265"/>
    </row>
    <row r="74" spans="2:11" s="1" customFormat="1" ht="7.5" customHeight="1">
      <c r="B74" s="266"/>
      <c r="C74" s="267"/>
      <c r="D74" s="267"/>
      <c r="E74" s="267"/>
      <c r="F74" s="267"/>
      <c r="G74" s="267"/>
      <c r="H74" s="267"/>
      <c r="I74" s="267"/>
      <c r="J74" s="267"/>
      <c r="K74" s="268"/>
    </row>
    <row r="75" spans="2:11" s="1" customFormat="1" ht="45" customHeight="1">
      <c r="B75" s="269"/>
      <c r="C75" s="377" t="s">
        <v>1217</v>
      </c>
      <c r="D75" s="377"/>
      <c r="E75" s="377"/>
      <c r="F75" s="377"/>
      <c r="G75" s="377"/>
      <c r="H75" s="377"/>
      <c r="I75" s="377"/>
      <c r="J75" s="377"/>
      <c r="K75" s="270"/>
    </row>
    <row r="76" spans="2:11" s="1" customFormat="1" ht="17.25" customHeight="1">
      <c r="B76" s="269"/>
      <c r="C76" s="271" t="s">
        <v>1218</v>
      </c>
      <c r="D76" s="271"/>
      <c r="E76" s="271"/>
      <c r="F76" s="271" t="s">
        <v>1219</v>
      </c>
      <c r="G76" s="272"/>
      <c r="H76" s="271" t="s">
        <v>57</v>
      </c>
      <c r="I76" s="271" t="s">
        <v>60</v>
      </c>
      <c r="J76" s="271" t="s">
        <v>1220</v>
      </c>
      <c r="K76" s="270"/>
    </row>
    <row r="77" spans="2:11" s="1" customFormat="1" ht="17.25" customHeight="1">
      <c r="B77" s="269"/>
      <c r="C77" s="273" t="s">
        <v>1221</v>
      </c>
      <c r="D77" s="273"/>
      <c r="E77" s="273"/>
      <c r="F77" s="274" t="s">
        <v>1222</v>
      </c>
      <c r="G77" s="275"/>
      <c r="H77" s="273"/>
      <c r="I77" s="273"/>
      <c r="J77" s="273" t="s">
        <v>1223</v>
      </c>
      <c r="K77" s="270"/>
    </row>
    <row r="78" spans="2:11" s="1" customFormat="1" ht="5.25" customHeight="1">
      <c r="B78" s="269"/>
      <c r="C78" s="276"/>
      <c r="D78" s="276"/>
      <c r="E78" s="276"/>
      <c r="F78" s="276"/>
      <c r="G78" s="277"/>
      <c r="H78" s="276"/>
      <c r="I78" s="276"/>
      <c r="J78" s="276"/>
      <c r="K78" s="270"/>
    </row>
    <row r="79" spans="2:11" s="1" customFormat="1" ht="15" customHeight="1">
      <c r="B79" s="269"/>
      <c r="C79" s="258" t="s">
        <v>56</v>
      </c>
      <c r="D79" s="278"/>
      <c r="E79" s="278"/>
      <c r="F79" s="279" t="s">
        <v>1224</v>
      </c>
      <c r="G79" s="280"/>
      <c r="H79" s="258" t="s">
        <v>1225</v>
      </c>
      <c r="I79" s="258" t="s">
        <v>1226</v>
      </c>
      <c r="J79" s="258">
        <v>20</v>
      </c>
      <c r="K79" s="270"/>
    </row>
    <row r="80" spans="2:11" s="1" customFormat="1" ht="15" customHeight="1">
      <c r="B80" s="269"/>
      <c r="C80" s="258" t="s">
        <v>1227</v>
      </c>
      <c r="D80" s="258"/>
      <c r="E80" s="258"/>
      <c r="F80" s="279" t="s">
        <v>1224</v>
      </c>
      <c r="G80" s="280"/>
      <c r="H80" s="258" t="s">
        <v>1228</v>
      </c>
      <c r="I80" s="258" t="s">
        <v>1226</v>
      </c>
      <c r="J80" s="258">
        <v>120</v>
      </c>
      <c r="K80" s="270"/>
    </row>
    <row r="81" spans="2:11" s="1" customFormat="1" ht="15" customHeight="1">
      <c r="B81" s="281"/>
      <c r="C81" s="258" t="s">
        <v>1229</v>
      </c>
      <c r="D81" s="258"/>
      <c r="E81" s="258"/>
      <c r="F81" s="279" t="s">
        <v>1230</v>
      </c>
      <c r="G81" s="280"/>
      <c r="H81" s="258" t="s">
        <v>1231</v>
      </c>
      <c r="I81" s="258" t="s">
        <v>1226</v>
      </c>
      <c r="J81" s="258">
        <v>50</v>
      </c>
      <c r="K81" s="270"/>
    </row>
    <row r="82" spans="2:11" s="1" customFormat="1" ht="15" customHeight="1">
      <c r="B82" s="281"/>
      <c r="C82" s="258" t="s">
        <v>1232</v>
      </c>
      <c r="D82" s="258"/>
      <c r="E82" s="258"/>
      <c r="F82" s="279" t="s">
        <v>1224</v>
      </c>
      <c r="G82" s="280"/>
      <c r="H82" s="258" t="s">
        <v>1233</v>
      </c>
      <c r="I82" s="258" t="s">
        <v>1234</v>
      </c>
      <c r="J82" s="258"/>
      <c r="K82" s="270"/>
    </row>
    <row r="83" spans="2:11" s="1" customFormat="1" ht="15" customHeight="1">
      <c r="B83" s="281"/>
      <c r="C83" s="282" t="s">
        <v>1235</v>
      </c>
      <c r="D83" s="282"/>
      <c r="E83" s="282"/>
      <c r="F83" s="283" t="s">
        <v>1230</v>
      </c>
      <c r="G83" s="282"/>
      <c r="H83" s="282" t="s">
        <v>1236</v>
      </c>
      <c r="I83" s="282" t="s">
        <v>1226</v>
      </c>
      <c r="J83" s="282">
        <v>15</v>
      </c>
      <c r="K83" s="270"/>
    </row>
    <row r="84" spans="2:11" s="1" customFormat="1" ht="15" customHeight="1">
      <c r="B84" s="281"/>
      <c r="C84" s="282" t="s">
        <v>1237</v>
      </c>
      <c r="D84" s="282"/>
      <c r="E84" s="282"/>
      <c r="F84" s="283" t="s">
        <v>1230</v>
      </c>
      <c r="G84" s="282"/>
      <c r="H84" s="282" t="s">
        <v>1238</v>
      </c>
      <c r="I84" s="282" t="s">
        <v>1226</v>
      </c>
      <c r="J84" s="282">
        <v>15</v>
      </c>
      <c r="K84" s="270"/>
    </row>
    <row r="85" spans="2:11" s="1" customFormat="1" ht="15" customHeight="1">
      <c r="B85" s="281"/>
      <c r="C85" s="282" t="s">
        <v>1239</v>
      </c>
      <c r="D85" s="282"/>
      <c r="E85" s="282"/>
      <c r="F85" s="283" t="s">
        <v>1230</v>
      </c>
      <c r="G85" s="282"/>
      <c r="H85" s="282" t="s">
        <v>1240</v>
      </c>
      <c r="I85" s="282" t="s">
        <v>1226</v>
      </c>
      <c r="J85" s="282">
        <v>20</v>
      </c>
      <c r="K85" s="270"/>
    </row>
    <row r="86" spans="2:11" s="1" customFormat="1" ht="15" customHeight="1">
      <c r="B86" s="281"/>
      <c r="C86" s="282" t="s">
        <v>1241</v>
      </c>
      <c r="D86" s="282"/>
      <c r="E86" s="282"/>
      <c r="F86" s="283" t="s">
        <v>1230</v>
      </c>
      <c r="G86" s="282"/>
      <c r="H86" s="282" t="s">
        <v>1242</v>
      </c>
      <c r="I86" s="282" t="s">
        <v>1226</v>
      </c>
      <c r="J86" s="282">
        <v>20</v>
      </c>
      <c r="K86" s="270"/>
    </row>
    <row r="87" spans="2:11" s="1" customFormat="1" ht="15" customHeight="1">
      <c r="B87" s="281"/>
      <c r="C87" s="258" t="s">
        <v>1243</v>
      </c>
      <c r="D87" s="258"/>
      <c r="E87" s="258"/>
      <c r="F87" s="279" t="s">
        <v>1230</v>
      </c>
      <c r="G87" s="280"/>
      <c r="H87" s="258" t="s">
        <v>1244</v>
      </c>
      <c r="I87" s="258" t="s">
        <v>1226</v>
      </c>
      <c r="J87" s="258">
        <v>50</v>
      </c>
      <c r="K87" s="270"/>
    </row>
    <row r="88" spans="2:11" s="1" customFormat="1" ht="15" customHeight="1">
      <c r="B88" s="281"/>
      <c r="C88" s="258" t="s">
        <v>1245</v>
      </c>
      <c r="D88" s="258"/>
      <c r="E88" s="258"/>
      <c r="F88" s="279" t="s">
        <v>1230</v>
      </c>
      <c r="G88" s="280"/>
      <c r="H88" s="258" t="s">
        <v>1246</v>
      </c>
      <c r="I88" s="258" t="s">
        <v>1226</v>
      </c>
      <c r="J88" s="258">
        <v>20</v>
      </c>
      <c r="K88" s="270"/>
    </row>
    <row r="89" spans="2:11" s="1" customFormat="1" ht="15" customHeight="1">
      <c r="B89" s="281"/>
      <c r="C89" s="258" t="s">
        <v>1247</v>
      </c>
      <c r="D89" s="258"/>
      <c r="E89" s="258"/>
      <c r="F89" s="279" t="s">
        <v>1230</v>
      </c>
      <c r="G89" s="280"/>
      <c r="H89" s="258" t="s">
        <v>1248</v>
      </c>
      <c r="I89" s="258" t="s">
        <v>1226</v>
      </c>
      <c r="J89" s="258">
        <v>20</v>
      </c>
      <c r="K89" s="270"/>
    </row>
    <row r="90" spans="2:11" s="1" customFormat="1" ht="15" customHeight="1">
      <c r="B90" s="281"/>
      <c r="C90" s="258" t="s">
        <v>1249</v>
      </c>
      <c r="D90" s="258"/>
      <c r="E90" s="258"/>
      <c r="F90" s="279" t="s">
        <v>1230</v>
      </c>
      <c r="G90" s="280"/>
      <c r="H90" s="258" t="s">
        <v>1250</v>
      </c>
      <c r="I90" s="258" t="s">
        <v>1226</v>
      </c>
      <c r="J90" s="258">
        <v>50</v>
      </c>
      <c r="K90" s="270"/>
    </row>
    <row r="91" spans="2:11" s="1" customFormat="1" ht="15" customHeight="1">
      <c r="B91" s="281"/>
      <c r="C91" s="258" t="s">
        <v>1251</v>
      </c>
      <c r="D91" s="258"/>
      <c r="E91" s="258"/>
      <c r="F91" s="279" t="s">
        <v>1230</v>
      </c>
      <c r="G91" s="280"/>
      <c r="H91" s="258" t="s">
        <v>1251</v>
      </c>
      <c r="I91" s="258" t="s">
        <v>1226</v>
      </c>
      <c r="J91" s="258">
        <v>50</v>
      </c>
      <c r="K91" s="270"/>
    </row>
    <row r="92" spans="2:11" s="1" customFormat="1" ht="15" customHeight="1">
      <c r="B92" s="281"/>
      <c r="C92" s="258" t="s">
        <v>1252</v>
      </c>
      <c r="D92" s="258"/>
      <c r="E92" s="258"/>
      <c r="F92" s="279" t="s">
        <v>1230</v>
      </c>
      <c r="G92" s="280"/>
      <c r="H92" s="258" t="s">
        <v>1253</v>
      </c>
      <c r="I92" s="258" t="s">
        <v>1226</v>
      </c>
      <c r="J92" s="258">
        <v>255</v>
      </c>
      <c r="K92" s="270"/>
    </row>
    <row r="93" spans="2:11" s="1" customFormat="1" ht="15" customHeight="1">
      <c r="B93" s="281"/>
      <c r="C93" s="258" t="s">
        <v>1254</v>
      </c>
      <c r="D93" s="258"/>
      <c r="E93" s="258"/>
      <c r="F93" s="279" t="s">
        <v>1224</v>
      </c>
      <c r="G93" s="280"/>
      <c r="H93" s="258" t="s">
        <v>1255</v>
      </c>
      <c r="I93" s="258" t="s">
        <v>1256</v>
      </c>
      <c r="J93" s="258"/>
      <c r="K93" s="270"/>
    </row>
    <row r="94" spans="2:11" s="1" customFormat="1" ht="15" customHeight="1">
      <c r="B94" s="281"/>
      <c r="C94" s="258" t="s">
        <v>1257</v>
      </c>
      <c r="D94" s="258"/>
      <c r="E94" s="258"/>
      <c r="F94" s="279" t="s">
        <v>1224</v>
      </c>
      <c r="G94" s="280"/>
      <c r="H94" s="258" t="s">
        <v>1258</v>
      </c>
      <c r="I94" s="258" t="s">
        <v>1259</v>
      </c>
      <c r="J94" s="258"/>
      <c r="K94" s="270"/>
    </row>
    <row r="95" spans="2:11" s="1" customFormat="1" ht="15" customHeight="1">
      <c r="B95" s="281"/>
      <c r="C95" s="258" t="s">
        <v>1260</v>
      </c>
      <c r="D95" s="258"/>
      <c r="E95" s="258"/>
      <c r="F95" s="279" t="s">
        <v>1224</v>
      </c>
      <c r="G95" s="280"/>
      <c r="H95" s="258" t="s">
        <v>1260</v>
      </c>
      <c r="I95" s="258" t="s">
        <v>1259</v>
      </c>
      <c r="J95" s="258"/>
      <c r="K95" s="270"/>
    </row>
    <row r="96" spans="2:11" s="1" customFormat="1" ht="15" customHeight="1">
      <c r="B96" s="281"/>
      <c r="C96" s="258" t="s">
        <v>41</v>
      </c>
      <c r="D96" s="258"/>
      <c r="E96" s="258"/>
      <c r="F96" s="279" t="s">
        <v>1224</v>
      </c>
      <c r="G96" s="280"/>
      <c r="H96" s="258" t="s">
        <v>1261</v>
      </c>
      <c r="I96" s="258" t="s">
        <v>1259</v>
      </c>
      <c r="J96" s="258"/>
      <c r="K96" s="270"/>
    </row>
    <row r="97" spans="2:11" s="1" customFormat="1" ht="15" customHeight="1">
      <c r="B97" s="281"/>
      <c r="C97" s="258" t="s">
        <v>51</v>
      </c>
      <c r="D97" s="258"/>
      <c r="E97" s="258"/>
      <c r="F97" s="279" t="s">
        <v>1224</v>
      </c>
      <c r="G97" s="280"/>
      <c r="H97" s="258" t="s">
        <v>1262</v>
      </c>
      <c r="I97" s="258" t="s">
        <v>1259</v>
      </c>
      <c r="J97" s="258"/>
      <c r="K97" s="270"/>
    </row>
    <row r="98" spans="2:11" s="1" customFormat="1" ht="15" customHeight="1">
      <c r="B98" s="284"/>
      <c r="C98" s="285"/>
      <c r="D98" s="285"/>
      <c r="E98" s="285"/>
      <c r="F98" s="285"/>
      <c r="G98" s="285"/>
      <c r="H98" s="285"/>
      <c r="I98" s="285"/>
      <c r="J98" s="285"/>
      <c r="K98" s="286"/>
    </row>
    <row r="99" spans="2:11" s="1" customFormat="1" ht="18.75" customHeight="1">
      <c r="B99" s="287"/>
      <c r="C99" s="288"/>
      <c r="D99" s="288"/>
      <c r="E99" s="288"/>
      <c r="F99" s="288"/>
      <c r="G99" s="288"/>
      <c r="H99" s="288"/>
      <c r="I99" s="288"/>
      <c r="J99" s="288"/>
      <c r="K99" s="287"/>
    </row>
    <row r="100" spans="2:11" s="1" customFormat="1" ht="18.75" customHeight="1">
      <c r="B100" s="265"/>
      <c r="C100" s="265"/>
      <c r="D100" s="265"/>
      <c r="E100" s="265"/>
      <c r="F100" s="265"/>
      <c r="G100" s="265"/>
      <c r="H100" s="265"/>
      <c r="I100" s="265"/>
      <c r="J100" s="265"/>
      <c r="K100" s="265"/>
    </row>
    <row r="101" spans="2:11" s="1" customFormat="1" ht="7.5" customHeight="1">
      <c r="B101" s="266"/>
      <c r="C101" s="267"/>
      <c r="D101" s="267"/>
      <c r="E101" s="267"/>
      <c r="F101" s="267"/>
      <c r="G101" s="267"/>
      <c r="H101" s="267"/>
      <c r="I101" s="267"/>
      <c r="J101" s="267"/>
      <c r="K101" s="268"/>
    </row>
    <row r="102" spans="2:11" s="1" customFormat="1" ht="45" customHeight="1">
      <c r="B102" s="269"/>
      <c r="C102" s="377" t="s">
        <v>1263</v>
      </c>
      <c r="D102" s="377"/>
      <c r="E102" s="377"/>
      <c r="F102" s="377"/>
      <c r="G102" s="377"/>
      <c r="H102" s="377"/>
      <c r="I102" s="377"/>
      <c r="J102" s="377"/>
      <c r="K102" s="270"/>
    </row>
    <row r="103" spans="2:11" s="1" customFormat="1" ht="17.25" customHeight="1">
      <c r="B103" s="269"/>
      <c r="C103" s="271" t="s">
        <v>1218</v>
      </c>
      <c r="D103" s="271"/>
      <c r="E103" s="271"/>
      <c r="F103" s="271" t="s">
        <v>1219</v>
      </c>
      <c r="G103" s="272"/>
      <c r="H103" s="271" t="s">
        <v>57</v>
      </c>
      <c r="I103" s="271" t="s">
        <v>60</v>
      </c>
      <c r="J103" s="271" t="s">
        <v>1220</v>
      </c>
      <c r="K103" s="270"/>
    </row>
    <row r="104" spans="2:11" s="1" customFormat="1" ht="17.25" customHeight="1">
      <c r="B104" s="269"/>
      <c r="C104" s="273" t="s">
        <v>1221</v>
      </c>
      <c r="D104" s="273"/>
      <c r="E104" s="273"/>
      <c r="F104" s="274" t="s">
        <v>1222</v>
      </c>
      <c r="G104" s="275"/>
      <c r="H104" s="273"/>
      <c r="I104" s="273"/>
      <c r="J104" s="273" t="s">
        <v>1223</v>
      </c>
      <c r="K104" s="270"/>
    </row>
    <row r="105" spans="2:11" s="1" customFormat="1" ht="5.25" customHeight="1">
      <c r="B105" s="269"/>
      <c r="C105" s="271"/>
      <c r="D105" s="271"/>
      <c r="E105" s="271"/>
      <c r="F105" s="271"/>
      <c r="G105" s="289"/>
      <c r="H105" s="271"/>
      <c r="I105" s="271"/>
      <c r="J105" s="271"/>
      <c r="K105" s="270"/>
    </row>
    <row r="106" spans="2:11" s="1" customFormat="1" ht="15" customHeight="1">
      <c r="B106" s="269"/>
      <c r="C106" s="258" t="s">
        <v>56</v>
      </c>
      <c r="D106" s="278"/>
      <c r="E106" s="278"/>
      <c r="F106" s="279" t="s">
        <v>1224</v>
      </c>
      <c r="G106" s="258"/>
      <c r="H106" s="258" t="s">
        <v>1264</v>
      </c>
      <c r="I106" s="258" t="s">
        <v>1226</v>
      </c>
      <c r="J106" s="258">
        <v>20</v>
      </c>
      <c r="K106" s="270"/>
    </row>
    <row r="107" spans="2:11" s="1" customFormat="1" ht="15" customHeight="1">
      <c r="B107" s="269"/>
      <c r="C107" s="258" t="s">
        <v>1227</v>
      </c>
      <c r="D107" s="258"/>
      <c r="E107" s="258"/>
      <c r="F107" s="279" t="s">
        <v>1224</v>
      </c>
      <c r="G107" s="258"/>
      <c r="H107" s="258" t="s">
        <v>1264</v>
      </c>
      <c r="I107" s="258" t="s">
        <v>1226</v>
      </c>
      <c r="J107" s="258">
        <v>120</v>
      </c>
      <c r="K107" s="270"/>
    </row>
    <row r="108" spans="2:11" s="1" customFormat="1" ht="15" customHeight="1">
      <c r="B108" s="281"/>
      <c r="C108" s="258" t="s">
        <v>1229</v>
      </c>
      <c r="D108" s="258"/>
      <c r="E108" s="258"/>
      <c r="F108" s="279" t="s">
        <v>1230</v>
      </c>
      <c r="G108" s="258"/>
      <c r="H108" s="258" t="s">
        <v>1264</v>
      </c>
      <c r="I108" s="258" t="s">
        <v>1226</v>
      </c>
      <c r="J108" s="258">
        <v>50</v>
      </c>
      <c r="K108" s="270"/>
    </row>
    <row r="109" spans="2:11" s="1" customFormat="1" ht="15" customHeight="1">
      <c r="B109" s="281"/>
      <c r="C109" s="258" t="s">
        <v>1232</v>
      </c>
      <c r="D109" s="258"/>
      <c r="E109" s="258"/>
      <c r="F109" s="279" t="s">
        <v>1224</v>
      </c>
      <c r="G109" s="258"/>
      <c r="H109" s="258" t="s">
        <v>1264</v>
      </c>
      <c r="I109" s="258" t="s">
        <v>1234</v>
      </c>
      <c r="J109" s="258"/>
      <c r="K109" s="270"/>
    </row>
    <row r="110" spans="2:11" s="1" customFormat="1" ht="15" customHeight="1">
      <c r="B110" s="281"/>
      <c r="C110" s="258" t="s">
        <v>1243</v>
      </c>
      <c r="D110" s="258"/>
      <c r="E110" s="258"/>
      <c r="F110" s="279" t="s">
        <v>1230</v>
      </c>
      <c r="G110" s="258"/>
      <c r="H110" s="258" t="s">
        <v>1264</v>
      </c>
      <c r="I110" s="258" t="s">
        <v>1226</v>
      </c>
      <c r="J110" s="258">
        <v>50</v>
      </c>
      <c r="K110" s="270"/>
    </row>
    <row r="111" spans="2:11" s="1" customFormat="1" ht="15" customHeight="1">
      <c r="B111" s="281"/>
      <c r="C111" s="258" t="s">
        <v>1251</v>
      </c>
      <c r="D111" s="258"/>
      <c r="E111" s="258"/>
      <c r="F111" s="279" t="s">
        <v>1230</v>
      </c>
      <c r="G111" s="258"/>
      <c r="H111" s="258" t="s">
        <v>1264</v>
      </c>
      <c r="I111" s="258" t="s">
        <v>1226</v>
      </c>
      <c r="J111" s="258">
        <v>50</v>
      </c>
      <c r="K111" s="270"/>
    </row>
    <row r="112" spans="2:11" s="1" customFormat="1" ht="15" customHeight="1">
      <c r="B112" s="281"/>
      <c r="C112" s="258" t="s">
        <v>1249</v>
      </c>
      <c r="D112" s="258"/>
      <c r="E112" s="258"/>
      <c r="F112" s="279" t="s">
        <v>1230</v>
      </c>
      <c r="G112" s="258"/>
      <c r="H112" s="258" t="s">
        <v>1264</v>
      </c>
      <c r="I112" s="258" t="s">
        <v>1226</v>
      </c>
      <c r="J112" s="258">
        <v>50</v>
      </c>
      <c r="K112" s="270"/>
    </row>
    <row r="113" spans="2:11" s="1" customFormat="1" ht="15" customHeight="1">
      <c r="B113" s="281"/>
      <c r="C113" s="258" t="s">
        <v>56</v>
      </c>
      <c r="D113" s="258"/>
      <c r="E113" s="258"/>
      <c r="F113" s="279" t="s">
        <v>1224</v>
      </c>
      <c r="G113" s="258"/>
      <c r="H113" s="258" t="s">
        <v>1265</v>
      </c>
      <c r="I113" s="258" t="s">
        <v>1226</v>
      </c>
      <c r="J113" s="258">
        <v>20</v>
      </c>
      <c r="K113" s="270"/>
    </row>
    <row r="114" spans="2:11" s="1" customFormat="1" ht="15" customHeight="1">
      <c r="B114" s="281"/>
      <c r="C114" s="258" t="s">
        <v>1266</v>
      </c>
      <c r="D114" s="258"/>
      <c r="E114" s="258"/>
      <c r="F114" s="279" t="s">
        <v>1224</v>
      </c>
      <c r="G114" s="258"/>
      <c r="H114" s="258" t="s">
        <v>1267</v>
      </c>
      <c r="I114" s="258" t="s">
        <v>1226</v>
      </c>
      <c r="J114" s="258">
        <v>120</v>
      </c>
      <c r="K114" s="270"/>
    </row>
    <row r="115" spans="2:11" s="1" customFormat="1" ht="15" customHeight="1">
      <c r="B115" s="281"/>
      <c r="C115" s="258" t="s">
        <v>41</v>
      </c>
      <c r="D115" s="258"/>
      <c r="E115" s="258"/>
      <c r="F115" s="279" t="s">
        <v>1224</v>
      </c>
      <c r="G115" s="258"/>
      <c r="H115" s="258" t="s">
        <v>1268</v>
      </c>
      <c r="I115" s="258" t="s">
        <v>1259</v>
      </c>
      <c r="J115" s="258"/>
      <c r="K115" s="270"/>
    </row>
    <row r="116" spans="2:11" s="1" customFormat="1" ht="15" customHeight="1">
      <c r="B116" s="281"/>
      <c r="C116" s="258" t="s">
        <v>51</v>
      </c>
      <c r="D116" s="258"/>
      <c r="E116" s="258"/>
      <c r="F116" s="279" t="s">
        <v>1224</v>
      </c>
      <c r="G116" s="258"/>
      <c r="H116" s="258" t="s">
        <v>1269</v>
      </c>
      <c r="I116" s="258" t="s">
        <v>1259</v>
      </c>
      <c r="J116" s="258"/>
      <c r="K116" s="270"/>
    </row>
    <row r="117" spans="2:11" s="1" customFormat="1" ht="15" customHeight="1">
      <c r="B117" s="281"/>
      <c r="C117" s="258" t="s">
        <v>60</v>
      </c>
      <c r="D117" s="258"/>
      <c r="E117" s="258"/>
      <c r="F117" s="279" t="s">
        <v>1224</v>
      </c>
      <c r="G117" s="258"/>
      <c r="H117" s="258" t="s">
        <v>1270</v>
      </c>
      <c r="I117" s="258" t="s">
        <v>1271</v>
      </c>
      <c r="J117" s="258"/>
      <c r="K117" s="270"/>
    </row>
    <row r="118" spans="2:11" s="1" customFormat="1" ht="15" customHeight="1">
      <c r="B118" s="284"/>
      <c r="C118" s="290"/>
      <c r="D118" s="290"/>
      <c r="E118" s="290"/>
      <c r="F118" s="290"/>
      <c r="G118" s="290"/>
      <c r="H118" s="290"/>
      <c r="I118" s="290"/>
      <c r="J118" s="290"/>
      <c r="K118" s="286"/>
    </row>
    <row r="119" spans="2:11" s="1" customFormat="1" ht="18.75" customHeight="1">
      <c r="B119" s="291"/>
      <c r="C119" s="292"/>
      <c r="D119" s="292"/>
      <c r="E119" s="292"/>
      <c r="F119" s="293"/>
      <c r="G119" s="292"/>
      <c r="H119" s="292"/>
      <c r="I119" s="292"/>
      <c r="J119" s="292"/>
      <c r="K119" s="291"/>
    </row>
    <row r="120" spans="2:11" s="1" customFormat="1" ht="18.75" customHeight="1"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</row>
    <row r="121" spans="2:11" s="1" customFormat="1" ht="7.5" customHeight="1">
      <c r="B121" s="294"/>
      <c r="C121" s="295"/>
      <c r="D121" s="295"/>
      <c r="E121" s="295"/>
      <c r="F121" s="295"/>
      <c r="G121" s="295"/>
      <c r="H121" s="295"/>
      <c r="I121" s="295"/>
      <c r="J121" s="295"/>
      <c r="K121" s="296"/>
    </row>
    <row r="122" spans="2:11" s="1" customFormat="1" ht="45" customHeight="1">
      <c r="B122" s="297"/>
      <c r="C122" s="378" t="s">
        <v>1272</v>
      </c>
      <c r="D122" s="378"/>
      <c r="E122" s="378"/>
      <c r="F122" s="378"/>
      <c r="G122" s="378"/>
      <c r="H122" s="378"/>
      <c r="I122" s="378"/>
      <c r="J122" s="378"/>
      <c r="K122" s="298"/>
    </row>
    <row r="123" spans="2:11" s="1" customFormat="1" ht="17.25" customHeight="1">
      <c r="B123" s="299"/>
      <c r="C123" s="271" t="s">
        <v>1218</v>
      </c>
      <c r="D123" s="271"/>
      <c r="E123" s="271"/>
      <c r="F123" s="271" t="s">
        <v>1219</v>
      </c>
      <c r="G123" s="272"/>
      <c r="H123" s="271" t="s">
        <v>57</v>
      </c>
      <c r="I123" s="271" t="s">
        <v>60</v>
      </c>
      <c r="J123" s="271" t="s">
        <v>1220</v>
      </c>
      <c r="K123" s="300"/>
    </row>
    <row r="124" spans="2:11" s="1" customFormat="1" ht="17.25" customHeight="1">
      <c r="B124" s="299"/>
      <c r="C124" s="273" t="s">
        <v>1221</v>
      </c>
      <c r="D124" s="273"/>
      <c r="E124" s="273"/>
      <c r="F124" s="274" t="s">
        <v>1222</v>
      </c>
      <c r="G124" s="275"/>
      <c r="H124" s="273"/>
      <c r="I124" s="273"/>
      <c r="J124" s="273" t="s">
        <v>1223</v>
      </c>
      <c r="K124" s="300"/>
    </row>
    <row r="125" spans="2:11" s="1" customFormat="1" ht="5.25" customHeight="1">
      <c r="B125" s="301"/>
      <c r="C125" s="276"/>
      <c r="D125" s="276"/>
      <c r="E125" s="276"/>
      <c r="F125" s="276"/>
      <c r="G125" s="302"/>
      <c r="H125" s="276"/>
      <c r="I125" s="276"/>
      <c r="J125" s="276"/>
      <c r="K125" s="303"/>
    </row>
    <row r="126" spans="2:11" s="1" customFormat="1" ht="15" customHeight="1">
      <c r="B126" s="301"/>
      <c r="C126" s="258" t="s">
        <v>1227</v>
      </c>
      <c r="D126" s="278"/>
      <c r="E126" s="278"/>
      <c r="F126" s="279" t="s">
        <v>1224</v>
      </c>
      <c r="G126" s="258"/>
      <c r="H126" s="258" t="s">
        <v>1264</v>
      </c>
      <c r="I126" s="258" t="s">
        <v>1226</v>
      </c>
      <c r="J126" s="258">
        <v>120</v>
      </c>
      <c r="K126" s="304"/>
    </row>
    <row r="127" spans="2:11" s="1" customFormat="1" ht="15" customHeight="1">
      <c r="B127" s="301"/>
      <c r="C127" s="258" t="s">
        <v>1273</v>
      </c>
      <c r="D127" s="258"/>
      <c r="E127" s="258"/>
      <c r="F127" s="279" t="s">
        <v>1224</v>
      </c>
      <c r="G127" s="258"/>
      <c r="H127" s="258" t="s">
        <v>1274</v>
      </c>
      <c r="I127" s="258" t="s">
        <v>1226</v>
      </c>
      <c r="J127" s="258" t="s">
        <v>1275</v>
      </c>
      <c r="K127" s="304"/>
    </row>
    <row r="128" spans="2:11" s="1" customFormat="1" ht="15" customHeight="1">
      <c r="B128" s="301"/>
      <c r="C128" s="258" t="s">
        <v>1172</v>
      </c>
      <c r="D128" s="258"/>
      <c r="E128" s="258"/>
      <c r="F128" s="279" t="s">
        <v>1224</v>
      </c>
      <c r="G128" s="258"/>
      <c r="H128" s="258" t="s">
        <v>1276</v>
      </c>
      <c r="I128" s="258" t="s">
        <v>1226</v>
      </c>
      <c r="J128" s="258" t="s">
        <v>1275</v>
      </c>
      <c r="K128" s="304"/>
    </row>
    <row r="129" spans="2:11" s="1" customFormat="1" ht="15" customHeight="1">
      <c r="B129" s="301"/>
      <c r="C129" s="258" t="s">
        <v>1235</v>
      </c>
      <c r="D129" s="258"/>
      <c r="E129" s="258"/>
      <c r="F129" s="279" t="s">
        <v>1230</v>
      </c>
      <c r="G129" s="258"/>
      <c r="H129" s="258" t="s">
        <v>1236</v>
      </c>
      <c r="I129" s="258" t="s">
        <v>1226</v>
      </c>
      <c r="J129" s="258">
        <v>15</v>
      </c>
      <c r="K129" s="304"/>
    </row>
    <row r="130" spans="2:11" s="1" customFormat="1" ht="15" customHeight="1">
      <c r="B130" s="301"/>
      <c r="C130" s="282" t="s">
        <v>1237</v>
      </c>
      <c r="D130" s="282"/>
      <c r="E130" s="282"/>
      <c r="F130" s="283" t="s">
        <v>1230</v>
      </c>
      <c r="G130" s="282"/>
      <c r="H130" s="282" t="s">
        <v>1238</v>
      </c>
      <c r="I130" s="282" t="s">
        <v>1226</v>
      </c>
      <c r="J130" s="282">
        <v>15</v>
      </c>
      <c r="K130" s="304"/>
    </row>
    <row r="131" spans="2:11" s="1" customFormat="1" ht="15" customHeight="1">
      <c r="B131" s="301"/>
      <c r="C131" s="282" t="s">
        <v>1239</v>
      </c>
      <c r="D131" s="282"/>
      <c r="E131" s="282"/>
      <c r="F131" s="283" t="s">
        <v>1230</v>
      </c>
      <c r="G131" s="282"/>
      <c r="H131" s="282" t="s">
        <v>1240</v>
      </c>
      <c r="I131" s="282" t="s">
        <v>1226</v>
      </c>
      <c r="J131" s="282">
        <v>20</v>
      </c>
      <c r="K131" s="304"/>
    </row>
    <row r="132" spans="2:11" s="1" customFormat="1" ht="15" customHeight="1">
      <c r="B132" s="301"/>
      <c r="C132" s="282" t="s">
        <v>1241</v>
      </c>
      <c r="D132" s="282"/>
      <c r="E132" s="282"/>
      <c r="F132" s="283" t="s">
        <v>1230</v>
      </c>
      <c r="G132" s="282"/>
      <c r="H132" s="282" t="s">
        <v>1242</v>
      </c>
      <c r="I132" s="282" t="s">
        <v>1226</v>
      </c>
      <c r="J132" s="282">
        <v>20</v>
      </c>
      <c r="K132" s="304"/>
    </row>
    <row r="133" spans="2:11" s="1" customFormat="1" ht="15" customHeight="1">
      <c r="B133" s="301"/>
      <c r="C133" s="258" t="s">
        <v>1229</v>
      </c>
      <c r="D133" s="258"/>
      <c r="E133" s="258"/>
      <c r="F133" s="279" t="s">
        <v>1230</v>
      </c>
      <c r="G133" s="258"/>
      <c r="H133" s="258" t="s">
        <v>1264</v>
      </c>
      <c r="I133" s="258" t="s">
        <v>1226</v>
      </c>
      <c r="J133" s="258">
        <v>50</v>
      </c>
      <c r="K133" s="304"/>
    </row>
    <row r="134" spans="2:11" s="1" customFormat="1" ht="15" customHeight="1">
      <c r="B134" s="301"/>
      <c r="C134" s="258" t="s">
        <v>1243</v>
      </c>
      <c r="D134" s="258"/>
      <c r="E134" s="258"/>
      <c r="F134" s="279" t="s">
        <v>1230</v>
      </c>
      <c r="G134" s="258"/>
      <c r="H134" s="258" t="s">
        <v>1264</v>
      </c>
      <c r="I134" s="258" t="s">
        <v>1226</v>
      </c>
      <c r="J134" s="258">
        <v>50</v>
      </c>
      <c r="K134" s="304"/>
    </row>
    <row r="135" spans="2:11" s="1" customFormat="1" ht="15" customHeight="1">
      <c r="B135" s="301"/>
      <c r="C135" s="258" t="s">
        <v>1249</v>
      </c>
      <c r="D135" s="258"/>
      <c r="E135" s="258"/>
      <c r="F135" s="279" t="s">
        <v>1230</v>
      </c>
      <c r="G135" s="258"/>
      <c r="H135" s="258" t="s">
        <v>1264</v>
      </c>
      <c r="I135" s="258" t="s">
        <v>1226</v>
      </c>
      <c r="J135" s="258">
        <v>50</v>
      </c>
      <c r="K135" s="304"/>
    </row>
    <row r="136" spans="2:11" s="1" customFormat="1" ht="15" customHeight="1">
      <c r="B136" s="301"/>
      <c r="C136" s="258" t="s">
        <v>1251</v>
      </c>
      <c r="D136" s="258"/>
      <c r="E136" s="258"/>
      <c r="F136" s="279" t="s">
        <v>1230</v>
      </c>
      <c r="G136" s="258"/>
      <c r="H136" s="258" t="s">
        <v>1264</v>
      </c>
      <c r="I136" s="258" t="s">
        <v>1226</v>
      </c>
      <c r="J136" s="258">
        <v>50</v>
      </c>
      <c r="K136" s="304"/>
    </row>
    <row r="137" spans="2:11" s="1" customFormat="1" ht="15" customHeight="1">
      <c r="B137" s="301"/>
      <c r="C137" s="258" t="s">
        <v>1252</v>
      </c>
      <c r="D137" s="258"/>
      <c r="E137" s="258"/>
      <c r="F137" s="279" t="s">
        <v>1230</v>
      </c>
      <c r="G137" s="258"/>
      <c r="H137" s="258" t="s">
        <v>1277</v>
      </c>
      <c r="I137" s="258" t="s">
        <v>1226</v>
      </c>
      <c r="J137" s="258">
        <v>255</v>
      </c>
      <c r="K137" s="304"/>
    </row>
    <row r="138" spans="2:11" s="1" customFormat="1" ht="15" customHeight="1">
      <c r="B138" s="301"/>
      <c r="C138" s="258" t="s">
        <v>1254</v>
      </c>
      <c r="D138" s="258"/>
      <c r="E138" s="258"/>
      <c r="F138" s="279" t="s">
        <v>1224</v>
      </c>
      <c r="G138" s="258"/>
      <c r="H138" s="258" t="s">
        <v>1278</v>
      </c>
      <c r="I138" s="258" t="s">
        <v>1256</v>
      </c>
      <c r="J138" s="258"/>
      <c r="K138" s="304"/>
    </row>
    <row r="139" spans="2:11" s="1" customFormat="1" ht="15" customHeight="1">
      <c r="B139" s="301"/>
      <c r="C139" s="258" t="s">
        <v>1257</v>
      </c>
      <c r="D139" s="258"/>
      <c r="E139" s="258"/>
      <c r="F139" s="279" t="s">
        <v>1224</v>
      </c>
      <c r="G139" s="258"/>
      <c r="H139" s="258" t="s">
        <v>1279</v>
      </c>
      <c r="I139" s="258" t="s">
        <v>1259</v>
      </c>
      <c r="J139" s="258"/>
      <c r="K139" s="304"/>
    </row>
    <row r="140" spans="2:11" s="1" customFormat="1" ht="15" customHeight="1">
      <c r="B140" s="301"/>
      <c r="C140" s="258" t="s">
        <v>1260</v>
      </c>
      <c r="D140" s="258"/>
      <c r="E140" s="258"/>
      <c r="F140" s="279" t="s">
        <v>1224</v>
      </c>
      <c r="G140" s="258"/>
      <c r="H140" s="258" t="s">
        <v>1260</v>
      </c>
      <c r="I140" s="258" t="s">
        <v>1259</v>
      </c>
      <c r="J140" s="258"/>
      <c r="K140" s="304"/>
    </row>
    <row r="141" spans="2:11" s="1" customFormat="1" ht="15" customHeight="1">
      <c r="B141" s="301"/>
      <c r="C141" s="258" t="s">
        <v>41</v>
      </c>
      <c r="D141" s="258"/>
      <c r="E141" s="258"/>
      <c r="F141" s="279" t="s">
        <v>1224</v>
      </c>
      <c r="G141" s="258"/>
      <c r="H141" s="258" t="s">
        <v>1280</v>
      </c>
      <c r="I141" s="258" t="s">
        <v>1259</v>
      </c>
      <c r="J141" s="258"/>
      <c r="K141" s="304"/>
    </row>
    <row r="142" spans="2:11" s="1" customFormat="1" ht="15" customHeight="1">
      <c r="B142" s="301"/>
      <c r="C142" s="258" t="s">
        <v>1281</v>
      </c>
      <c r="D142" s="258"/>
      <c r="E142" s="258"/>
      <c r="F142" s="279" t="s">
        <v>1224</v>
      </c>
      <c r="G142" s="258"/>
      <c r="H142" s="258" t="s">
        <v>1282</v>
      </c>
      <c r="I142" s="258" t="s">
        <v>1259</v>
      </c>
      <c r="J142" s="258"/>
      <c r="K142" s="304"/>
    </row>
    <row r="143" spans="2:11" s="1" customFormat="1" ht="15" customHeight="1">
      <c r="B143" s="305"/>
      <c r="C143" s="306"/>
      <c r="D143" s="306"/>
      <c r="E143" s="306"/>
      <c r="F143" s="306"/>
      <c r="G143" s="306"/>
      <c r="H143" s="306"/>
      <c r="I143" s="306"/>
      <c r="J143" s="306"/>
      <c r="K143" s="307"/>
    </row>
    <row r="144" spans="2:11" s="1" customFormat="1" ht="18.75" customHeight="1">
      <c r="B144" s="292"/>
      <c r="C144" s="292"/>
      <c r="D144" s="292"/>
      <c r="E144" s="292"/>
      <c r="F144" s="293"/>
      <c r="G144" s="292"/>
      <c r="H144" s="292"/>
      <c r="I144" s="292"/>
      <c r="J144" s="292"/>
      <c r="K144" s="292"/>
    </row>
    <row r="145" spans="2:11" s="1" customFormat="1" ht="18.75" customHeight="1"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</row>
    <row r="146" spans="2:11" s="1" customFormat="1" ht="7.5" customHeight="1">
      <c r="B146" s="266"/>
      <c r="C146" s="267"/>
      <c r="D146" s="267"/>
      <c r="E146" s="267"/>
      <c r="F146" s="267"/>
      <c r="G146" s="267"/>
      <c r="H146" s="267"/>
      <c r="I146" s="267"/>
      <c r="J146" s="267"/>
      <c r="K146" s="268"/>
    </row>
    <row r="147" spans="2:11" s="1" customFormat="1" ht="45" customHeight="1">
      <c r="B147" s="269"/>
      <c r="C147" s="377" t="s">
        <v>1283</v>
      </c>
      <c r="D147" s="377"/>
      <c r="E147" s="377"/>
      <c r="F147" s="377"/>
      <c r="G147" s="377"/>
      <c r="H147" s="377"/>
      <c r="I147" s="377"/>
      <c r="J147" s="377"/>
      <c r="K147" s="270"/>
    </row>
    <row r="148" spans="2:11" s="1" customFormat="1" ht="17.25" customHeight="1">
      <c r="B148" s="269"/>
      <c r="C148" s="271" t="s">
        <v>1218</v>
      </c>
      <c r="D148" s="271"/>
      <c r="E148" s="271"/>
      <c r="F148" s="271" t="s">
        <v>1219</v>
      </c>
      <c r="G148" s="272"/>
      <c r="H148" s="271" t="s">
        <v>57</v>
      </c>
      <c r="I148" s="271" t="s">
        <v>60</v>
      </c>
      <c r="J148" s="271" t="s">
        <v>1220</v>
      </c>
      <c r="K148" s="270"/>
    </row>
    <row r="149" spans="2:11" s="1" customFormat="1" ht="17.25" customHeight="1">
      <c r="B149" s="269"/>
      <c r="C149" s="273" t="s">
        <v>1221</v>
      </c>
      <c r="D149" s="273"/>
      <c r="E149" s="273"/>
      <c r="F149" s="274" t="s">
        <v>1222</v>
      </c>
      <c r="G149" s="275"/>
      <c r="H149" s="273"/>
      <c r="I149" s="273"/>
      <c r="J149" s="273" t="s">
        <v>1223</v>
      </c>
      <c r="K149" s="270"/>
    </row>
    <row r="150" spans="2:11" s="1" customFormat="1" ht="5.25" customHeight="1">
      <c r="B150" s="281"/>
      <c r="C150" s="276"/>
      <c r="D150" s="276"/>
      <c r="E150" s="276"/>
      <c r="F150" s="276"/>
      <c r="G150" s="277"/>
      <c r="H150" s="276"/>
      <c r="I150" s="276"/>
      <c r="J150" s="276"/>
      <c r="K150" s="304"/>
    </row>
    <row r="151" spans="2:11" s="1" customFormat="1" ht="15" customHeight="1">
      <c r="B151" s="281"/>
      <c r="C151" s="308" t="s">
        <v>1227</v>
      </c>
      <c r="D151" s="258"/>
      <c r="E151" s="258"/>
      <c r="F151" s="309" t="s">
        <v>1224</v>
      </c>
      <c r="G151" s="258"/>
      <c r="H151" s="308" t="s">
        <v>1264</v>
      </c>
      <c r="I151" s="308" t="s">
        <v>1226</v>
      </c>
      <c r="J151" s="308">
        <v>120</v>
      </c>
      <c r="K151" s="304"/>
    </row>
    <row r="152" spans="2:11" s="1" customFormat="1" ht="15" customHeight="1">
      <c r="B152" s="281"/>
      <c r="C152" s="308" t="s">
        <v>1273</v>
      </c>
      <c r="D152" s="258"/>
      <c r="E152" s="258"/>
      <c r="F152" s="309" t="s">
        <v>1224</v>
      </c>
      <c r="G152" s="258"/>
      <c r="H152" s="308" t="s">
        <v>1284</v>
      </c>
      <c r="I152" s="308" t="s">
        <v>1226</v>
      </c>
      <c r="J152" s="308" t="s">
        <v>1275</v>
      </c>
      <c r="K152" s="304"/>
    </row>
    <row r="153" spans="2:11" s="1" customFormat="1" ht="15" customHeight="1">
      <c r="B153" s="281"/>
      <c r="C153" s="308" t="s">
        <v>1172</v>
      </c>
      <c r="D153" s="258"/>
      <c r="E153" s="258"/>
      <c r="F153" s="309" t="s">
        <v>1224</v>
      </c>
      <c r="G153" s="258"/>
      <c r="H153" s="308" t="s">
        <v>1285</v>
      </c>
      <c r="I153" s="308" t="s">
        <v>1226</v>
      </c>
      <c r="J153" s="308" t="s">
        <v>1275</v>
      </c>
      <c r="K153" s="304"/>
    </row>
    <row r="154" spans="2:11" s="1" customFormat="1" ht="15" customHeight="1">
      <c r="B154" s="281"/>
      <c r="C154" s="308" t="s">
        <v>1229</v>
      </c>
      <c r="D154" s="258"/>
      <c r="E154" s="258"/>
      <c r="F154" s="309" t="s">
        <v>1230</v>
      </c>
      <c r="G154" s="258"/>
      <c r="H154" s="308" t="s">
        <v>1264</v>
      </c>
      <c r="I154" s="308" t="s">
        <v>1226</v>
      </c>
      <c r="J154" s="308">
        <v>50</v>
      </c>
      <c r="K154" s="304"/>
    </row>
    <row r="155" spans="2:11" s="1" customFormat="1" ht="15" customHeight="1">
      <c r="B155" s="281"/>
      <c r="C155" s="308" t="s">
        <v>1232</v>
      </c>
      <c r="D155" s="258"/>
      <c r="E155" s="258"/>
      <c r="F155" s="309" t="s">
        <v>1224</v>
      </c>
      <c r="G155" s="258"/>
      <c r="H155" s="308" t="s">
        <v>1264</v>
      </c>
      <c r="I155" s="308" t="s">
        <v>1234</v>
      </c>
      <c r="J155" s="308"/>
      <c r="K155" s="304"/>
    </row>
    <row r="156" spans="2:11" s="1" customFormat="1" ht="15" customHeight="1">
      <c r="B156" s="281"/>
      <c r="C156" s="308" t="s">
        <v>1243</v>
      </c>
      <c r="D156" s="258"/>
      <c r="E156" s="258"/>
      <c r="F156" s="309" t="s">
        <v>1230</v>
      </c>
      <c r="G156" s="258"/>
      <c r="H156" s="308" t="s">
        <v>1264</v>
      </c>
      <c r="I156" s="308" t="s">
        <v>1226</v>
      </c>
      <c r="J156" s="308">
        <v>50</v>
      </c>
      <c r="K156" s="304"/>
    </row>
    <row r="157" spans="2:11" s="1" customFormat="1" ht="15" customHeight="1">
      <c r="B157" s="281"/>
      <c r="C157" s="308" t="s">
        <v>1251</v>
      </c>
      <c r="D157" s="258"/>
      <c r="E157" s="258"/>
      <c r="F157" s="309" t="s">
        <v>1230</v>
      </c>
      <c r="G157" s="258"/>
      <c r="H157" s="308" t="s">
        <v>1264</v>
      </c>
      <c r="I157" s="308" t="s">
        <v>1226</v>
      </c>
      <c r="J157" s="308">
        <v>50</v>
      </c>
      <c r="K157" s="304"/>
    </row>
    <row r="158" spans="2:11" s="1" customFormat="1" ht="15" customHeight="1">
      <c r="B158" s="281"/>
      <c r="C158" s="308" t="s">
        <v>1249</v>
      </c>
      <c r="D158" s="258"/>
      <c r="E158" s="258"/>
      <c r="F158" s="309" t="s">
        <v>1230</v>
      </c>
      <c r="G158" s="258"/>
      <c r="H158" s="308" t="s">
        <v>1264</v>
      </c>
      <c r="I158" s="308" t="s">
        <v>1226</v>
      </c>
      <c r="J158" s="308">
        <v>50</v>
      </c>
      <c r="K158" s="304"/>
    </row>
    <row r="159" spans="2:11" s="1" customFormat="1" ht="15" customHeight="1">
      <c r="B159" s="281"/>
      <c r="C159" s="308" t="s">
        <v>90</v>
      </c>
      <c r="D159" s="258"/>
      <c r="E159" s="258"/>
      <c r="F159" s="309" t="s">
        <v>1224</v>
      </c>
      <c r="G159" s="258"/>
      <c r="H159" s="308" t="s">
        <v>1286</v>
      </c>
      <c r="I159" s="308" t="s">
        <v>1226</v>
      </c>
      <c r="J159" s="308" t="s">
        <v>1287</v>
      </c>
      <c r="K159" s="304"/>
    </row>
    <row r="160" spans="2:11" s="1" customFormat="1" ht="15" customHeight="1">
      <c r="B160" s="281"/>
      <c r="C160" s="308" t="s">
        <v>1288</v>
      </c>
      <c r="D160" s="258"/>
      <c r="E160" s="258"/>
      <c r="F160" s="309" t="s">
        <v>1224</v>
      </c>
      <c r="G160" s="258"/>
      <c r="H160" s="308" t="s">
        <v>1289</v>
      </c>
      <c r="I160" s="308" t="s">
        <v>1259</v>
      </c>
      <c r="J160" s="308"/>
      <c r="K160" s="304"/>
    </row>
    <row r="161" spans="2:11" s="1" customFormat="1" ht="15" customHeight="1">
      <c r="B161" s="310"/>
      <c r="C161" s="290"/>
      <c r="D161" s="290"/>
      <c r="E161" s="290"/>
      <c r="F161" s="290"/>
      <c r="G161" s="290"/>
      <c r="H161" s="290"/>
      <c r="I161" s="290"/>
      <c r="J161" s="290"/>
      <c r="K161" s="311"/>
    </row>
    <row r="162" spans="2:11" s="1" customFormat="1" ht="18.75" customHeight="1">
      <c r="B162" s="292"/>
      <c r="C162" s="302"/>
      <c r="D162" s="302"/>
      <c r="E162" s="302"/>
      <c r="F162" s="312"/>
      <c r="G162" s="302"/>
      <c r="H162" s="302"/>
      <c r="I162" s="302"/>
      <c r="J162" s="302"/>
      <c r="K162" s="292"/>
    </row>
    <row r="163" spans="2:11" s="1" customFormat="1" ht="18.75" customHeight="1">
      <c r="B163" s="265"/>
      <c r="C163" s="265"/>
      <c r="D163" s="265"/>
      <c r="E163" s="265"/>
      <c r="F163" s="265"/>
      <c r="G163" s="265"/>
      <c r="H163" s="265"/>
      <c r="I163" s="265"/>
      <c r="J163" s="265"/>
      <c r="K163" s="265"/>
    </row>
    <row r="164" spans="2:11" s="1" customFormat="1" ht="7.5" customHeight="1">
      <c r="B164" s="247"/>
      <c r="C164" s="248"/>
      <c r="D164" s="248"/>
      <c r="E164" s="248"/>
      <c r="F164" s="248"/>
      <c r="G164" s="248"/>
      <c r="H164" s="248"/>
      <c r="I164" s="248"/>
      <c r="J164" s="248"/>
      <c r="K164" s="249"/>
    </row>
    <row r="165" spans="2:11" s="1" customFormat="1" ht="45" customHeight="1">
      <c r="B165" s="250"/>
      <c r="C165" s="378" t="s">
        <v>1290</v>
      </c>
      <c r="D165" s="378"/>
      <c r="E165" s="378"/>
      <c r="F165" s="378"/>
      <c r="G165" s="378"/>
      <c r="H165" s="378"/>
      <c r="I165" s="378"/>
      <c r="J165" s="378"/>
      <c r="K165" s="251"/>
    </row>
    <row r="166" spans="2:11" s="1" customFormat="1" ht="17.25" customHeight="1">
      <c r="B166" s="250"/>
      <c r="C166" s="271" t="s">
        <v>1218</v>
      </c>
      <c r="D166" s="271"/>
      <c r="E166" s="271"/>
      <c r="F166" s="271" t="s">
        <v>1219</v>
      </c>
      <c r="G166" s="313"/>
      <c r="H166" s="314" t="s">
        <v>57</v>
      </c>
      <c r="I166" s="314" t="s">
        <v>60</v>
      </c>
      <c r="J166" s="271" t="s">
        <v>1220</v>
      </c>
      <c r="K166" s="251"/>
    </row>
    <row r="167" spans="2:11" s="1" customFormat="1" ht="17.25" customHeight="1">
      <c r="B167" s="252"/>
      <c r="C167" s="273" t="s">
        <v>1221</v>
      </c>
      <c r="D167" s="273"/>
      <c r="E167" s="273"/>
      <c r="F167" s="274" t="s">
        <v>1222</v>
      </c>
      <c r="G167" s="315"/>
      <c r="H167" s="316"/>
      <c r="I167" s="316"/>
      <c r="J167" s="273" t="s">
        <v>1223</v>
      </c>
      <c r="K167" s="253"/>
    </row>
    <row r="168" spans="2:11" s="1" customFormat="1" ht="5.25" customHeight="1">
      <c r="B168" s="281"/>
      <c r="C168" s="276"/>
      <c r="D168" s="276"/>
      <c r="E168" s="276"/>
      <c r="F168" s="276"/>
      <c r="G168" s="277"/>
      <c r="H168" s="276"/>
      <c r="I168" s="276"/>
      <c r="J168" s="276"/>
      <c r="K168" s="304"/>
    </row>
    <row r="169" spans="2:11" s="1" customFormat="1" ht="15" customHeight="1">
      <c r="B169" s="281"/>
      <c r="C169" s="258" t="s">
        <v>1227</v>
      </c>
      <c r="D169" s="258"/>
      <c r="E169" s="258"/>
      <c r="F169" s="279" t="s">
        <v>1224</v>
      </c>
      <c r="G169" s="258"/>
      <c r="H169" s="258" t="s">
        <v>1264</v>
      </c>
      <c r="I169" s="258" t="s">
        <v>1226</v>
      </c>
      <c r="J169" s="258">
        <v>120</v>
      </c>
      <c r="K169" s="304"/>
    </row>
    <row r="170" spans="2:11" s="1" customFormat="1" ht="15" customHeight="1">
      <c r="B170" s="281"/>
      <c r="C170" s="258" t="s">
        <v>1273</v>
      </c>
      <c r="D170" s="258"/>
      <c r="E170" s="258"/>
      <c r="F170" s="279" t="s">
        <v>1224</v>
      </c>
      <c r="G170" s="258"/>
      <c r="H170" s="258" t="s">
        <v>1274</v>
      </c>
      <c r="I170" s="258" t="s">
        <v>1226</v>
      </c>
      <c r="J170" s="258" t="s">
        <v>1275</v>
      </c>
      <c r="K170" s="304"/>
    </row>
    <row r="171" spans="2:11" s="1" customFormat="1" ht="15" customHeight="1">
      <c r="B171" s="281"/>
      <c r="C171" s="258" t="s">
        <v>1172</v>
      </c>
      <c r="D171" s="258"/>
      <c r="E171" s="258"/>
      <c r="F171" s="279" t="s">
        <v>1224</v>
      </c>
      <c r="G171" s="258"/>
      <c r="H171" s="258" t="s">
        <v>1291</v>
      </c>
      <c r="I171" s="258" t="s">
        <v>1226</v>
      </c>
      <c r="J171" s="258" t="s">
        <v>1275</v>
      </c>
      <c r="K171" s="304"/>
    </row>
    <row r="172" spans="2:11" s="1" customFormat="1" ht="15" customHeight="1">
      <c r="B172" s="281"/>
      <c r="C172" s="258" t="s">
        <v>1229</v>
      </c>
      <c r="D172" s="258"/>
      <c r="E172" s="258"/>
      <c r="F172" s="279" t="s">
        <v>1230</v>
      </c>
      <c r="G172" s="258"/>
      <c r="H172" s="258" t="s">
        <v>1291</v>
      </c>
      <c r="I172" s="258" t="s">
        <v>1226</v>
      </c>
      <c r="J172" s="258">
        <v>50</v>
      </c>
      <c r="K172" s="304"/>
    </row>
    <row r="173" spans="2:11" s="1" customFormat="1" ht="15" customHeight="1">
      <c r="B173" s="281"/>
      <c r="C173" s="258" t="s">
        <v>1232</v>
      </c>
      <c r="D173" s="258"/>
      <c r="E173" s="258"/>
      <c r="F173" s="279" t="s">
        <v>1224</v>
      </c>
      <c r="G173" s="258"/>
      <c r="H173" s="258" t="s">
        <v>1291</v>
      </c>
      <c r="I173" s="258" t="s">
        <v>1234</v>
      </c>
      <c r="J173" s="258"/>
      <c r="K173" s="304"/>
    </row>
    <row r="174" spans="2:11" s="1" customFormat="1" ht="15" customHeight="1">
      <c r="B174" s="281"/>
      <c r="C174" s="258" t="s">
        <v>1243</v>
      </c>
      <c r="D174" s="258"/>
      <c r="E174" s="258"/>
      <c r="F174" s="279" t="s">
        <v>1230</v>
      </c>
      <c r="G174" s="258"/>
      <c r="H174" s="258" t="s">
        <v>1291</v>
      </c>
      <c r="I174" s="258" t="s">
        <v>1226</v>
      </c>
      <c r="J174" s="258">
        <v>50</v>
      </c>
      <c r="K174" s="304"/>
    </row>
    <row r="175" spans="2:11" s="1" customFormat="1" ht="15" customHeight="1">
      <c r="B175" s="281"/>
      <c r="C175" s="258" t="s">
        <v>1251</v>
      </c>
      <c r="D175" s="258"/>
      <c r="E175" s="258"/>
      <c r="F175" s="279" t="s">
        <v>1230</v>
      </c>
      <c r="G175" s="258"/>
      <c r="H175" s="258" t="s">
        <v>1291</v>
      </c>
      <c r="I175" s="258" t="s">
        <v>1226</v>
      </c>
      <c r="J175" s="258">
        <v>50</v>
      </c>
      <c r="K175" s="304"/>
    </row>
    <row r="176" spans="2:11" s="1" customFormat="1" ht="15" customHeight="1">
      <c r="B176" s="281"/>
      <c r="C176" s="258" t="s">
        <v>1249</v>
      </c>
      <c r="D176" s="258"/>
      <c r="E176" s="258"/>
      <c r="F176" s="279" t="s">
        <v>1230</v>
      </c>
      <c r="G176" s="258"/>
      <c r="H176" s="258" t="s">
        <v>1291</v>
      </c>
      <c r="I176" s="258" t="s">
        <v>1226</v>
      </c>
      <c r="J176" s="258">
        <v>50</v>
      </c>
      <c r="K176" s="304"/>
    </row>
    <row r="177" spans="2:11" s="1" customFormat="1" ht="15" customHeight="1">
      <c r="B177" s="281"/>
      <c r="C177" s="258" t="s">
        <v>118</v>
      </c>
      <c r="D177" s="258"/>
      <c r="E177" s="258"/>
      <c r="F177" s="279" t="s">
        <v>1224</v>
      </c>
      <c r="G177" s="258"/>
      <c r="H177" s="258" t="s">
        <v>1292</v>
      </c>
      <c r="I177" s="258" t="s">
        <v>1293</v>
      </c>
      <c r="J177" s="258"/>
      <c r="K177" s="304"/>
    </row>
    <row r="178" spans="2:11" s="1" customFormat="1" ht="15" customHeight="1">
      <c r="B178" s="281"/>
      <c r="C178" s="258" t="s">
        <v>60</v>
      </c>
      <c r="D178" s="258"/>
      <c r="E178" s="258"/>
      <c r="F178" s="279" t="s">
        <v>1224</v>
      </c>
      <c r="G178" s="258"/>
      <c r="H178" s="258" t="s">
        <v>1294</v>
      </c>
      <c r="I178" s="258" t="s">
        <v>1295</v>
      </c>
      <c r="J178" s="258">
        <v>1</v>
      </c>
      <c r="K178" s="304"/>
    </row>
    <row r="179" spans="2:11" s="1" customFormat="1" ht="15" customHeight="1">
      <c r="B179" s="281"/>
      <c r="C179" s="258" t="s">
        <v>56</v>
      </c>
      <c r="D179" s="258"/>
      <c r="E179" s="258"/>
      <c r="F179" s="279" t="s">
        <v>1224</v>
      </c>
      <c r="G179" s="258"/>
      <c r="H179" s="258" t="s">
        <v>1296</v>
      </c>
      <c r="I179" s="258" t="s">
        <v>1226</v>
      </c>
      <c r="J179" s="258">
        <v>20</v>
      </c>
      <c r="K179" s="304"/>
    </row>
    <row r="180" spans="2:11" s="1" customFormat="1" ht="15" customHeight="1">
      <c r="B180" s="281"/>
      <c r="C180" s="258" t="s">
        <v>57</v>
      </c>
      <c r="D180" s="258"/>
      <c r="E180" s="258"/>
      <c r="F180" s="279" t="s">
        <v>1224</v>
      </c>
      <c r="G180" s="258"/>
      <c r="H180" s="258" t="s">
        <v>1297</v>
      </c>
      <c r="I180" s="258" t="s">
        <v>1226</v>
      </c>
      <c r="J180" s="258">
        <v>255</v>
      </c>
      <c r="K180" s="304"/>
    </row>
    <row r="181" spans="2:11" s="1" customFormat="1" ht="15" customHeight="1">
      <c r="B181" s="281"/>
      <c r="C181" s="258" t="s">
        <v>119</v>
      </c>
      <c r="D181" s="258"/>
      <c r="E181" s="258"/>
      <c r="F181" s="279" t="s">
        <v>1224</v>
      </c>
      <c r="G181" s="258"/>
      <c r="H181" s="258" t="s">
        <v>1188</v>
      </c>
      <c r="I181" s="258" t="s">
        <v>1226</v>
      </c>
      <c r="J181" s="258">
        <v>10</v>
      </c>
      <c r="K181" s="304"/>
    </row>
    <row r="182" spans="2:11" s="1" customFormat="1" ht="15" customHeight="1">
      <c r="B182" s="281"/>
      <c r="C182" s="258" t="s">
        <v>120</v>
      </c>
      <c r="D182" s="258"/>
      <c r="E182" s="258"/>
      <c r="F182" s="279" t="s">
        <v>1224</v>
      </c>
      <c r="G182" s="258"/>
      <c r="H182" s="258" t="s">
        <v>1298</v>
      </c>
      <c r="I182" s="258" t="s">
        <v>1259</v>
      </c>
      <c r="J182" s="258"/>
      <c r="K182" s="304"/>
    </row>
    <row r="183" spans="2:11" s="1" customFormat="1" ht="15" customHeight="1">
      <c r="B183" s="281"/>
      <c r="C183" s="258" t="s">
        <v>1299</v>
      </c>
      <c r="D183" s="258"/>
      <c r="E183" s="258"/>
      <c r="F183" s="279" t="s">
        <v>1224</v>
      </c>
      <c r="G183" s="258"/>
      <c r="H183" s="258" t="s">
        <v>1300</v>
      </c>
      <c r="I183" s="258" t="s">
        <v>1259</v>
      </c>
      <c r="J183" s="258"/>
      <c r="K183" s="304"/>
    </row>
    <row r="184" spans="2:11" s="1" customFormat="1" ht="15" customHeight="1">
      <c r="B184" s="281"/>
      <c r="C184" s="258" t="s">
        <v>1288</v>
      </c>
      <c r="D184" s="258"/>
      <c r="E184" s="258"/>
      <c r="F184" s="279" t="s">
        <v>1224</v>
      </c>
      <c r="G184" s="258"/>
      <c r="H184" s="258" t="s">
        <v>1301</v>
      </c>
      <c r="I184" s="258" t="s">
        <v>1259</v>
      </c>
      <c r="J184" s="258"/>
      <c r="K184" s="304"/>
    </row>
    <row r="185" spans="2:11" s="1" customFormat="1" ht="15" customHeight="1">
      <c r="B185" s="281"/>
      <c r="C185" s="258" t="s">
        <v>122</v>
      </c>
      <c r="D185" s="258"/>
      <c r="E185" s="258"/>
      <c r="F185" s="279" t="s">
        <v>1230</v>
      </c>
      <c r="G185" s="258"/>
      <c r="H185" s="258" t="s">
        <v>1302</v>
      </c>
      <c r="I185" s="258" t="s">
        <v>1226</v>
      </c>
      <c r="J185" s="258">
        <v>50</v>
      </c>
      <c r="K185" s="304"/>
    </row>
    <row r="186" spans="2:11" s="1" customFormat="1" ht="15" customHeight="1">
      <c r="B186" s="281"/>
      <c r="C186" s="258" t="s">
        <v>1303</v>
      </c>
      <c r="D186" s="258"/>
      <c r="E186" s="258"/>
      <c r="F186" s="279" t="s">
        <v>1230</v>
      </c>
      <c r="G186" s="258"/>
      <c r="H186" s="258" t="s">
        <v>1304</v>
      </c>
      <c r="I186" s="258" t="s">
        <v>1305</v>
      </c>
      <c r="J186" s="258"/>
      <c r="K186" s="304"/>
    </row>
    <row r="187" spans="2:11" s="1" customFormat="1" ht="15" customHeight="1">
      <c r="B187" s="281"/>
      <c r="C187" s="258" t="s">
        <v>1306</v>
      </c>
      <c r="D187" s="258"/>
      <c r="E187" s="258"/>
      <c r="F187" s="279" t="s">
        <v>1230</v>
      </c>
      <c r="G187" s="258"/>
      <c r="H187" s="258" t="s">
        <v>1307</v>
      </c>
      <c r="I187" s="258" t="s">
        <v>1305</v>
      </c>
      <c r="J187" s="258"/>
      <c r="K187" s="304"/>
    </row>
    <row r="188" spans="2:11" s="1" customFormat="1" ht="15" customHeight="1">
      <c r="B188" s="281"/>
      <c r="C188" s="258" t="s">
        <v>1308</v>
      </c>
      <c r="D188" s="258"/>
      <c r="E188" s="258"/>
      <c r="F188" s="279" t="s">
        <v>1230</v>
      </c>
      <c r="G188" s="258"/>
      <c r="H188" s="258" t="s">
        <v>1309</v>
      </c>
      <c r="I188" s="258" t="s">
        <v>1305</v>
      </c>
      <c r="J188" s="258"/>
      <c r="K188" s="304"/>
    </row>
    <row r="189" spans="2:11" s="1" customFormat="1" ht="15" customHeight="1">
      <c r="B189" s="281"/>
      <c r="C189" s="317" t="s">
        <v>1310</v>
      </c>
      <c r="D189" s="258"/>
      <c r="E189" s="258"/>
      <c r="F189" s="279" t="s">
        <v>1230</v>
      </c>
      <c r="G189" s="258"/>
      <c r="H189" s="258" t="s">
        <v>1311</v>
      </c>
      <c r="I189" s="258" t="s">
        <v>1312</v>
      </c>
      <c r="J189" s="318" t="s">
        <v>1313</v>
      </c>
      <c r="K189" s="304"/>
    </row>
    <row r="190" spans="2:11" s="1" customFormat="1" ht="15" customHeight="1">
      <c r="B190" s="281"/>
      <c r="C190" s="317" t="s">
        <v>45</v>
      </c>
      <c r="D190" s="258"/>
      <c r="E190" s="258"/>
      <c r="F190" s="279" t="s">
        <v>1224</v>
      </c>
      <c r="G190" s="258"/>
      <c r="H190" s="255" t="s">
        <v>1314</v>
      </c>
      <c r="I190" s="258" t="s">
        <v>1315</v>
      </c>
      <c r="J190" s="258"/>
      <c r="K190" s="304"/>
    </row>
    <row r="191" spans="2:11" s="1" customFormat="1" ht="15" customHeight="1">
      <c r="B191" s="281"/>
      <c r="C191" s="317" t="s">
        <v>1316</v>
      </c>
      <c r="D191" s="258"/>
      <c r="E191" s="258"/>
      <c r="F191" s="279" t="s">
        <v>1224</v>
      </c>
      <c r="G191" s="258"/>
      <c r="H191" s="258" t="s">
        <v>1317</v>
      </c>
      <c r="I191" s="258" t="s">
        <v>1259</v>
      </c>
      <c r="J191" s="258"/>
      <c r="K191" s="304"/>
    </row>
    <row r="192" spans="2:11" s="1" customFormat="1" ht="15" customHeight="1">
      <c r="B192" s="281"/>
      <c r="C192" s="317" t="s">
        <v>1318</v>
      </c>
      <c r="D192" s="258"/>
      <c r="E192" s="258"/>
      <c r="F192" s="279" t="s">
        <v>1224</v>
      </c>
      <c r="G192" s="258"/>
      <c r="H192" s="258" t="s">
        <v>1319</v>
      </c>
      <c r="I192" s="258" t="s">
        <v>1259</v>
      </c>
      <c r="J192" s="258"/>
      <c r="K192" s="304"/>
    </row>
    <row r="193" spans="2:11" s="1" customFormat="1" ht="15" customHeight="1">
      <c r="B193" s="281"/>
      <c r="C193" s="317" t="s">
        <v>1320</v>
      </c>
      <c r="D193" s="258"/>
      <c r="E193" s="258"/>
      <c r="F193" s="279" t="s">
        <v>1230</v>
      </c>
      <c r="G193" s="258"/>
      <c r="H193" s="258" t="s">
        <v>1321</v>
      </c>
      <c r="I193" s="258" t="s">
        <v>1259</v>
      </c>
      <c r="J193" s="258"/>
      <c r="K193" s="304"/>
    </row>
    <row r="194" spans="2:11" s="1" customFormat="1" ht="15" customHeight="1">
      <c r="B194" s="310"/>
      <c r="C194" s="319"/>
      <c r="D194" s="290"/>
      <c r="E194" s="290"/>
      <c r="F194" s="290"/>
      <c r="G194" s="290"/>
      <c r="H194" s="290"/>
      <c r="I194" s="290"/>
      <c r="J194" s="290"/>
      <c r="K194" s="311"/>
    </row>
    <row r="195" spans="2:11" s="1" customFormat="1" ht="18.75" customHeight="1">
      <c r="B195" s="292"/>
      <c r="C195" s="302"/>
      <c r="D195" s="302"/>
      <c r="E195" s="302"/>
      <c r="F195" s="312"/>
      <c r="G195" s="302"/>
      <c r="H195" s="302"/>
      <c r="I195" s="302"/>
      <c r="J195" s="302"/>
      <c r="K195" s="292"/>
    </row>
    <row r="196" spans="2:11" s="1" customFormat="1" ht="18.75" customHeight="1">
      <c r="B196" s="292"/>
      <c r="C196" s="302"/>
      <c r="D196" s="302"/>
      <c r="E196" s="302"/>
      <c r="F196" s="312"/>
      <c r="G196" s="302"/>
      <c r="H196" s="302"/>
      <c r="I196" s="302"/>
      <c r="J196" s="302"/>
      <c r="K196" s="292"/>
    </row>
    <row r="197" spans="2:11" s="1" customFormat="1" ht="18.75" customHeight="1">
      <c r="B197" s="265"/>
      <c r="C197" s="265"/>
      <c r="D197" s="265"/>
      <c r="E197" s="265"/>
      <c r="F197" s="265"/>
      <c r="G197" s="265"/>
      <c r="H197" s="265"/>
      <c r="I197" s="265"/>
      <c r="J197" s="265"/>
      <c r="K197" s="265"/>
    </row>
    <row r="198" spans="2:11" s="1" customFormat="1" ht="12">
      <c r="B198" s="247"/>
      <c r="C198" s="248"/>
      <c r="D198" s="248"/>
      <c r="E198" s="248"/>
      <c r="F198" s="248"/>
      <c r="G198" s="248"/>
      <c r="H198" s="248"/>
      <c r="I198" s="248"/>
      <c r="J198" s="248"/>
      <c r="K198" s="249"/>
    </row>
    <row r="199" spans="2:11" s="1" customFormat="1" ht="22.2">
      <c r="B199" s="250"/>
      <c r="C199" s="378" t="s">
        <v>1322</v>
      </c>
      <c r="D199" s="378"/>
      <c r="E199" s="378"/>
      <c r="F199" s="378"/>
      <c r="G199" s="378"/>
      <c r="H199" s="378"/>
      <c r="I199" s="378"/>
      <c r="J199" s="378"/>
      <c r="K199" s="251"/>
    </row>
    <row r="200" spans="2:11" s="1" customFormat="1" ht="25.5" customHeight="1">
      <c r="B200" s="250"/>
      <c r="C200" s="320" t="s">
        <v>1323</v>
      </c>
      <c r="D200" s="320"/>
      <c r="E200" s="320"/>
      <c r="F200" s="320" t="s">
        <v>1324</v>
      </c>
      <c r="G200" s="321"/>
      <c r="H200" s="379" t="s">
        <v>1325</v>
      </c>
      <c r="I200" s="379"/>
      <c r="J200" s="379"/>
      <c r="K200" s="251"/>
    </row>
    <row r="201" spans="2:11" s="1" customFormat="1" ht="5.25" customHeight="1">
      <c r="B201" s="281"/>
      <c r="C201" s="276"/>
      <c r="D201" s="276"/>
      <c r="E201" s="276"/>
      <c r="F201" s="276"/>
      <c r="G201" s="302"/>
      <c r="H201" s="276"/>
      <c r="I201" s="276"/>
      <c r="J201" s="276"/>
      <c r="K201" s="304"/>
    </row>
    <row r="202" spans="2:11" s="1" customFormat="1" ht="15" customHeight="1">
      <c r="B202" s="281"/>
      <c r="C202" s="258" t="s">
        <v>1315</v>
      </c>
      <c r="D202" s="258"/>
      <c r="E202" s="258"/>
      <c r="F202" s="279" t="s">
        <v>46</v>
      </c>
      <c r="G202" s="258"/>
      <c r="H202" s="380" t="s">
        <v>1326</v>
      </c>
      <c r="I202" s="380"/>
      <c r="J202" s="380"/>
      <c r="K202" s="304"/>
    </row>
    <row r="203" spans="2:11" s="1" customFormat="1" ht="15" customHeight="1">
      <c r="B203" s="281"/>
      <c r="C203" s="258"/>
      <c r="D203" s="258"/>
      <c r="E203" s="258"/>
      <c r="F203" s="279" t="s">
        <v>47</v>
      </c>
      <c r="G203" s="258"/>
      <c r="H203" s="380" t="s">
        <v>1327</v>
      </c>
      <c r="I203" s="380"/>
      <c r="J203" s="380"/>
      <c r="K203" s="304"/>
    </row>
    <row r="204" spans="2:11" s="1" customFormat="1" ht="15" customHeight="1">
      <c r="B204" s="281"/>
      <c r="C204" s="258"/>
      <c r="D204" s="258"/>
      <c r="E204" s="258"/>
      <c r="F204" s="279" t="s">
        <v>50</v>
      </c>
      <c r="G204" s="258"/>
      <c r="H204" s="380" t="s">
        <v>1328</v>
      </c>
      <c r="I204" s="380"/>
      <c r="J204" s="380"/>
      <c r="K204" s="304"/>
    </row>
    <row r="205" spans="2:11" s="1" customFormat="1" ht="15" customHeight="1">
      <c r="B205" s="281"/>
      <c r="C205" s="258"/>
      <c r="D205" s="258"/>
      <c r="E205" s="258"/>
      <c r="F205" s="279" t="s">
        <v>48</v>
      </c>
      <c r="G205" s="258"/>
      <c r="H205" s="380" t="s">
        <v>1329</v>
      </c>
      <c r="I205" s="380"/>
      <c r="J205" s="380"/>
      <c r="K205" s="304"/>
    </row>
    <row r="206" spans="2:11" s="1" customFormat="1" ht="15" customHeight="1">
      <c r="B206" s="281"/>
      <c r="C206" s="258"/>
      <c r="D206" s="258"/>
      <c r="E206" s="258"/>
      <c r="F206" s="279" t="s">
        <v>49</v>
      </c>
      <c r="G206" s="258"/>
      <c r="H206" s="380" t="s">
        <v>1330</v>
      </c>
      <c r="I206" s="380"/>
      <c r="J206" s="380"/>
      <c r="K206" s="304"/>
    </row>
    <row r="207" spans="2:11" s="1" customFormat="1" ht="15" customHeight="1">
      <c r="B207" s="281"/>
      <c r="C207" s="258"/>
      <c r="D207" s="258"/>
      <c r="E207" s="258"/>
      <c r="F207" s="279"/>
      <c r="G207" s="258"/>
      <c r="H207" s="258"/>
      <c r="I207" s="258"/>
      <c r="J207" s="258"/>
      <c r="K207" s="304"/>
    </row>
    <row r="208" spans="2:11" s="1" customFormat="1" ht="15" customHeight="1">
      <c r="B208" s="281"/>
      <c r="C208" s="258" t="s">
        <v>1271</v>
      </c>
      <c r="D208" s="258"/>
      <c r="E208" s="258"/>
      <c r="F208" s="279" t="s">
        <v>82</v>
      </c>
      <c r="G208" s="258"/>
      <c r="H208" s="380" t="s">
        <v>1331</v>
      </c>
      <c r="I208" s="380"/>
      <c r="J208" s="380"/>
      <c r="K208" s="304"/>
    </row>
    <row r="209" spans="2:11" s="1" customFormat="1" ht="15" customHeight="1">
      <c r="B209" s="281"/>
      <c r="C209" s="258"/>
      <c r="D209" s="258"/>
      <c r="E209" s="258"/>
      <c r="F209" s="279" t="s">
        <v>1166</v>
      </c>
      <c r="G209" s="258"/>
      <c r="H209" s="380" t="s">
        <v>1167</v>
      </c>
      <c r="I209" s="380"/>
      <c r="J209" s="380"/>
      <c r="K209" s="304"/>
    </row>
    <row r="210" spans="2:11" s="1" customFormat="1" ht="15" customHeight="1">
      <c r="B210" s="281"/>
      <c r="C210" s="258"/>
      <c r="D210" s="258"/>
      <c r="E210" s="258"/>
      <c r="F210" s="279" t="s">
        <v>1164</v>
      </c>
      <c r="G210" s="258"/>
      <c r="H210" s="380" t="s">
        <v>1332</v>
      </c>
      <c r="I210" s="380"/>
      <c r="J210" s="380"/>
      <c r="K210" s="304"/>
    </row>
    <row r="211" spans="2:11" s="1" customFormat="1" ht="15" customHeight="1">
      <c r="B211" s="322"/>
      <c r="C211" s="258"/>
      <c r="D211" s="258"/>
      <c r="E211" s="258"/>
      <c r="F211" s="279" t="s">
        <v>1168</v>
      </c>
      <c r="G211" s="317"/>
      <c r="H211" s="381" t="s">
        <v>1169</v>
      </c>
      <c r="I211" s="381"/>
      <c r="J211" s="381"/>
      <c r="K211" s="323"/>
    </row>
    <row r="212" spans="2:11" s="1" customFormat="1" ht="15" customHeight="1">
      <c r="B212" s="322"/>
      <c r="C212" s="258"/>
      <c r="D212" s="258"/>
      <c r="E212" s="258"/>
      <c r="F212" s="279" t="s">
        <v>1170</v>
      </c>
      <c r="G212" s="317"/>
      <c r="H212" s="381" t="s">
        <v>1333</v>
      </c>
      <c r="I212" s="381"/>
      <c r="J212" s="381"/>
      <c r="K212" s="323"/>
    </row>
    <row r="213" spans="2:11" s="1" customFormat="1" ht="15" customHeight="1">
      <c r="B213" s="322"/>
      <c r="C213" s="258"/>
      <c r="D213" s="258"/>
      <c r="E213" s="258"/>
      <c r="F213" s="279"/>
      <c r="G213" s="317"/>
      <c r="H213" s="308"/>
      <c r="I213" s="308"/>
      <c r="J213" s="308"/>
      <c r="K213" s="323"/>
    </row>
    <row r="214" spans="2:11" s="1" customFormat="1" ht="15" customHeight="1">
      <c r="B214" s="322"/>
      <c r="C214" s="258" t="s">
        <v>1295</v>
      </c>
      <c r="D214" s="258"/>
      <c r="E214" s="258"/>
      <c r="F214" s="279">
        <v>1</v>
      </c>
      <c r="G214" s="317"/>
      <c r="H214" s="381" t="s">
        <v>1334</v>
      </c>
      <c r="I214" s="381"/>
      <c r="J214" s="381"/>
      <c r="K214" s="323"/>
    </row>
    <row r="215" spans="2:11" s="1" customFormat="1" ht="15" customHeight="1">
      <c r="B215" s="322"/>
      <c r="C215" s="258"/>
      <c r="D215" s="258"/>
      <c r="E215" s="258"/>
      <c r="F215" s="279">
        <v>2</v>
      </c>
      <c r="G215" s="317"/>
      <c r="H215" s="381" t="s">
        <v>1335</v>
      </c>
      <c r="I215" s="381"/>
      <c r="J215" s="381"/>
      <c r="K215" s="323"/>
    </row>
    <row r="216" spans="2:11" s="1" customFormat="1" ht="15" customHeight="1">
      <c r="B216" s="322"/>
      <c r="C216" s="258"/>
      <c r="D216" s="258"/>
      <c r="E216" s="258"/>
      <c r="F216" s="279">
        <v>3</v>
      </c>
      <c r="G216" s="317"/>
      <c r="H216" s="381" t="s">
        <v>1336</v>
      </c>
      <c r="I216" s="381"/>
      <c r="J216" s="381"/>
      <c r="K216" s="323"/>
    </row>
    <row r="217" spans="2:11" s="1" customFormat="1" ht="15" customHeight="1">
      <c r="B217" s="322"/>
      <c r="C217" s="258"/>
      <c r="D217" s="258"/>
      <c r="E217" s="258"/>
      <c r="F217" s="279">
        <v>4</v>
      </c>
      <c r="G217" s="317"/>
      <c r="H217" s="381" t="s">
        <v>1337</v>
      </c>
      <c r="I217" s="381"/>
      <c r="J217" s="381"/>
      <c r="K217" s="323"/>
    </row>
    <row r="218" spans="2:11" s="1" customFormat="1" ht="12.75" customHeight="1">
      <c r="B218" s="324"/>
      <c r="C218" s="325"/>
      <c r="D218" s="325"/>
      <c r="E218" s="325"/>
      <c r="F218" s="325"/>
      <c r="G218" s="325"/>
      <c r="H218" s="325"/>
      <c r="I218" s="325"/>
      <c r="J218" s="325"/>
      <c r="K218" s="326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02 - ČOV Lipnice </vt:lpstr>
      <vt:lpstr>Pokyny pro vyplnění</vt:lpstr>
      <vt:lpstr>'Rekapitulace stavby'!Názvy_tisku</vt:lpstr>
      <vt:lpstr>'SO 02 - ČOV Lipnice '!Názvy_tisku</vt:lpstr>
      <vt:lpstr>'Pokyny pro vyplnění'!Oblast_tisku</vt:lpstr>
      <vt:lpstr>'Rekapitulace stavby'!Oblast_tisku</vt:lpstr>
      <vt:lpstr>'SO 02 - ČOV Lipnice 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DESKTOP-2FHCJ8N\acer</dc:creator>
  <cp:lastModifiedBy>Jindřich Jindřich</cp:lastModifiedBy>
  <dcterms:created xsi:type="dcterms:W3CDTF">2021-06-25T06:58:58Z</dcterms:created>
  <dcterms:modified xsi:type="dcterms:W3CDTF">2021-06-25T10:34:14Z</dcterms:modified>
</cp:coreProperties>
</file>