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dominik.jares.JIKA-CZ\Desktop\"/>
    </mc:Choice>
  </mc:AlternateContent>
  <xr:revisionPtr revIDLastSave="0" documentId="13_ncr:1_{948BE871-1C13-430E-9E75-8B904C6BE236}" xr6:coauthVersionLast="46" xr6:coauthVersionMax="46" xr10:uidLastSave="{00000000-0000-0000-0000-000000000000}"/>
  <bookViews>
    <workbookView xWindow="8520" yWindow="690" windowWidth="22410" windowHeight="16830" xr2:uid="{00000000-000D-0000-FFFF-FFFF00000000}"/>
  </bookViews>
  <sheets>
    <sheet name="Rekapitulace stavby" sheetId="1" r:id="rId1"/>
    <sheet name="LYSA 01 - SO-01-Vlastní b..." sheetId="2" r:id="rId2"/>
    <sheet name="LYSA 02 - SO-02-Zpevněné ..." sheetId="3" r:id="rId3"/>
    <sheet name="LYSA 03 - SO-03-Venkovní ..." sheetId="4" r:id="rId4"/>
    <sheet name="LYSA 04 - SO-04-Venkovní ..." sheetId="5" r:id="rId5"/>
    <sheet name="LYSA 05 - SO-05-Trafostanice" sheetId="6" r:id="rId6"/>
    <sheet name="LYSA 06 - SO-06-Vedení plynu" sheetId="7" r:id="rId7"/>
    <sheet name="LYSA 07 - SO-07-Vedení sl..." sheetId="8" r:id="rId8"/>
    <sheet name="LYSA 08 - SO-08-Sadové úp..." sheetId="9" r:id="rId9"/>
    <sheet name="LYSA 09 - SO-09-Demolice" sheetId="10" r:id="rId10"/>
    <sheet name="LYSA 10 - SO-10-Veřejné o..." sheetId="11" r:id="rId11"/>
    <sheet name="LYSA 12 - SO-12-Interiero..." sheetId="12" r:id="rId12"/>
  </sheets>
  <definedNames>
    <definedName name="_xlnm._FilterDatabase" localSheetId="1" hidden="1">'LYSA 01 - SO-01-Vlastní b...'!$C$157:$K$1007</definedName>
    <definedName name="_xlnm._FilterDatabase" localSheetId="2" hidden="1">'LYSA 02 - SO-02-Zpevněné ...'!$C$117:$K$121</definedName>
    <definedName name="_xlnm._FilterDatabase" localSheetId="3" hidden="1">'LYSA 03 - SO-03-Venkovní ...'!$C$117:$K$121</definedName>
    <definedName name="_xlnm._FilterDatabase" localSheetId="4" hidden="1">'LYSA 04 - SO-04-Venkovní ...'!$C$117:$K$121</definedName>
    <definedName name="_xlnm._FilterDatabase" localSheetId="5" hidden="1">'LYSA 05 - SO-05-Trafostanice'!$C$117:$K$121</definedName>
    <definedName name="_xlnm._FilterDatabase" localSheetId="6" hidden="1">'LYSA 06 - SO-06-Vedení plynu'!$C$117:$K$121</definedName>
    <definedName name="_xlnm._FilterDatabase" localSheetId="7" hidden="1">'LYSA 07 - SO-07-Vedení sl...'!$C$117:$K$121</definedName>
    <definedName name="_xlnm._FilterDatabase" localSheetId="8" hidden="1">'LYSA 08 - SO-08-Sadové úp...'!$C$117:$K$121</definedName>
    <definedName name="_xlnm._FilterDatabase" localSheetId="9" hidden="1">'LYSA 09 - SO-09-Demolice'!$C$119:$K$155</definedName>
    <definedName name="_xlnm._FilterDatabase" localSheetId="10" hidden="1">'LYSA 10 - SO-10-Veřejné o...'!$C$117:$K$121</definedName>
    <definedName name="_xlnm._FilterDatabase" localSheetId="11" hidden="1">'LYSA 12 - SO-12-Interiero...'!$C$117:$K$290</definedName>
    <definedName name="_xlnm.Print_Titles" localSheetId="1">'LYSA 01 - SO-01-Vlastní b...'!$157:$157</definedName>
    <definedName name="_xlnm.Print_Titles" localSheetId="2">'LYSA 02 - SO-02-Zpevněné ...'!$117:$117</definedName>
    <definedName name="_xlnm.Print_Titles" localSheetId="3">'LYSA 03 - SO-03-Venkovní ...'!$117:$117</definedName>
    <definedName name="_xlnm.Print_Titles" localSheetId="4">'LYSA 04 - SO-04-Venkovní ...'!$117:$117</definedName>
    <definedName name="_xlnm.Print_Titles" localSheetId="5">'LYSA 05 - SO-05-Trafostanice'!$117:$117</definedName>
    <definedName name="_xlnm.Print_Titles" localSheetId="6">'LYSA 06 - SO-06-Vedení plynu'!$117:$117</definedName>
    <definedName name="_xlnm.Print_Titles" localSheetId="7">'LYSA 07 - SO-07-Vedení sl...'!$117:$117</definedName>
    <definedName name="_xlnm.Print_Titles" localSheetId="8">'LYSA 08 - SO-08-Sadové úp...'!$117:$117</definedName>
    <definedName name="_xlnm.Print_Titles" localSheetId="9">'LYSA 09 - SO-09-Demolice'!$119:$119</definedName>
    <definedName name="_xlnm.Print_Titles" localSheetId="10">'LYSA 10 - SO-10-Veřejné o...'!$117:$117</definedName>
    <definedName name="_xlnm.Print_Titles" localSheetId="11">'LYSA 12 - SO-12-Interiero...'!$117:$117</definedName>
    <definedName name="_xlnm.Print_Titles" localSheetId="0">'Rekapitulace stavby'!$92:$92</definedName>
    <definedName name="_xlnm.Print_Area" localSheetId="1">'LYSA 01 - SO-01-Vlastní b...'!$C$4:$J$76,'LYSA 01 - SO-01-Vlastní b...'!$C$82:$J$139,'LYSA 01 - SO-01-Vlastní b...'!$C$145:$K$1007</definedName>
    <definedName name="_xlnm.Print_Area" localSheetId="2">'LYSA 02 - SO-02-Zpevněné ...'!$C$4:$J$76,'LYSA 02 - SO-02-Zpevněné ...'!$C$82:$J$99,'LYSA 02 - SO-02-Zpevněné ...'!$C$105:$K$121</definedName>
    <definedName name="_xlnm.Print_Area" localSheetId="3">'LYSA 03 - SO-03-Venkovní ...'!$C$4:$J$76,'LYSA 03 - SO-03-Venkovní ...'!$C$82:$J$99,'LYSA 03 - SO-03-Venkovní ...'!$C$105:$K$121</definedName>
    <definedName name="_xlnm.Print_Area" localSheetId="4">'LYSA 04 - SO-04-Venkovní ...'!$C$4:$J$76,'LYSA 04 - SO-04-Venkovní ...'!$C$82:$J$99,'LYSA 04 - SO-04-Venkovní ...'!$C$105:$K$121</definedName>
    <definedName name="_xlnm.Print_Area" localSheetId="5">'LYSA 05 - SO-05-Trafostanice'!$C$4:$J$76,'LYSA 05 - SO-05-Trafostanice'!$C$82:$J$99,'LYSA 05 - SO-05-Trafostanice'!$C$105:$K$121</definedName>
    <definedName name="_xlnm.Print_Area" localSheetId="6">'LYSA 06 - SO-06-Vedení plynu'!$C$4:$J$76,'LYSA 06 - SO-06-Vedení plynu'!$C$82:$J$99,'LYSA 06 - SO-06-Vedení plynu'!$C$105:$K$121</definedName>
    <definedName name="_xlnm.Print_Area" localSheetId="7">'LYSA 07 - SO-07-Vedení sl...'!$C$4:$J$76,'LYSA 07 - SO-07-Vedení sl...'!$C$82:$J$99,'LYSA 07 - SO-07-Vedení sl...'!$C$105:$K$121</definedName>
    <definedName name="_xlnm.Print_Area" localSheetId="8">'LYSA 08 - SO-08-Sadové úp...'!$C$4:$J$76,'LYSA 08 - SO-08-Sadové úp...'!$C$82:$J$99,'LYSA 08 - SO-08-Sadové úp...'!$C$105:$K$121</definedName>
    <definedName name="_xlnm.Print_Area" localSheetId="9">'LYSA 09 - SO-09-Demolice'!$C$4:$J$76,'LYSA 09 - SO-09-Demolice'!$C$82:$J$101,'LYSA 09 - SO-09-Demolice'!$C$107:$K$155</definedName>
    <definedName name="_xlnm.Print_Area" localSheetId="10">'LYSA 10 - SO-10-Veřejné o...'!$C$4:$J$76,'LYSA 10 - SO-10-Veřejné o...'!$C$82:$J$99,'LYSA 10 - SO-10-Veřejné o...'!$C$105:$K$121</definedName>
    <definedName name="_xlnm.Print_Area" localSheetId="11">'LYSA 12 - SO-12-Interiero...'!$C$4:$J$76,'LYSA 12 - SO-12-Interiero...'!$C$82:$J$99,'LYSA 12 - SO-12-Interiero...'!$C$105:$K$290</definedName>
    <definedName name="_xlnm.Print_Area" localSheetId="0">'Rekapitulace stavby'!$D$4:$AO$76,'Rekapitulace stavby'!$C$82:$AQ$106</definedName>
  </definedNames>
  <calcPr calcId="181029"/>
</workbook>
</file>

<file path=xl/calcChain.xml><?xml version="1.0" encoding="utf-8"?>
<calcChain xmlns="http://schemas.openxmlformats.org/spreadsheetml/2006/main">
  <c r="J37" i="12" l="1"/>
  <c r="J36" i="12"/>
  <c r="AY105" i="1" s="1"/>
  <c r="J35" i="12"/>
  <c r="AX105" i="1" s="1"/>
  <c r="BI289" i="12"/>
  <c r="BH289" i="12"/>
  <c r="BG289" i="12"/>
  <c r="BF289" i="12"/>
  <c r="T289" i="12"/>
  <c r="R289" i="12"/>
  <c r="P289" i="12"/>
  <c r="BI287" i="12"/>
  <c r="BH287" i="12"/>
  <c r="BG287" i="12"/>
  <c r="BF287" i="12"/>
  <c r="T287" i="12"/>
  <c r="R287" i="12"/>
  <c r="P287" i="12"/>
  <c r="BI285" i="12"/>
  <c r="BH285" i="12"/>
  <c r="BG285" i="12"/>
  <c r="BF285" i="12"/>
  <c r="T285" i="12"/>
  <c r="R285" i="12"/>
  <c r="P285" i="12"/>
  <c r="BI283" i="12"/>
  <c r="BH283" i="12"/>
  <c r="BG283" i="12"/>
  <c r="BF283" i="12"/>
  <c r="T283" i="12"/>
  <c r="R283" i="12"/>
  <c r="P283" i="12"/>
  <c r="BI281" i="12"/>
  <c r="BH281" i="12"/>
  <c r="BG281" i="12"/>
  <c r="BF281" i="12"/>
  <c r="T281" i="12"/>
  <c r="R281" i="12"/>
  <c r="P281" i="12"/>
  <c r="BI279" i="12"/>
  <c r="BH279" i="12"/>
  <c r="BG279" i="12"/>
  <c r="BF279" i="12"/>
  <c r="T279" i="12"/>
  <c r="R279" i="12"/>
  <c r="P279" i="12"/>
  <c r="BI277" i="12"/>
  <c r="BH277" i="12"/>
  <c r="BG277" i="12"/>
  <c r="BF277" i="12"/>
  <c r="T277" i="12"/>
  <c r="R277" i="12"/>
  <c r="P277" i="12"/>
  <c r="BI275" i="12"/>
  <c r="BH275" i="12"/>
  <c r="BG275" i="12"/>
  <c r="BF275" i="12"/>
  <c r="T275" i="12"/>
  <c r="R275" i="12"/>
  <c r="P275" i="12"/>
  <c r="BI273" i="12"/>
  <c r="BH273" i="12"/>
  <c r="BG273" i="12"/>
  <c r="BF273" i="12"/>
  <c r="T273" i="12"/>
  <c r="R273" i="12"/>
  <c r="P273" i="12"/>
  <c r="BI271" i="12"/>
  <c r="BH271" i="12"/>
  <c r="BG271" i="12"/>
  <c r="BF271" i="12"/>
  <c r="T271" i="12"/>
  <c r="R271" i="12"/>
  <c r="P271" i="12"/>
  <c r="BI269" i="12"/>
  <c r="BH269" i="12"/>
  <c r="BG269" i="12"/>
  <c r="BF269" i="12"/>
  <c r="T269" i="12"/>
  <c r="R269" i="12"/>
  <c r="P269" i="12"/>
  <c r="BI267" i="12"/>
  <c r="BH267" i="12"/>
  <c r="BG267" i="12"/>
  <c r="BF267" i="12"/>
  <c r="T267" i="12"/>
  <c r="R267" i="12"/>
  <c r="P267" i="12"/>
  <c r="BI265" i="12"/>
  <c r="BH265" i="12"/>
  <c r="BG265" i="12"/>
  <c r="BF265" i="12"/>
  <c r="T265" i="12"/>
  <c r="R265" i="12"/>
  <c r="P265" i="12"/>
  <c r="BI263" i="12"/>
  <c r="BH263" i="12"/>
  <c r="BG263" i="12"/>
  <c r="BF263" i="12"/>
  <c r="T263" i="12"/>
  <c r="R263" i="12"/>
  <c r="P263" i="12"/>
  <c r="BI261" i="12"/>
  <c r="BH261" i="12"/>
  <c r="BG261" i="12"/>
  <c r="BF261" i="12"/>
  <c r="T261" i="12"/>
  <c r="R261" i="12"/>
  <c r="P261" i="12"/>
  <c r="BI259" i="12"/>
  <c r="BH259" i="12"/>
  <c r="BG259" i="12"/>
  <c r="BF259" i="12"/>
  <c r="T259" i="12"/>
  <c r="R259" i="12"/>
  <c r="P259" i="12"/>
  <c r="BI257" i="12"/>
  <c r="BH257" i="12"/>
  <c r="BG257" i="12"/>
  <c r="BF257" i="12"/>
  <c r="T257" i="12"/>
  <c r="R257" i="12"/>
  <c r="P257" i="12"/>
  <c r="BI255" i="12"/>
  <c r="BH255" i="12"/>
  <c r="BG255" i="12"/>
  <c r="BF255" i="12"/>
  <c r="T255" i="12"/>
  <c r="R255" i="12"/>
  <c r="P255" i="12"/>
  <c r="BI253" i="12"/>
  <c r="BH253" i="12"/>
  <c r="BG253" i="12"/>
  <c r="BF253" i="12"/>
  <c r="T253" i="12"/>
  <c r="R253" i="12"/>
  <c r="P253" i="12"/>
  <c r="BI251" i="12"/>
  <c r="BH251" i="12"/>
  <c r="BG251" i="12"/>
  <c r="BF251" i="12"/>
  <c r="T251" i="12"/>
  <c r="R251" i="12"/>
  <c r="P251" i="12"/>
  <c r="BI249" i="12"/>
  <c r="BH249" i="12"/>
  <c r="BG249" i="12"/>
  <c r="BF249" i="12"/>
  <c r="T249" i="12"/>
  <c r="R249" i="12"/>
  <c r="P249" i="12"/>
  <c r="BI247" i="12"/>
  <c r="BH247" i="12"/>
  <c r="BG247" i="12"/>
  <c r="BF247" i="12"/>
  <c r="T247" i="12"/>
  <c r="R247" i="12"/>
  <c r="P247" i="12"/>
  <c r="BI245" i="12"/>
  <c r="BH245" i="12"/>
  <c r="BG245" i="12"/>
  <c r="BF245" i="12"/>
  <c r="T245" i="12"/>
  <c r="R245" i="12"/>
  <c r="P245" i="12"/>
  <c r="BI243" i="12"/>
  <c r="BH243" i="12"/>
  <c r="BG243" i="12"/>
  <c r="BF243" i="12"/>
  <c r="T243" i="12"/>
  <c r="R243" i="12"/>
  <c r="P243" i="12"/>
  <c r="BI241" i="12"/>
  <c r="BH241" i="12"/>
  <c r="BG241" i="12"/>
  <c r="BF241" i="12"/>
  <c r="T241" i="12"/>
  <c r="R241" i="12"/>
  <c r="P241" i="12"/>
  <c r="BI239" i="12"/>
  <c r="BH239" i="12"/>
  <c r="BG239" i="12"/>
  <c r="BF239" i="12"/>
  <c r="T239" i="12"/>
  <c r="R239" i="12"/>
  <c r="P239" i="12"/>
  <c r="BI237" i="12"/>
  <c r="BH237" i="12"/>
  <c r="BG237" i="12"/>
  <c r="BF237" i="12"/>
  <c r="T237" i="12"/>
  <c r="R237" i="12"/>
  <c r="P237" i="12"/>
  <c r="BI235" i="12"/>
  <c r="BH235" i="12"/>
  <c r="BG235" i="12"/>
  <c r="BF235" i="12"/>
  <c r="T235" i="12"/>
  <c r="R235" i="12"/>
  <c r="P235" i="12"/>
  <c r="BI233" i="12"/>
  <c r="BH233" i="12"/>
  <c r="BG233" i="12"/>
  <c r="BF233" i="12"/>
  <c r="T233" i="12"/>
  <c r="R233" i="12"/>
  <c r="P233" i="12"/>
  <c r="BI231" i="12"/>
  <c r="BH231" i="12"/>
  <c r="BG231" i="12"/>
  <c r="BF231" i="12"/>
  <c r="T231" i="12"/>
  <c r="R231" i="12"/>
  <c r="P231" i="12"/>
  <c r="BI229" i="12"/>
  <c r="BH229" i="12"/>
  <c r="BG229" i="12"/>
  <c r="BF229" i="12"/>
  <c r="T229" i="12"/>
  <c r="R229" i="12"/>
  <c r="P229" i="12"/>
  <c r="BI227" i="12"/>
  <c r="BH227" i="12"/>
  <c r="BG227" i="12"/>
  <c r="BF227" i="12"/>
  <c r="T227" i="12"/>
  <c r="R227" i="12"/>
  <c r="P227" i="12"/>
  <c r="BI225" i="12"/>
  <c r="BH225" i="12"/>
  <c r="BG225" i="12"/>
  <c r="BF225" i="12"/>
  <c r="T225" i="12"/>
  <c r="R225" i="12"/>
  <c r="P225" i="12"/>
  <c r="BI223" i="12"/>
  <c r="BH223" i="12"/>
  <c r="BG223" i="12"/>
  <c r="BF223" i="12"/>
  <c r="T223" i="12"/>
  <c r="R223" i="12"/>
  <c r="P223" i="12"/>
  <c r="BI221" i="12"/>
  <c r="BH221" i="12"/>
  <c r="BG221" i="12"/>
  <c r="BF221" i="12"/>
  <c r="T221" i="12"/>
  <c r="R221" i="12"/>
  <c r="P221" i="12"/>
  <c r="BI219" i="12"/>
  <c r="BH219" i="12"/>
  <c r="BG219" i="12"/>
  <c r="BF219" i="12"/>
  <c r="T219" i="12"/>
  <c r="R219" i="12"/>
  <c r="P219" i="12"/>
  <c r="BI217" i="12"/>
  <c r="BH217" i="12"/>
  <c r="BG217" i="12"/>
  <c r="BF217" i="12"/>
  <c r="T217" i="12"/>
  <c r="R217" i="12"/>
  <c r="P217" i="12"/>
  <c r="BI215" i="12"/>
  <c r="BH215" i="12"/>
  <c r="BG215" i="12"/>
  <c r="BF215" i="12"/>
  <c r="T215" i="12"/>
  <c r="R215" i="12"/>
  <c r="P215" i="12"/>
  <c r="BI213" i="12"/>
  <c r="BH213" i="12"/>
  <c r="BG213" i="12"/>
  <c r="BF213" i="12"/>
  <c r="T213" i="12"/>
  <c r="R213" i="12"/>
  <c r="P213" i="12"/>
  <c r="BI211" i="12"/>
  <c r="BH211" i="12"/>
  <c r="BG211" i="12"/>
  <c r="BF211" i="12"/>
  <c r="T211" i="12"/>
  <c r="R211" i="12"/>
  <c r="P211" i="12"/>
  <c r="BI209" i="12"/>
  <c r="BH209" i="12"/>
  <c r="BG209" i="12"/>
  <c r="BF209" i="12"/>
  <c r="T209" i="12"/>
  <c r="R209" i="12"/>
  <c r="P209" i="12"/>
  <c r="BI207" i="12"/>
  <c r="BH207" i="12"/>
  <c r="BG207" i="12"/>
  <c r="BF207" i="12"/>
  <c r="T207" i="12"/>
  <c r="R207" i="12"/>
  <c r="P207" i="12"/>
  <c r="BI205" i="12"/>
  <c r="BH205" i="12"/>
  <c r="BG205" i="12"/>
  <c r="BF205" i="12"/>
  <c r="T205" i="12"/>
  <c r="R205" i="12"/>
  <c r="P205" i="12"/>
  <c r="BI203" i="12"/>
  <c r="BH203" i="12"/>
  <c r="BG203" i="12"/>
  <c r="BF203" i="12"/>
  <c r="T203" i="12"/>
  <c r="R203" i="12"/>
  <c r="P203" i="12"/>
  <c r="BI201" i="12"/>
  <c r="BH201" i="12"/>
  <c r="BG201" i="12"/>
  <c r="BF201" i="12"/>
  <c r="T201" i="12"/>
  <c r="R201" i="12"/>
  <c r="P201" i="12"/>
  <c r="BI199" i="12"/>
  <c r="BH199" i="12"/>
  <c r="BG199" i="12"/>
  <c r="BF199" i="12"/>
  <c r="T199" i="12"/>
  <c r="R199" i="12"/>
  <c r="P199" i="12"/>
  <c r="BI197" i="12"/>
  <c r="BH197" i="12"/>
  <c r="BG197" i="12"/>
  <c r="BF197" i="12"/>
  <c r="T197" i="12"/>
  <c r="R197" i="12"/>
  <c r="P197" i="12"/>
  <c r="BI195" i="12"/>
  <c r="BH195" i="12"/>
  <c r="BG195" i="12"/>
  <c r="BF195" i="12"/>
  <c r="T195" i="12"/>
  <c r="R195" i="12"/>
  <c r="P195" i="12"/>
  <c r="BI193" i="12"/>
  <c r="BH193" i="12"/>
  <c r="BG193" i="12"/>
  <c r="BF193" i="12"/>
  <c r="T193" i="12"/>
  <c r="R193" i="12"/>
  <c r="P193" i="12"/>
  <c r="BI191" i="12"/>
  <c r="BH191" i="12"/>
  <c r="BG191" i="12"/>
  <c r="BF191" i="12"/>
  <c r="T191" i="12"/>
  <c r="R191" i="12"/>
  <c r="P191" i="12"/>
  <c r="BI189" i="12"/>
  <c r="BH189" i="12"/>
  <c r="BG189" i="12"/>
  <c r="BF189" i="12"/>
  <c r="T189" i="12"/>
  <c r="R189" i="12"/>
  <c r="P189" i="12"/>
  <c r="BI187" i="12"/>
  <c r="BH187" i="12"/>
  <c r="BG187" i="12"/>
  <c r="BF187" i="12"/>
  <c r="T187" i="12"/>
  <c r="R187" i="12"/>
  <c r="P187" i="12"/>
  <c r="BI185" i="12"/>
  <c r="BH185" i="12"/>
  <c r="BG185" i="12"/>
  <c r="BF185" i="12"/>
  <c r="T185" i="12"/>
  <c r="R185" i="12"/>
  <c r="P185" i="12"/>
  <c r="BI183" i="12"/>
  <c r="BH183" i="12"/>
  <c r="BG183" i="12"/>
  <c r="BF183" i="12"/>
  <c r="T183" i="12"/>
  <c r="R183" i="12"/>
  <c r="P183" i="12"/>
  <c r="BI181" i="12"/>
  <c r="BH181" i="12"/>
  <c r="BG181" i="12"/>
  <c r="BF181" i="12"/>
  <c r="T181" i="12"/>
  <c r="R181" i="12"/>
  <c r="P181" i="12"/>
  <c r="BI179" i="12"/>
  <c r="BH179" i="12"/>
  <c r="BG179" i="12"/>
  <c r="BF179" i="12"/>
  <c r="T179" i="12"/>
  <c r="R179" i="12"/>
  <c r="P179" i="12"/>
  <c r="BI177" i="12"/>
  <c r="BH177" i="12"/>
  <c r="BG177" i="12"/>
  <c r="BF177" i="12"/>
  <c r="T177" i="12"/>
  <c r="R177" i="12"/>
  <c r="P177" i="12"/>
  <c r="BI175" i="12"/>
  <c r="BH175" i="12"/>
  <c r="BG175" i="12"/>
  <c r="BF175" i="12"/>
  <c r="T175" i="12"/>
  <c r="R175" i="12"/>
  <c r="P175" i="12"/>
  <c r="BI173" i="12"/>
  <c r="BH173" i="12"/>
  <c r="BG173" i="12"/>
  <c r="BF173" i="12"/>
  <c r="T173" i="12"/>
  <c r="R173" i="12"/>
  <c r="P173" i="12"/>
  <c r="BI171" i="12"/>
  <c r="BH171" i="12"/>
  <c r="BG171" i="12"/>
  <c r="BF171" i="12"/>
  <c r="T171" i="12"/>
  <c r="R171" i="12"/>
  <c r="P171" i="12"/>
  <c r="BI169" i="12"/>
  <c r="BH169" i="12"/>
  <c r="BG169" i="12"/>
  <c r="BF169" i="12"/>
  <c r="T169" i="12"/>
  <c r="R169" i="12"/>
  <c r="P169" i="12"/>
  <c r="BI167" i="12"/>
  <c r="BH167" i="12"/>
  <c r="BG167" i="12"/>
  <c r="BF167" i="12"/>
  <c r="T167" i="12"/>
  <c r="R167" i="12"/>
  <c r="P167" i="12"/>
  <c r="BI165" i="12"/>
  <c r="BH165" i="12"/>
  <c r="BG165" i="12"/>
  <c r="BF165" i="12"/>
  <c r="T165" i="12"/>
  <c r="R165" i="12"/>
  <c r="P165" i="12"/>
  <c r="BI163" i="12"/>
  <c r="BH163" i="12"/>
  <c r="BG163" i="12"/>
  <c r="BF163" i="12"/>
  <c r="T163" i="12"/>
  <c r="R163" i="12"/>
  <c r="P163" i="12"/>
  <c r="BI161" i="12"/>
  <c r="BH161" i="12"/>
  <c r="BG161" i="12"/>
  <c r="BF161" i="12"/>
  <c r="T161" i="12"/>
  <c r="R161" i="12"/>
  <c r="P161" i="12"/>
  <c r="BI159" i="12"/>
  <c r="BH159" i="12"/>
  <c r="BG159" i="12"/>
  <c r="BF159" i="12"/>
  <c r="T159" i="12"/>
  <c r="R159" i="12"/>
  <c r="P159" i="12"/>
  <c r="BI157" i="12"/>
  <c r="BH157" i="12"/>
  <c r="BG157" i="12"/>
  <c r="BF157" i="12"/>
  <c r="T157" i="12"/>
  <c r="R157" i="12"/>
  <c r="P157" i="12"/>
  <c r="BI155" i="12"/>
  <c r="BH155" i="12"/>
  <c r="BG155" i="12"/>
  <c r="BF155" i="12"/>
  <c r="T155" i="12"/>
  <c r="R155" i="12"/>
  <c r="P155" i="12"/>
  <c r="BI153" i="12"/>
  <c r="BH153" i="12"/>
  <c r="BG153" i="12"/>
  <c r="BF153" i="12"/>
  <c r="T153" i="12"/>
  <c r="R153" i="12"/>
  <c r="P153" i="12"/>
  <c r="BI151" i="12"/>
  <c r="BH151" i="12"/>
  <c r="BG151" i="12"/>
  <c r="BF151" i="12"/>
  <c r="T151" i="12"/>
  <c r="R151" i="12"/>
  <c r="P151" i="12"/>
  <c r="BI149" i="12"/>
  <c r="BH149" i="12"/>
  <c r="BG149" i="12"/>
  <c r="BF149" i="12"/>
  <c r="T149" i="12"/>
  <c r="R149" i="12"/>
  <c r="P149" i="12"/>
  <c r="BI147" i="12"/>
  <c r="BH147" i="12"/>
  <c r="BG147" i="12"/>
  <c r="BF147" i="12"/>
  <c r="T147" i="12"/>
  <c r="R147" i="12"/>
  <c r="P147" i="12"/>
  <c r="BI145" i="12"/>
  <c r="BH145" i="12"/>
  <c r="BG145" i="12"/>
  <c r="BF145" i="12"/>
  <c r="T145" i="12"/>
  <c r="R145" i="12"/>
  <c r="P145" i="12"/>
  <c r="BI143" i="12"/>
  <c r="BH143" i="12"/>
  <c r="BG143" i="12"/>
  <c r="BF143" i="12"/>
  <c r="T143" i="12"/>
  <c r="R143" i="12"/>
  <c r="P143" i="12"/>
  <c r="BI141" i="12"/>
  <c r="BH141" i="12"/>
  <c r="BG141" i="12"/>
  <c r="BF141" i="12"/>
  <c r="T141" i="12"/>
  <c r="R141" i="12"/>
  <c r="P141" i="12"/>
  <c r="BI139" i="12"/>
  <c r="BH139" i="12"/>
  <c r="BG139" i="12"/>
  <c r="BF139" i="12"/>
  <c r="T139" i="12"/>
  <c r="R139" i="12"/>
  <c r="P139" i="12"/>
  <c r="BI137" i="12"/>
  <c r="BH137" i="12"/>
  <c r="BG137" i="12"/>
  <c r="BF137" i="12"/>
  <c r="T137" i="12"/>
  <c r="R137" i="12"/>
  <c r="P137" i="12"/>
  <c r="BI135" i="12"/>
  <c r="BH135" i="12"/>
  <c r="BG135" i="12"/>
  <c r="BF135" i="12"/>
  <c r="T135" i="12"/>
  <c r="R135" i="12"/>
  <c r="P135" i="12"/>
  <c r="BI133" i="12"/>
  <c r="BH133" i="12"/>
  <c r="BG133" i="12"/>
  <c r="BF133" i="12"/>
  <c r="T133" i="12"/>
  <c r="R133" i="12"/>
  <c r="P133" i="12"/>
  <c r="BI131" i="12"/>
  <c r="BH131" i="12"/>
  <c r="BG131" i="12"/>
  <c r="BF131" i="12"/>
  <c r="T131" i="12"/>
  <c r="R131" i="12"/>
  <c r="P131" i="12"/>
  <c r="BI129" i="12"/>
  <c r="BH129" i="12"/>
  <c r="BG129" i="12"/>
  <c r="BF129" i="12"/>
  <c r="T129" i="12"/>
  <c r="R129" i="12"/>
  <c r="P129" i="12"/>
  <c r="BI127" i="12"/>
  <c r="BH127" i="12"/>
  <c r="BG127" i="12"/>
  <c r="BF127" i="12"/>
  <c r="T127" i="12"/>
  <c r="R127" i="12"/>
  <c r="P127" i="12"/>
  <c r="BI125" i="12"/>
  <c r="BH125" i="12"/>
  <c r="BG125" i="12"/>
  <c r="BF125" i="12"/>
  <c r="T125" i="12"/>
  <c r="R125" i="12"/>
  <c r="P125" i="12"/>
  <c r="BI123" i="12"/>
  <c r="BH123" i="12"/>
  <c r="BG123" i="12"/>
  <c r="BF123" i="12"/>
  <c r="T123" i="12"/>
  <c r="R123" i="12"/>
  <c r="P123" i="12"/>
  <c r="BI121" i="12"/>
  <c r="BH121" i="12"/>
  <c r="BG121" i="12"/>
  <c r="BF121" i="12"/>
  <c r="T121" i="12"/>
  <c r="R121" i="12"/>
  <c r="P121" i="12"/>
  <c r="J115" i="12"/>
  <c r="J114" i="12"/>
  <c r="F114" i="12"/>
  <c r="F112" i="12"/>
  <c r="E110" i="12"/>
  <c r="J92" i="12"/>
  <c r="J91" i="12"/>
  <c r="F91" i="12"/>
  <c r="F89" i="12"/>
  <c r="E87" i="12"/>
  <c r="J18" i="12"/>
  <c r="E18" i="12"/>
  <c r="F92" i="12" s="1"/>
  <c r="J17" i="12"/>
  <c r="J12" i="12"/>
  <c r="J112" i="12"/>
  <c r="E7" i="12"/>
  <c r="E85" i="12" s="1"/>
  <c r="J37" i="11"/>
  <c r="J36" i="11"/>
  <c r="AY104" i="1" s="1"/>
  <c r="J35" i="11"/>
  <c r="AX104" i="1"/>
  <c r="BI121" i="11"/>
  <c r="BH121" i="11"/>
  <c r="BG121" i="11"/>
  <c r="BF121" i="11"/>
  <c r="T121" i="11"/>
  <c r="T120" i="11" s="1"/>
  <c r="T119" i="11" s="1"/>
  <c r="T118" i="11" s="1"/>
  <c r="R121" i="11"/>
  <c r="R120" i="11" s="1"/>
  <c r="R119" i="11" s="1"/>
  <c r="R118" i="11" s="1"/>
  <c r="P121" i="11"/>
  <c r="P120" i="11" s="1"/>
  <c r="P119" i="11" s="1"/>
  <c r="P118" i="11" s="1"/>
  <c r="AU104" i="1" s="1"/>
  <c r="J115" i="11"/>
  <c r="J114" i="11"/>
  <c r="F114" i="11"/>
  <c r="F112" i="11"/>
  <c r="E110" i="11"/>
  <c r="J92" i="11"/>
  <c r="J91" i="11"/>
  <c r="F91" i="11"/>
  <c r="F89" i="11"/>
  <c r="E87" i="11"/>
  <c r="J18" i="11"/>
  <c r="E18" i="11"/>
  <c r="F92" i="11" s="1"/>
  <c r="J17" i="11"/>
  <c r="J12" i="11"/>
  <c r="J112" i="11"/>
  <c r="E7" i="11"/>
  <c r="E85" i="11" s="1"/>
  <c r="J37" i="10"/>
  <c r="J36" i="10"/>
  <c r="AY103" i="1" s="1"/>
  <c r="J35" i="10"/>
  <c r="AX103" i="1"/>
  <c r="BI154" i="10"/>
  <c r="BH154" i="10"/>
  <c r="BG154" i="10"/>
  <c r="BF154" i="10"/>
  <c r="T154" i="10"/>
  <c r="R154" i="10"/>
  <c r="P154" i="10"/>
  <c r="BI152" i="10"/>
  <c r="BH152" i="10"/>
  <c r="BG152" i="10"/>
  <c r="BF152" i="10"/>
  <c r="T152" i="10"/>
  <c r="R152" i="10"/>
  <c r="P152" i="10"/>
  <c r="BI150" i="10"/>
  <c r="BH150" i="10"/>
  <c r="BG150" i="10"/>
  <c r="BF150" i="10"/>
  <c r="T150" i="10"/>
  <c r="R150" i="10"/>
  <c r="P150" i="10"/>
  <c r="BI148" i="10"/>
  <c r="BH148" i="10"/>
  <c r="BG148" i="10"/>
  <c r="BF148" i="10"/>
  <c r="T148" i="10"/>
  <c r="R148" i="10"/>
  <c r="P148" i="10"/>
  <c r="BI147" i="10"/>
  <c r="BH147" i="10"/>
  <c r="BG147" i="10"/>
  <c r="BF147" i="10"/>
  <c r="T147" i="10"/>
  <c r="R147" i="10"/>
  <c r="P147" i="10"/>
  <c r="BI145" i="10"/>
  <c r="BH145" i="10"/>
  <c r="BG145" i="10"/>
  <c r="BF145" i="10"/>
  <c r="T145" i="10"/>
  <c r="R145" i="10"/>
  <c r="P145" i="10"/>
  <c r="BI144" i="10"/>
  <c r="BH144" i="10"/>
  <c r="BG144" i="10"/>
  <c r="BF144" i="10"/>
  <c r="T144" i="10"/>
  <c r="R144" i="10"/>
  <c r="P144" i="10"/>
  <c r="BI143" i="10"/>
  <c r="BH143" i="10"/>
  <c r="BG143" i="10"/>
  <c r="BF143" i="10"/>
  <c r="T143" i="10"/>
  <c r="R143" i="10"/>
  <c r="P143" i="10"/>
  <c r="BI141" i="10"/>
  <c r="BH141" i="10"/>
  <c r="BG141" i="10"/>
  <c r="BF141" i="10"/>
  <c r="T141" i="10"/>
  <c r="R141" i="10"/>
  <c r="P141" i="10"/>
  <c r="BI139" i="10"/>
  <c r="BH139" i="10"/>
  <c r="BG139" i="10"/>
  <c r="BF139" i="10"/>
  <c r="T139" i="10"/>
  <c r="R139" i="10"/>
  <c r="P139" i="10"/>
  <c r="BI138" i="10"/>
  <c r="BH138" i="10"/>
  <c r="BG138" i="10"/>
  <c r="BF138" i="10"/>
  <c r="T138" i="10"/>
  <c r="R138" i="10"/>
  <c r="P138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2" i="10"/>
  <c r="BH132" i="10"/>
  <c r="BG132" i="10"/>
  <c r="BF132" i="10"/>
  <c r="T132" i="10"/>
  <c r="R132" i="10"/>
  <c r="P132" i="10"/>
  <c r="BI131" i="10"/>
  <c r="BH131" i="10"/>
  <c r="BG131" i="10"/>
  <c r="BF131" i="10"/>
  <c r="T131" i="10"/>
  <c r="R131" i="10"/>
  <c r="P131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BI127" i="10"/>
  <c r="BH127" i="10"/>
  <c r="BG127" i="10"/>
  <c r="BF127" i="10"/>
  <c r="T127" i="10"/>
  <c r="R127" i="10"/>
  <c r="P127" i="10"/>
  <c r="BI126" i="10"/>
  <c r="BH126" i="10"/>
  <c r="BG126" i="10"/>
  <c r="BF126" i="10"/>
  <c r="T126" i="10"/>
  <c r="R126" i="10"/>
  <c r="P126" i="10"/>
  <c r="BI125" i="10"/>
  <c r="BH125" i="10"/>
  <c r="BG125" i="10"/>
  <c r="BF125" i="10"/>
  <c r="T125" i="10"/>
  <c r="R125" i="10"/>
  <c r="P125" i="10"/>
  <c r="BI124" i="10"/>
  <c r="BH124" i="10"/>
  <c r="BG124" i="10"/>
  <c r="BF124" i="10"/>
  <c r="T124" i="10"/>
  <c r="R124" i="10"/>
  <c r="P124" i="10"/>
  <c r="BI123" i="10"/>
  <c r="BH123" i="10"/>
  <c r="BG123" i="10"/>
  <c r="BF123" i="10"/>
  <c r="T123" i="10"/>
  <c r="R123" i="10"/>
  <c r="P123" i="10"/>
  <c r="J117" i="10"/>
  <c r="J116" i="10"/>
  <c r="F116" i="10"/>
  <c r="F114" i="10"/>
  <c r="E112" i="10"/>
  <c r="J92" i="10"/>
  <c r="J91" i="10"/>
  <c r="F91" i="10"/>
  <c r="F89" i="10"/>
  <c r="E87" i="10"/>
  <c r="J18" i="10"/>
  <c r="E18" i="10"/>
  <c r="F92" i="10" s="1"/>
  <c r="J17" i="10"/>
  <c r="J12" i="10"/>
  <c r="J114" i="10"/>
  <c r="E7" i="10"/>
  <c r="E110" i="10" s="1"/>
  <c r="J37" i="9"/>
  <c r="J36" i="9"/>
  <c r="AY102" i="1"/>
  <c r="J35" i="9"/>
  <c r="AX102" i="1"/>
  <c r="BI121" i="9"/>
  <c r="BH121" i="9"/>
  <c r="BG121" i="9"/>
  <c r="BF121" i="9"/>
  <c r="T121" i="9"/>
  <c r="T120" i="9"/>
  <c r="T119" i="9"/>
  <c r="T118" i="9"/>
  <c r="R121" i="9"/>
  <c r="R120" i="9" s="1"/>
  <c r="R119" i="9" s="1"/>
  <c r="R118" i="9" s="1"/>
  <c r="P121" i="9"/>
  <c r="P120" i="9"/>
  <c r="P119" i="9"/>
  <c r="P118" i="9"/>
  <c r="AU102" i="1"/>
  <c r="J115" i="9"/>
  <c r="J114" i="9"/>
  <c r="F114" i="9"/>
  <c r="F112" i="9"/>
  <c r="E110" i="9"/>
  <c r="J92" i="9"/>
  <c r="J91" i="9"/>
  <c r="F91" i="9"/>
  <c r="F89" i="9"/>
  <c r="E87" i="9"/>
  <c r="J18" i="9"/>
  <c r="E18" i="9"/>
  <c r="F115" i="9"/>
  <c r="J17" i="9"/>
  <c r="J12" i="9"/>
  <c r="J89" i="9"/>
  <c r="E7" i="9"/>
  <c r="E108" i="9"/>
  <c r="J37" i="8"/>
  <c r="J36" i="8"/>
  <c r="AY101" i="1"/>
  <c r="J35" i="8"/>
  <c r="AX101" i="1"/>
  <c r="BI121" i="8"/>
  <c r="BH121" i="8"/>
  <c r="BG121" i="8"/>
  <c r="BF121" i="8"/>
  <c r="T121" i="8"/>
  <c r="T120" i="8"/>
  <c r="T119" i="8"/>
  <c r="T118" i="8"/>
  <c r="R121" i="8"/>
  <c r="R120" i="8" s="1"/>
  <c r="R119" i="8" s="1"/>
  <c r="R118" i="8" s="1"/>
  <c r="P121" i="8"/>
  <c r="P120" i="8"/>
  <c r="P119" i="8"/>
  <c r="P118" i="8"/>
  <c r="AU101" i="1"/>
  <c r="J115" i="8"/>
  <c r="J114" i="8"/>
  <c r="F114" i="8"/>
  <c r="F112" i="8"/>
  <c r="E110" i="8"/>
  <c r="J92" i="8"/>
  <c r="J91" i="8"/>
  <c r="F91" i="8"/>
  <c r="F89" i="8"/>
  <c r="E87" i="8"/>
  <c r="J18" i="8"/>
  <c r="E18" i="8"/>
  <c r="F115" i="8"/>
  <c r="J17" i="8"/>
  <c r="J12" i="8"/>
  <c r="J112" i="8"/>
  <c r="E7" i="8"/>
  <c r="E85" i="8"/>
  <c r="J37" i="7"/>
  <c r="J36" i="7"/>
  <c r="AY100" i="1"/>
  <c r="J35" i="7"/>
  <c r="AX100" i="1"/>
  <c r="BI121" i="7"/>
  <c r="BH121" i="7"/>
  <c r="BG121" i="7"/>
  <c r="BF121" i="7"/>
  <c r="T121" i="7"/>
  <c r="T120" i="7"/>
  <c r="T119" i="7"/>
  <c r="T118" i="7"/>
  <c r="R121" i="7"/>
  <c r="R120" i="7" s="1"/>
  <c r="R119" i="7" s="1"/>
  <c r="R118" i="7" s="1"/>
  <c r="P121" i="7"/>
  <c r="P120" i="7"/>
  <c r="P119" i="7"/>
  <c r="P118" i="7"/>
  <c r="AU100" i="1"/>
  <c r="J115" i="7"/>
  <c r="J114" i="7"/>
  <c r="F114" i="7"/>
  <c r="F112" i="7"/>
  <c r="E110" i="7"/>
  <c r="J92" i="7"/>
  <c r="J91" i="7"/>
  <c r="F91" i="7"/>
  <c r="F89" i="7"/>
  <c r="E87" i="7"/>
  <c r="J18" i="7"/>
  <c r="E18" i="7"/>
  <c r="F92" i="7"/>
  <c r="J17" i="7"/>
  <c r="J12" i="7"/>
  <c r="J89" i="7"/>
  <c r="E7" i="7"/>
  <c r="E108" i="7"/>
  <c r="J37" i="6"/>
  <c r="J36" i="6"/>
  <c r="AY99" i="1"/>
  <c r="J35" i="6"/>
  <c r="AX99" i="1"/>
  <c r="BI121" i="6"/>
  <c r="BH121" i="6"/>
  <c r="BG121" i="6"/>
  <c r="BF121" i="6"/>
  <c r="T121" i="6"/>
  <c r="T120" i="6"/>
  <c r="T119" i="6"/>
  <c r="T118" i="6"/>
  <c r="R121" i="6"/>
  <c r="R120" i="6" s="1"/>
  <c r="R119" i="6" s="1"/>
  <c r="R118" i="6" s="1"/>
  <c r="P121" i="6"/>
  <c r="P120" i="6"/>
  <c r="P119" i="6"/>
  <c r="P118" i="6"/>
  <c r="AU99" i="1"/>
  <c r="J115" i="6"/>
  <c r="J114" i="6"/>
  <c r="F114" i="6"/>
  <c r="F112" i="6"/>
  <c r="E110" i="6"/>
  <c r="J92" i="6"/>
  <c r="J91" i="6"/>
  <c r="F91" i="6"/>
  <c r="F89" i="6"/>
  <c r="E87" i="6"/>
  <c r="J18" i="6"/>
  <c r="E18" i="6"/>
  <c r="F115" i="6"/>
  <c r="J17" i="6"/>
  <c r="J12" i="6"/>
  <c r="J112" i="6"/>
  <c r="E7" i="6"/>
  <c r="E108" i="6"/>
  <c r="J37" i="5"/>
  <c r="J36" i="5"/>
  <c r="AY98" i="1"/>
  <c r="J35" i="5"/>
  <c r="AX98" i="1"/>
  <c r="BI121" i="5"/>
  <c r="BH121" i="5"/>
  <c r="BG121" i="5"/>
  <c r="BF121" i="5"/>
  <c r="T121" i="5"/>
  <c r="T120" i="5"/>
  <c r="T119" i="5"/>
  <c r="T118" i="5"/>
  <c r="R121" i="5"/>
  <c r="R120" i="5" s="1"/>
  <c r="R119" i="5" s="1"/>
  <c r="R118" i="5" s="1"/>
  <c r="P121" i="5"/>
  <c r="P120" i="5"/>
  <c r="P119" i="5"/>
  <c r="P118" i="5"/>
  <c r="AU98" i="1"/>
  <c r="J115" i="5"/>
  <c r="J114" i="5"/>
  <c r="F114" i="5"/>
  <c r="F112" i="5"/>
  <c r="E110" i="5"/>
  <c r="J92" i="5"/>
  <c r="J91" i="5"/>
  <c r="F91" i="5"/>
  <c r="F89" i="5"/>
  <c r="E87" i="5"/>
  <c r="J18" i="5"/>
  <c r="E18" i="5"/>
  <c r="F115" i="5"/>
  <c r="J17" i="5"/>
  <c r="J12" i="5"/>
  <c r="J112" i="5"/>
  <c r="E7" i="5"/>
  <c r="E108" i="5"/>
  <c r="J37" i="4"/>
  <c r="J36" i="4"/>
  <c r="AY97" i="1"/>
  <c r="J35" i="4"/>
  <c r="AX97" i="1"/>
  <c r="BI121" i="4"/>
  <c r="BH121" i="4"/>
  <c r="BG121" i="4"/>
  <c r="BF121" i="4"/>
  <c r="T121" i="4"/>
  <c r="T120" i="4"/>
  <c r="T119" i="4"/>
  <c r="T118" i="4"/>
  <c r="R121" i="4"/>
  <c r="R120" i="4" s="1"/>
  <c r="R119" i="4" s="1"/>
  <c r="R118" i="4" s="1"/>
  <c r="P121" i="4"/>
  <c r="P120" i="4"/>
  <c r="P119" i="4"/>
  <c r="P118" i="4"/>
  <c r="AU97" i="1"/>
  <c r="J115" i="4"/>
  <c r="J114" i="4"/>
  <c r="F114" i="4"/>
  <c r="F112" i="4"/>
  <c r="E110" i="4"/>
  <c r="J92" i="4"/>
  <c r="J91" i="4"/>
  <c r="F91" i="4"/>
  <c r="F89" i="4"/>
  <c r="E87" i="4"/>
  <c r="J18" i="4"/>
  <c r="E18" i="4"/>
  <c r="F115" i="4"/>
  <c r="J17" i="4"/>
  <c r="J12" i="4"/>
  <c r="J112" i="4"/>
  <c r="E7" i="4"/>
  <c r="E85" i="4"/>
  <c r="J37" i="3"/>
  <c r="J36" i="3"/>
  <c r="AY96" i="1"/>
  <c r="J35" i="3"/>
  <c r="AX96" i="1"/>
  <c r="BI121" i="3"/>
  <c r="BH121" i="3"/>
  <c r="BG121" i="3"/>
  <c r="BF121" i="3"/>
  <c r="T121" i="3"/>
  <c r="T120" i="3"/>
  <c r="T119" i="3"/>
  <c r="T118" i="3"/>
  <c r="R121" i="3"/>
  <c r="R120" i="3" s="1"/>
  <c r="R119" i="3" s="1"/>
  <c r="R118" i="3" s="1"/>
  <c r="P121" i="3"/>
  <c r="P120" i="3"/>
  <c r="P119" i="3"/>
  <c r="P118" i="3"/>
  <c r="AU96" i="1"/>
  <c r="J115" i="3"/>
  <c r="J114" i="3"/>
  <c r="F114" i="3"/>
  <c r="F112" i="3"/>
  <c r="E110" i="3"/>
  <c r="J92" i="3"/>
  <c r="J91" i="3"/>
  <c r="F91" i="3"/>
  <c r="F89" i="3"/>
  <c r="E87" i="3"/>
  <c r="J18" i="3"/>
  <c r="E18" i="3"/>
  <c r="F115" i="3"/>
  <c r="J17" i="3"/>
  <c r="J12" i="3"/>
  <c r="J112" i="3"/>
  <c r="E7" i="3"/>
  <c r="E85" i="3"/>
  <c r="J37" i="2"/>
  <c r="J36" i="2"/>
  <c r="AY95" i="1"/>
  <c r="J35" i="2"/>
  <c r="AX95" i="1"/>
  <c r="BI1007" i="2"/>
  <c r="BH1007" i="2"/>
  <c r="BG1007" i="2"/>
  <c r="BF1007" i="2"/>
  <c r="T1007" i="2"/>
  <c r="R1007" i="2"/>
  <c r="P1007" i="2"/>
  <c r="BI1006" i="2"/>
  <c r="BH1006" i="2"/>
  <c r="BG1006" i="2"/>
  <c r="BF1006" i="2"/>
  <c r="T1006" i="2"/>
  <c r="R1006" i="2"/>
  <c r="P1006" i="2"/>
  <c r="BI1005" i="2"/>
  <c r="BH1005" i="2"/>
  <c r="BG1005" i="2"/>
  <c r="BF1005" i="2"/>
  <c r="T1005" i="2"/>
  <c r="R1005" i="2"/>
  <c r="P1005" i="2"/>
  <c r="BI1003" i="2"/>
  <c r="BH1003" i="2"/>
  <c r="BG1003" i="2"/>
  <c r="BF1003" i="2"/>
  <c r="T1003" i="2"/>
  <c r="R1003" i="2"/>
  <c r="P1003" i="2"/>
  <c r="BI1002" i="2"/>
  <c r="BH1002" i="2"/>
  <c r="BG1002" i="2"/>
  <c r="BF1002" i="2"/>
  <c r="T1002" i="2"/>
  <c r="R1002" i="2"/>
  <c r="P1002" i="2"/>
  <c r="BI1000" i="2"/>
  <c r="BH1000" i="2"/>
  <c r="BG1000" i="2"/>
  <c r="BF1000" i="2"/>
  <c r="T1000" i="2"/>
  <c r="T999" i="2"/>
  <c r="R1000" i="2"/>
  <c r="R999" i="2"/>
  <c r="P1000" i="2"/>
  <c r="P999" i="2" s="1"/>
  <c r="BI998" i="2"/>
  <c r="BH998" i="2"/>
  <c r="BG998" i="2"/>
  <c r="BF998" i="2"/>
  <c r="T998" i="2"/>
  <c r="T997" i="2"/>
  <c r="R998" i="2"/>
  <c r="R997" i="2" s="1"/>
  <c r="P998" i="2"/>
  <c r="P997" i="2"/>
  <c r="BI996" i="2"/>
  <c r="BH996" i="2"/>
  <c r="BG996" i="2"/>
  <c r="BF996" i="2"/>
  <c r="T996" i="2"/>
  <c r="R996" i="2"/>
  <c r="P996" i="2"/>
  <c r="BI995" i="2"/>
  <c r="BH995" i="2"/>
  <c r="BG995" i="2"/>
  <c r="BF995" i="2"/>
  <c r="T995" i="2"/>
  <c r="R995" i="2"/>
  <c r="P995" i="2"/>
  <c r="BI993" i="2"/>
  <c r="BH993" i="2"/>
  <c r="BG993" i="2"/>
  <c r="BF993" i="2"/>
  <c r="T993" i="2"/>
  <c r="R993" i="2"/>
  <c r="P993" i="2"/>
  <c r="BI992" i="2"/>
  <c r="BH992" i="2"/>
  <c r="BG992" i="2"/>
  <c r="BF992" i="2"/>
  <c r="T992" i="2"/>
  <c r="R992" i="2"/>
  <c r="P992" i="2"/>
  <c r="BI991" i="2"/>
  <c r="BH991" i="2"/>
  <c r="BG991" i="2"/>
  <c r="BF991" i="2"/>
  <c r="T991" i="2"/>
  <c r="R991" i="2"/>
  <c r="P991" i="2"/>
  <c r="BI990" i="2"/>
  <c r="BH990" i="2"/>
  <c r="BG990" i="2"/>
  <c r="BF990" i="2"/>
  <c r="T990" i="2"/>
  <c r="R990" i="2"/>
  <c r="P990" i="2"/>
  <c r="BI989" i="2"/>
  <c r="BH989" i="2"/>
  <c r="BG989" i="2"/>
  <c r="BF989" i="2"/>
  <c r="T989" i="2"/>
  <c r="R989" i="2"/>
  <c r="P989" i="2"/>
  <c r="BI988" i="2"/>
  <c r="BH988" i="2"/>
  <c r="BG988" i="2"/>
  <c r="BF988" i="2"/>
  <c r="T988" i="2"/>
  <c r="R988" i="2"/>
  <c r="P988" i="2"/>
  <c r="BI986" i="2"/>
  <c r="BH986" i="2"/>
  <c r="BG986" i="2"/>
  <c r="BF986" i="2"/>
  <c r="T986" i="2"/>
  <c r="R986" i="2"/>
  <c r="P986" i="2"/>
  <c r="BI985" i="2"/>
  <c r="BH985" i="2"/>
  <c r="BG985" i="2"/>
  <c r="BF985" i="2"/>
  <c r="T985" i="2"/>
  <c r="R985" i="2"/>
  <c r="P985" i="2"/>
  <c r="BI984" i="2"/>
  <c r="BH984" i="2"/>
  <c r="BG984" i="2"/>
  <c r="BF984" i="2"/>
  <c r="T984" i="2"/>
  <c r="R984" i="2"/>
  <c r="P984" i="2"/>
  <c r="BI983" i="2"/>
  <c r="BH983" i="2"/>
  <c r="BG983" i="2"/>
  <c r="BF983" i="2"/>
  <c r="T983" i="2"/>
  <c r="R983" i="2"/>
  <c r="P983" i="2"/>
  <c r="BI982" i="2"/>
  <c r="BH982" i="2"/>
  <c r="BG982" i="2"/>
  <c r="BF982" i="2"/>
  <c r="T982" i="2"/>
  <c r="R982" i="2"/>
  <c r="P982" i="2"/>
  <c r="BI981" i="2"/>
  <c r="BH981" i="2"/>
  <c r="BG981" i="2"/>
  <c r="BF981" i="2"/>
  <c r="T981" i="2"/>
  <c r="R981" i="2"/>
  <c r="P981" i="2"/>
  <c r="BI980" i="2"/>
  <c r="BH980" i="2"/>
  <c r="BG980" i="2"/>
  <c r="BF980" i="2"/>
  <c r="T980" i="2"/>
  <c r="R980" i="2"/>
  <c r="P980" i="2"/>
  <c r="BI979" i="2"/>
  <c r="BH979" i="2"/>
  <c r="BG979" i="2"/>
  <c r="BF979" i="2"/>
  <c r="T979" i="2"/>
  <c r="R979" i="2"/>
  <c r="P979" i="2"/>
  <c r="BI978" i="2"/>
  <c r="BH978" i="2"/>
  <c r="BG978" i="2"/>
  <c r="BF978" i="2"/>
  <c r="T978" i="2"/>
  <c r="R978" i="2"/>
  <c r="P978" i="2"/>
  <c r="BI976" i="2"/>
  <c r="BH976" i="2"/>
  <c r="BG976" i="2"/>
  <c r="BF976" i="2"/>
  <c r="T976" i="2"/>
  <c r="R976" i="2"/>
  <c r="P976" i="2"/>
  <c r="BI975" i="2"/>
  <c r="BH975" i="2"/>
  <c r="BG975" i="2"/>
  <c r="BF975" i="2"/>
  <c r="T975" i="2"/>
  <c r="R975" i="2"/>
  <c r="P975" i="2"/>
  <c r="BI974" i="2"/>
  <c r="BH974" i="2"/>
  <c r="BG974" i="2"/>
  <c r="BF974" i="2"/>
  <c r="T974" i="2"/>
  <c r="R974" i="2"/>
  <c r="P974" i="2"/>
  <c r="BI973" i="2"/>
  <c r="BH973" i="2"/>
  <c r="BG973" i="2"/>
  <c r="BF973" i="2"/>
  <c r="T973" i="2"/>
  <c r="R973" i="2"/>
  <c r="P973" i="2"/>
  <c r="BI972" i="2"/>
  <c r="BH972" i="2"/>
  <c r="BG972" i="2"/>
  <c r="BF972" i="2"/>
  <c r="T972" i="2"/>
  <c r="R972" i="2"/>
  <c r="P972" i="2"/>
  <c r="BI971" i="2"/>
  <c r="BH971" i="2"/>
  <c r="BG971" i="2"/>
  <c r="BF971" i="2"/>
  <c r="T971" i="2"/>
  <c r="R971" i="2"/>
  <c r="P971" i="2"/>
  <c r="BI970" i="2"/>
  <c r="BH970" i="2"/>
  <c r="BG970" i="2"/>
  <c r="BF970" i="2"/>
  <c r="T970" i="2"/>
  <c r="R970" i="2"/>
  <c r="P970" i="2"/>
  <c r="BI967" i="2"/>
  <c r="BH967" i="2"/>
  <c r="BG967" i="2"/>
  <c r="BF967" i="2"/>
  <c r="T967" i="2"/>
  <c r="T966" i="2" s="1"/>
  <c r="R967" i="2"/>
  <c r="R966" i="2"/>
  <c r="P967" i="2"/>
  <c r="P966" i="2"/>
  <c r="BI964" i="2"/>
  <c r="BH964" i="2"/>
  <c r="BG964" i="2"/>
  <c r="BF964" i="2"/>
  <c r="T964" i="2"/>
  <c r="T963" i="2"/>
  <c r="T962" i="2"/>
  <c r="R964" i="2"/>
  <c r="R963" i="2" s="1"/>
  <c r="R962" i="2" s="1"/>
  <c r="P964" i="2"/>
  <c r="P963" i="2" s="1"/>
  <c r="P962" i="2" s="1"/>
  <c r="BI961" i="2"/>
  <c r="BH961" i="2"/>
  <c r="BG961" i="2"/>
  <c r="BF961" i="2"/>
  <c r="T961" i="2"/>
  <c r="T960" i="2" s="1"/>
  <c r="R961" i="2"/>
  <c r="R960" i="2" s="1"/>
  <c r="P961" i="2"/>
  <c r="P960" i="2"/>
  <c r="BI959" i="2"/>
  <c r="BH959" i="2"/>
  <c r="BG959" i="2"/>
  <c r="BF959" i="2"/>
  <c r="T959" i="2"/>
  <c r="R959" i="2"/>
  <c r="P959" i="2"/>
  <c r="BI957" i="2"/>
  <c r="BH957" i="2"/>
  <c r="BG957" i="2"/>
  <c r="BF957" i="2"/>
  <c r="T957" i="2"/>
  <c r="R957" i="2"/>
  <c r="P957" i="2"/>
  <c r="BI955" i="2"/>
  <c r="BH955" i="2"/>
  <c r="BG955" i="2"/>
  <c r="BF955" i="2"/>
  <c r="T955" i="2"/>
  <c r="R955" i="2"/>
  <c r="P955" i="2"/>
  <c r="BI953" i="2"/>
  <c r="BH953" i="2"/>
  <c r="BG953" i="2"/>
  <c r="BF953" i="2"/>
  <c r="T953" i="2"/>
  <c r="R953" i="2"/>
  <c r="P953" i="2"/>
  <c r="BI951" i="2"/>
  <c r="BH951" i="2"/>
  <c r="BG951" i="2"/>
  <c r="BF951" i="2"/>
  <c r="T951" i="2"/>
  <c r="R951" i="2"/>
  <c r="P951" i="2"/>
  <c r="BI949" i="2"/>
  <c r="BH949" i="2"/>
  <c r="BG949" i="2"/>
  <c r="BF949" i="2"/>
  <c r="T949" i="2"/>
  <c r="R949" i="2"/>
  <c r="P949" i="2"/>
  <c r="BI948" i="2"/>
  <c r="BH948" i="2"/>
  <c r="BG948" i="2"/>
  <c r="BF948" i="2"/>
  <c r="T948" i="2"/>
  <c r="R948" i="2"/>
  <c r="P948" i="2"/>
  <c r="BI947" i="2"/>
  <c r="BH947" i="2"/>
  <c r="BG947" i="2"/>
  <c r="BF947" i="2"/>
  <c r="T947" i="2"/>
  <c r="R947" i="2"/>
  <c r="P947" i="2"/>
  <c r="BI946" i="2"/>
  <c r="BH946" i="2"/>
  <c r="BG946" i="2"/>
  <c r="BF946" i="2"/>
  <c r="T946" i="2"/>
  <c r="R946" i="2"/>
  <c r="P946" i="2"/>
  <c r="BI944" i="2"/>
  <c r="BH944" i="2"/>
  <c r="BG944" i="2"/>
  <c r="BF944" i="2"/>
  <c r="T944" i="2"/>
  <c r="R944" i="2"/>
  <c r="P944" i="2"/>
  <c r="BI942" i="2"/>
  <c r="BH942" i="2"/>
  <c r="BG942" i="2"/>
  <c r="BF942" i="2"/>
  <c r="T942" i="2"/>
  <c r="R942" i="2"/>
  <c r="P942" i="2"/>
  <c r="BI940" i="2"/>
  <c r="BH940" i="2"/>
  <c r="BG940" i="2"/>
  <c r="BF940" i="2"/>
  <c r="T940" i="2"/>
  <c r="R940" i="2"/>
  <c r="P940" i="2"/>
  <c r="BI938" i="2"/>
  <c r="BH938" i="2"/>
  <c r="BG938" i="2"/>
  <c r="BF938" i="2"/>
  <c r="T938" i="2"/>
  <c r="R938" i="2"/>
  <c r="P938" i="2"/>
  <c r="BI936" i="2"/>
  <c r="BH936" i="2"/>
  <c r="BG936" i="2"/>
  <c r="BF936" i="2"/>
  <c r="T936" i="2"/>
  <c r="R936" i="2"/>
  <c r="P936" i="2"/>
  <c r="BI930" i="2"/>
  <c r="BH930" i="2"/>
  <c r="BG930" i="2"/>
  <c r="BF930" i="2"/>
  <c r="T930" i="2"/>
  <c r="R930" i="2"/>
  <c r="P930" i="2"/>
  <c r="BI929" i="2"/>
  <c r="BH929" i="2"/>
  <c r="BG929" i="2"/>
  <c r="BF929" i="2"/>
  <c r="T929" i="2"/>
  <c r="R929" i="2"/>
  <c r="P929" i="2"/>
  <c r="BI928" i="2"/>
  <c r="BH928" i="2"/>
  <c r="BG928" i="2"/>
  <c r="BF928" i="2"/>
  <c r="T928" i="2"/>
  <c r="R928" i="2"/>
  <c r="P928" i="2"/>
  <c r="BI927" i="2"/>
  <c r="BH927" i="2"/>
  <c r="BG927" i="2"/>
  <c r="BF927" i="2"/>
  <c r="T927" i="2"/>
  <c r="R927" i="2"/>
  <c r="P927" i="2"/>
  <c r="BI925" i="2"/>
  <c r="BH925" i="2"/>
  <c r="BG925" i="2"/>
  <c r="BF925" i="2"/>
  <c r="T925" i="2"/>
  <c r="R925" i="2"/>
  <c r="P925" i="2"/>
  <c r="BI917" i="2"/>
  <c r="BH917" i="2"/>
  <c r="BG917" i="2"/>
  <c r="BF917" i="2"/>
  <c r="T917" i="2"/>
  <c r="R917" i="2"/>
  <c r="P917" i="2"/>
  <c r="BI916" i="2"/>
  <c r="BH916" i="2"/>
  <c r="BG916" i="2"/>
  <c r="BF916" i="2"/>
  <c r="T916" i="2"/>
  <c r="R916" i="2"/>
  <c r="P916" i="2"/>
  <c r="BI914" i="2"/>
  <c r="BH914" i="2"/>
  <c r="BG914" i="2"/>
  <c r="BF914" i="2"/>
  <c r="T914" i="2"/>
  <c r="R914" i="2"/>
  <c r="P914" i="2"/>
  <c r="BI912" i="2"/>
  <c r="BH912" i="2"/>
  <c r="BG912" i="2"/>
  <c r="BF912" i="2"/>
  <c r="T912" i="2"/>
  <c r="R912" i="2"/>
  <c r="P912" i="2"/>
  <c r="BI910" i="2"/>
  <c r="BH910" i="2"/>
  <c r="BG910" i="2"/>
  <c r="BF910" i="2"/>
  <c r="T910" i="2"/>
  <c r="R910" i="2"/>
  <c r="P910" i="2"/>
  <c r="BI908" i="2"/>
  <c r="BH908" i="2"/>
  <c r="BG908" i="2"/>
  <c r="BF908" i="2"/>
  <c r="T908" i="2"/>
  <c r="R908" i="2"/>
  <c r="P908" i="2"/>
  <c r="BI906" i="2"/>
  <c r="BH906" i="2"/>
  <c r="BG906" i="2"/>
  <c r="BF906" i="2"/>
  <c r="T906" i="2"/>
  <c r="R906" i="2"/>
  <c r="P906" i="2"/>
  <c r="BI904" i="2"/>
  <c r="BH904" i="2"/>
  <c r="BG904" i="2"/>
  <c r="BF904" i="2"/>
  <c r="T904" i="2"/>
  <c r="R904" i="2"/>
  <c r="P904" i="2"/>
  <c r="BI902" i="2"/>
  <c r="BH902" i="2"/>
  <c r="BG902" i="2"/>
  <c r="BF902" i="2"/>
  <c r="T902" i="2"/>
  <c r="R902" i="2"/>
  <c r="P902" i="2"/>
  <c r="BI900" i="2"/>
  <c r="BH900" i="2"/>
  <c r="BG900" i="2"/>
  <c r="BF900" i="2"/>
  <c r="T900" i="2"/>
  <c r="R900" i="2"/>
  <c r="P900" i="2"/>
  <c r="BI898" i="2"/>
  <c r="BH898" i="2"/>
  <c r="BG898" i="2"/>
  <c r="BF898" i="2"/>
  <c r="T898" i="2"/>
  <c r="R898" i="2"/>
  <c r="P898" i="2"/>
  <c r="BI896" i="2"/>
  <c r="BH896" i="2"/>
  <c r="BG896" i="2"/>
  <c r="BF896" i="2"/>
  <c r="T896" i="2"/>
  <c r="R896" i="2"/>
  <c r="P896" i="2"/>
  <c r="BI894" i="2"/>
  <c r="BH894" i="2"/>
  <c r="BG894" i="2"/>
  <c r="BF894" i="2"/>
  <c r="T894" i="2"/>
  <c r="R894" i="2"/>
  <c r="P894" i="2"/>
  <c r="BI892" i="2"/>
  <c r="BH892" i="2"/>
  <c r="BG892" i="2"/>
  <c r="BF892" i="2"/>
  <c r="T892" i="2"/>
  <c r="R892" i="2"/>
  <c r="P892" i="2"/>
  <c r="BI890" i="2"/>
  <c r="BH890" i="2"/>
  <c r="BG890" i="2"/>
  <c r="BF890" i="2"/>
  <c r="T890" i="2"/>
  <c r="R890" i="2"/>
  <c r="P890" i="2"/>
  <c r="BI888" i="2"/>
  <c r="BH888" i="2"/>
  <c r="BG888" i="2"/>
  <c r="BF888" i="2"/>
  <c r="T888" i="2"/>
  <c r="R888" i="2"/>
  <c r="P888" i="2"/>
  <c r="BI886" i="2"/>
  <c r="BH886" i="2"/>
  <c r="BG886" i="2"/>
  <c r="BF886" i="2"/>
  <c r="T886" i="2"/>
  <c r="R886" i="2"/>
  <c r="P886" i="2"/>
  <c r="BI884" i="2"/>
  <c r="BH884" i="2"/>
  <c r="BG884" i="2"/>
  <c r="BF884" i="2"/>
  <c r="T884" i="2"/>
  <c r="R884" i="2"/>
  <c r="P884" i="2"/>
  <c r="BI882" i="2"/>
  <c r="BH882" i="2"/>
  <c r="BG882" i="2"/>
  <c r="BF882" i="2"/>
  <c r="T882" i="2"/>
  <c r="R882" i="2"/>
  <c r="P882" i="2"/>
  <c r="BI880" i="2"/>
  <c r="BH880" i="2"/>
  <c r="BG880" i="2"/>
  <c r="BF880" i="2"/>
  <c r="T880" i="2"/>
  <c r="R880" i="2"/>
  <c r="P880" i="2"/>
  <c r="BI878" i="2"/>
  <c r="BH878" i="2"/>
  <c r="BG878" i="2"/>
  <c r="BF878" i="2"/>
  <c r="T878" i="2"/>
  <c r="R878" i="2"/>
  <c r="P878" i="2"/>
  <c r="BI876" i="2"/>
  <c r="BH876" i="2"/>
  <c r="BG876" i="2"/>
  <c r="BF876" i="2"/>
  <c r="T876" i="2"/>
  <c r="R876" i="2"/>
  <c r="P876" i="2"/>
  <c r="BI874" i="2"/>
  <c r="BH874" i="2"/>
  <c r="BG874" i="2"/>
  <c r="BF874" i="2"/>
  <c r="T874" i="2"/>
  <c r="R874" i="2"/>
  <c r="P874" i="2"/>
  <c r="BI872" i="2"/>
  <c r="BH872" i="2"/>
  <c r="BG872" i="2"/>
  <c r="BF872" i="2"/>
  <c r="T872" i="2"/>
  <c r="R872" i="2"/>
  <c r="P872" i="2"/>
  <c r="BI870" i="2"/>
  <c r="BH870" i="2"/>
  <c r="BG870" i="2"/>
  <c r="BF870" i="2"/>
  <c r="T870" i="2"/>
  <c r="R870" i="2"/>
  <c r="P870" i="2"/>
  <c r="BI868" i="2"/>
  <c r="BH868" i="2"/>
  <c r="BG868" i="2"/>
  <c r="BF868" i="2"/>
  <c r="T868" i="2"/>
  <c r="R868" i="2"/>
  <c r="P868" i="2"/>
  <c r="BI866" i="2"/>
  <c r="BH866" i="2"/>
  <c r="BG866" i="2"/>
  <c r="BF866" i="2"/>
  <c r="T866" i="2"/>
  <c r="R866" i="2"/>
  <c r="P866" i="2"/>
  <c r="BI864" i="2"/>
  <c r="BH864" i="2"/>
  <c r="BG864" i="2"/>
  <c r="BF864" i="2"/>
  <c r="T864" i="2"/>
  <c r="R864" i="2"/>
  <c r="P864" i="2"/>
  <c r="BI862" i="2"/>
  <c r="BH862" i="2"/>
  <c r="BG862" i="2"/>
  <c r="BF862" i="2"/>
  <c r="T862" i="2"/>
  <c r="R862" i="2"/>
  <c r="P862" i="2"/>
  <c r="BI860" i="2"/>
  <c r="BH860" i="2"/>
  <c r="BG860" i="2"/>
  <c r="BF860" i="2"/>
  <c r="T860" i="2"/>
  <c r="R860" i="2"/>
  <c r="P860" i="2"/>
  <c r="BI858" i="2"/>
  <c r="BH858" i="2"/>
  <c r="BG858" i="2"/>
  <c r="BF858" i="2"/>
  <c r="T858" i="2"/>
  <c r="R858" i="2"/>
  <c r="P858" i="2"/>
  <c r="BI856" i="2"/>
  <c r="BH856" i="2"/>
  <c r="BG856" i="2"/>
  <c r="BF856" i="2"/>
  <c r="T856" i="2"/>
  <c r="R856" i="2"/>
  <c r="P856" i="2"/>
  <c r="BI854" i="2"/>
  <c r="BH854" i="2"/>
  <c r="BG854" i="2"/>
  <c r="BF854" i="2"/>
  <c r="T854" i="2"/>
  <c r="R854" i="2"/>
  <c r="P854" i="2"/>
  <c r="BI852" i="2"/>
  <c r="BH852" i="2"/>
  <c r="BG852" i="2"/>
  <c r="BF852" i="2"/>
  <c r="T852" i="2"/>
  <c r="R852" i="2"/>
  <c r="P852" i="2"/>
  <c r="BI850" i="2"/>
  <c r="BH850" i="2"/>
  <c r="BG850" i="2"/>
  <c r="BF850" i="2"/>
  <c r="T850" i="2"/>
  <c r="R850" i="2"/>
  <c r="P850" i="2"/>
  <c r="BI846" i="2"/>
  <c r="BH846" i="2"/>
  <c r="BG846" i="2"/>
  <c r="BF846" i="2"/>
  <c r="T846" i="2"/>
  <c r="R846" i="2"/>
  <c r="P846" i="2"/>
  <c r="BI825" i="2"/>
  <c r="BH825" i="2"/>
  <c r="BG825" i="2"/>
  <c r="BF825" i="2"/>
  <c r="T825" i="2"/>
  <c r="R825" i="2"/>
  <c r="P825" i="2"/>
  <c r="BI823" i="2"/>
  <c r="BH823" i="2"/>
  <c r="BG823" i="2"/>
  <c r="BF823" i="2"/>
  <c r="T823" i="2"/>
  <c r="R823" i="2"/>
  <c r="P823" i="2"/>
  <c r="BI821" i="2"/>
  <c r="BH821" i="2"/>
  <c r="BG821" i="2"/>
  <c r="BF821" i="2"/>
  <c r="T821" i="2"/>
  <c r="R821" i="2"/>
  <c r="P821" i="2"/>
  <c r="BI819" i="2"/>
  <c r="BH819" i="2"/>
  <c r="BG819" i="2"/>
  <c r="BF819" i="2"/>
  <c r="T819" i="2"/>
  <c r="R819" i="2"/>
  <c r="P819" i="2"/>
  <c r="BI815" i="2"/>
  <c r="BH815" i="2"/>
  <c r="BG815" i="2"/>
  <c r="BF815" i="2"/>
  <c r="T815" i="2"/>
  <c r="R815" i="2"/>
  <c r="P815" i="2"/>
  <c r="BI813" i="2"/>
  <c r="BH813" i="2"/>
  <c r="BG813" i="2"/>
  <c r="BF813" i="2"/>
  <c r="T813" i="2"/>
  <c r="R813" i="2"/>
  <c r="P813" i="2"/>
  <c r="BI811" i="2"/>
  <c r="BH811" i="2"/>
  <c r="BG811" i="2"/>
  <c r="BF811" i="2"/>
  <c r="T811" i="2"/>
  <c r="R811" i="2"/>
  <c r="P811" i="2"/>
  <c r="BI809" i="2"/>
  <c r="BH809" i="2"/>
  <c r="BG809" i="2"/>
  <c r="BF809" i="2"/>
  <c r="T809" i="2"/>
  <c r="R809" i="2"/>
  <c r="P809" i="2"/>
  <c r="BI808" i="2"/>
  <c r="BH808" i="2"/>
  <c r="BG808" i="2"/>
  <c r="BF808" i="2"/>
  <c r="T808" i="2"/>
  <c r="R808" i="2"/>
  <c r="P808" i="2"/>
  <c r="BI806" i="2"/>
  <c r="BH806" i="2"/>
  <c r="BG806" i="2"/>
  <c r="BF806" i="2"/>
  <c r="T806" i="2"/>
  <c r="R806" i="2"/>
  <c r="P806" i="2"/>
  <c r="BI804" i="2"/>
  <c r="BH804" i="2"/>
  <c r="BG804" i="2"/>
  <c r="BF804" i="2"/>
  <c r="T804" i="2"/>
  <c r="R804" i="2"/>
  <c r="P804" i="2"/>
  <c r="BI802" i="2"/>
  <c r="BH802" i="2"/>
  <c r="BG802" i="2"/>
  <c r="BF802" i="2"/>
  <c r="T802" i="2"/>
  <c r="R802" i="2"/>
  <c r="P802" i="2"/>
  <c r="BI800" i="2"/>
  <c r="BH800" i="2"/>
  <c r="BG800" i="2"/>
  <c r="BF800" i="2"/>
  <c r="T800" i="2"/>
  <c r="R800" i="2"/>
  <c r="P800" i="2"/>
  <c r="BI798" i="2"/>
  <c r="BH798" i="2"/>
  <c r="BG798" i="2"/>
  <c r="BF798" i="2"/>
  <c r="T798" i="2"/>
  <c r="R798" i="2"/>
  <c r="P798" i="2"/>
  <c r="BI796" i="2"/>
  <c r="BH796" i="2"/>
  <c r="BG796" i="2"/>
  <c r="BF796" i="2"/>
  <c r="T796" i="2"/>
  <c r="R796" i="2"/>
  <c r="P796" i="2"/>
  <c r="BI794" i="2"/>
  <c r="BH794" i="2"/>
  <c r="BG794" i="2"/>
  <c r="BF794" i="2"/>
  <c r="T794" i="2"/>
  <c r="R794" i="2"/>
  <c r="P794" i="2"/>
  <c r="BI792" i="2"/>
  <c r="BH792" i="2"/>
  <c r="BG792" i="2"/>
  <c r="BF792" i="2"/>
  <c r="T792" i="2"/>
  <c r="R792" i="2"/>
  <c r="P792" i="2"/>
  <c r="BI790" i="2"/>
  <c r="BH790" i="2"/>
  <c r="BG790" i="2"/>
  <c r="BF790" i="2"/>
  <c r="T790" i="2"/>
  <c r="R790" i="2"/>
  <c r="P790" i="2"/>
  <c r="BI788" i="2"/>
  <c r="BH788" i="2"/>
  <c r="BG788" i="2"/>
  <c r="BF788" i="2"/>
  <c r="T788" i="2"/>
  <c r="R788" i="2"/>
  <c r="P788" i="2"/>
  <c r="BI786" i="2"/>
  <c r="BH786" i="2"/>
  <c r="BG786" i="2"/>
  <c r="BF786" i="2"/>
  <c r="T786" i="2"/>
  <c r="R786" i="2"/>
  <c r="P786" i="2"/>
  <c r="BI784" i="2"/>
  <c r="BH784" i="2"/>
  <c r="BG784" i="2"/>
  <c r="BF784" i="2"/>
  <c r="T784" i="2"/>
  <c r="R784" i="2"/>
  <c r="P784" i="2"/>
  <c r="BI782" i="2"/>
  <c r="BH782" i="2"/>
  <c r="BG782" i="2"/>
  <c r="BF782" i="2"/>
  <c r="T782" i="2"/>
  <c r="R782" i="2"/>
  <c r="P782" i="2"/>
  <c r="BI781" i="2"/>
  <c r="BH781" i="2"/>
  <c r="BG781" i="2"/>
  <c r="BF781" i="2"/>
  <c r="T781" i="2"/>
  <c r="R781" i="2"/>
  <c r="P781" i="2"/>
  <c r="BI777" i="2"/>
  <c r="BH777" i="2"/>
  <c r="BG777" i="2"/>
  <c r="BF777" i="2"/>
  <c r="T777" i="2"/>
  <c r="R777" i="2"/>
  <c r="P777" i="2"/>
  <c r="BI775" i="2"/>
  <c r="BH775" i="2"/>
  <c r="BG775" i="2"/>
  <c r="BF775" i="2"/>
  <c r="T775" i="2"/>
  <c r="R775" i="2"/>
  <c r="P775" i="2"/>
  <c r="BI773" i="2"/>
  <c r="BH773" i="2"/>
  <c r="BG773" i="2"/>
  <c r="BF773" i="2"/>
  <c r="T773" i="2"/>
  <c r="R773" i="2"/>
  <c r="P773" i="2"/>
  <c r="BI771" i="2"/>
  <c r="BH771" i="2"/>
  <c r="BG771" i="2"/>
  <c r="BF771" i="2"/>
  <c r="T771" i="2"/>
  <c r="R771" i="2"/>
  <c r="P771" i="2"/>
  <c r="BI770" i="2"/>
  <c r="BH770" i="2"/>
  <c r="BG770" i="2"/>
  <c r="BF770" i="2"/>
  <c r="T770" i="2"/>
  <c r="R770" i="2"/>
  <c r="P770" i="2"/>
  <c r="BI769" i="2"/>
  <c r="BH769" i="2"/>
  <c r="BG769" i="2"/>
  <c r="BF769" i="2"/>
  <c r="T769" i="2"/>
  <c r="R769" i="2"/>
  <c r="P769" i="2"/>
  <c r="BI767" i="2"/>
  <c r="BH767" i="2"/>
  <c r="BG767" i="2"/>
  <c r="BF767" i="2"/>
  <c r="T767" i="2"/>
  <c r="R767" i="2"/>
  <c r="P767" i="2"/>
  <c r="BI763" i="2"/>
  <c r="BH763" i="2"/>
  <c r="BG763" i="2"/>
  <c r="BF763" i="2"/>
  <c r="T763" i="2"/>
  <c r="R763" i="2"/>
  <c r="P763" i="2"/>
  <c r="BI760" i="2"/>
  <c r="BH760" i="2"/>
  <c r="BG760" i="2"/>
  <c r="BF760" i="2"/>
  <c r="T760" i="2"/>
  <c r="R760" i="2"/>
  <c r="P760" i="2"/>
  <c r="BI758" i="2"/>
  <c r="BH758" i="2"/>
  <c r="BG758" i="2"/>
  <c r="BF758" i="2"/>
  <c r="T758" i="2"/>
  <c r="R758" i="2"/>
  <c r="P758" i="2"/>
  <c r="BI756" i="2"/>
  <c r="BH756" i="2"/>
  <c r="BG756" i="2"/>
  <c r="BF756" i="2"/>
  <c r="T756" i="2"/>
  <c r="R756" i="2"/>
  <c r="P756" i="2"/>
  <c r="BI754" i="2"/>
  <c r="BH754" i="2"/>
  <c r="BG754" i="2"/>
  <c r="BF754" i="2"/>
  <c r="T754" i="2"/>
  <c r="R754" i="2"/>
  <c r="P754" i="2"/>
  <c r="BI752" i="2"/>
  <c r="BH752" i="2"/>
  <c r="BG752" i="2"/>
  <c r="BF752" i="2"/>
  <c r="T752" i="2"/>
  <c r="R752" i="2"/>
  <c r="P752" i="2"/>
  <c r="BI751" i="2"/>
  <c r="BH751" i="2"/>
  <c r="BG751" i="2"/>
  <c r="BF751" i="2"/>
  <c r="T751" i="2"/>
  <c r="R751" i="2"/>
  <c r="P751" i="2"/>
  <c r="BI750" i="2"/>
  <c r="BH750" i="2"/>
  <c r="BG750" i="2"/>
  <c r="BF750" i="2"/>
  <c r="T750" i="2"/>
  <c r="R750" i="2"/>
  <c r="P750" i="2"/>
  <c r="BI748" i="2"/>
  <c r="BH748" i="2"/>
  <c r="BG748" i="2"/>
  <c r="BF748" i="2"/>
  <c r="T748" i="2"/>
  <c r="R748" i="2"/>
  <c r="P748" i="2"/>
  <c r="BI747" i="2"/>
  <c r="BH747" i="2"/>
  <c r="BG747" i="2"/>
  <c r="BF747" i="2"/>
  <c r="T747" i="2"/>
  <c r="R747" i="2"/>
  <c r="P747" i="2"/>
  <c r="BI744" i="2"/>
  <c r="BH744" i="2"/>
  <c r="BG744" i="2"/>
  <c r="BF744" i="2"/>
  <c r="T744" i="2"/>
  <c r="R744" i="2"/>
  <c r="P744" i="2"/>
  <c r="BI742" i="2"/>
  <c r="BH742" i="2"/>
  <c r="BG742" i="2"/>
  <c r="BF742" i="2"/>
  <c r="T742" i="2"/>
  <c r="R742" i="2"/>
  <c r="P742" i="2"/>
  <c r="BI735" i="2"/>
  <c r="BH735" i="2"/>
  <c r="BG735" i="2"/>
  <c r="BF735" i="2"/>
  <c r="T735" i="2"/>
  <c r="R735" i="2"/>
  <c r="P735" i="2"/>
  <c r="BI733" i="2"/>
  <c r="BH733" i="2"/>
  <c r="BG733" i="2"/>
  <c r="BF733" i="2"/>
  <c r="T733" i="2"/>
  <c r="R733" i="2"/>
  <c r="P733" i="2"/>
  <c r="BI731" i="2"/>
  <c r="BH731" i="2"/>
  <c r="BG731" i="2"/>
  <c r="BF731" i="2"/>
  <c r="T731" i="2"/>
  <c r="R731" i="2"/>
  <c r="P731" i="2"/>
  <c r="BI727" i="2"/>
  <c r="BH727" i="2"/>
  <c r="BG727" i="2"/>
  <c r="BF727" i="2"/>
  <c r="T727" i="2"/>
  <c r="R727" i="2"/>
  <c r="P727" i="2"/>
  <c r="BI721" i="2"/>
  <c r="BH721" i="2"/>
  <c r="BG721" i="2"/>
  <c r="BF721" i="2"/>
  <c r="T721" i="2"/>
  <c r="R721" i="2"/>
  <c r="P721" i="2"/>
  <c r="BI719" i="2"/>
  <c r="BH719" i="2"/>
  <c r="BG719" i="2"/>
  <c r="BF719" i="2"/>
  <c r="T719" i="2"/>
  <c r="R719" i="2"/>
  <c r="P719" i="2"/>
  <c r="BI717" i="2"/>
  <c r="BH717" i="2"/>
  <c r="BG717" i="2"/>
  <c r="BF717" i="2"/>
  <c r="T717" i="2"/>
  <c r="R717" i="2"/>
  <c r="P717" i="2"/>
  <c r="BI715" i="2"/>
  <c r="BH715" i="2"/>
  <c r="BG715" i="2"/>
  <c r="BF715" i="2"/>
  <c r="T715" i="2"/>
  <c r="R715" i="2"/>
  <c r="P715" i="2"/>
  <c r="BI706" i="2"/>
  <c r="BH706" i="2"/>
  <c r="BG706" i="2"/>
  <c r="BF706" i="2"/>
  <c r="T706" i="2"/>
  <c r="R706" i="2"/>
  <c r="P706" i="2"/>
  <c r="BI704" i="2"/>
  <c r="BH704" i="2"/>
  <c r="BG704" i="2"/>
  <c r="BF704" i="2"/>
  <c r="T704" i="2"/>
  <c r="R704" i="2"/>
  <c r="P704" i="2"/>
  <c r="BI702" i="2"/>
  <c r="BH702" i="2"/>
  <c r="BG702" i="2"/>
  <c r="BF702" i="2"/>
  <c r="T702" i="2"/>
  <c r="R702" i="2"/>
  <c r="P702" i="2"/>
  <c r="BI700" i="2"/>
  <c r="BH700" i="2"/>
  <c r="BG700" i="2"/>
  <c r="BF700" i="2"/>
  <c r="T700" i="2"/>
  <c r="T699" i="2" s="1"/>
  <c r="R700" i="2"/>
  <c r="R699" i="2"/>
  <c r="P700" i="2"/>
  <c r="P699" i="2" s="1"/>
  <c r="BI698" i="2"/>
  <c r="BH698" i="2"/>
  <c r="BG698" i="2"/>
  <c r="BF698" i="2"/>
  <c r="T698" i="2"/>
  <c r="T697" i="2"/>
  <c r="R698" i="2"/>
  <c r="R697" i="2" s="1"/>
  <c r="P698" i="2"/>
  <c r="P697" i="2" s="1"/>
  <c r="BI696" i="2"/>
  <c r="BH696" i="2"/>
  <c r="BG696" i="2"/>
  <c r="BF696" i="2"/>
  <c r="T696" i="2"/>
  <c r="T695" i="2" s="1"/>
  <c r="R696" i="2"/>
  <c r="R695" i="2" s="1"/>
  <c r="P696" i="2"/>
  <c r="P695" i="2" s="1"/>
  <c r="BI694" i="2"/>
  <c r="BH694" i="2"/>
  <c r="BG694" i="2"/>
  <c r="BF694" i="2"/>
  <c r="T694" i="2"/>
  <c r="R694" i="2"/>
  <c r="P694" i="2"/>
  <c r="BI693" i="2"/>
  <c r="BH693" i="2"/>
  <c r="BG693" i="2"/>
  <c r="BF693" i="2"/>
  <c r="T693" i="2"/>
  <c r="R693" i="2"/>
  <c r="P693" i="2"/>
  <c r="BI691" i="2"/>
  <c r="BH691" i="2"/>
  <c r="BG691" i="2"/>
  <c r="BF691" i="2"/>
  <c r="T691" i="2"/>
  <c r="R691" i="2"/>
  <c r="P691" i="2"/>
  <c r="BI690" i="2"/>
  <c r="BH690" i="2"/>
  <c r="BG690" i="2"/>
  <c r="BF690" i="2"/>
  <c r="T690" i="2"/>
  <c r="R690" i="2"/>
  <c r="P690" i="2"/>
  <c r="BI688" i="2"/>
  <c r="BH688" i="2"/>
  <c r="BG688" i="2"/>
  <c r="BF688" i="2"/>
  <c r="T688" i="2"/>
  <c r="R688" i="2"/>
  <c r="P688" i="2"/>
  <c r="BI686" i="2"/>
  <c r="BH686" i="2"/>
  <c r="BG686" i="2"/>
  <c r="BF686" i="2"/>
  <c r="T686" i="2"/>
  <c r="R686" i="2"/>
  <c r="P686" i="2"/>
  <c r="BI682" i="2"/>
  <c r="BH682" i="2"/>
  <c r="BG682" i="2"/>
  <c r="BF682" i="2"/>
  <c r="T682" i="2"/>
  <c r="R682" i="2"/>
  <c r="P682" i="2"/>
  <c r="BI680" i="2"/>
  <c r="BH680" i="2"/>
  <c r="BG680" i="2"/>
  <c r="BF680" i="2"/>
  <c r="T680" i="2"/>
  <c r="R680" i="2"/>
  <c r="P680" i="2"/>
  <c r="BI676" i="2"/>
  <c r="BH676" i="2"/>
  <c r="BG676" i="2"/>
  <c r="BF676" i="2"/>
  <c r="T676" i="2"/>
  <c r="R676" i="2"/>
  <c r="P676" i="2"/>
  <c r="BI674" i="2"/>
  <c r="BH674" i="2"/>
  <c r="BG674" i="2"/>
  <c r="BF674" i="2"/>
  <c r="T674" i="2"/>
  <c r="R674" i="2"/>
  <c r="P674" i="2"/>
  <c r="BI672" i="2"/>
  <c r="BH672" i="2"/>
  <c r="BG672" i="2"/>
  <c r="BF672" i="2"/>
  <c r="T672" i="2"/>
  <c r="R672" i="2"/>
  <c r="P672" i="2"/>
  <c r="BI670" i="2"/>
  <c r="BH670" i="2"/>
  <c r="BG670" i="2"/>
  <c r="BF670" i="2"/>
  <c r="T670" i="2"/>
  <c r="R670" i="2"/>
  <c r="P670" i="2"/>
  <c r="BI667" i="2"/>
  <c r="BH667" i="2"/>
  <c r="BG667" i="2"/>
  <c r="BF667" i="2"/>
  <c r="T667" i="2"/>
  <c r="R667" i="2"/>
  <c r="P667" i="2"/>
  <c r="BI665" i="2"/>
  <c r="BH665" i="2"/>
  <c r="BG665" i="2"/>
  <c r="BF665" i="2"/>
  <c r="T665" i="2"/>
  <c r="R665" i="2"/>
  <c r="P665" i="2"/>
  <c r="BI663" i="2"/>
  <c r="BH663" i="2"/>
  <c r="BG663" i="2"/>
  <c r="BF663" i="2"/>
  <c r="T663" i="2"/>
  <c r="R663" i="2"/>
  <c r="P663" i="2"/>
  <c r="BI661" i="2"/>
  <c r="BH661" i="2"/>
  <c r="BG661" i="2"/>
  <c r="BF661" i="2"/>
  <c r="T661" i="2"/>
  <c r="R661" i="2"/>
  <c r="P661" i="2"/>
  <c r="BI659" i="2"/>
  <c r="BH659" i="2"/>
  <c r="BG659" i="2"/>
  <c r="BF659" i="2"/>
  <c r="T659" i="2"/>
  <c r="R659" i="2"/>
  <c r="P659" i="2"/>
  <c r="BI657" i="2"/>
  <c r="BH657" i="2"/>
  <c r="BG657" i="2"/>
  <c r="BF657" i="2"/>
  <c r="T657" i="2"/>
  <c r="R657" i="2"/>
  <c r="P657" i="2"/>
  <c r="BI655" i="2"/>
  <c r="BH655" i="2"/>
  <c r="BG655" i="2"/>
  <c r="BF655" i="2"/>
  <c r="T655" i="2"/>
  <c r="R655" i="2"/>
  <c r="P655" i="2"/>
  <c r="BI653" i="2"/>
  <c r="BH653" i="2"/>
  <c r="BG653" i="2"/>
  <c r="BF653" i="2"/>
  <c r="T653" i="2"/>
  <c r="R653" i="2"/>
  <c r="P653" i="2"/>
  <c r="BI651" i="2"/>
  <c r="BH651" i="2"/>
  <c r="BG651" i="2"/>
  <c r="BF651" i="2"/>
  <c r="T651" i="2"/>
  <c r="R651" i="2"/>
  <c r="P651" i="2"/>
  <c r="BI649" i="2"/>
  <c r="BH649" i="2"/>
  <c r="BG649" i="2"/>
  <c r="BF649" i="2"/>
  <c r="T649" i="2"/>
  <c r="R649" i="2"/>
  <c r="P649" i="2"/>
  <c r="BI647" i="2"/>
  <c r="BH647" i="2"/>
  <c r="BG647" i="2"/>
  <c r="BF647" i="2"/>
  <c r="T647" i="2"/>
  <c r="R647" i="2"/>
  <c r="P647" i="2"/>
  <c r="BI646" i="2"/>
  <c r="BH646" i="2"/>
  <c r="BG646" i="2"/>
  <c r="BF646" i="2"/>
  <c r="T646" i="2"/>
  <c r="R646" i="2"/>
  <c r="P646" i="2"/>
  <c r="BI644" i="2"/>
  <c r="BH644" i="2"/>
  <c r="BG644" i="2"/>
  <c r="BF644" i="2"/>
  <c r="T644" i="2"/>
  <c r="R644" i="2"/>
  <c r="P644" i="2"/>
  <c r="BI642" i="2"/>
  <c r="BH642" i="2"/>
  <c r="BG642" i="2"/>
  <c r="BF642" i="2"/>
  <c r="T642" i="2"/>
  <c r="R642" i="2"/>
  <c r="P642" i="2"/>
  <c r="BI638" i="2"/>
  <c r="BH638" i="2"/>
  <c r="BG638" i="2"/>
  <c r="BF638" i="2"/>
  <c r="T638" i="2"/>
  <c r="R638" i="2"/>
  <c r="P638" i="2"/>
  <c r="BI636" i="2"/>
  <c r="BH636" i="2"/>
  <c r="BG636" i="2"/>
  <c r="BF636" i="2"/>
  <c r="T636" i="2"/>
  <c r="R636" i="2"/>
  <c r="P636" i="2"/>
  <c r="BI634" i="2"/>
  <c r="BH634" i="2"/>
  <c r="BG634" i="2"/>
  <c r="BF634" i="2"/>
  <c r="T634" i="2"/>
  <c r="R634" i="2"/>
  <c r="P634" i="2"/>
  <c r="BI633" i="2"/>
  <c r="BH633" i="2"/>
  <c r="BG633" i="2"/>
  <c r="BF633" i="2"/>
  <c r="T633" i="2"/>
  <c r="R633" i="2"/>
  <c r="P633" i="2"/>
  <c r="BI632" i="2"/>
  <c r="BH632" i="2"/>
  <c r="BG632" i="2"/>
  <c r="BF632" i="2"/>
  <c r="T632" i="2"/>
  <c r="R632" i="2"/>
  <c r="P632" i="2"/>
  <c r="BI630" i="2"/>
  <c r="BH630" i="2"/>
  <c r="BG630" i="2"/>
  <c r="BF630" i="2"/>
  <c r="T630" i="2"/>
  <c r="R630" i="2"/>
  <c r="P630" i="2"/>
  <c r="BI628" i="2"/>
  <c r="BH628" i="2"/>
  <c r="BG628" i="2"/>
  <c r="BF628" i="2"/>
  <c r="T628" i="2"/>
  <c r="R628" i="2"/>
  <c r="P628" i="2"/>
  <c r="BI618" i="2"/>
  <c r="BH618" i="2"/>
  <c r="BG618" i="2"/>
  <c r="BF618" i="2"/>
  <c r="T618" i="2"/>
  <c r="R618" i="2"/>
  <c r="P618" i="2"/>
  <c r="BI617" i="2"/>
  <c r="BH617" i="2"/>
  <c r="BG617" i="2"/>
  <c r="BF617" i="2"/>
  <c r="T617" i="2"/>
  <c r="R617" i="2"/>
  <c r="P617" i="2"/>
  <c r="BI615" i="2"/>
  <c r="BH615" i="2"/>
  <c r="BG615" i="2"/>
  <c r="BF615" i="2"/>
  <c r="T615" i="2"/>
  <c r="R615" i="2"/>
  <c r="P615" i="2"/>
  <c r="BI613" i="2"/>
  <c r="BH613" i="2"/>
  <c r="BG613" i="2"/>
  <c r="BF613" i="2"/>
  <c r="T613" i="2"/>
  <c r="R613" i="2"/>
  <c r="P613" i="2"/>
  <c r="BI612" i="2"/>
  <c r="BH612" i="2"/>
  <c r="BG612" i="2"/>
  <c r="BF612" i="2"/>
  <c r="T612" i="2"/>
  <c r="R612" i="2"/>
  <c r="P612" i="2"/>
  <c r="BI610" i="2"/>
  <c r="BH610" i="2"/>
  <c r="BG610" i="2"/>
  <c r="BF610" i="2"/>
  <c r="T610" i="2"/>
  <c r="R610" i="2"/>
  <c r="P610" i="2"/>
  <c r="BI609" i="2"/>
  <c r="BH609" i="2"/>
  <c r="BG609" i="2"/>
  <c r="BF609" i="2"/>
  <c r="T609" i="2"/>
  <c r="R609" i="2"/>
  <c r="P609" i="2"/>
  <c r="BI604" i="2"/>
  <c r="BH604" i="2"/>
  <c r="BG604" i="2"/>
  <c r="BF604" i="2"/>
  <c r="T604" i="2"/>
  <c r="R604" i="2"/>
  <c r="P604" i="2"/>
  <c r="BI602" i="2"/>
  <c r="BH602" i="2"/>
  <c r="BG602" i="2"/>
  <c r="BF602" i="2"/>
  <c r="T602" i="2"/>
  <c r="R602" i="2"/>
  <c r="P602" i="2"/>
  <c r="BI600" i="2"/>
  <c r="BH600" i="2"/>
  <c r="BG600" i="2"/>
  <c r="BF600" i="2"/>
  <c r="T600" i="2"/>
  <c r="R600" i="2"/>
  <c r="P600" i="2"/>
  <c r="BI598" i="2"/>
  <c r="BH598" i="2"/>
  <c r="BG598" i="2"/>
  <c r="BF598" i="2"/>
  <c r="T598" i="2"/>
  <c r="R598" i="2"/>
  <c r="P598" i="2"/>
  <c r="BI594" i="2"/>
  <c r="BH594" i="2"/>
  <c r="BG594" i="2"/>
  <c r="BF594" i="2"/>
  <c r="T594" i="2"/>
  <c r="R594" i="2"/>
  <c r="P594" i="2"/>
  <c r="BI592" i="2"/>
  <c r="BH592" i="2"/>
  <c r="BG592" i="2"/>
  <c r="BF592" i="2"/>
  <c r="T592" i="2"/>
  <c r="R592" i="2"/>
  <c r="P592" i="2"/>
  <c r="BI590" i="2"/>
  <c r="BH590" i="2"/>
  <c r="BG590" i="2"/>
  <c r="BF590" i="2"/>
  <c r="T590" i="2"/>
  <c r="R590" i="2"/>
  <c r="P590" i="2"/>
  <c r="BI588" i="2"/>
  <c r="BH588" i="2"/>
  <c r="BG588" i="2"/>
  <c r="BF588" i="2"/>
  <c r="T588" i="2"/>
  <c r="R588" i="2"/>
  <c r="P588" i="2"/>
  <c r="BI586" i="2"/>
  <c r="BH586" i="2"/>
  <c r="BG586" i="2"/>
  <c r="BF586" i="2"/>
  <c r="T586" i="2"/>
  <c r="R586" i="2"/>
  <c r="P586" i="2"/>
  <c r="BI581" i="2"/>
  <c r="BH581" i="2"/>
  <c r="BG581" i="2"/>
  <c r="BF581" i="2"/>
  <c r="T581" i="2"/>
  <c r="R581" i="2"/>
  <c r="P581" i="2"/>
  <c r="BI579" i="2"/>
  <c r="BH579" i="2"/>
  <c r="BG579" i="2"/>
  <c r="BF579" i="2"/>
  <c r="T579" i="2"/>
  <c r="R579" i="2"/>
  <c r="P579" i="2"/>
  <c r="BI571" i="2"/>
  <c r="BH571" i="2"/>
  <c r="BG571" i="2"/>
  <c r="BF571" i="2"/>
  <c r="T571" i="2"/>
  <c r="R571" i="2"/>
  <c r="P571" i="2"/>
  <c r="BI569" i="2"/>
  <c r="BH569" i="2"/>
  <c r="BG569" i="2"/>
  <c r="BF569" i="2"/>
  <c r="T569" i="2"/>
  <c r="R569" i="2"/>
  <c r="P569" i="2"/>
  <c r="BI561" i="2"/>
  <c r="BH561" i="2"/>
  <c r="BG561" i="2"/>
  <c r="BF561" i="2"/>
  <c r="T561" i="2"/>
  <c r="R561" i="2"/>
  <c r="P561" i="2"/>
  <c r="BI559" i="2"/>
  <c r="BH559" i="2"/>
  <c r="BG559" i="2"/>
  <c r="BF559" i="2"/>
  <c r="T559" i="2"/>
  <c r="R559" i="2"/>
  <c r="P559" i="2"/>
  <c r="BI557" i="2"/>
  <c r="BH557" i="2"/>
  <c r="BG557" i="2"/>
  <c r="BF557" i="2"/>
  <c r="T557" i="2"/>
  <c r="R557" i="2"/>
  <c r="P557" i="2"/>
  <c r="BI555" i="2"/>
  <c r="BH555" i="2"/>
  <c r="BG555" i="2"/>
  <c r="BF555" i="2"/>
  <c r="T555" i="2"/>
  <c r="R555" i="2"/>
  <c r="P555" i="2"/>
  <c r="BI553" i="2"/>
  <c r="BH553" i="2"/>
  <c r="BG553" i="2"/>
  <c r="BF553" i="2"/>
  <c r="T553" i="2"/>
  <c r="R553" i="2"/>
  <c r="P553" i="2"/>
  <c r="BI551" i="2"/>
  <c r="BH551" i="2"/>
  <c r="BG551" i="2"/>
  <c r="BF551" i="2"/>
  <c r="T551" i="2"/>
  <c r="R551" i="2"/>
  <c r="P551" i="2"/>
  <c r="BI549" i="2"/>
  <c r="BH549" i="2"/>
  <c r="BG549" i="2"/>
  <c r="BF549" i="2"/>
  <c r="T549" i="2"/>
  <c r="R549" i="2"/>
  <c r="P549" i="2"/>
  <c r="BI547" i="2"/>
  <c r="BH547" i="2"/>
  <c r="BG547" i="2"/>
  <c r="BF547" i="2"/>
  <c r="T547" i="2"/>
  <c r="R547" i="2"/>
  <c r="P547" i="2"/>
  <c r="BI545" i="2"/>
  <c r="BH545" i="2"/>
  <c r="BG545" i="2"/>
  <c r="BF545" i="2"/>
  <c r="T545" i="2"/>
  <c r="R545" i="2"/>
  <c r="P545" i="2"/>
  <c r="BI543" i="2"/>
  <c r="BH543" i="2"/>
  <c r="BG543" i="2"/>
  <c r="BF543" i="2"/>
  <c r="T543" i="2"/>
  <c r="R543" i="2"/>
  <c r="P543" i="2"/>
  <c r="BI541" i="2"/>
  <c r="BH541" i="2"/>
  <c r="BG541" i="2"/>
  <c r="BF541" i="2"/>
  <c r="T541" i="2"/>
  <c r="R541" i="2"/>
  <c r="P541" i="2"/>
  <c r="BI540" i="2"/>
  <c r="BH540" i="2"/>
  <c r="BG540" i="2"/>
  <c r="BF540" i="2"/>
  <c r="T540" i="2"/>
  <c r="R540" i="2"/>
  <c r="P540" i="2"/>
  <c r="BI538" i="2"/>
  <c r="BH538" i="2"/>
  <c r="BG538" i="2"/>
  <c r="BF538" i="2"/>
  <c r="T538" i="2"/>
  <c r="R538" i="2"/>
  <c r="P538" i="2"/>
  <c r="BI537" i="2"/>
  <c r="BH537" i="2"/>
  <c r="BG537" i="2"/>
  <c r="BF537" i="2"/>
  <c r="T537" i="2"/>
  <c r="R537" i="2"/>
  <c r="P537" i="2"/>
  <c r="BI534" i="2"/>
  <c r="BH534" i="2"/>
  <c r="BG534" i="2"/>
  <c r="BF534" i="2"/>
  <c r="T534" i="2"/>
  <c r="T533" i="2"/>
  <c r="R534" i="2"/>
  <c r="R533" i="2"/>
  <c r="P534" i="2"/>
  <c r="P533" i="2"/>
  <c r="BI532" i="2"/>
  <c r="BH532" i="2"/>
  <c r="BG532" i="2"/>
  <c r="BF532" i="2"/>
  <c r="T532" i="2"/>
  <c r="R532" i="2"/>
  <c r="P532" i="2"/>
  <c r="BI530" i="2"/>
  <c r="BH530" i="2"/>
  <c r="BG530" i="2"/>
  <c r="BF530" i="2"/>
  <c r="T530" i="2"/>
  <c r="R530" i="2"/>
  <c r="P530" i="2"/>
  <c r="BI528" i="2"/>
  <c r="BH528" i="2"/>
  <c r="BG528" i="2"/>
  <c r="BF528" i="2"/>
  <c r="T528" i="2"/>
  <c r="R528" i="2"/>
  <c r="P528" i="2"/>
  <c r="BI526" i="2"/>
  <c r="BH526" i="2"/>
  <c r="BG526" i="2"/>
  <c r="BF526" i="2"/>
  <c r="T526" i="2"/>
  <c r="R526" i="2"/>
  <c r="P526" i="2"/>
  <c r="BI525" i="2"/>
  <c r="BH525" i="2"/>
  <c r="BG525" i="2"/>
  <c r="BF525" i="2"/>
  <c r="T525" i="2"/>
  <c r="R525" i="2"/>
  <c r="P525" i="2"/>
  <c r="BI523" i="2"/>
  <c r="BH523" i="2"/>
  <c r="BG523" i="2"/>
  <c r="BF523" i="2"/>
  <c r="T523" i="2"/>
  <c r="R523" i="2"/>
  <c r="P523" i="2"/>
  <c r="BI522" i="2"/>
  <c r="BH522" i="2"/>
  <c r="BG522" i="2"/>
  <c r="BF522" i="2"/>
  <c r="T522" i="2"/>
  <c r="R522" i="2"/>
  <c r="P522" i="2"/>
  <c r="BI521" i="2"/>
  <c r="BH521" i="2"/>
  <c r="BG521" i="2"/>
  <c r="BF521" i="2"/>
  <c r="T521" i="2"/>
  <c r="R521" i="2"/>
  <c r="P521" i="2"/>
  <c r="BI519" i="2"/>
  <c r="BH519" i="2"/>
  <c r="BG519" i="2"/>
  <c r="BF519" i="2"/>
  <c r="T519" i="2"/>
  <c r="R519" i="2"/>
  <c r="P519" i="2"/>
  <c r="BI517" i="2"/>
  <c r="BH517" i="2"/>
  <c r="BG517" i="2"/>
  <c r="BF517" i="2"/>
  <c r="T517" i="2"/>
  <c r="R517" i="2"/>
  <c r="P517" i="2"/>
  <c r="BI516" i="2"/>
  <c r="BH516" i="2"/>
  <c r="BG516" i="2"/>
  <c r="BF516" i="2"/>
  <c r="T516" i="2"/>
  <c r="R516" i="2"/>
  <c r="P516" i="2"/>
  <c r="BI514" i="2"/>
  <c r="BH514" i="2"/>
  <c r="BG514" i="2"/>
  <c r="BF514" i="2"/>
  <c r="T514" i="2"/>
  <c r="R514" i="2"/>
  <c r="P514" i="2"/>
  <c r="BI512" i="2"/>
  <c r="BH512" i="2"/>
  <c r="BG512" i="2"/>
  <c r="BF512" i="2"/>
  <c r="T512" i="2"/>
  <c r="R512" i="2"/>
  <c r="P512" i="2"/>
  <c r="BI510" i="2"/>
  <c r="BH510" i="2"/>
  <c r="BG510" i="2"/>
  <c r="BF510" i="2"/>
  <c r="T510" i="2"/>
  <c r="R510" i="2"/>
  <c r="P510" i="2"/>
  <c r="BI507" i="2"/>
  <c r="BH507" i="2"/>
  <c r="BG507" i="2"/>
  <c r="BF507" i="2"/>
  <c r="T507" i="2"/>
  <c r="R507" i="2"/>
  <c r="P507" i="2"/>
  <c r="BI505" i="2"/>
  <c r="BH505" i="2"/>
  <c r="BG505" i="2"/>
  <c r="BF505" i="2"/>
  <c r="T505" i="2"/>
  <c r="R505" i="2"/>
  <c r="P505" i="2"/>
  <c r="BI504" i="2"/>
  <c r="BH504" i="2"/>
  <c r="BG504" i="2"/>
  <c r="BF504" i="2"/>
  <c r="T504" i="2"/>
  <c r="R504" i="2"/>
  <c r="P504" i="2"/>
  <c r="BI502" i="2"/>
  <c r="BH502" i="2"/>
  <c r="BG502" i="2"/>
  <c r="BF502" i="2"/>
  <c r="T502" i="2"/>
  <c r="R502" i="2"/>
  <c r="P502" i="2"/>
  <c r="BI498" i="2"/>
  <c r="BH498" i="2"/>
  <c r="BG498" i="2"/>
  <c r="BF498" i="2"/>
  <c r="T498" i="2"/>
  <c r="R498" i="2"/>
  <c r="P498" i="2"/>
  <c r="BI496" i="2"/>
  <c r="BH496" i="2"/>
  <c r="BG496" i="2"/>
  <c r="BF496" i="2"/>
  <c r="T496" i="2"/>
  <c r="R496" i="2"/>
  <c r="P496" i="2"/>
  <c r="BI494" i="2"/>
  <c r="BH494" i="2"/>
  <c r="BG494" i="2"/>
  <c r="BF494" i="2"/>
  <c r="T494" i="2"/>
  <c r="R494" i="2"/>
  <c r="P494" i="2"/>
  <c r="BI492" i="2"/>
  <c r="BH492" i="2"/>
  <c r="BG492" i="2"/>
  <c r="BF492" i="2"/>
  <c r="T492" i="2"/>
  <c r="R492" i="2"/>
  <c r="P492" i="2"/>
  <c r="BI490" i="2"/>
  <c r="BH490" i="2"/>
  <c r="BG490" i="2"/>
  <c r="BF490" i="2"/>
  <c r="T490" i="2"/>
  <c r="R490" i="2"/>
  <c r="P490" i="2"/>
  <c r="BI488" i="2"/>
  <c r="BH488" i="2"/>
  <c r="BG488" i="2"/>
  <c r="BF488" i="2"/>
  <c r="T488" i="2"/>
  <c r="R488" i="2"/>
  <c r="P488" i="2"/>
  <c r="BI475" i="2"/>
  <c r="BH475" i="2"/>
  <c r="BG475" i="2"/>
  <c r="BF475" i="2"/>
  <c r="T475" i="2"/>
  <c r="R475" i="2"/>
  <c r="P475" i="2"/>
  <c r="BI471" i="2"/>
  <c r="BH471" i="2"/>
  <c r="BG471" i="2"/>
  <c r="BF471" i="2"/>
  <c r="T471" i="2"/>
  <c r="R471" i="2"/>
  <c r="P471" i="2"/>
  <c r="BI467" i="2"/>
  <c r="BH467" i="2"/>
  <c r="BG467" i="2"/>
  <c r="BF467" i="2"/>
  <c r="T467" i="2"/>
  <c r="R467" i="2"/>
  <c r="P467" i="2"/>
  <c r="BI465" i="2"/>
  <c r="BH465" i="2"/>
  <c r="BG465" i="2"/>
  <c r="BF465" i="2"/>
  <c r="T465" i="2"/>
  <c r="R465" i="2"/>
  <c r="P465" i="2"/>
  <c r="BI463" i="2"/>
  <c r="BH463" i="2"/>
  <c r="BG463" i="2"/>
  <c r="BF463" i="2"/>
  <c r="T463" i="2"/>
  <c r="R463" i="2"/>
  <c r="P463" i="2"/>
  <c r="BI461" i="2"/>
  <c r="BH461" i="2"/>
  <c r="BG461" i="2"/>
  <c r="BF461" i="2"/>
  <c r="T461" i="2"/>
  <c r="R461" i="2"/>
  <c r="P461" i="2"/>
  <c r="BI460" i="2"/>
  <c r="BH460" i="2"/>
  <c r="BG460" i="2"/>
  <c r="BF460" i="2"/>
  <c r="T460" i="2"/>
  <c r="R460" i="2"/>
  <c r="P460" i="2"/>
  <c r="BI458" i="2"/>
  <c r="BH458" i="2"/>
  <c r="BG458" i="2"/>
  <c r="BF458" i="2"/>
  <c r="T458" i="2"/>
  <c r="R458" i="2"/>
  <c r="P458" i="2"/>
  <c r="BI456" i="2"/>
  <c r="BH456" i="2"/>
  <c r="BG456" i="2"/>
  <c r="BF456" i="2"/>
  <c r="T456" i="2"/>
  <c r="R456" i="2"/>
  <c r="P456" i="2"/>
  <c r="BI454" i="2"/>
  <c r="BH454" i="2"/>
  <c r="BG454" i="2"/>
  <c r="BF454" i="2"/>
  <c r="T454" i="2"/>
  <c r="R454" i="2"/>
  <c r="P454" i="2"/>
  <c r="BI452" i="2"/>
  <c r="BH452" i="2"/>
  <c r="BG452" i="2"/>
  <c r="BF452" i="2"/>
  <c r="T452" i="2"/>
  <c r="R452" i="2"/>
  <c r="P452" i="2"/>
  <c r="BI450" i="2"/>
  <c r="BH450" i="2"/>
  <c r="BG450" i="2"/>
  <c r="BF450" i="2"/>
  <c r="T450" i="2"/>
  <c r="R450" i="2"/>
  <c r="P450" i="2"/>
  <c r="BI448" i="2"/>
  <c r="BH448" i="2"/>
  <c r="BG448" i="2"/>
  <c r="BF448" i="2"/>
  <c r="T448" i="2"/>
  <c r="R448" i="2"/>
  <c r="P448" i="2"/>
  <c r="BI446" i="2"/>
  <c r="BH446" i="2"/>
  <c r="BG446" i="2"/>
  <c r="BF446" i="2"/>
  <c r="T446" i="2"/>
  <c r="R446" i="2"/>
  <c r="P446" i="2"/>
  <c r="BI444" i="2"/>
  <c r="BH444" i="2"/>
  <c r="BG444" i="2"/>
  <c r="BF444" i="2"/>
  <c r="T444" i="2"/>
  <c r="R444" i="2"/>
  <c r="P444" i="2"/>
  <c r="BI442" i="2"/>
  <c r="BH442" i="2"/>
  <c r="BG442" i="2"/>
  <c r="BF442" i="2"/>
  <c r="T442" i="2"/>
  <c r="R442" i="2"/>
  <c r="P442" i="2"/>
  <c r="BI440" i="2"/>
  <c r="BH440" i="2"/>
  <c r="BG440" i="2"/>
  <c r="BF440" i="2"/>
  <c r="T440" i="2"/>
  <c r="R440" i="2"/>
  <c r="P440" i="2"/>
  <c r="BI438" i="2"/>
  <c r="BH438" i="2"/>
  <c r="BG438" i="2"/>
  <c r="BF438" i="2"/>
  <c r="T438" i="2"/>
  <c r="R438" i="2"/>
  <c r="P438" i="2"/>
  <c r="BI434" i="2"/>
  <c r="BH434" i="2"/>
  <c r="BG434" i="2"/>
  <c r="BF434" i="2"/>
  <c r="T434" i="2"/>
  <c r="R434" i="2"/>
  <c r="P434" i="2"/>
  <c r="BI432" i="2"/>
  <c r="BH432" i="2"/>
  <c r="BG432" i="2"/>
  <c r="BF432" i="2"/>
  <c r="T432" i="2"/>
  <c r="R432" i="2"/>
  <c r="P432" i="2"/>
  <c r="BI430" i="2"/>
  <c r="BH430" i="2"/>
  <c r="BG430" i="2"/>
  <c r="BF430" i="2"/>
  <c r="T430" i="2"/>
  <c r="R430" i="2"/>
  <c r="P430" i="2"/>
  <c r="BI428" i="2"/>
  <c r="BH428" i="2"/>
  <c r="BG428" i="2"/>
  <c r="BF428" i="2"/>
  <c r="T428" i="2"/>
  <c r="R428" i="2"/>
  <c r="P428" i="2"/>
  <c r="BI426" i="2"/>
  <c r="BH426" i="2"/>
  <c r="BG426" i="2"/>
  <c r="BF426" i="2"/>
  <c r="T426" i="2"/>
  <c r="R426" i="2"/>
  <c r="P426" i="2"/>
  <c r="BI424" i="2"/>
  <c r="BH424" i="2"/>
  <c r="BG424" i="2"/>
  <c r="BF424" i="2"/>
  <c r="T424" i="2"/>
  <c r="R424" i="2"/>
  <c r="P424" i="2"/>
  <c r="BI422" i="2"/>
  <c r="BH422" i="2"/>
  <c r="BG422" i="2"/>
  <c r="BF422" i="2"/>
  <c r="T422" i="2"/>
  <c r="R422" i="2"/>
  <c r="P422" i="2"/>
  <c r="BI420" i="2"/>
  <c r="BH420" i="2"/>
  <c r="BG420" i="2"/>
  <c r="BF420" i="2"/>
  <c r="T420" i="2"/>
  <c r="R420" i="2"/>
  <c r="P420" i="2"/>
  <c r="BI418" i="2"/>
  <c r="BH418" i="2"/>
  <c r="BG418" i="2"/>
  <c r="BF418" i="2"/>
  <c r="T418" i="2"/>
  <c r="R418" i="2"/>
  <c r="P418" i="2"/>
  <c r="BI416" i="2"/>
  <c r="BH416" i="2"/>
  <c r="BG416" i="2"/>
  <c r="BF416" i="2"/>
  <c r="T416" i="2"/>
  <c r="R416" i="2"/>
  <c r="P416" i="2"/>
  <c r="BI409" i="2"/>
  <c r="BH409" i="2"/>
  <c r="BG409" i="2"/>
  <c r="BF409" i="2"/>
  <c r="T409" i="2"/>
  <c r="R409" i="2"/>
  <c r="P409" i="2"/>
  <c r="BI407" i="2"/>
  <c r="BH407" i="2"/>
  <c r="BG407" i="2"/>
  <c r="BF407" i="2"/>
  <c r="T407" i="2"/>
  <c r="R407" i="2"/>
  <c r="P407" i="2"/>
  <c r="BI405" i="2"/>
  <c r="BH405" i="2"/>
  <c r="BG405" i="2"/>
  <c r="BF405" i="2"/>
  <c r="T405" i="2"/>
  <c r="R405" i="2"/>
  <c r="P405" i="2"/>
  <c r="BI403" i="2"/>
  <c r="BH403" i="2"/>
  <c r="BG403" i="2"/>
  <c r="BF403" i="2"/>
  <c r="T403" i="2"/>
  <c r="R403" i="2"/>
  <c r="P403" i="2"/>
  <c r="BI401" i="2"/>
  <c r="BH401" i="2"/>
  <c r="BG401" i="2"/>
  <c r="BF401" i="2"/>
  <c r="T401" i="2"/>
  <c r="R401" i="2"/>
  <c r="P401" i="2"/>
  <c r="BI399" i="2"/>
  <c r="BH399" i="2"/>
  <c r="BG399" i="2"/>
  <c r="BF399" i="2"/>
  <c r="T399" i="2"/>
  <c r="R399" i="2"/>
  <c r="P399" i="2"/>
  <c r="BI397" i="2"/>
  <c r="BH397" i="2"/>
  <c r="BG397" i="2"/>
  <c r="BF397" i="2"/>
  <c r="T397" i="2"/>
  <c r="R397" i="2"/>
  <c r="P397" i="2"/>
  <c r="BI395" i="2"/>
  <c r="BH395" i="2"/>
  <c r="BG395" i="2"/>
  <c r="BF395" i="2"/>
  <c r="T395" i="2"/>
  <c r="R395" i="2"/>
  <c r="P395" i="2"/>
  <c r="BI389" i="2"/>
  <c r="BH389" i="2"/>
  <c r="BG389" i="2"/>
  <c r="BF389" i="2"/>
  <c r="T389" i="2"/>
  <c r="R389" i="2"/>
  <c r="P389" i="2"/>
  <c r="BI388" i="2"/>
  <c r="BH388" i="2"/>
  <c r="BG388" i="2"/>
  <c r="BF388" i="2"/>
  <c r="T388" i="2"/>
  <c r="R388" i="2"/>
  <c r="P388" i="2"/>
  <c r="BI386" i="2"/>
  <c r="BH386" i="2"/>
  <c r="BG386" i="2"/>
  <c r="BF386" i="2"/>
  <c r="T386" i="2"/>
  <c r="R386" i="2"/>
  <c r="P386" i="2"/>
  <c r="BI384" i="2"/>
  <c r="BH384" i="2"/>
  <c r="BG384" i="2"/>
  <c r="BF384" i="2"/>
  <c r="T384" i="2"/>
  <c r="R384" i="2"/>
  <c r="P384" i="2"/>
  <c r="BI369" i="2"/>
  <c r="BH369" i="2"/>
  <c r="BG369" i="2"/>
  <c r="BF369" i="2"/>
  <c r="T369" i="2"/>
  <c r="R369" i="2"/>
  <c r="P369" i="2"/>
  <c r="BI362" i="2"/>
  <c r="BH362" i="2"/>
  <c r="BG362" i="2"/>
  <c r="BF362" i="2"/>
  <c r="T362" i="2"/>
  <c r="R362" i="2"/>
  <c r="P362" i="2"/>
  <c r="BI358" i="2"/>
  <c r="BH358" i="2"/>
  <c r="BG358" i="2"/>
  <c r="BF358" i="2"/>
  <c r="T358" i="2"/>
  <c r="R358" i="2"/>
  <c r="P358" i="2"/>
  <c r="BI355" i="2"/>
  <c r="BH355" i="2"/>
  <c r="BG355" i="2"/>
  <c r="BF355" i="2"/>
  <c r="T355" i="2"/>
  <c r="R355" i="2"/>
  <c r="P355" i="2"/>
  <c r="BI353" i="2"/>
  <c r="BH353" i="2"/>
  <c r="BG353" i="2"/>
  <c r="BF353" i="2"/>
  <c r="T353" i="2"/>
  <c r="R353" i="2"/>
  <c r="P353" i="2"/>
  <c r="BI352" i="2"/>
  <c r="BH352" i="2"/>
  <c r="BG352" i="2"/>
  <c r="BF352" i="2"/>
  <c r="T352" i="2"/>
  <c r="R352" i="2"/>
  <c r="P352" i="2"/>
  <c r="BI350" i="2"/>
  <c r="BH350" i="2"/>
  <c r="BG350" i="2"/>
  <c r="BF350" i="2"/>
  <c r="T350" i="2"/>
  <c r="R350" i="2"/>
  <c r="P350" i="2"/>
  <c r="BI348" i="2"/>
  <c r="BH348" i="2"/>
  <c r="BG348" i="2"/>
  <c r="BF348" i="2"/>
  <c r="T348" i="2"/>
  <c r="R348" i="2"/>
  <c r="P348" i="2"/>
  <c r="BI347" i="2"/>
  <c r="BH347" i="2"/>
  <c r="BG347" i="2"/>
  <c r="BF347" i="2"/>
  <c r="T347" i="2"/>
  <c r="R347" i="2"/>
  <c r="P347" i="2"/>
  <c r="BI346" i="2"/>
  <c r="BH346" i="2"/>
  <c r="BG346" i="2"/>
  <c r="BF346" i="2"/>
  <c r="T346" i="2"/>
  <c r="R346" i="2"/>
  <c r="P346" i="2"/>
  <c r="BI344" i="2"/>
  <c r="BH344" i="2"/>
  <c r="BG344" i="2"/>
  <c r="BF344" i="2"/>
  <c r="T344" i="2"/>
  <c r="R344" i="2"/>
  <c r="P344" i="2"/>
  <c r="BI342" i="2"/>
  <c r="BH342" i="2"/>
  <c r="BG342" i="2"/>
  <c r="BF342" i="2"/>
  <c r="T342" i="2"/>
  <c r="R342" i="2"/>
  <c r="P342" i="2"/>
  <c r="BI340" i="2"/>
  <c r="BH340" i="2"/>
  <c r="BG340" i="2"/>
  <c r="BF340" i="2"/>
  <c r="T340" i="2"/>
  <c r="R340" i="2"/>
  <c r="P340" i="2"/>
  <c r="BI338" i="2"/>
  <c r="BH338" i="2"/>
  <c r="BG338" i="2"/>
  <c r="BF338" i="2"/>
  <c r="T338" i="2"/>
  <c r="R338" i="2"/>
  <c r="P338" i="2"/>
  <c r="BI336" i="2"/>
  <c r="BH336" i="2"/>
  <c r="BG336" i="2"/>
  <c r="BF336" i="2"/>
  <c r="T336" i="2"/>
  <c r="R336" i="2"/>
  <c r="P336" i="2"/>
  <c r="BI334" i="2"/>
  <c r="BH334" i="2"/>
  <c r="BG334" i="2"/>
  <c r="BF334" i="2"/>
  <c r="T334" i="2"/>
  <c r="R334" i="2"/>
  <c r="P334" i="2"/>
  <c r="BI333" i="2"/>
  <c r="BH333" i="2"/>
  <c r="BG333" i="2"/>
  <c r="BF333" i="2"/>
  <c r="T333" i="2"/>
  <c r="R333" i="2"/>
  <c r="P333" i="2"/>
  <c r="BI331" i="2"/>
  <c r="BH331" i="2"/>
  <c r="BG331" i="2"/>
  <c r="BF331" i="2"/>
  <c r="T331" i="2"/>
  <c r="R331" i="2"/>
  <c r="P331" i="2"/>
  <c r="BI329" i="2"/>
  <c r="BH329" i="2"/>
  <c r="BG329" i="2"/>
  <c r="BF329" i="2"/>
  <c r="T329" i="2"/>
  <c r="R329" i="2"/>
  <c r="P329" i="2"/>
  <c r="BI327" i="2"/>
  <c r="BH327" i="2"/>
  <c r="BG327" i="2"/>
  <c r="BF327" i="2"/>
  <c r="T327" i="2"/>
  <c r="R327" i="2"/>
  <c r="P327" i="2"/>
  <c r="BI325" i="2"/>
  <c r="BH325" i="2"/>
  <c r="BG325" i="2"/>
  <c r="BF325" i="2"/>
  <c r="T325" i="2"/>
  <c r="R325" i="2"/>
  <c r="P325" i="2"/>
  <c r="BI323" i="2"/>
  <c r="BH323" i="2"/>
  <c r="BG323" i="2"/>
  <c r="BF323" i="2"/>
  <c r="T323" i="2"/>
  <c r="R323" i="2"/>
  <c r="P323" i="2"/>
  <c r="BI319" i="2"/>
  <c r="BH319" i="2"/>
  <c r="BG319" i="2"/>
  <c r="BF319" i="2"/>
  <c r="T319" i="2"/>
  <c r="R319" i="2"/>
  <c r="P319" i="2"/>
  <c r="BI317" i="2"/>
  <c r="BH317" i="2"/>
  <c r="BG317" i="2"/>
  <c r="BF317" i="2"/>
  <c r="T317" i="2"/>
  <c r="R317" i="2"/>
  <c r="P317" i="2"/>
  <c r="BI315" i="2"/>
  <c r="BH315" i="2"/>
  <c r="BG315" i="2"/>
  <c r="BF315" i="2"/>
  <c r="T315" i="2"/>
  <c r="R315" i="2"/>
  <c r="P315" i="2"/>
  <c r="BI314" i="2"/>
  <c r="BH314" i="2"/>
  <c r="BG314" i="2"/>
  <c r="BF314" i="2"/>
  <c r="T314" i="2"/>
  <c r="R314" i="2"/>
  <c r="P314" i="2"/>
  <c r="BI312" i="2"/>
  <c r="BH312" i="2"/>
  <c r="BG312" i="2"/>
  <c r="BF312" i="2"/>
  <c r="T312" i="2"/>
  <c r="R312" i="2"/>
  <c r="P312" i="2"/>
  <c r="BI311" i="2"/>
  <c r="BH311" i="2"/>
  <c r="BG311" i="2"/>
  <c r="BF311" i="2"/>
  <c r="T311" i="2"/>
  <c r="R311" i="2"/>
  <c r="P311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299" i="2"/>
  <c r="BH299" i="2"/>
  <c r="BG299" i="2"/>
  <c r="BF299" i="2"/>
  <c r="T299" i="2"/>
  <c r="R299" i="2"/>
  <c r="P299" i="2"/>
  <c r="BI298" i="2"/>
  <c r="BH298" i="2"/>
  <c r="BG298" i="2"/>
  <c r="BF298" i="2"/>
  <c r="T298" i="2"/>
  <c r="R298" i="2"/>
  <c r="P298" i="2"/>
  <c r="BI292" i="2"/>
  <c r="BH292" i="2"/>
  <c r="BG292" i="2"/>
  <c r="BF292" i="2"/>
  <c r="T292" i="2"/>
  <c r="R292" i="2"/>
  <c r="P292" i="2"/>
  <c r="BI284" i="2"/>
  <c r="BH284" i="2"/>
  <c r="BG284" i="2"/>
  <c r="BF284" i="2"/>
  <c r="T284" i="2"/>
  <c r="R284" i="2"/>
  <c r="P284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79" i="2"/>
  <c r="BH279" i="2"/>
  <c r="BG279" i="2"/>
  <c r="BF279" i="2"/>
  <c r="T279" i="2"/>
  <c r="R279" i="2"/>
  <c r="P279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2" i="2"/>
  <c r="BH272" i="2"/>
  <c r="BG272" i="2"/>
  <c r="BF272" i="2"/>
  <c r="T272" i="2"/>
  <c r="R272" i="2"/>
  <c r="P272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5" i="2"/>
  <c r="BH265" i="2"/>
  <c r="BG265" i="2"/>
  <c r="BF265" i="2"/>
  <c r="T265" i="2"/>
  <c r="R265" i="2"/>
  <c r="P265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4" i="2"/>
  <c r="BH244" i="2"/>
  <c r="BG244" i="2"/>
  <c r="BF244" i="2"/>
  <c r="T244" i="2"/>
  <c r="R244" i="2"/>
  <c r="P244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24" i="2"/>
  <c r="BH224" i="2"/>
  <c r="BG224" i="2"/>
  <c r="BF224" i="2"/>
  <c r="T224" i="2"/>
  <c r="R224" i="2"/>
  <c r="P224" i="2"/>
  <c r="BI219" i="2"/>
  <c r="BH219" i="2"/>
  <c r="BG219" i="2"/>
  <c r="BF219" i="2"/>
  <c r="T219" i="2"/>
  <c r="R219" i="2"/>
  <c r="P219" i="2"/>
  <c r="BI214" i="2"/>
  <c r="BH214" i="2"/>
  <c r="BG214" i="2"/>
  <c r="BF214" i="2"/>
  <c r="T214" i="2"/>
  <c r="R214" i="2"/>
  <c r="P214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199" i="2"/>
  <c r="BH199" i="2"/>
  <c r="BG199" i="2"/>
  <c r="BF199" i="2"/>
  <c r="T199" i="2"/>
  <c r="R199" i="2"/>
  <c r="P199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J155" i="2"/>
  <c r="J154" i="2"/>
  <c r="F154" i="2"/>
  <c r="F152" i="2"/>
  <c r="E150" i="2"/>
  <c r="J92" i="2"/>
  <c r="J91" i="2"/>
  <c r="F91" i="2"/>
  <c r="F89" i="2"/>
  <c r="E87" i="2"/>
  <c r="J18" i="2"/>
  <c r="E18" i="2"/>
  <c r="F155" i="2" s="1"/>
  <c r="J17" i="2"/>
  <c r="J12" i="2"/>
  <c r="J152" i="2"/>
  <c r="E7" i="2"/>
  <c r="E148" i="2"/>
  <c r="L90" i="1"/>
  <c r="AM90" i="1"/>
  <c r="AM89" i="1"/>
  <c r="L89" i="1"/>
  <c r="AM87" i="1"/>
  <c r="L87" i="1"/>
  <c r="L85" i="1"/>
  <c r="L84" i="1"/>
  <c r="BK289" i="12"/>
  <c r="J289" i="12"/>
  <c r="BK287" i="12"/>
  <c r="J287" i="12"/>
  <c r="BK285" i="12"/>
  <c r="J283" i="12"/>
  <c r="J281" i="12"/>
  <c r="J279" i="12"/>
  <c r="BK277" i="12"/>
  <c r="J267" i="12"/>
  <c r="BK265" i="12"/>
  <c r="BK257" i="12"/>
  <c r="J255" i="12"/>
  <c r="J251" i="12"/>
  <c r="BK247" i="12"/>
  <c r="J245" i="12"/>
  <c r="BK243" i="12"/>
  <c r="J241" i="12"/>
  <c r="BK239" i="12"/>
  <c r="BK237" i="12"/>
  <c r="J235" i="12"/>
  <c r="BK229" i="12"/>
  <c r="J217" i="12"/>
  <c r="BK215" i="12"/>
  <c r="J211" i="12"/>
  <c r="J207" i="12"/>
  <c r="BK199" i="12"/>
  <c r="BK195" i="12"/>
  <c r="J189" i="12"/>
  <c r="BK183" i="12"/>
  <c r="BK181" i="12"/>
  <c r="BK175" i="12"/>
  <c r="BK173" i="12"/>
  <c r="J171" i="12"/>
  <c r="J169" i="12"/>
  <c r="J167" i="12"/>
  <c r="J165" i="12"/>
  <c r="J163" i="12"/>
  <c r="J159" i="12"/>
  <c r="BK157" i="12"/>
  <c r="BK153" i="12"/>
  <c r="J151" i="12"/>
  <c r="BK149" i="12"/>
  <c r="BK145" i="12"/>
  <c r="J139" i="12"/>
  <c r="J135" i="12"/>
  <c r="BK129" i="12"/>
  <c r="BK127" i="12"/>
  <c r="J125" i="12"/>
  <c r="J150" i="10"/>
  <c r="BK148" i="10"/>
  <c r="J147" i="10"/>
  <c r="BK145" i="10"/>
  <c r="J144" i="10"/>
  <c r="BK143" i="10"/>
  <c r="BK139" i="10"/>
  <c r="J138" i="10"/>
  <c r="BK136" i="10"/>
  <c r="J135" i="10"/>
  <c r="J134" i="10"/>
  <c r="J132" i="10"/>
  <c r="J129" i="10"/>
  <c r="BK128" i="10"/>
  <c r="J127" i="10"/>
  <c r="BK126" i="10"/>
  <c r="J125" i="10"/>
  <c r="BK123" i="10"/>
  <c r="J121" i="9"/>
  <c r="J121" i="7"/>
  <c r="J121" i="6"/>
  <c r="BK121" i="5"/>
  <c r="J121" i="3"/>
  <c r="BK1007" i="2"/>
  <c r="J1006" i="2"/>
  <c r="J1005" i="2"/>
  <c r="J1003" i="2"/>
  <c r="J1002" i="2"/>
  <c r="J1000" i="2"/>
  <c r="J998" i="2"/>
  <c r="BK996" i="2"/>
  <c r="J995" i="2"/>
  <c r="J993" i="2"/>
  <c r="J990" i="2"/>
  <c r="J989" i="2"/>
  <c r="BK988" i="2"/>
  <c r="J986" i="2"/>
  <c r="BK985" i="2"/>
  <c r="J984" i="2"/>
  <c r="J983" i="2"/>
  <c r="BK981" i="2"/>
  <c r="BK979" i="2"/>
  <c r="J976" i="2"/>
  <c r="J973" i="2"/>
  <c r="BK972" i="2"/>
  <c r="BK970" i="2"/>
  <c r="J957" i="2"/>
  <c r="BK955" i="2"/>
  <c r="BK949" i="2"/>
  <c r="J948" i="2"/>
  <c r="BK946" i="2"/>
  <c r="BK944" i="2"/>
  <c r="BK938" i="2"/>
  <c r="J936" i="2"/>
  <c r="J930" i="2"/>
  <c r="BK928" i="2"/>
  <c r="BK925" i="2"/>
  <c r="J917" i="2"/>
  <c r="BK916" i="2"/>
  <c r="BK912" i="2"/>
  <c r="BK910" i="2"/>
  <c r="J908" i="2"/>
  <c r="J906" i="2"/>
  <c r="J904" i="2"/>
  <c r="BK902" i="2"/>
  <c r="J900" i="2"/>
  <c r="BK898" i="2"/>
  <c r="BK896" i="2"/>
  <c r="J894" i="2"/>
  <c r="BK890" i="2"/>
  <c r="BK886" i="2"/>
  <c r="BK884" i="2"/>
  <c r="J882" i="2"/>
  <c r="J880" i="2"/>
  <c r="J878" i="2"/>
  <c r="J874" i="2"/>
  <c r="BK872" i="2"/>
  <c r="J870" i="2"/>
  <c r="J868" i="2"/>
  <c r="J866" i="2"/>
  <c r="J862" i="2"/>
  <c r="J860" i="2"/>
  <c r="BK858" i="2"/>
  <c r="J856" i="2"/>
  <c r="BK852" i="2"/>
  <c r="J850" i="2"/>
  <c r="J846" i="2"/>
  <c r="J823" i="2"/>
  <c r="BK819" i="2"/>
  <c r="BK815" i="2"/>
  <c r="J813" i="2"/>
  <c r="BK811" i="2"/>
  <c r="BK808" i="2"/>
  <c r="BK806" i="2"/>
  <c r="J802" i="2"/>
  <c r="J796" i="2"/>
  <c r="J794" i="2"/>
  <c r="J788" i="2"/>
  <c r="BK786" i="2"/>
  <c r="J784" i="2"/>
  <c r="BK781" i="2"/>
  <c r="J775" i="2"/>
  <c r="BK773" i="2"/>
  <c r="J771" i="2"/>
  <c r="BK769" i="2"/>
  <c r="BK763" i="2"/>
  <c r="BK758" i="2"/>
  <c r="BK756" i="2"/>
  <c r="J750" i="2"/>
  <c r="J747" i="2"/>
  <c r="J742" i="2"/>
  <c r="J733" i="2"/>
  <c r="J727" i="2"/>
  <c r="BK717" i="2"/>
  <c r="BK706" i="2"/>
  <c r="BK698" i="2"/>
  <c r="BK696" i="2"/>
  <c r="BK694" i="2"/>
  <c r="BK693" i="2"/>
  <c r="J682" i="2"/>
  <c r="J676" i="2"/>
  <c r="J670" i="2"/>
  <c r="J665" i="2"/>
  <c r="BK657" i="2"/>
  <c r="BK653" i="2"/>
  <c r="BK649" i="2"/>
  <c r="BK647" i="2"/>
  <c r="J634" i="2"/>
  <c r="J633" i="2"/>
  <c r="BK618" i="2"/>
  <c r="J615" i="2"/>
  <c r="J610" i="2"/>
  <c r="BK600" i="2"/>
  <c r="J598" i="2"/>
  <c r="J590" i="2"/>
  <c r="BK586" i="2"/>
  <c r="BK581" i="2"/>
  <c r="BK579" i="2"/>
  <c r="J561" i="2"/>
  <c r="BK559" i="2"/>
  <c r="J551" i="2"/>
  <c r="BK549" i="2"/>
  <c r="BK545" i="2"/>
  <c r="BK541" i="2"/>
  <c r="BK537" i="2"/>
  <c r="BK525" i="2"/>
  <c r="BK523" i="2"/>
  <c r="J519" i="2"/>
  <c r="BK516" i="2"/>
  <c r="J514" i="2"/>
  <c r="J512" i="2"/>
  <c r="J505" i="2"/>
  <c r="BK504" i="2"/>
  <c r="BK498" i="2"/>
  <c r="BK496" i="2"/>
  <c r="J494" i="2"/>
  <c r="J488" i="2"/>
  <c r="BK467" i="2"/>
  <c r="J463" i="2"/>
  <c r="J460" i="2"/>
  <c r="J454" i="2"/>
  <c r="J448" i="2"/>
  <c r="BK446" i="2"/>
  <c r="BK444" i="2"/>
  <c r="BK442" i="2"/>
  <c r="BK428" i="2"/>
  <c r="J407" i="2"/>
  <c r="J405" i="2"/>
  <c r="BK403" i="2"/>
  <c r="J401" i="2"/>
  <c r="J388" i="2"/>
  <c r="J384" i="2"/>
  <c r="J362" i="2"/>
  <c r="BK350" i="2"/>
  <c r="J346" i="2"/>
  <c r="BK336" i="2"/>
  <c r="BK329" i="2"/>
  <c r="BK325" i="2"/>
  <c r="J325" i="2"/>
  <c r="BK323" i="2"/>
  <c r="J323" i="2"/>
  <c r="BK319" i="2"/>
  <c r="BK315" i="2"/>
  <c r="J312" i="2"/>
  <c r="BK311" i="2"/>
  <c r="J310" i="2"/>
  <c r="BK309" i="2"/>
  <c r="BK304" i="2"/>
  <c r="J292" i="2"/>
  <c r="BK281" i="2"/>
  <c r="BK276" i="2"/>
  <c r="J275" i="2"/>
  <c r="BK274" i="2"/>
  <c r="BK254" i="2"/>
  <c r="J252" i="2"/>
  <c r="J244" i="2"/>
  <c r="J214" i="2"/>
  <c r="BK205" i="2"/>
  <c r="J203" i="2"/>
  <c r="BK197" i="2"/>
  <c r="J195" i="2"/>
  <c r="BK193" i="2"/>
  <c r="BK192" i="2"/>
  <c r="J190" i="2"/>
  <c r="J184" i="2"/>
  <c r="BK183" i="2"/>
  <c r="BK177" i="2"/>
  <c r="BK176" i="2"/>
  <c r="J175" i="2"/>
  <c r="J173" i="2"/>
  <c r="BK171" i="2"/>
  <c r="J169" i="2"/>
  <c r="BK166" i="2"/>
  <c r="J285" i="12"/>
  <c r="BK283" i="12"/>
  <c r="BK281" i="12"/>
  <c r="BK279" i="12"/>
  <c r="J277" i="12"/>
  <c r="BK275" i="12"/>
  <c r="J273" i="12"/>
  <c r="BK271" i="12"/>
  <c r="J269" i="12"/>
  <c r="J265" i="12"/>
  <c r="J263" i="12"/>
  <c r="J259" i="12"/>
  <c r="J257" i="12"/>
  <c r="BK255" i="12"/>
  <c r="J253" i="12"/>
  <c r="J249" i="12"/>
  <c r="J247" i="12"/>
  <c r="BK245" i="12"/>
  <c r="J243" i="12"/>
  <c r="BK241" i="12"/>
  <c r="BK231" i="12"/>
  <c r="J229" i="12"/>
  <c r="J227" i="12"/>
  <c r="J225" i="12"/>
  <c r="BK223" i="12"/>
  <c r="J221" i="12"/>
  <c r="J215" i="12"/>
  <c r="J209" i="12"/>
  <c r="BK201" i="12"/>
  <c r="J195" i="12"/>
  <c r="J193" i="12"/>
  <c r="J185" i="12"/>
  <c r="J183" i="12"/>
  <c r="J181" i="12"/>
  <c r="BK179" i="12"/>
  <c r="J175" i="12"/>
  <c r="BK169" i="12"/>
  <c r="BK161" i="12"/>
  <c r="BK159" i="12"/>
  <c r="J153" i="12"/>
  <c r="J145" i="12"/>
  <c r="J143" i="12"/>
  <c r="J137" i="12"/>
  <c r="J133" i="12"/>
  <c r="J123" i="12"/>
  <c r="BK121" i="12"/>
  <c r="J121" i="11"/>
  <c r="J154" i="10"/>
  <c r="J152" i="10"/>
  <c r="BK147" i="10"/>
  <c r="J145" i="10"/>
  <c r="J143" i="10"/>
  <c r="BK141" i="10"/>
  <c r="BK138" i="10"/>
  <c r="J136" i="10"/>
  <c r="BK134" i="10"/>
  <c r="BK132" i="10"/>
  <c r="J131" i="10"/>
  <c r="BK129" i="10"/>
  <c r="J128" i="10"/>
  <c r="J123" i="10"/>
  <c r="BK121" i="9"/>
  <c r="J121" i="8"/>
  <c r="BK121" i="6"/>
  <c r="J121" i="5"/>
  <c r="J121" i="4"/>
  <c r="J1007" i="2"/>
  <c r="BK1006" i="2"/>
  <c r="BK1005" i="2"/>
  <c r="BK1003" i="2"/>
  <c r="BK1002" i="2"/>
  <c r="BK1000" i="2"/>
  <c r="BK998" i="2"/>
  <c r="J996" i="2"/>
  <c r="BK995" i="2"/>
  <c r="BK993" i="2"/>
  <c r="BK992" i="2"/>
  <c r="J991" i="2"/>
  <c r="J988" i="2"/>
  <c r="J985" i="2"/>
  <c r="BK983" i="2"/>
  <c r="J982" i="2"/>
  <c r="J980" i="2"/>
  <c r="J979" i="2"/>
  <c r="J978" i="2"/>
  <c r="J975" i="2"/>
  <c r="J974" i="2"/>
  <c r="BK973" i="2"/>
  <c r="J971" i="2"/>
  <c r="J970" i="2"/>
  <c r="BK967" i="2"/>
  <c r="J959" i="2"/>
  <c r="BK953" i="2"/>
  <c r="BK951" i="2"/>
  <c r="BK948" i="2"/>
  <c r="J947" i="2"/>
  <c r="J946" i="2"/>
  <c r="J944" i="2"/>
  <c r="J942" i="2"/>
  <c r="J940" i="2"/>
  <c r="BK936" i="2"/>
  <c r="BK929" i="2"/>
  <c r="J927" i="2"/>
  <c r="BK917" i="2"/>
  <c r="J916" i="2"/>
  <c r="J914" i="2"/>
  <c r="BK904" i="2"/>
  <c r="BK900" i="2"/>
  <c r="BK892" i="2"/>
  <c r="J890" i="2"/>
  <c r="J888" i="2"/>
  <c r="J884" i="2"/>
  <c r="BK878" i="2"/>
  <c r="J876" i="2"/>
  <c r="BK874" i="2"/>
  <c r="BK870" i="2"/>
  <c r="BK866" i="2"/>
  <c r="BK864" i="2"/>
  <c r="BK862" i="2"/>
  <c r="J858" i="2"/>
  <c r="J854" i="2"/>
  <c r="J852" i="2"/>
  <c r="BK850" i="2"/>
  <c r="BK846" i="2"/>
  <c r="BK813" i="2"/>
  <c r="J809" i="2"/>
  <c r="J806" i="2"/>
  <c r="J804" i="2"/>
  <c r="J798" i="2"/>
  <c r="J792" i="2"/>
  <c r="BK790" i="2"/>
  <c r="BK788" i="2"/>
  <c r="J786" i="2"/>
  <c r="BK782" i="2"/>
  <c r="BK775" i="2"/>
  <c r="BK770" i="2"/>
  <c r="BK767" i="2"/>
  <c r="BK754" i="2"/>
  <c r="BK751" i="2"/>
  <c r="J748" i="2"/>
  <c r="J744" i="2"/>
  <c r="BK731" i="2"/>
  <c r="BK727" i="2"/>
  <c r="J721" i="2"/>
  <c r="J717" i="2"/>
  <c r="BK704" i="2"/>
  <c r="J696" i="2"/>
  <c r="J693" i="2"/>
  <c r="J691" i="2"/>
  <c r="BK688" i="2"/>
  <c r="J680" i="2"/>
  <c r="BK670" i="2"/>
  <c r="BK667" i="2"/>
  <c r="BK665" i="2"/>
  <c r="J655" i="2"/>
  <c r="J636" i="2"/>
  <c r="BK633" i="2"/>
  <c r="BK632" i="2"/>
  <c r="BK628" i="2"/>
  <c r="BK615" i="2"/>
  <c r="J612" i="2"/>
  <c r="BK609" i="2"/>
  <c r="BK602" i="2"/>
  <c r="J600" i="2"/>
  <c r="J592" i="2"/>
  <c r="J588" i="2"/>
  <c r="J579" i="2"/>
  <c r="BK569" i="2"/>
  <c r="BK561" i="2"/>
  <c r="J557" i="2"/>
  <c r="BK543" i="2"/>
  <c r="J538" i="2"/>
  <c r="BK532" i="2"/>
  <c r="J530" i="2"/>
  <c r="BK528" i="2"/>
  <c r="BK526" i="2"/>
  <c r="BK502" i="2"/>
  <c r="BK492" i="2"/>
  <c r="BK490" i="2"/>
  <c r="BK488" i="2"/>
  <c r="BK475" i="2"/>
  <c r="J471" i="2"/>
  <c r="J467" i="2"/>
  <c r="BK461" i="2"/>
  <c r="BK450" i="2"/>
  <c r="J444" i="2"/>
  <c r="BK438" i="2"/>
  <c r="BK430" i="2"/>
  <c r="BK424" i="2"/>
  <c r="J422" i="2"/>
  <c r="BK418" i="2"/>
  <c r="BK409" i="2"/>
  <c r="BK407" i="2"/>
  <c r="J403" i="2"/>
  <c r="J389" i="2"/>
  <c r="J369" i="2"/>
  <c r="J355" i="2"/>
  <c r="BK353" i="2"/>
  <c r="BK352" i="2"/>
  <c r="BK348" i="2"/>
  <c r="BK342" i="2"/>
  <c r="J340" i="2"/>
  <c r="BK334" i="2"/>
  <c r="BK333" i="2"/>
  <c r="J331" i="2"/>
  <c r="BK327" i="2"/>
  <c r="BK317" i="2"/>
  <c r="J315" i="2"/>
  <c r="BK314" i="2"/>
  <c r="J307" i="2"/>
  <c r="J306" i="2"/>
  <c r="J299" i="2"/>
  <c r="BK284" i="2"/>
  <c r="J282" i="2"/>
  <c r="J279" i="2"/>
  <c r="BK277" i="2"/>
  <c r="J276" i="2"/>
  <c r="J274" i="2"/>
  <c r="J272" i="2"/>
  <c r="BK267" i="2"/>
  <c r="BK259" i="2"/>
  <c r="BK258" i="2"/>
  <c r="BK256" i="2"/>
  <c r="BK255" i="2"/>
  <c r="BK250" i="2"/>
  <c r="J249" i="2"/>
  <c r="BK244" i="2"/>
  <c r="J235" i="2"/>
  <c r="BK224" i="2"/>
  <c r="J219" i="2"/>
  <c r="BK214" i="2"/>
  <c r="J205" i="2"/>
  <c r="J199" i="2"/>
  <c r="BK195" i="2"/>
  <c r="J193" i="2"/>
  <c r="J186" i="2"/>
  <c r="J176" i="2"/>
  <c r="BK175" i="2"/>
  <c r="BK173" i="2"/>
  <c r="BK167" i="2"/>
  <c r="J162" i="2"/>
  <c r="J161" i="2"/>
  <c r="J275" i="12"/>
  <c r="BK273" i="12"/>
  <c r="J271" i="12"/>
  <c r="BK269" i="12"/>
  <c r="BK267" i="12"/>
  <c r="BK263" i="12"/>
  <c r="J261" i="12"/>
  <c r="BK259" i="12"/>
  <c r="BK253" i="12"/>
  <c r="BK251" i="12"/>
  <c r="BK249" i="12"/>
  <c r="J239" i="12"/>
  <c r="J237" i="12"/>
  <c r="BK235" i="12"/>
  <c r="BK233" i="12"/>
  <c r="BK225" i="12"/>
  <c r="J219" i="12"/>
  <c r="BK217" i="12"/>
  <c r="J213" i="12"/>
  <c r="BK211" i="12"/>
  <c r="BK209" i="12"/>
  <c r="BK207" i="12"/>
  <c r="BK205" i="12"/>
  <c r="BK203" i="12"/>
  <c r="J203" i="12"/>
  <c r="J197" i="12"/>
  <c r="BK193" i="12"/>
  <c r="BK191" i="12"/>
  <c r="J187" i="12"/>
  <c r="BK185" i="12"/>
  <c r="BK177" i="12"/>
  <c r="BK171" i="12"/>
  <c r="J161" i="12"/>
  <c r="J157" i="12"/>
  <c r="J155" i="12"/>
  <c r="J147" i="12"/>
  <c r="J141" i="12"/>
  <c r="J131" i="12"/>
  <c r="J129" i="12"/>
  <c r="BK125" i="12"/>
  <c r="BK123" i="12"/>
  <c r="J121" i="12"/>
  <c r="BK121" i="11"/>
  <c r="BK154" i="10"/>
  <c r="BK152" i="10"/>
  <c r="BK150" i="10"/>
  <c r="J148" i="10"/>
  <c r="BK144" i="10"/>
  <c r="J141" i="10"/>
  <c r="J139" i="10"/>
  <c r="BK135" i="10"/>
  <c r="BK131" i="10"/>
  <c r="BK127" i="10"/>
  <c r="J126" i="10"/>
  <c r="BK125" i="10"/>
  <c r="BK124" i="10"/>
  <c r="J124" i="10"/>
  <c r="BK121" i="8"/>
  <c r="BK121" i="3"/>
  <c r="J992" i="2"/>
  <c r="BK991" i="2"/>
  <c r="BK990" i="2"/>
  <c r="BK989" i="2"/>
  <c r="BK986" i="2"/>
  <c r="BK984" i="2"/>
  <c r="BK982" i="2"/>
  <c r="J981" i="2"/>
  <c r="BK980" i="2"/>
  <c r="BK978" i="2"/>
  <c r="BK976" i="2"/>
  <c r="BK975" i="2"/>
  <c r="BK974" i="2"/>
  <c r="J972" i="2"/>
  <c r="BK971" i="2"/>
  <c r="J967" i="2"/>
  <c r="BK964" i="2"/>
  <c r="J964" i="2"/>
  <c r="BK961" i="2"/>
  <c r="J961" i="2"/>
  <c r="BK959" i="2"/>
  <c r="BK957" i="2"/>
  <c r="J955" i="2"/>
  <c r="J953" i="2"/>
  <c r="J951" i="2"/>
  <c r="J949" i="2"/>
  <c r="BK947" i="2"/>
  <c r="BK942" i="2"/>
  <c r="BK940" i="2"/>
  <c r="J938" i="2"/>
  <c r="BK930" i="2"/>
  <c r="J929" i="2"/>
  <c r="J928" i="2"/>
  <c r="BK927" i="2"/>
  <c r="J925" i="2"/>
  <c r="BK914" i="2"/>
  <c r="J912" i="2"/>
  <c r="J910" i="2"/>
  <c r="BK908" i="2"/>
  <c r="BK906" i="2"/>
  <c r="J902" i="2"/>
  <c r="J898" i="2"/>
  <c r="J896" i="2"/>
  <c r="BK894" i="2"/>
  <c r="J892" i="2"/>
  <c r="BK888" i="2"/>
  <c r="J886" i="2"/>
  <c r="BK882" i="2"/>
  <c r="BK880" i="2"/>
  <c r="BK876" i="2"/>
  <c r="J872" i="2"/>
  <c r="BK868" i="2"/>
  <c r="J864" i="2"/>
  <c r="BK860" i="2"/>
  <c r="BK856" i="2"/>
  <c r="BK854" i="2"/>
  <c r="BK825" i="2"/>
  <c r="J821" i="2"/>
  <c r="J815" i="2"/>
  <c r="BK809" i="2"/>
  <c r="BK800" i="2"/>
  <c r="BK794" i="2"/>
  <c r="BK792" i="2"/>
  <c r="J790" i="2"/>
  <c r="J773" i="2"/>
  <c r="J767" i="2"/>
  <c r="BK760" i="2"/>
  <c r="J758" i="2"/>
  <c r="J752" i="2"/>
  <c r="J751" i="2"/>
  <c r="BK744" i="2"/>
  <c r="BK742" i="2"/>
  <c r="BK735" i="2"/>
  <c r="J731" i="2"/>
  <c r="BK719" i="2"/>
  <c r="BK691" i="2"/>
  <c r="J688" i="2"/>
  <c r="BK686" i="2"/>
  <c r="BK682" i="2"/>
  <c r="BK676" i="2"/>
  <c r="J672" i="2"/>
  <c r="BK663" i="2"/>
  <c r="BK661" i="2"/>
  <c r="BK659" i="2"/>
  <c r="BK646" i="2"/>
  <c r="BK644" i="2"/>
  <c r="BK642" i="2"/>
  <c r="BK638" i="2"/>
  <c r="BK630" i="2"/>
  <c r="J609" i="2"/>
  <c r="J602" i="2"/>
  <c r="BK592" i="2"/>
  <c r="BK588" i="2"/>
  <c r="J571" i="2"/>
  <c r="J559" i="2"/>
  <c r="J555" i="2"/>
  <c r="J553" i="2"/>
  <c r="J547" i="2"/>
  <c r="J543" i="2"/>
  <c r="BK540" i="2"/>
  <c r="J537" i="2"/>
  <c r="J534" i="2"/>
  <c r="J532" i="2"/>
  <c r="J528" i="2"/>
  <c r="J526" i="2"/>
  <c r="BK522" i="2"/>
  <c r="BK521" i="2"/>
  <c r="BK519" i="2"/>
  <c r="BK514" i="2"/>
  <c r="BK507" i="2"/>
  <c r="J502" i="2"/>
  <c r="J475" i="2"/>
  <c r="J465" i="2"/>
  <c r="BK463" i="2"/>
  <c r="J458" i="2"/>
  <c r="J456" i="2"/>
  <c r="J452" i="2"/>
  <c r="BK448" i="2"/>
  <c r="J442" i="2"/>
  <c r="BK440" i="2"/>
  <c r="BK434" i="2"/>
  <c r="BK432" i="2"/>
  <c r="J430" i="2"/>
  <c r="BK426" i="2"/>
  <c r="J424" i="2"/>
  <c r="BK405" i="2"/>
  <c r="J399" i="2"/>
  <c r="BK397" i="2"/>
  <c r="BK395" i="2"/>
  <c r="BK389" i="2"/>
  <c r="J386" i="2"/>
  <c r="J352" i="2"/>
  <c r="J348" i="2"/>
  <c r="BK347" i="2"/>
  <c r="BK346" i="2"/>
  <c r="J344" i="2"/>
  <c r="BK331" i="2"/>
  <c r="J329" i="2"/>
  <c r="J319" i="2"/>
  <c r="J317" i="2"/>
  <c r="J314" i="2"/>
  <c r="BK312" i="2"/>
  <c r="J309" i="2"/>
  <c r="BK307" i="2"/>
  <c r="BK306" i="2"/>
  <c r="J298" i="2"/>
  <c r="J284" i="2"/>
  <c r="BK275" i="2"/>
  <c r="BK272" i="2"/>
  <c r="BK268" i="2"/>
  <c r="J265" i="2"/>
  <c r="J260" i="2"/>
  <c r="J259" i="2"/>
  <c r="BK257" i="2"/>
  <c r="J256" i="2"/>
  <c r="J253" i="2"/>
  <c r="J251" i="2"/>
  <c r="BK249" i="2"/>
  <c r="BK235" i="2"/>
  <c r="J233" i="2"/>
  <c r="BK219" i="2"/>
  <c r="BK203" i="2"/>
  <c r="BK199" i="2"/>
  <c r="J192" i="2"/>
  <c r="BK190" i="2"/>
  <c r="BK186" i="2"/>
  <c r="BK184" i="2"/>
  <c r="J181" i="2"/>
  <c r="J177" i="2"/>
  <c r="BK169" i="2"/>
  <c r="J167" i="2"/>
  <c r="BK165" i="2"/>
  <c r="BK163" i="2"/>
  <c r="BK161" i="2"/>
  <c r="AS94" i="1"/>
  <c r="BK261" i="12"/>
  <c r="J233" i="12"/>
  <c r="J231" i="12"/>
  <c r="BK227" i="12"/>
  <c r="J223" i="12"/>
  <c r="BK221" i="12"/>
  <c r="BK219" i="12"/>
  <c r="BK213" i="12"/>
  <c r="J205" i="12"/>
  <c r="J201" i="12"/>
  <c r="J199" i="12"/>
  <c r="BK197" i="12"/>
  <c r="J191" i="12"/>
  <c r="BK189" i="12"/>
  <c r="BK187" i="12"/>
  <c r="J179" i="12"/>
  <c r="J177" i="12"/>
  <c r="J173" i="12"/>
  <c r="BK167" i="12"/>
  <c r="BK165" i="12"/>
  <c r="BK163" i="12"/>
  <c r="BK155" i="12"/>
  <c r="BK151" i="12"/>
  <c r="J149" i="12"/>
  <c r="BK147" i="12"/>
  <c r="BK143" i="12"/>
  <c r="BK141" i="12"/>
  <c r="BK139" i="12"/>
  <c r="BK137" i="12"/>
  <c r="BK135" i="12"/>
  <c r="BK133" i="12"/>
  <c r="BK131" i="12"/>
  <c r="J127" i="12"/>
  <c r="BK121" i="7"/>
  <c r="BK121" i="4"/>
  <c r="F36" i="3"/>
  <c r="J825" i="2"/>
  <c r="BK823" i="2"/>
  <c r="BK821" i="2"/>
  <c r="J819" i="2"/>
  <c r="J811" i="2"/>
  <c r="J808" i="2"/>
  <c r="BK804" i="2"/>
  <c r="BK802" i="2"/>
  <c r="J800" i="2"/>
  <c r="BK798" i="2"/>
  <c r="BK796" i="2"/>
  <c r="BK784" i="2"/>
  <c r="J781" i="2"/>
  <c r="J777" i="2"/>
  <c r="J769" i="2"/>
  <c r="J763" i="2"/>
  <c r="J756" i="2"/>
  <c r="BK752" i="2"/>
  <c r="BK733" i="2"/>
  <c r="BK715" i="2"/>
  <c r="BK702" i="2"/>
  <c r="J700" i="2"/>
  <c r="BK690" i="2"/>
  <c r="J686" i="2"/>
  <c r="BK674" i="2"/>
  <c r="J667" i="2"/>
  <c r="J661" i="2"/>
  <c r="J657" i="2"/>
  <c r="BK651" i="2"/>
  <c r="J649" i="2"/>
  <c r="J646" i="2"/>
  <c r="BK636" i="2"/>
  <c r="BK634" i="2"/>
  <c r="J632" i="2"/>
  <c r="J630" i="2"/>
  <c r="J628" i="2"/>
  <c r="J617" i="2"/>
  <c r="BK613" i="2"/>
  <c r="BK612" i="2"/>
  <c r="BK604" i="2"/>
  <c r="BK594" i="2"/>
  <c r="BK590" i="2"/>
  <c r="J581" i="2"/>
  <c r="J569" i="2"/>
  <c r="J545" i="2"/>
  <c r="J541" i="2"/>
  <c r="BK530" i="2"/>
  <c r="J522" i="2"/>
  <c r="J521" i="2"/>
  <c r="BK517" i="2"/>
  <c r="BK510" i="2"/>
  <c r="J507" i="2"/>
  <c r="BK505" i="2"/>
  <c r="J504" i="2"/>
  <c r="J498" i="2"/>
  <c r="BK471" i="2"/>
  <c r="BK460" i="2"/>
  <c r="BK458" i="2"/>
  <c r="J450" i="2"/>
  <c r="J446" i="2"/>
  <c r="J440" i="2"/>
  <c r="J432" i="2"/>
  <c r="J428" i="2"/>
  <c r="BK420" i="2"/>
  <c r="J418" i="2"/>
  <c r="J416" i="2"/>
  <c r="BK401" i="2"/>
  <c r="BK399" i="2"/>
  <c r="BK386" i="2"/>
  <c r="BK362" i="2"/>
  <c r="J358" i="2"/>
  <c r="BK355" i="2"/>
  <c r="BK344" i="2"/>
  <c r="BK340" i="2"/>
  <c r="BK338" i="2"/>
  <c r="J336" i="2"/>
  <c r="J333" i="2"/>
  <c r="J327" i="2"/>
  <c r="J311" i="2"/>
  <c r="BK310" i="2"/>
  <c r="J304" i="2"/>
  <c r="BK299" i="2"/>
  <c r="BK298" i="2"/>
  <c r="BK292" i="2"/>
  <c r="BK282" i="2"/>
  <c r="J281" i="2"/>
  <c r="BK279" i="2"/>
  <c r="J277" i="2"/>
  <c r="J268" i="2"/>
  <c r="J267" i="2"/>
  <c r="BK265" i="2"/>
  <c r="BK260" i="2"/>
  <c r="J258" i="2"/>
  <c r="J257" i="2"/>
  <c r="J255" i="2"/>
  <c r="J254" i="2"/>
  <c r="BK253" i="2"/>
  <c r="BK252" i="2"/>
  <c r="BK251" i="2"/>
  <c r="J250" i="2"/>
  <c r="BK233" i="2"/>
  <c r="J224" i="2"/>
  <c r="J197" i="2"/>
  <c r="J183" i="2"/>
  <c r="BK181" i="2"/>
  <c r="J171" i="2"/>
  <c r="J166" i="2"/>
  <c r="J165" i="2"/>
  <c r="J163" i="2"/>
  <c r="BK162" i="2"/>
  <c r="J782" i="2"/>
  <c r="BK777" i="2"/>
  <c r="BK771" i="2"/>
  <c r="J770" i="2"/>
  <c r="J760" i="2"/>
  <c r="J754" i="2"/>
  <c r="BK750" i="2"/>
  <c r="BK748" i="2"/>
  <c r="BK747" i="2"/>
  <c r="J735" i="2"/>
  <c r="BK721" i="2"/>
  <c r="J719" i="2"/>
  <c r="J715" i="2"/>
  <c r="J706" i="2"/>
  <c r="J704" i="2"/>
  <c r="J702" i="2"/>
  <c r="BK700" i="2"/>
  <c r="J698" i="2"/>
  <c r="J694" i="2"/>
  <c r="J690" i="2"/>
  <c r="BK680" i="2"/>
  <c r="J674" i="2"/>
  <c r="BK672" i="2"/>
  <c r="J663" i="2"/>
  <c r="J659" i="2"/>
  <c r="BK655" i="2"/>
  <c r="J653" i="2"/>
  <c r="J651" i="2"/>
  <c r="J647" i="2"/>
  <c r="J644" i="2"/>
  <c r="J642" i="2"/>
  <c r="J638" i="2"/>
  <c r="J618" i="2"/>
  <c r="BK617" i="2"/>
  <c r="J613" i="2"/>
  <c r="BK610" i="2"/>
  <c r="J604" i="2"/>
  <c r="BK598" i="2"/>
  <c r="J594" i="2"/>
  <c r="J586" i="2"/>
  <c r="BK571" i="2"/>
  <c r="BK557" i="2"/>
  <c r="BK555" i="2"/>
  <c r="BK553" i="2"/>
  <c r="BK551" i="2"/>
  <c r="J549" i="2"/>
  <c r="BK547" i="2"/>
  <c r="J540" i="2"/>
  <c r="BK538" i="2"/>
  <c r="BK534" i="2"/>
  <c r="J525" i="2"/>
  <c r="J523" i="2"/>
  <c r="J517" i="2"/>
  <c r="J516" i="2"/>
  <c r="BK512" i="2"/>
  <c r="J510" i="2"/>
  <c r="J496" i="2"/>
  <c r="BK494" i="2"/>
  <c r="J492" i="2"/>
  <c r="J490" i="2"/>
  <c r="BK465" i="2"/>
  <c r="J461" i="2"/>
  <c r="BK456" i="2"/>
  <c r="BK454" i="2"/>
  <c r="BK452" i="2"/>
  <c r="J438" i="2"/>
  <c r="J434" i="2"/>
  <c r="J426" i="2"/>
  <c r="BK422" i="2"/>
  <c r="J420" i="2"/>
  <c r="BK416" i="2"/>
  <c r="J409" i="2"/>
  <c r="J397" i="2"/>
  <c r="J395" i="2"/>
  <c r="BK388" i="2"/>
  <c r="BK384" i="2"/>
  <c r="BK369" i="2"/>
  <c r="BK358" i="2"/>
  <c r="J353" i="2"/>
  <c r="J350" i="2"/>
  <c r="J347" i="2"/>
  <c r="J342" i="2"/>
  <c r="J338" i="2"/>
  <c r="J334" i="2"/>
  <c r="F35" i="11"/>
  <c r="BB104" i="1" s="1"/>
  <c r="F37" i="8"/>
  <c r="BD101" i="1"/>
  <c r="F35" i="7"/>
  <c r="BB100" i="1"/>
  <c r="F35" i="6"/>
  <c r="BB99" i="1"/>
  <c r="J34" i="5"/>
  <c r="AW98" i="1" s="1"/>
  <c r="F36" i="4"/>
  <c r="BC97" i="1"/>
  <c r="F37" i="3"/>
  <c r="BD96" i="1"/>
  <c r="F37" i="11"/>
  <c r="BD104" i="1"/>
  <c r="F37" i="9"/>
  <c r="BD102" i="1" s="1"/>
  <c r="J34" i="8"/>
  <c r="AW101" i="1"/>
  <c r="F36" i="6"/>
  <c r="BC99" i="1"/>
  <c r="F36" i="5"/>
  <c r="BC98" i="1"/>
  <c r="J34" i="4"/>
  <c r="AW97" i="1" s="1"/>
  <c r="F35" i="3"/>
  <c r="BB96" i="1"/>
  <c r="F36" i="11"/>
  <c r="BC104" i="1"/>
  <c r="F35" i="9"/>
  <c r="BB102" i="1"/>
  <c r="F35" i="8"/>
  <c r="BB101" i="1" s="1"/>
  <c r="F36" i="7"/>
  <c r="BC100" i="1"/>
  <c r="F37" i="4"/>
  <c r="BD97" i="1"/>
  <c r="F34" i="3"/>
  <c r="BA96" i="1"/>
  <c r="F36" i="9"/>
  <c r="BC102" i="1" s="1"/>
  <c r="F37" i="7"/>
  <c r="BD100" i="1"/>
  <c r="F37" i="6"/>
  <c r="BD99" i="1"/>
  <c r="F37" i="5"/>
  <c r="BD98" i="1"/>
  <c r="F35" i="4"/>
  <c r="BB97" i="1" s="1"/>
  <c r="J34" i="11"/>
  <c r="AW104" i="1"/>
  <c r="J34" i="9"/>
  <c r="AW102" i="1"/>
  <c r="F36" i="8"/>
  <c r="BC101" i="1"/>
  <c r="J34" i="7"/>
  <c r="AW100" i="1" s="1"/>
  <c r="J34" i="6"/>
  <c r="AW99" i="1"/>
  <c r="F35" i="5"/>
  <c r="BB98" i="1"/>
  <c r="BK122" i="10" l="1"/>
  <c r="BK137" i="10"/>
  <c r="BK121" i="10" s="1"/>
  <c r="BK120" i="10" s="1"/>
  <c r="J120" i="10" s="1"/>
  <c r="J96" i="10" s="1"/>
  <c r="J137" i="10"/>
  <c r="J99" i="10"/>
  <c r="BK146" i="10"/>
  <c r="J146" i="10"/>
  <c r="J100" i="10"/>
  <c r="BK160" i="2"/>
  <c r="R160" i="2"/>
  <c r="BK174" i="2"/>
  <c r="J174" i="2"/>
  <c r="J99" i="2"/>
  <c r="R174" i="2"/>
  <c r="P198" i="2"/>
  <c r="BK291" i="2"/>
  <c r="J291" i="2" s="1"/>
  <c r="J101" i="2" s="1"/>
  <c r="T291" i="2"/>
  <c r="P349" i="2"/>
  <c r="T349" i="2"/>
  <c r="T357" i="2"/>
  <c r="T509" i="2"/>
  <c r="R536" i="2"/>
  <c r="P560" i="2"/>
  <c r="BK614" i="2"/>
  <c r="J614" i="2"/>
  <c r="J109" i="2"/>
  <c r="R614" i="2"/>
  <c r="R666" i="2"/>
  <c r="P689" i="2"/>
  <c r="BK692" i="2"/>
  <c r="J692" i="2" s="1"/>
  <c r="J112" i="2" s="1"/>
  <c r="R692" i="2"/>
  <c r="P701" i="2"/>
  <c r="T701" i="2"/>
  <c r="T720" i="2"/>
  <c r="T749" i="2"/>
  <c r="BK772" i="2"/>
  <c r="J772" i="2" s="1"/>
  <c r="J120" i="2" s="1"/>
  <c r="R772" i="2"/>
  <c r="P810" i="2"/>
  <c r="BK911" i="2"/>
  <c r="J911" i="2" s="1"/>
  <c r="J123" i="2" s="1"/>
  <c r="P911" i="2"/>
  <c r="BK945" i="2"/>
  <c r="J945" i="2"/>
  <c r="J124" i="2"/>
  <c r="R945" i="2"/>
  <c r="BK952" i="2"/>
  <c r="J952" i="2" s="1"/>
  <c r="J125" i="2" s="1"/>
  <c r="R952" i="2"/>
  <c r="T956" i="2"/>
  <c r="P969" i="2"/>
  <c r="R969" i="2"/>
  <c r="P977" i="2"/>
  <c r="R987" i="2"/>
  <c r="R1001" i="2"/>
  <c r="R1004" i="2"/>
  <c r="R122" i="10"/>
  <c r="R137" i="10"/>
  <c r="T146" i="10"/>
  <c r="T160" i="2"/>
  <c r="P174" i="2"/>
  <c r="T174" i="2"/>
  <c r="R198" i="2"/>
  <c r="P291" i="2"/>
  <c r="R291" i="2"/>
  <c r="BK349" i="2"/>
  <c r="J349" i="2"/>
  <c r="J102" i="2"/>
  <c r="R349" i="2"/>
  <c r="R357" i="2"/>
  <c r="P509" i="2"/>
  <c r="BK536" i="2"/>
  <c r="BK560" i="2"/>
  <c r="J560" i="2" s="1"/>
  <c r="J108" i="2" s="1"/>
  <c r="T560" i="2"/>
  <c r="T614" i="2"/>
  <c r="P666" i="2"/>
  <c r="BK689" i="2"/>
  <c r="J689" i="2" s="1"/>
  <c r="J111" i="2" s="1"/>
  <c r="R689" i="2"/>
  <c r="T692" i="2"/>
  <c r="BK701" i="2"/>
  <c r="J701" i="2"/>
  <c r="J116" i="2"/>
  <c r="BK720" i="2"/>
  <c r="J720" i="2" s="1"/>
  <c r="J117" i="2" s="1"/>
  <c r="P720" i="2"/>
  <c r="BK749" i="2"/>
  <c r="J749" i="2"/>
  <c r="J118" i="2"/>
  <c r="P749" i="2"/>
  <c r="BK768" i="2"/>
  <c r="J768" i="2" s="1"/>
  <c r="J119" i="2" s="1"/>
  <c r="R768" i="2"/>
  <c r="BK810" i="2"/>
  <c r="J810" i="2" s="1"/>
  <c r="J121" i="2" s="1"/>
  <c r="R810" i="2"/>
  <c r="P907" i="2"/>
  <c r="T907" i="2"/>
  <c r="R911" i="2"/>
  <c r="T945" i="2"/>
  <c r="T952" i="2"/>
  <c r="P956" i="2"/>
  <c r="BK977" i="2"/>
  <c r="J977" i="2"/>
  <c r="J133" i="2" s="1"/>
  <c r="R977" i="2"/>
  <c r="T977" i="2"/>
  <c r="T987" i="2"/>
  <c r="P1001" i="2"/>
  <c r="T1001" i="2"/>
  <c r="P1004" i="2"/>
  <c r="T122" i="10"/>
  <c r="P137" i="10"/>
  <c r="P146" i="10"/>
  <c r="P160" i="2"/>
  <c r="BK198" i="2"/>
  <c r="J198" i="2" s="1"/>
  <c r="J100" i="2" s="1"/>
  <c r="T198" i="2"/>
  <c r="BK357" i="2"/>
  <c r="J357" i="2" s="1"/>
  <c r="J103" i="2" s="1"/>
  <c r="P357" i="2"/>
  <c r="BK509" i="2"/>
  <c r="J509" i="2" s="1"/>
  <c r="J104" i="2" s="1"/>
  <c r="R509" i="2"/>
  <c r="P536" i="2"/>
  <c r="T536" i="2"/>
  <c r="R560" i="2"/>
  <c r="P614" i="2"/>
  <c r="BK666" i="2"/>
  <c r="J666" i="2" s="1"/>
  <c r="J110" i="2" s="1"/>
  <c r="T666" i="2"/>
  <c r="T689" i="2"/>
  <c r="P692" i="2"/>
  <c r="R701" i="2"/>
  <c r="R720" i="2"/>
  <c r="R749" i="2"/>
  <c r="P768" i="2"/>
  <c r="T768" i="2"/>
  <c r="P772" i="2"/>
  <c r="T772" i="2"/>
  <c r="T810" i="2"/>
  <c r="BK907" i="2"/>
  <c r="J907" i="2" s="1"/>
  <c r="J122" i="2" s="1"/>
  <c r="R907" i="2"/>
  <c r="T911" i="2"/>
  <c r="P945" i="2"/>
  <c r="P952" i="2"/>
  <c r="BK956" i="2"/>
  <c r="J956" i="2" s="1"/>
  <c r="J126" i="2" s="1"/>
  <c r="R956" i="2"/>
  <c r="BK969" i="2"/>
  <c r="J969" i="2" s="1"/>
  <c r="J132" i="2" s="1"/>
  <c r="T969" i="2"/>
  <c r="BK987" i="2"/>
  <c r="J987" i="2" s="1"/>
  <c r="J134" i="2" s="1"/>
  <c r="P987" i="2"/>
  <c r="BK1001" i="2"/>
  <c r="J1001" i="2" s="1"/>
  <c r="J137" i="2" s="1"/>
  <c r="BK1004" i="2"/>
  <c r="J1004" i="2" s="1"/>
  <c r="J138" i="2" s="1"/>
  <c r="T1004" i="2"/>
  <c r="P122" i="10"/>
  <c r="P121" i="10" s="1"/>
  <c r="P120" i="10" s="1"/>
  <c r="AU103" i="1" s="1"/>
  <c r="T137" i="10"/>
  <c r="R146" i="10"/>
  <c r="BK120" i="12"/>
  <c r="J120" i="12" s="1"/>
  <c r="J98" i="12" s="1"/>
  <c r="P120" i="12"/>
  <c r="P119" i="12" s="1"/>
  <c r="P118" i="12" s="1"/>
  <c r="AU105" i="1" s="1"/>
  <c r="R120" i="12"/>
  <c r="R119" i="12" s="1"/>
  <c r="R118" i="12" s="1"/>
  <c r="T120" i="12"/>
  <c r="T119" i="12" s="1"/>
  <c r="T118" i="12" s="1"/>
  <c r="BE325" i="2"/>
  <c r="BE333" i="2"/>
  <c r="BE336" i="2"/>
  <c r="BE340" i="2"/>
  <c r="BE346" i="2"/>
  <c r="BE389" i="2"/>
  <c r="BE397" i="2"/>
  <c r="BE407" i="2"/>
  <c r="BE418" i="2"/>
  <c r="BE432" i="2"/>
  <c r="BE467" i="2"/>
  <c r="BE471" i="2"/>
  <c r="BE492" i="2"/>
  <c r="BE507" i="2"/>
  <c r="BE522" i="2"/>
  <c r="BE523" i="2"/>
  <c r="BE528" i="2"/>
  <c r="BE537" i="2"/>
  <c r="BE545" i="2"/>
  <c r="BE559" i="2"/>
  <c r="BE581" i="2"/>
  <c r="BE602" i="2"/>
  <c r="BE612" i="2"/>
  <c r="BE646" i="2"/>
  <c r="BE657" i="2"/>
  <c r="BE676" i="2"/>
  <c r="BE691" i="2"/>
  <c r="BE693" i="2"/>
  <c r="BE717" i="2"/>
  <c r="BE752" i="2"/>
  <c r="BE756" i="2"/>
  <c r="BE773" i="2"/>
  <c r="J89" i="2"/>
  <c r="BE166" i="2"/>
  <c r="BE167" i="2"/>
  <c r="BE176" i="2"/>
  <c r="BE184" i="2"/>
  <c r="BE186" i="2"/>
  <c r="BE192" i="2"/>
  <c r="BE199" i="2"/>
  <c r="BE205" i="2"/>
  <c r="BE214" i="2"/>
  <c r="BE257" i="2"/>
  <c r="BE258" i="2"/>
  <c r="BE268" i="2"/>
  <c r="BE272" i="2"/>
  <c r="BE274" i="2"/>
  <c r="BE275" i="2"/>
  <c r="BE284" i="2"/>
  <c r="BE304" i="2"/>
  <c r="BE306" i="2"/>
  <c r="BE311" i="2"/>
  <c r="BE315" i="2"/>
  <c r="BE334" i="2"/>
  <c r="BE348" i="2"/>
  <c r="BE353" i="2"/>
  <c r="BE405" i="2"/>
  <c r="BE409" i="2"/>
  <c r="BE430" i="2"/>
  <c r="BE438" i="2"/>
  <c r="BE442" i="2"/>
  <c r="BE444" i="2"/>
  <c r="BE448" i="2"/>
  <c r="BE452" i="2"/>
  <c r="BE463" i="2"/>
  <c r="BE496" i="2"/>
  <c r="BE502" i="2"/>
  <c r="BE514" i="2"/>
  <c r="BE532" i="2"/>
  <c r="BE540" i="2"/>
  <c r="BE543" i="2"/>
  <c r="BE553" i="2"/>
  <c r="BE561" i="2"/>
  <c r="BE579" i="2"/>
  <c r="BE618" i="2"/>
  <c r="BE633" i="2"/>
  <c r="BE644" i="2"/>
  <c r="BE655" i="2"/>
  <c r="BE659" i="2"/>
  <c r="BE665" i="2"/>
  <c r="BE682" i="2"/>
  <c r="BE694" i="2"/>
  <c r="BE696" i="2"/>
  <c r="BE698" i="2"/>
  <c r="BE721" i="2"/>
  <c r="BE742" i="2"/>
  <c r="BE744" i="2"/>
  <c r="BE747" i="2"/>
  <c r="BE754" i="2"/>
  <c r="BE760" i="2"/>
  <c r="BE781" i="2"/>
  <c r="BE784" i="2"/>
  <c r="BE788" i="2"/>
  <c r="BE792" i="2"/>
  <c r="BE794" i="2"/>
  <c r="BE813" i="2"/>
  <c r="BE846" i="2"/>
  <c r="F92" i="4"/>
  <c r="E85" i="5"/>
  <c r="J89" i="5"/>
  <c r="E85" i="6"/>
  <c r="F92" i="6"/>
  <c r="E85" i="7"/>
  <c r="J112" i="7"/>
  <c r="F115" i="7"/>
  <c r="J89" i="11"/>
  <c r="F115" i="11"/>
  <c r="BE121" i="11"/>
  <c r="F115" i="12"/>
  <c r="BE123" i="12"/>
  <c r="BE145" i="12"/>
  <c r="BE159" i="12"/>
  <c r="BE169" i="12"/>
  <c r="BE171" i="12"/>
  <c r="BE179" i="12"/>
  <c r="BE183" i="12"/>
  <c r="BE193" i="12"/>
  <c r="BE199" i="12"/>
  <c r="BE201" i="12"/>
  <c r="BE209" i="12"/>
  <c r="BE225" i="12"/>
  <c r="BE229" i="12"/>
  <c r="BE231" i="12"/>
  <c r="BE239" i="12"/>
  <c r="BE241" i="12"/>
  <c r="E85" i="2"/>
  <c r="F92" i="2"/>
  <c r="BE171" i="2"/>
  <c r="BE173" i="2"/>
  <c r="BE175" i="2"/>
  <c r="BE193" i="2"/>
  <c r="BE195" i="2"/>
  <c r="BE197" i="2"/>
  <c r="BE252" i="2"/>
  <c r="BE254" i="2"/>
  <c r="BE276" i="2"/>
  <c r="BE281" i="2"/>
  <c r="BE282" i="2"/>
  <c r="BE299" i="2"/>
  <c r="BE310" i="2"/>
  <c r="BE314" i="2"/>
  <c r="BE327" i="2"/>
  <c r="BE350" i="2"/>
  <c r="BE355" i="2"/>
  <c r="BE384" i="2"/>
  <c r="BE403" i="2"/>
  <c r="BE416" i="2"/>
  <c r="BE422" i="2"/>
  <c r="BE428" i="2"/>
  <c r="BE446" i="2"/>
  <c r="BE450" i="2"/>
  <c r="BE454" i="2"/>
  <c r="BE460" i="2"/>
  <c r="BE488" i="2"/>
  <c r="BE490" i="2"/>
  <c r="BE494" i="2"/>
  <c r="BE498" i="2"/>
  <c r="BE505" i="2"/>
  <c r="BE516" i="2"/>
  <c r="BE525" i="2"/>
  <c r="BE530" i="2"/>
  <c r="BE538" i="2"/>
  <c r="BE541" i="2"/>
  <c r="BE551" i="2"/>
  <c r="BE557" i="2"/>
  <c r="BE569" i="2"/>
  <c r="BE586" i="2"/>
  <c r="BE600" i="2"/>
  <c r="BE604" i="2"/>
  <c r="BE615" i="2"/>
  <c r="BE632" i="2"/>
  <c r="BE636" i="2"/>
  <c r="BE647" i="2"/>
  <c r="BE649" i="2"/>
  <c r="BE670" i="2"/>
  <c r="BE680" i="2"/>
  <c r="BE690" i="2"/>
  <c r="BE700" i="2"/>
  <c r="BE704" i="2"/>
  <c r="BE727" i="2"/>
  <c r="BE733" i="2"/>
  <c r="BE748" i="2"/>
  <c r="BE769" i="2"/>
  <c r="BE775" i="2"/>
  <c r="BE777" i="2"/>
  <c r="BE782" i="2"/>
  <c r="BE786" i="2"/>
  <c r="BE796" i="2"/>
  <c r="BE802" i="2"/>
  <c r="BE804" i="2"/>
  <c r="BE808" i="2"/>
  <c r="BE811" i="2"/>
  <c r="BE852" i="2"/>
  <c r="BE864" i="2"/>
  <c r="BE866" i="2"/>
  <c r="BE874" i="2"/>
  <c r="BE886" i="2"/>
  <c r="BE892" i="2"/>
  <c r="BE904" i="2"/>
  <c r="BE912" i="2"/>
  <c r="BE925" i="2"/>
  <c r="BE938" i="2"/>
  <c r="BE946" i="2"/>
  <c r="BE948" i="2"/>
  <c r="BE951" i="2"/>
  <c r="BE959" i="2"/>
  <c r="BE961" i="2"/>
  <c r="BE964" i="2"/>
  <c r="BE970" i="2"/>
  <c r="BE973" i="2"/>
  <c r="BE975" i="2"/>
  <c r="BE980" i="2"/>
  <c r="BE983" i="2"/>
  <c r="BE985" i="2"/>
  <c r="BE988" i="2"/>
  <c r="BK533" i="2"/>
  <c r="J533" i="2"/>
  <c r="J105" i="2"/>
  <c r="BK699" i="2"/>
  <c r="J699" i="2" s="1"/>
  <c r="J115" i="2" s="1"/>
  <c r="BK997" i="2"/>
  <c r="J997" i="2" s="1"/>
  <c r="J135" i="2" s="1"/>
  <c r="F92" i="3"/>
  <c r="E108" i="3"/>
  <c r="BE121" i="3"/>
  <c r="BC96" i="1"/>
  <c r="J89" i="4"/>
  <c r="BK120" i="4"/>
  <c r="J120" i="4" s="1"/>
  <c r="J98" i="4" s="1"/>
  <c r="BE121" i="5"/>
  <c r="J89" i="6"/>
  <c r="BE121" i="6"/>
  <c r="BK120" i="6"/>
  <c r="BK119" i="6" s="1"/>
  <c r="BK118" i="6" s="1"/>
  <c r="J118" i="6" s="1"/>
  <c r="J96" i="6" s="1"/>
  <c r="BE121" i="7"/>
  <c r="J89" i="8"/>
  <c r="F92" i="8"/>
  <c r="E108" i="8"/>
  <c r="BE121" i="8"/>
  <c r="E85" i="9"/>
  <c r="J112" i="9"/>
  <c r="E85" i="10"/>
  <c r="J89" i="10"/>
  <c r="F117" i="10"/>
  <c r="BE128" i="10"/>
  <c r="BE129" i="10"/>
  <c r="BE131" i="10"/>
  <c r="BE134" i="10"/>
  <c r="BE136" i="10"/>
  <c r="BE139" i="10"/>
  <c r="BE145" i="10"/>
  <c r="BE147" i="10"/>
  <c r="E108" i="12"/>
  <c r="BE137" i="12"/>
  <c r="BE143" i="12"/>
  <c r="BE151" i="12"/>
  <c r="BE157" i="12"/>
  <c r="BE165" i="12"/>
  <c r="BE167" i="12"/>
  <c r="BE173" i="12"/>
  <c r="BE181" i="12"/>
  <c r="BE187" i="12"/>
  <c r="BE195" i="12"/>
  <c r="BE213" i="12"/>
  <c r="BE221" i="12"/>
  <c r="BE227" i="12"/>
  <c r="BE235" i="12"/>
  <c r="BE237" i="12"/>
  <c r="BE245" i="12"/>
  <c r="BE247" i="12"/>
  <c r="BE249" i="12"/>
  <c r="BE251" i="12"/>
  <c r="BE265" i="12"/>
  <c r="BE267" i="12"/>
  <c r="BE275" i="12"/>
  <c r="BE163" i="2"/>
  <c r="BE165" i="2"/>
  <c r="BE169" i="2"/>
  <c r="BE177" i="2"/>
  <c r="BE181" i="2"/>
  <c r="BE183" i="2"/>
  <c r="BE190" i="2"/>
  <c r="BE203" i="2"/>
  <c r="BE251" i="2"/>
  <c r="BE253" i="2"/>
  <c r="BE260" i="2"/>
  <c r="BE292" i="2"/>
  <c r="BE309" i="2"/>
  <c r="BE312" i="2"/>
  <c r="BE329" i="2"/>
  <c r="BE338" i="2"/>
  <c r="BE347" i="2"/>
  <c r="BE362" i="2"/>
  <c r="BE388" i="2"/>
  <c r="BE401" i="2"/>
  <c r="BE420" i="2"/>
  <c r="BE426" i="2"/>
  <c r="BE434" i="2"/>
  <c r="BE465" i="2"/>
  <c r="BE504" i="2"/>
  <c r="BE512" i="2"/>
  <c r="BE519" i="2"/>
  <c r="BE534" i="2"/>
  <c r="BE549" i="2"/>
  <c r="BE555" i="2"/>
  <c r="BE571" i="2"/>
  <c r="BE590" i="2"/>
  <c r="BE594" i="2"/>
  <c r="BE598" i="2"/>
  <c r="BE610" i="2"/>
  <c r="BE634" i="2"/>
  <c r="BE642" i="2"/>
  <c r="BE651" i="2"/>
  <c r="BE653" i="2"/>
  <c r="BE661" i="2"/>
  <c r="BE672" i="2"/>
  <c r="BE686" i="2"/>
  <c r="BE702" i="2"/>
  <c r="BE706" i="2"/>
  <c r="BE715" i="2"/>
  <c r="BE719" i="2"/>
  <c r="BE735" i="2"/>
  <c r="BE750" i="2"/>
  <c r="BE758" i="2"/>
  <c r="BE763" i="2"/>
  <c r="BE771" i="2"/>
  <c r="BE800" i="2"/>
  <c r="BE806" i="2"/>
  <c r="BE815" i="2"/>
  <c r="BE819" i="2"/>
  <c r="BE821" i="2"/>
  <c r="BE825" i="2"/>
  <c r="BE856" i="2"/>
  <c r="BE858" i="2"/>
  <c r="BE860" i="2"/>
  <c r="BE862" i="2"/>
  <c r="BE868" i="2"/>
  <c r="BE872" i="2"/>
  <c r="BE876" i="2"/>
  <c r="BE880" i="2"/>
  <c r="BE890" i="2"/>
  <c r="BE896" i="2"/>
  <c r="BE898" i="2"/>
  <c r="BE902" i="2"/>
  <c r="BE910" i="2"/>
  <c r="BE916" i="2"/>
  <c r="BE928" i="2"/>
  <c r="BE930" i="2"/>
  <c r="BE940" i="2"/>
  <c r="BE944" i="2"/>
  <c r="BE947" i="2"/>
  <c r="BE949" i="2"/>
  <c r="BE955" i="2"/>
  <c r="BE971" i="2"/>
  <c r="BE972" i="2"/>
  <c r="BE981" i="2"/>
  <c r="BE982" i="2"/>
  <c r="BE986" i="2"/>
  <c r="BE990" i="2"/>
  <c r="BE992" i="2"/>
  <c r="BE993" i="2"/>
  <c r="BE995" i="2"/>
  <c r="BE1005" i="2"/>
  <c r="BE1007" i="2"/>
  <c r="BK960" i="2"/>
  <c r="J960" i="2" s="1"/>
  <c r="J127" i="2" s="1"/>
  <c r="BK963" i="2"/>
  <c r="J963" i="2" s="1"/>
  <c r="J129" i="2" s="1"/>
  <c r="BK966" i="2"/>
  <c r="J966" i="2"/>
  <c r="J130" i="2" s="1"/>
  <c r="BK120" i="3"/>
  <c r="J120" i="3" s="1"/>
  <c r="J98" i="3" s="1"/>
  <c r="E108" i="4"/>
  <c r="BE121" i="4"/>
  <c r="F92" i="5"/>
  <c r="BK120" i="8"/>
  <c r="J120" i="8" s="1"/>
  <c r="J98" i="8" s="1"/>
  <c r="BE126" i="10"/>
  <c r="BE132" i="10"/>
  <c r="BE144" i="10"/>
  <c r="BE154" i="10"/>
  <c r="E108" i="11"/>
  <c r="BK120" i="11"/>
  <c r="J120" i="11" s="1"/>
  <c r="J98" i="11" s="1"/>
  <c r="BE125" i="12"/>
  <c r="BE127" i="12"/>
  <c r="BE129" i="12"/>
  <c r="BE139" i="12"/>
  <c r="BE147" i="12"/>
  <c r="BE153" i="12"/>
  <c r="BE155" i="12"/>
  <c r="BE163" i="12"/>
  <c r="BE175" i="12"/>
  <c r="BE185" i="12"/>
  <c r="BE189" i="12"/>
  <c r="BE197" i="12"/>
  <c r="BE211" i="12"/>
  <c r="BE215" i="12"/>
  <c r="BE217" i="12"/>
  <c r="BE233" i="12"/>
  <c r="BE243" i="12"/>
  <c r="BE253" i="12"/>
  <c r="BE255" i="12"/>
  <c r="BE257" i="12"/>
  <c r="BE259" i="12"/>
  <c r="BE261" i="12"/>
  <c r="BE269" i="12"/>
  <c r="BE273" i="12"/>
  <c r="BE277" i="12"/>
  <c r="BE281" i="12"/>
  <c r="BE287" i="12"/>
  <c r="BE161" i="2"/>
  <c r="BE162" i="2"/>
  <c r="BE219" i="2"/>
  <c r="BE224" i="2"/>
  <c r="BE233" i="2"/>
  <c r="BE235" i="2"/>
  <c r="BE244" i="2"/>
  <c r="BE249" i="2"/>
  <c r="BE250" i="2"/>
  <c r="BE255" i="2"/>
  <c r="BE256" i="2"/>
  <c r="BE259" i="2"/>
  <c r="BE265" i="2"/>
  <c r="BE267" i="2"/>
  <c r="BE277" i="2"/>
  <c r="BE279" i="2"/>
  <c r="BE298" i="2"/>
  <c r="BE307" i="2"/>
  <c r="BE317" i="2"/>
  <c r="BE319" i="2"/>
  <c r="BE323" i="2"/>
  <c r="BE331" i="2"/>
  <c r="BE342" i="2"/>
  <c r="BE344" i="2"/>
  <c r="BE352" i="2"/>
  <c r="BE358" i="2"/>
  <c r="BE369" i="2"/>
  <c r="BE386" i="2"/>
  <c r="BE395" i="2"/>
  <c r="BE399" i="2"/>
  <c r="BE424" i="2"/>
  <c r="BE440" i="2"/>
  <c r="BE456" i="2"/>
  <c r="BE458" i="2"/>
  <c r="BE461" i="2"/>
  <c r="BE475" i="2"/>
  <c r="BE510" i="2"/>
  <c r="BE517" i="2"/>
  <c r="BE521" i="2"/>
  <c r="BE526" i="2"/>
  <c r="BE547" i="2"/>
  <c r="BE588" i="2"/>
  <c r="BE592" i="2"/>
  <c r="BE609" i="2"/>
  <c r="BE613" i="2"/>
  <c r="BE617" i="2"/>
  <c r="BE628" i="2"/>
  <c r="BE630" i="2"/>
  <c r="BE638" i="2"/>
  <c r="BE663" i="2"/>
  <c r="BE667" i="2"/>
  <c r="BE674" i="2"/>
  <c r="BE688" i="2"/>
  <c r="BE731" i="2"/>
  <c r="BE751" i="2"/>
  <c r="BE767" i="2"/>
  <c r="BE770" i="2"/>
  <c r="BE790" i="2"/>
  <c r="BE798" i="2"/>
  <c r="BE809" i="2"/>
  <c r="BE823" i="2"/>
  <c r="BE850" i="2"/>
  <c r="BE854" i="2"/>
  <c r="BE870" i="2"/>
  <c r="BE878" i="2"/>
  <c r="BE882" i="2"/>
  <c r="BE884" i="2"/>
  <c r="BE888" i="2"/>
  <c r="BE894" i="2"/>
  <c r="BE900" i="2"/>
  <c r="BE906" i="2"/>
  <c r="BE908" i="2"/>
  <c r="BE914" i="2"/>
  <c r="BE917" i="2"/>
  <c r="BE927" i="2"/>
  <c r="BE929" i="2"/>
  <c r="BE936" i="2"/>
  <c r="BE942" i="2"/>
  <c r="BE953" i="2"/>
  <c r="BE957" i="2"/>
  <c r="BE967" i="2"/>
  <c r="BE974" i="2"/>
  <c r="BE976" i="2"/>
  <c r="BE978" i="2"/>
  <c r="BE979" i="2"/>
  <c r="BE984" i="2"/>
  <c r="BE989" i="2"/>
  <c r="BE991" i="2"/>
  <c r="BE996" i="2"/>
  <c r="BE998" i="2"/>
  <c r="BE1000" i="2"/>
  <c r="BE1002" i="2"/>
  <c r="BE1003" i="2"/>
  <c r="BE1006" i="2"/>
  <c r="BK695" i="2"/>
  <c r="J695" i="2" s="1"/>
  <c r="J113" i="2" s="1"/>
  <c r="BK697" i="2"/>
  <c r="J697" i="2"/>
  <c r="J114" i="2"/>
  <c r="BK999" i="2"/>
  <c r="J999" i="2" s="1"/>
  <c r="J136" i="2" s="1"/>
  <c r="J89" i="3"/>
  <c r="BK120" i="5"/>
  <c r="BK119" i="5"/>
  <c r="J119" i="5"/>
  <c r="J97" i="5"/>
  <c r="BK120" i="7"/>
  <c r="J120" i="7" s="1"/>
  <c r="J98" i="7" s="1"/>
  <c r="F92" i="9"/>
  <c r="BE121" i="9"/>
  <c r="BK120" i="9"/>
  <c r="J120" i="9"/>
  <c r="J98" i="9"/>
  <c r="BE123" i="10"/>
  <c r="BE124" i="10"/>
  <c r="BE125" i="10"/>
  <c r="BE127" i="10"/>
  <c r="BE135" i="10"/>
  <c r="BE138" i="10"/>
  <c r="BE141" i="10"/>
  <c r="BE143" i="10"/>
  <c r="BE148" i="10"/>
  <c r="BE150" i="10"/>
  <c r="BE152" i="10"/>
  <c r="J89" i="12"/>
  <c r="BE121" i="12"/>
  <c r="BE131" i="12"/>
  <c r="BE133" i="12"/>
  <c r="BE135" i="12"/>
  <c r="BE141" i="12"/>
  <c r="BE149" i="12"/>
  <c r="BE161" i="12"/>
  <c r="BE177" i="12"/>
  <c r="BE191" i="12"/>
  <c r="BE203" i="12"/>
  <c r="BE205" i="12"/>
  <c r="BE207" i="12"/>
  <c r="BE219" i="12"/>
  <c r="BE223" i="12"/>
  <c r="BE263" i="12"/>
  <c r="BE271" i="12"/>
  <c r="BE279" i="12"/>
  <c r="BE283" i="12"/>
  <c r="BE285" i="12"/>
  <c r="BE289" i="12"/>
  <c r="F35" i="10"/>
  <c r="BB103" i="1" s="1"/>
  <c r="F37" i="2"/>
  <c r="BD95" i="1" s="1"/>
  <c r="F34" i="4"/>
  <c r="BA97" i="1"/>
  <c r="J33" i="7"/>
  <c r="AV100" i="1"/>
  <c r="AT100" i="1" s="1"/>
  <c r="J34" i="3"/>
  <c r="AW96" i="1"/>
  <c r="F33" i="9"/>
  <c r="AZ102" i="1" s="1"/>
  <c r="J34" i="2"/>
  <c r="AW95" i="1" s="1"/>
  <c r="J33" i="4"/>
  <c r="AV97" i="1" s="1"/>
  <c r="AT97" i="1" s="1"/>
  <c r="J34" i="12"/>
  <c r="AW105" i="1" s="1"/>
  <c r="F36" i="12"/>
  <c r="BC105" i="1"/>
  <c r="F36" i="10"/>
  <c r="BC103" i="1"/>
  <c r="F33" i="5"/>
  <c r="AZ98" i="1" s="1"/>
  <c r="F34" i="8"/>
  <c r="BA101" i="1" s="1"/>
  <c r="F34" i="2"/>
  <c r="BA95" i="1" s="1"/>
  <c r="J34" i="10"/>
  <c r="AW103" i="1"/>
  <c r="F37" i="12"/>
  <c r="BD105" i="1" s="1"/>
  <c r="F33" i="11"/>
  <c r="AZ104" i="1" s="1"/>
  <c r="F33" i="6"/>
  <c r="AZ99" i="1"/>
  <c r="F34" i="9"/>
  <c r="BA102" i="1"/>
  <c r="F34" i="11"/>
  <c r="BA104" i="1" s="1"/>
  <c r="F36" i="2"/>
  <c r="BC95" i="1" s="1"/>
  <c r="F37" i="10"/>
  <c r="BD103" i="1"/>
  <c r="F35" i="12"/>
  <c r="BB105" i="1"/>
  <c r="F34" i="5"/>
  <c r="BA98" i="1" s="1"/>
  <c r="F33" i="3"/>
  <c r="AZ96" i="1" s="1"/>
  <c r="F34" i="7"/>
  <c r="BA100" i="1"/>
  <c r="F33" i="8"/>
  <c r="AZ101" i="1"/>
  <c r="F35" i="2"/>
  <c r="BB95" i="1" s="1"/>
  <c r="F34" i="10"/>
  <c r="BA103" i="1" s="1"/>
  <c r="F34" i="12"/>
  <c r="BA105" i="1"/>
  <c r="F34" i="6"/>
  <c r="BA99" i="1"/>
  <c r="R968" i="2" l="1"/>
  <c r="P535" i="2"/>
  <c r="P159" i="2"/>
  <c r="T535" i="2"/>
  <c r="BK535" i="2"/>
  <c r="J535" i="2" s="1"/>
  <c r="J106" i="2" s="1"/>
  <c r="R535" i="2"/>
  <c r="BK159" i="2"/>
  <c r="T968" i="2"/>
  <c r="T159" i="2"/>
  <c r="T158" i="2" s="1"/>
  <c r="R121" i="10"/>
  <c r="R120" i="10"/>
  <c r="P968" i="2"/>
  <c r="R159" i="2"/>
  <c r="R158" i="2" s="1"/>
  <c r="T121" i="10"/>
  <c r="T120" i="10" s="1"/>
  <c r="BK118" i="5"/>
  <c r="J118" i="5"/>
  <c r="J96" i="5"/>
  <c r="J120" i="5"/>
  <c r="J98" i="5"/>
  <c r="J119" i="6"/>
  <c r="J97" i="6"/>
  <c r="J120" i="6"/>
  <c r="J98" i="6" s="1"/>
  <c r="J122" i="10"/>
  <c r="J98" i="10"/>
  <c r="BK119" i="11"/>
  <c r="J119" i="11"/>
  <c r="J97" i="11"/>
  <c r="BK119" i="7"/>
  <c r="BK118" i="7" s="1"/>
  <c r="J118" i="7" s="1"/>
  <c r="J30" i="7" s="1"/>
  <c r="AG100" i="1" s="1"/>
  <c r="AN100" i="1" s="1"/>
  <c r="BK119" i="9"/>
  <c r="J119" i="9"/>
  <c r="J97" i="9" s="1"/>
  <c r="J121" i="10"/>
  <c r="J97" i="10"/>
  <c r="J160" i="2"/>
  <c r="J98" i="2" s="1"/>
  <c r="J536" i="2"/>
  <c r="J107" i="2"/>
  <c r="BK962" i="2"/>
  <c r="J962" i="2" s="1"/>
  <c r="J128" i="2" s="1"/>
  <c r="BK968" i="2"/>
  <c r="J968" i="2" s="1"/>
  <c r="J131" i="2" s="1"/>
  <c r="BK119" i="3"/>
  <c r="BK118" i="3"/>
  <c r="J118" i="3"/>
  <c r="BK119" i="4"/>
  <c r="BK118" i="4"/>
  <c r="J118" i="4"/>
  <c r="J96" i="4" s="1"/>
  <c r="BK119" i="8"/>
  <c r="J119" i="8" s="1"/>
  <c r="J97" i="8" s="1"/>
  <c r="BK119" i="12"/>
  <c r="J119" i="12" s="1"/>
  <c r="J97" i="12" s="1"/>
  <c r="F33" i="4"/>
  <c r="AZ97" i="1" s="1"/>
  <c r="J33" i="3"/>
  <c r="AV96" i="1" s="1"/>
  <c r="AT96" i="1" s="1"/>
  <c r="J30" i="3"/>
  <c r="AG96" i="1" s="1"/>
  <c r="AN96" i="1" s="1"/>
  <c r="F33" i="10"/>
  <c r="AZ103" i="1" s="1"/>
  <c r="F33" i="7"/>
  <c r="AZ100" i="1" s="1"/>
  <c r="BC94" i="1"/>
  <c r="AY94" i="1" s="1"/>
  <c r="BD94" i="1"/>
  <c r="W33" i="1" s="1"/>
  <c r="J33" i="12"/>
  <c r="AV105" i="1" s="1"/>
  <c r="AT105" i="1" s="1"/>
  <c r="BA94" i="1"/>
  <c r="AW94" i="1" s="1"/>
  <c r="AK30" i="1" s="1"/>
  <c r="J33" i="2"/>
  <c r="AV95" i="1" s="1"/>
  <c r="AT95" i="1" s="1"/>
  <c r="J30" i="6"/>
  <c r="AG99" i="1"/>
  <c r="J30" i="10"/>
  <c r="AG103" i="1" s="1"/>
  <c r="J33" i="11"/>
  <c r="AV104" i="1"/>
  <c r="AT104" i="1" s="1"/>
  <c r="J33" i="8"/>
  <c r="AV101" i="1"/>
  <c r="AT101" i="1"/>
  <c r="F33" i="2"/>
  <c r="AZ95" i="1" s="1"/>
  <c r="J33" i="10"/>
  <c r="AV103" i="1"/>
  <c r="AT103" i="1" s="1"/>
  <c r="J33" i="5"/>
  <c r="AV98" i="1"/>
  <c r="AT98" i="1"/>
  <c r="J33" i="6"/>
  <c r="AV99" i="1" s="1"/>
  <c r="AT99" i="1" s="1"/>
  <c r="J33" i="9"/>
  <c r="AV102" i="1" s="1"/>
  <c r="AT102" i="1" s="1"/>
  <c r="BB94" i="1"/>
  <c r="W31" i="1"/>
  <c r="F33" i="12"/>
  <c r="AZ105" i="1" s="1"/>
  <c r="P158" i="2" l="1"/>
  <c r="AU95" i="1"/>
  <c r="BK158" i="2"/>
  <c r="J158" i="2" s="1"/>
  <c r="J30" i="2" s="1"/>
  <c r="AG95" i="1" s="1"/>
  <c r="AN95" i="1" s="1"/>
  <c r="J39" i="3"/>
  <c r="J39" i="6"/>
  <c r="J39" i="10"/>
  <c r="J96" i="3"/>
  <c r="J119" i="3"/>
  <c r="J97" i="3"/>
  <c r="J119" i="4"/>
  <c r="J97" i="4" s="1"/>
  <c r="J96" i="7"/>
  <c r="BK118" i="8"/>
  <c r="J118" i="8"/>
  <c r="J30" i="8" s="1"/>
  <c r="AG101" i="1" s="1"/>
  <c r="AN101" i="1" s="1"/>
  <c r="BK118" i="9"/>
  <c r="J118" i="9" s="1"/>
  <c r="J96" i="9" s="1"/>
  <c r="J159" i="2"/>
  <c r="J97" i="2" s="1"/>
  <c r="J119" i="7"/>
  <c r="J97" i="7"/>
  <c r="BK118" i="11"/>
  <c r="J118" i="11"/>
  <c r="J30" i="11" s="1"/>
  <c r="AG104" i="1" s="1"/>
  <c r="AN104" i="1" s="1"/>
  <c r="J39" i="7"/>
  <c r="BK118" i="12"/>
  <c r="J118" i="12" s="1"/>
  <c r="J96" i="12" s="1"/>
  <c r="AN99" i="1"/>
  <c r="AN103" i="1"/>
  <c r="AU94" i="1"/>
  <c r="AZ94" i="1"/>
  <c r="AV94" i="1" s="1"/>
  <c r="AK29" i="1" s="1"/>
  <c r="J30" i="4"/>
  <c r="AG97" i="1"/>
  <c r="AN97" i="1"/>
  <c r="J30" i="5"/>
  <c r="AG98" i="1" s="1"/>
  <c r="AN98" i="1" s="1"/>
  <c r="AX94" i="1"/>
  <c r="W30" i="1"/>
  <c r="W32" i="1"/>
  <c r="J39" i="2" l="1"/>
  <c r="J96" i="2"/>
  <c r="J39" i="8"/>
  <c r="J96" i="8"/>
  <c r="J39" i="11"/>
  <c r="J96" i="11"/>
  <c r="J39" i="4"/>
  <c r="J39" i="5"/>
  <c r="W29" i="1"/>
  <c r="AT94" i="1"/>
  <c r="J30" i="9"/>
  <c r="AG102" i="1" s="1"/>
  <c r="AN102" i="1" s="1"/>
  <c r="J30" i="12"/>
  <c r="AG105" i="1"/>
  <c r="AN105" i="1"/>
  <c r="J39" i="9" l="1"/>
  <c r="J39" i="12"/>
  <c r="AG94" i="1"/>
  <c r="AN94" i="1" s="1"/>
  <c r="AK26" i="1" l="1"/>
  <c r="AK35" i="1" s="1"/>
</calcChain>
</file>

<file path=xl/sharedStrings.xml><?xml version="1.0" encoding="utf-8"?>
<sst xmlns="http://schemas.openxmlformats.org/spreadsheetml/2006/main" count="13924" uniqueCount="2492">
  <si>
    <t>Export Komplet</t>
  </si>
  <si>
    <t/>
  </si>
  <si>
    <t>2.0</t>
  </si>
  <si>
    <t>ZAMOK</t>
  </si>
  <si>
    <t>False</t>
  </si>
  <si>
    <t>{7e784a18-4fbe-4952-ab64-2ec94bcc33c2}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</si>
  <si>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</si>
  <si>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</si>
  <si>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</si>
  <si>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</si>
  <si>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</si>
  <si>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</si>
  <si>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</si>
  <si>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</si>
  <si>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LYSA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</si>
  <si>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</si>
  <si>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</si>
  <si>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Sprtovní hala</t>
  </si>
  <si>
    <t>KSO:</t>
  </si>
  <si>
    <t>CC-CZ:</t>
  </si>
  <si>
    <t>Místo:</t>
  </si>
  <si>
    <t>Lysá nad Labem</t>
  </si>
  <si>
    <t>Datum:</t>
  </si>
  <si>
    <t>12. 5. 2020</t>
  </si>
  <si>
    <t>Zadavatel:</t>
  </si>
  <si>
    <t>IČ:</t>
  </si>
  <si>
    <t>Město Lysá nad Labem</t>
  </si>
  <si>
    <t>DIČ:</t>
  </si>
  <si>
    <t>Uchazeč:</t>
  </si>
  <si>
    <t>Vyplň údaj</t>
  </si>
  <si>
    <t>Projektant:</t>
  </si>
  <si>
    <t>JIKA CZ</t>
  </si>
  <si>
    <t>True</t>
  </si>
  <si>
    <t>Zpracovatel:</t>
  </si>
  <si>
    <t>Ing.Pavel Michálek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</si>
  <si>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</si>
  <si>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</si>
  <si>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</si>
  <si>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</si>
  <si>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</si>
  <si>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</si>
  <si>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</si>
  <si>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</si>
  <si>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</si>
  <si>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</si>
  <si>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</si>
  <si>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</si>
  <si>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</si>
  <si>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</si>
  <si>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</si>
  <si>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</si>
  <si>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</si>
  <si>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</si>
  <si>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</si>
  <si>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</si>
  <si>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</si>
  <si>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</si>
  <si>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</si>
  <si>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</si>
  <si>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</si>
  <si>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</si>
  <si>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</si>
  <si>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</si>
  <si>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</si>
  <si>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</si>
  <si>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</si>
  <si>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</si>
  <si>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</si>
  <si>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</si>
  <si>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</si>
  <si>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</si>
  <si>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</si>
  <si>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</si>
  <si>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</si>
  <si>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</si>
  <si>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</si>
  <si>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</si>
  <si>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</si>
  <si>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</si>
  <si>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</si>
  <si>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</si>
  <si>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LYSA 01</t>
  </si>
  <si>
    <t>SO-01-Vlastní budova</t>
  </si>
  <si>
    <t>STA</t>
  </si>
  <si>
    <t>1</t>
  </si>
  <si>
    <t>{b431ee3f-62b0-4f14-b3ed-49c50337ab35}</t>
  </si>
  <si>
    <t>2</t>
  </si>
  <si>
    <t>LYSA 02</t>
  </si>
  <si>
    <t>SO-02-Zpevněné plochy a HTU</t>
  </si>
  <si>
    <t>{443609ae-ffe2-4ee2-b90e-2532cb457ad7}</t>
  </si>
  <si>
    <t>LYSA 03</t>
  </si>
  <si>
    <t xml:space="preserve">SO-03-Venkovní vodovod a kanalizace </t>
  </si>
  <si>
    <t>{f84a3823-ff0c-4758-8f37-b0d2f9f6dc68}</t>
  </si>
  <si>
    <t>LYSA 04</t>
  </si>
  <si>
    <t>SO-04-Venkovní rozvody EI-NN</t>
  </si>
  <si>
    <t>{3c9f0f9e-907e-4d85-aafd-4fffc75c2d9c}</t>
  </si>
  <si>
    <t>LYSA 05</t>
  </si>
  <si>
    <t>SO-05-Trafostanice</t>
  </si>
  <si>
    <t>{c62b2087-e4ec-49df-850c-54b71be3fcf2}</t>
  </si>
  <si>
    <t>LYSA 06</t>
  </si>
  <si>
    <t>SO-06-Vedení plynu</t>
  </si>
  <si>
    <t>{9d18b7b2-e1b7-4174-8b0d-d8f8422ffb28}</t>
  </si>
  <si>
    <t>LYSA 07</t>
  </si>
  <si>
    <t>SO-07-Vedení slaboproudu</t>
  </si>
  <si>
    <t>{2d12a8a0-103e-46c3-8878-af3c3d98048a}</t>
  </si>
  <si>
    <t>LYSA 08</t>
  </si>
  <si>
    <t>SO-08-Sadové úpravy vč. mobiliáře</t>
  </si>
  <si>
    <t>{39d22a11-8a48-4fe9-907c-d6f45ec44c34}</t>
  </si>
  <si>
    <t>LYSA 09</t>
  </si>
  <si>
    <t>SO-09-Demolice</t>
  </si>
  <si>
    <t>{1678d9af-4da3-4ec5-9f15-e46d1905dac8}</t>
  </si>
  <si>
    <t>LYSA 10</t>
  </si>
  <si>
    <t>SO-10-Veřejné osvětlení</t>
  </si>
  <si>
    <t>{e97fa840-03c8-4dca-bc15-09908eb86ace}</t>
  </si>
  <si>
    <t>LYSA 12</t>
  </si>
  <si>
    <t>SO-12-Interierové vybavení</t>
  </si>
  <si>
    <t>{769457af-9d7f-4441-8564-ff0caba47e3a}</t>
  </si>
  <si>
    <t>KRYCÍ LIST SOUPISU PRACÍ</t>
  </si>
  <si>
    <t>Objekt:</t>
  </si>
  <si>
    <t>LYSA 01 - SO-01-Vlastní budova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</si>
  <si>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</si>
  <si>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</si>
  <si>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</si>
  <si>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</si>
  <si>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</si>
  <si>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</si>
  <si>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</si>
  <si>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</si>
  <si>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</si>
  <si>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</si>
  <si>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</si>
  <si>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</si>
  <si>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</si>
  <si>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</si>
  <si>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</si>
  <si>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</si>
  <si>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</si>
  <si>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</si>
  <si>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</si>
  <si>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721 - Zdravotechnika </t>
  </si>
  <si>
    <t xml:space="preserve">    731 - Ústřední vytápění - kotelny</t>
  </si>
  <si>
    <t xml:space="preserve">    741 - Elektroinstalace - silnoproud</t>
  </si>
  <si>
    <t xml:space="preserve">    742 - Elektroinstalace - slaboproud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</si>
  <si>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</si>
  <si>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</si>
  <si>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</si>
  <si>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</si>
  <si>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</si>
  <si>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</si>
  <si>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</si>
  <si>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</si>
  <si>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</si>
  <si>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</si>
  <si>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</si>
  <si>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</si>
  <si>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798 - Gastro</t>
  </si>
  <si>
    <t>M - Práce a dodávky M</t>
  </si>
  <si>
    <t xml:space="preserve">    33-M - Montáže dopr.zaříz.,sklad. zař. a váh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</si>
  <si>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</si>
  <si>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</si>
  <si>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</si>
  <si>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</si>
  <si>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</si>
  <si>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</si>
  <si>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</si>
  <si>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</si>
  <si>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</si>
  <si>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</si>
  <si>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</si>
  <si>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</si>
  <si>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</si>
  <si>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</si>
  <si>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</si>
  <si>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</si>
  <si>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</si>
  <si>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</si>
  <si>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</si>
  <si>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</si>
  <si>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</si>
  <si>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</si>
  <si>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</si>
  <si>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</si>
  <si>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</si>
  <si>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</si>
  <si>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</si>
  <si>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121151124</t>
  </si>
  <si>
    <t>Sejmutí ornice plochy přes 500 m2 tl vrstvy do 250 mm strojně</t>
  </si>
  <si>
    <t>m2</t>
  </si>
  <si>
    <t>CS ÚRS 2020 01</t>
  </si>
  <si>
    <t>4</t>
  </si>
  <si>
    <t>1819155825</t>
  </si>
  <si>
    <t>122251107</t>
  </si>
  <si>
    <t>Odkopávky a prokopávky nezapažené v hornině třídy těžitelnosti I, skupiny 3 objem přes 5000 m3 strojně</t>
  </si>
  <si>
    <t>m3</t>
  </si>
  <si>
    <t>-1879145547</t>
  </si>
  <si>
    <t>3</t>
  </si>
  <si>
    <t>162351103</t>
  </si>
  <si>
    <t>Vodorovné přemístění do 500 m výkopku/sypaniny z horniny třídy těžitelnosti I, skupiny 1 až 3</t>
  </si>
  <si>
    <t>-1249328874</t>
  </si>
  <si>
    <t>VV</t>
  </si>
  <si>
    <t>"mezideponie" 7139,0-3457,6</t>
  </si>
  <si>
    <t>162751117</t>
  </si>
  <si>
    <t>Vodorovné přemístění do 10000 m výkopku/sypaniny z horniny třídy těžitelnosti I, skupiny 1 až 3</t>
  </si>
  <si>
    <t>180567786</t>
  </si>
  <si>
    <t>5</t>
  </si>
  <si>
    <t>167151111</t>
  </si>
  <si>
    <t>Nakládání výkopku z hornin třídy těžitelnosti I, skupiny 1 až 3 přes 100 m3</t>
  </si>
  <si>
    <t>629500148</t>
  </si>
  <si>
    <t>6</t>
  </si>
  <si>
    <t>171151103</t>
  </si>
  <si>
    <t>Uložení sypaniny z hornin soudržných do násypů zhutněných</t>
  </si>
  <si>
    <t>-1387299168</t>
  </si>
  <si>
    <t>4322,0*0,8</t>
  </si>
  <si>
    <t>7</t>
  </si>
  <si>
    <t>171201221</t>
  </si>
  <si>
    <t>Poplatek za uložení na skládce (skládkovné) zeminy a kamení kód odpadu 17 05 04</t>
  </si>
  <si>
    <t>t</t>
  </si>
  <si>
    <t>1509019663</t>
  </si>
  <si>
    <t>3681,4*1,8</t>
  </si>
  <si>
    <t>8</t>
  </si>
  <si>
    <t>171251201</t>
  </si>
  <si>
    <t>Uložení sypaniny na skládky nebo meziskládky</t>
  </si>
  <si>
    <t>-1796053493</t>
  </si>
  <si>
    <t>3681,4</t>
  </si>
  <si>
    <t>9</t>
  </si>
  <si>
    <t>181951112</t>
  </si>
  <si>
    <t>Úprava pláně v hornině třídy těžitelnosti I, skupiny 1 až 3 se zhutněním</t>
  </si>
  <si>
    <t>-761703672</t>
  </si>
  <si>
    <t>Zakládání</t>
  </si>
  <si>
    <t>10</t>
  </si>
  <si>
    <t>212750101</t>
  </si>
  <si>
    <t>Trativod z drenážních trubek PVC-U SN 4 perforace 360° včetně lože otevřený výkop DN 100 pro budovy plocha pro vtékání vody min. 80 cm2/m</t>
  </si>
  <si>
    <t>m</t>
  </si>
  <si>
    <t>-1696999963</t>
  </si>
  <si>
    <t>11</t>
  </si>
  <si>
    <t>212751136</t>
  </si>
  <si>
    <t>Trativod z drenážních trubek flexibilních PVC KG neperforovaná včetně lože otevřený výkop DN 160 pro meliorace</t>
  </si>
  <si>
    <t>1650570128</t>
  </si>
  <si>
    <t>12</t>
  </si>
  <si>
    <t>273321511</t>
  </si>
  <si>
    <t>Základové desky ze ŽB bez zvýšených nároků na prostředí tř. C 25/30</t>
  </si>
  <si>
    <t>-73383431</t>
  </si>
  <si>
    <t>54,218*37,528*0,3+(4,275+0,38+1,808+6,195)*0,38*0,3</t>
  </si>
  <si>
    <t>-8,193*5,398*0,3</t>
  </si>
  <si>
    <t>Součet</t>
  </si>
  <si>
    <t>13</t>
  </si>
  <si>
    <t>273351121</t>
  </si>
  <si>
    <t>Zřízení bednění základových desek</t>
  </si>
  <si>
    <t>295498280</t>
  </si>
  <si>
    <t>(54,218+37,528)*2*0,3</t>
  </si>
  <si>
    <t>14</t>
  </si>
  <si>
    <t>273351122</t>
  </si>
  <si>
    <t>Odstranění bednění základových desek</t>
  </si>
  <si>
    <t>1813779770</t>
  </si>
  <si>
    <t>273361821</t>
  </si>
  <si>
    <t>Výztuž základových desek betonářskou ocelí 10 505 (R)</t>
  </si>
  <si>
    <t>-1406094652</t>
  </si>
  <si>
    <t>64,7377+4,0*0,5</t>
  </si>
  <si>
    <t>16</t>
  </si>
  <si>
    <t>274313611</t>
  </si>
  <si>
    <t>Základové pásy z betonu tř. C 16/20</t>
  </si>
  <si>
    <t>803559320</t>
  </si>
  <si>
    <t>1,8*0,4*0,915*1,035+(1,875+0,985+0,45)*0,45*0,9*1,035</t>
  </si>
  <si>
    <t>(13,95+27,08)*0,3*0,4*1,035</t>
  </si>
  <si>
    <t>17</t>
  </si>
  <si>
    <t>274351121</t>
  </si>
  <si>
    <t>Zřízení bednění základových pasů rovného</t>
  </si>
  <si>
    <t>731251469</t>
  </si>
  <si>
    <t>1,8*0,915*2+(1,875+0,985+0,45)*0,9*2+(13,95+27,08)*0,4*2</t>
  </si>
  <si>
    <t>18</t>
  </si>
  <si>
    <t>274351122</t>
  </si>
  <si>
    <t>Odstranění bednění základových pasů rovného</t>
  </si>
  <si>
    <t>-809800854</t>
  </si>
  <si>
    <t>19</t>
  </si>
  <si>
    <t>275313611</t>
  </si>
  <si>
    <t>Základové patky z betonu tř. C 16/20</t>
  </si>
  <si>
    <t>1945814367</t>
  </si>
  <si>
    <t>0,45*0,45*0,9*3</t>
  </si>
  <si>
    <t>20</t>
  </si>
  <si>
    <t>275351121</t>
  </si>
  <si>
    <t>Zřízení bednění základových patek</t>
  </si>
  <si>
    <t>2082278955</t>
  </si>
  <si>
    <t>0,45*4*0,9*3</t>
  </si>
  <si>
    <t>275351122</t>
  </si>
  <si>
    <t>Odstranění bednění základových patek</t>
  </si>
  <si>
    <t>-204889766</t>
  </si>
  <si>
    <t>Svislé a kompletní konstrukce</t>
  </si>
  <si>
    <t>22</t>
  </si>
  <si>
    <t>311113131</t>
  </si>
  <si>
    <t>Nosná zeď tl 150 mm z hladkých tvárnic ztraceného bednění včetně výplně z betonu tř. C 16/20</t>
  </si>
  <si>
    <t>864508438</t>
  </si>
  <si>
    <t>"skladba ST05"  28,87+133,99+28,49+38,1</t>
  </si>
  <si>
    <t>"skladba ST09" 5,5</t>
  </si>
  <si>
    <t>23</t>
  </si>
  <si>
    <t>311113212</t>
  </si>
  <si>
    <t>Nosná zeď tl 200 mm ze štípaných tvárnic ztraceného bednění přírodních včetně výplně z betonu</t>
  </si>
  <si>
    <t>2020261489</t>
  </si>
  <si>
    <t>"skladba ST26"   10,88</t>
  </si>
  <si>
    <t>24</t>
  </si>
  <si>
    <t>311235141</t>
  </si>
  <si>
    <t>Zdivo jednovrstvé z cihel broušených přes P10 do P15 na tenkovrstvou maltu tl 240 mm</t>
  </si>
  <si>
    <t>-1351470185</t>
  </si>
  <si>
    <t>"skladba ST14"</t>
  </si>
  <si>
    <t>"1.NP" (3,265+0,115+0,5+1,065+0,9+5,075+0,9+2,63+0,9+5,795+0,9+1,5+0,9+5,725)*3,407</t>
  </si>
  <si>
    <t>(6,38+8,505+1,415+13,61+2,27)*3,407</t>
  </si>
  <si>
    <t>(3,12+3,35+1,25+4,6+4,6+4,6+3,537+0,24+4,115+4,185+0,115+4,2)*3,407</t>
  </si>
  <si>
    <t>-0,8*1,97*11-1,7*2,15*3-1,4*2,15-0,8*1,97</t>
  </si>
  <si>
    <t>"2.NP" (26,235+3,3)*3,35</t>
  </si>
  <si>
    <t>-1,4*2,15-0,9*2,15*3-4,3*2,1</t>
  </si>
  <si>
    <t>25</t>
  </si>
  <si>
    <t>311235151</t>
  </si>
  <si>
    <t>Zdivo jednovrstvé z cihel broušených do P10 na tenkovrstvou maltu tl 300 mm</t>
  </si>
  <si>
    <t>68413957</t>
  </si>
  <si>
    <t xml:space="preserve">"skladba ST03" </t>
  </si>
  <si>
    <t>"1.NP" 8,333*3,407</t>
  </si>
  <si>
    <t>"2.NP" (4,4+5,0+8,75)*3,35</t>
  </si>
  <si>
    <t>26</t>
  </si>
  <si>
    <t>-1149441162</t>
  </si>
  <si>
    <t xml:space="preserve">"skladba ST12" </t>
  </si>
  <si>
    <t>"1.NP" (10,9+3,95+2,3+3,95+3,2)*3,407</t>
  </si>
  <si>
    <t>-1,4*2,1-1,6*2,1-1,6*2,1-0,8*1,97</t>
  </si>
  <si>
    <t>27</t>
  </si>
  <si>
    <t>311235181</t>
  </si>
  <si>
    <t>Zdivo jednovrstvé z cihel broušených do P10 na tenkovrstvou maltu tl 380 mm</t>
  </si>
  <si>
    <t>-632850106</t>
  </si>
  <si>
    <t>"skladba ST02"</t>
  </si>
  <si>
    <t>"1.NP" (54,645-0,155+0,95*2+2,47+0,38+6,195+0,38+8,5+0,24+2,725+0,24+5,65)*3,407</t>
  </si>
  <si>
    <t>(6,163+3,78+1,4+3,3+3,975+8,303+0,6)*3,407</t>
  </si>
  <si>
    <t>-1,6*2,2*2-1,8*2,2-1,0*1,4-2,0*2,6-4,0*1,0*2-4,0*1,0*4</t>
  </si>
  <si>
    <t>-1,3*2,15</t>
  </si>
  <si>
    <t>"2.NP" (8,615+0,5+12,13+4,0+2,5+4,0+2,5+4,0+2,5+4,0+2,975+1,295+8,55+19,375)*3,35</t>
  </si>
  <si>
    <t>-0,9*2,15-4,0*2,35*5-2,0*1,1*2-1,0*1,25-2,0*2,35</t>
  </si>
  <si>
    <t>28</t>
  </si>
  <si>
    <t>311272031</t>
  </si>
  <si>
    <t>Zdivo z pórobetonových tvárnic hladkých přes P2 do P4 přes 450 do 600 kg/m3 na tenkovrstvou maltu tl 200 mm</t>
  </si>
  <si>
    <t>-1415408775</t>
  </si>
  <si>
    <t>"skladba ST20"  89,42</t>
  </si>
  <si>
    <t>29</t>
  </si>
  <si>
    <t>311321411</t>
  </si>
  <si>
    <t>Nosná zeď ze ŽB tř. C 25/30 bez výztuže</t>
  </si>
  <si>
    <t>1443670675</t>
  </si>
  <si>
    <t>"1.NP"</t>
  </si>
  <si>
    <t>30,0*0,3*3,407+1,75*0,42*3,407+6,0*0,3*3,407+7,893*0,3*3,407+4,7*0,38*3,407+14,632*0,3*3,407</t>
  </si>
  <si>
    <t>7,925*0,24*3,407+1,0*0,3*3,407*4</t>
  </si>
  <si>
    <t>"2.NP"</t>
  </si>
  <si>
    <t>6,51*0,24*3,35+8,615*0,24*3,35</t>
  </si>
  <si>
    <t>-1,5*2,1*0,24</t>
  </si>
  <si>
    <t>"výtahová šachta"(2,19*2+2,2*2)*0,3*1,7+(2,19*2+2,2*2)*0,2*7,0-1,5*2,2*0,2*2</t>
  </si>
  <si>
    <t>30</t>
  </si>
  <si>
    <t>311351121</t>
  </si>
  <si>
    <t>Zřízení oboustranného bednění nosných nadzákladových zdí</t>
  </si>
  <si>
    <t>-1961680643</t>
  </si>
  <si>
    <t>30,0*3,407*2+1,75*3,407*2+6,0*3,407*2+7,893*3,407*2+4,7*3,407*2+14,632*3,407*2</t>
  </si>
  <si>
    <t>7,925*3,407*2+1,0*3,407*2*4+6,51*3,35*2+8,615*3,35*2+0,25*(1,5+2,1*2)</t>
  </si>
  <si>
    <t>(2,19+1,8)*2*8,7*2+0,2*(1,5+2,2*2)*2</t>
  </si>
  <si>
    <t>31</t>
  </si>
  <si>
    <t>311351122</t>
  </si>
  <si>
    <t>Odstranění oboustranného bednění nosných nadzákladových zdí</t>
  </si>
  <si>
    <t>-2136600183</t>
  </si>
  <si>
    <t>32</t>
  </si>
  <si>
    <t>311361821</t>
  </si>
  <si>
    <t>Výztuž nosných zdí betonářskou ocelí 10 505</t>
  </si>
  <si>
    <t>671270530</t>
  </si>
  <si>
    <t>33</t>
  </si>
  <si>
    <t>317168012</t>
  </si>
  <si>
    <t>Překlad keramický plochý š 115 mm dl 1250 mm</t>
  </si>
  <si>
    <t>kus</t>
  </si>
  <si>
    <t>-1938213898</t>
  </si>
  <si>
    <t>34</t>
  </si>
  <si>
    <t>317168016</t>
  </si>
  <si>
    <t>Překlad keramický plochý š 115 mm dl 2250 mm</t>
  </si>
  <si>
    <t>476663500</t>
  </si>
  <si>
    <t>35</t>
  </si>
  <si>
    <t>317168051</t>
  </si>
  <si>
    <t>Překlad keramický vysoký v 238 mm dl 1000 mm</t>
  </si>
  <si>
    <t>1287040461</t>
  </si>
  <si>
    <t>36</t>
  </si>
  <si>
    <t>317168052</t>
  </si>
  <si>
    <t>Překlad keramický vysoký v 238 mm dl 1250 mm</t>
  </si>
  <si>
    <t>1353271760</t>
  </si>
  <si>
    <t>37</t>
  </si>
  <si>
    <t>317168053</t>
  </si>
  <si>
    <t>Překlad keramický vysoký v 238 mm dl 1500 mm</t>
  </si>
  <si>
    <t>1962339676</t>
  </si>
  <si>
    <t>38</t>
  </si>
  <si>
    <t>317168054</t>
  </si>
  <si>
    <t>Překlad keramický vysoký v 238 mm dl 1750 mm</t>
  </si>
  <si>
    <t>2130261428</t>
  </si>
  <si>
    <t>39</t>
  </si>
  <si>
    <t>317168055</t>
  </si>
  <si>
    <t>Překlad keramický vysoký v 238 mm dl 2000 mm</t>
  </si>
  <si>
    <t>737957354</t>
  </si>
  <si>
    <t>40</t>
  </si>
  <si>
    <t>317168056</t>
  </si>
  <si>
    <t>Překlad keramický vysoký v 238 mm dl 2250 mm</t>
  </si>
  <si>
    <t>387924553</t>
  </si>
  <si>
    <t>41</t>
  </si>
  <si>
    <t>317168057</t>
  </si>
  <si>
    <t>Překlad keramický vysoký v 238 mm dl 2500 mm</t>
  </si>
  <si>
    <t>424615625</t>
  </si>
  <si>
    <t>42</t>
  </si>
  <si>
    <t>317321411</t>
  </si>
  <si>
    <t>Překlad ze ŽB tř. C 25/30</t>
  </si>
  <si>
    <t>-904704346</t>
  </si>
  <si>
    <t>"P1"4,5*0,3*0,3*5</t>
  </si>
  <si>
    <t>"P2" 4,8*0,24*0,3</t>
  </si>
  <si>
    <t>"P3" 30,78*0,5*0,65</t>
  </si>
  <si>
    <t>43</t>
  </si>
  <si>
    <t>317351107</t>
  </si>
  <si>
    <t>Zřízení bednění překladů v do 4 m</t>
  </si>
  <si>
    <t>229359705</t>
  </si>
  <si>
    <t>4,5*0,9*5+4,8*0,84+30,78*1,8</t>
  </si>
  <si>
    <t>44</t>
  </si>
  <si>
    <t>317351108</t>
  </si>
  <si>
    <t>Odstranění bednění překladů v do 4 m</t>
  </si>
  <si>
    <t>-704954233</t>
  </si>
  <si>
    <t>45</t>
  </si>
  <si>
    <t>330321410</t>
  </si>
  <si>
    <t>Sloupy nebo pilíře ze ŽB tř. C 25/30 bez výztuže</t>
  </si>
  <si>
    <t>-527792900</t>
  </si>
  <si>
    <t>0,4*0,4*4,0*2*13</t>
  </si>
  <si>
    <t>0,4*0,5*4,0*2*19</t>
  </si>
  <si>
    <t>46</t>
  </si>
  <si>
    <t>331351125</t>
  </si>
  <si>
    <t>Zřízení bednění čtyřúhelníkových sloupů v do 4 m průřezu do 0,36 m2</t>
  </si>
  <si>
    <t>-453652001</t>
  </si>
  <si>
    <t>0,4*4*8,0*13+(0,4+0,5)*2*8,0*19</t>
  </si>
  <si>
    <t>47</t>
  </si>
  <si>
    <t>331351126</t>
  </si>
  <si>
    <t>Odstranění bednění čtyřúhelníkových sloupů v do 4 m průřezu do 0,36 m2</t>
  </si>
  <si>
    <t>-1319271417</t>
  </si>
  <si>
    <t>48</t>
  </si>
  <si>
    <t>331351325</t>
  </si>
  <si>
    <t>Zřízení bednění čtyřúhelníkových sloupů v do 6 m průřezu do 0,36 m2</t>
  </si>
  <si>
    <t>-1197989460</t>
  </si>
  <si>
    <t>49</t>
  </si>
  <si>
    <t>331351326</t>
  </si>
  <si>
    <t>Odstranění bednění čtyřúhelníkových sloupů v do 6 m průřezu do 0,36 m2</t>
  </si>
  <si>
    <t>804812457</t>
  </si>
  <si>
    <t>50</t>
  </si>
  <si>
    <t>341321410</t>
  </si>
  <si>
    <t>Stěny nosné ze ŽB tř. C 25/30</t>
  </si>
  <si>
    <t>389572467</t>
  </si>
  <si>
    <t>"atiky" 8,65*1,57*0,2+14,97*1,57*0,2+7,8*1,25*0,2</t>
  </si>
  <si>
    <t>51</t>
  </si>
  <si>
    <t>341351111</t>
  </si>
  <si>
    <t>Zřízení oboustranného bednění nosných stěn</t>
  </si>
  <si>
    <t>-1310215857</t>
  </si>
  <si>
    <t>8,65*1,57*2+14,97*1,57*2+7,8*1,25*2</t>
  </si>
  <si>
    <t>52</t>
  </si>
  <si>
    <t>341351112</t>
  </si>
  <si>
    <t>Odstranění oboustranného bednění nosných stěn</t>
  </si>
  <si>
    <t>-1849897982</t>
  </si>
  <si>
    <t>53</t>
  </si>
  <si>
    <t>342244201</t>
  </si>
  <si>
    <t>Příčka z cihel broušených na tenkovrstvou maltu tloušťky 80 mm</t>
  </si>
  <si>
    <t>-536940844</t>
  </si>
  <si>
    <t>"1.NP" (3,74+3,89-1,8*2)*3,407</t>
  </si>
  <si>
    <t>54</t>
  </si>
  <si>
    <t>342244211</t>
  </si>
  <si>
    <t>Příčka z cihel broušených na tenkovrstvou maltu tloušťky 115 mm</t>
  </si>
  <si>
    <t>-952908447</t>
  </si>
  <si>
    <t>"1NP" (6,6-0,24+3,74+1,0+5,85+5,085+1,0+1,875*2+5,085+0,68)*3,407</t>
  </si>
  <si>
    <t>(5,085*4+3,89+1,0+2,345*2+5,085+1,53+4,5-0,24+3,537+4,115)*3,407</t>
  </si>
  <si>
    <t>(4,185+1,73+3,975+1,73)*3,407</t>
  </si>
  <si>
    <t>-0,8*1,97*12-0,7*1,97*6-1,8*2,1</t>
  </si>
  <si>
    <t>"2.NP"6,6*3,35</t>
  </si>
  <si>
    <t>Vodorovné konstrukce</t>
  </si>
  <si>
    <t>55</t>
  </si>
  <si>
    <t>411001</t>
  </si>
  <si>
    <t xml:space="preserve">D+M prefa ztužidla </t>
  </si>
  <si>
    <t>508672015</t>
  </si>
  <si>
    <t>"Z1" 5,195*0,2*0,3*4</t>
  </si>
  <si>
    <t>"Z2" 4,99*0,2*0,3*8</t>
  </si>
  <si>
    <t>"Z3" 3,43*0,4*0,3*3</t>
  </si>
  <si>
    <t>"Z4" 4,58*0,4*0,3*7</t>
  </si>
  <si>
    <t>56</t>
  </si>
  <si>
    <t>411002</t>
  </si>
  <si>
    <t xml:space="preserve">D+M isonosník pro přerušení tepelného mostu </t>
  </si>
  <si>
    <t>bm</t>
  </si>
  <si>
    <t>650729527</t>
  </si>
  <si>
    <t>57</t>
  </si>
  <si>
    <t>411321414</t>
  </si>
  <si>
    <t>Stropy deskové ze ŽB tř. C 25/30</t>
  </si>
  <si>
    <t>873619003</t>
  </si>
  <si>
    <t>"strop nad 1NP" (14,933+0,38)*(8,303+0,68)*0,3</t>
  </si>
  <si>
    <t>38,985*8,995*0,25-5,69*3,28*0,25+26,18*8,585*0,25</t>
  </si>
  <si>
    <t>"strop nad 2np" 39,365*20,435*0,25</t>
  </si>
  <si>
    <t>58</t>
  </si>
  <si>
    <t>411351011</t>
  </si>
  <si>
    <t>Zřízení bednění stropů deskových tl do 25 cm bez podpěrné kce</t>
  </si>
  <si>
    <t>420485347</t>
  </si>
  <si>
    <t>38,985*8,995-5,69*3,28+26,18*8,585+39,365*20,435</t>
  </si>
  <si>
    <t>59</t>
  </si>
  <si>
    <t>411351012</t>
  </si>
  <si>
    <t>Odstranění bednění stropů deskových tl do 25 cm bez podpěrné kce</t>
  </si>
  <si>
    <t>-1803639656</t>
  </si>
  <si>
    <t>60</t>
  </si>
  <si>
    <t>411351021</t>
  </si>
  <si>
    <t>Zřízení bednění stropů deskových tl do 50 cm bez podpěrné kce</t>
  </si>
  <si>
    <t>-402202852</t>
  </si>
  <si>
    <t>(14,933+0,38)*(8,303+0,68)</t>
  </si>
  <si>
    <t>61</t>
  </si>
  <si>
    <t>411351022</t>
  </si>
  <si>
    <t>Odstranění bednění stropů deskových tl do 50 cm bez podpěrné kce</t>
  </si>
  <si>
    <t>1685631063</t>
  </si>
  <si>
    <t>62</t>
  </si>
  <si>
    <t>411354313</t>
  </si>
  <si>
    <t>Zřízení podpěrné konstrukce stropů výšky do 4 m tl do 25 cm</t>
  </si>
  <si>
    <t>-1039556004</t>
  </si>
  <si>
    <t>63</t>
  </si>
  <si>
    <t>411354314</t>
  </si>
  <si>
    <t>Odstranění podpěrné konstrukce stropů výšky do 4 m tl do 25 cm</t>
  </si>
  <si>
    <t>-1840578620</t>
  </si>
  <si>
    <t>64</t>
  </si>
  <si>
    <t>411354315</t>
  </si>
  <si>
    <t>Zřízení podpěrné konstrukce stropů výšky do 4 m tl do 35 cm</t>
  </si>
  <si>
    <t>1367745227</t>
  </si>
  <si>
    <t>1361,186</t>
  </si>
  <si>
    <t>65</t>
  </si>
  <si>
    <t>411354316</t>
  </si>
  <si>
    <t>Odstranění podpěrné konstrukce stropů výšky do 4 m tl do 35 cm</t>
  </si>
  <si>
    <t>-439210249</t>
  </si>
  <si>
    <t>66</t>
  </si>
  <si>
    <t>411361821</t>
  </si>
  <si>
    <t>Výztuž stropů betonářskou ocelí 10 505</t>
  </si>
  <si>
    <t>489316364</t>
  </si>
  <si>
    <t>44,897+1,45+13,828+1,0</t>
  </si>
  <si>
    <t>67</t>
  </si>
  <si>
    <t>430321313</t>
  </si>
  <si>
    <t>Schodišťová konstrukce a rampa ze ŽB tř. C 16/20</t>
  </si>
  <si>
    <t>-793242358</t>
  </si>
  <si>
    <t>"vnější schodiště" 4,6*3,5*0,2+9,0*3,5*0,2+5,0*2,0*0,2</t>
  </si>
  <si>
    <t>68</t>
  </si>
  <si>
    <t>430321414</t>
  </si>
  <si>
    <t>Schodišťová konstrukce a rampa ze ŽB tř. C 25/30</t>
  </si>
  <si>
    <t>4180496</t>
  </si>
  <si>
    <t>"vnitřní schodiště" (2,2+3,2+2,2)*0,16*1,5+1,64*1,5*0,2</t>
  </si>
  <si>
    <t>1,62*1,52*0,2</t>
  </si>
  <si>
    <t>69</t>
  </si>
  <si>
    <t>430321515</t>
  </si>
  <si>
    <t>Schodišťová konstrukce a rampa ze ŽB tř. C 20/25</t>
  </si>
  <si>
    <t>172497063</t>
  </si>
  <si>
    <t>"venkovní schodiště" 9,5*1,7*0,18</t>
  </si>
  <si>
    <t>70</t>
  </si>
  <si>
    <t>430361821</t>
  </si>
  <si>
    <t>Výztuž schodišťové konstrukce a rampy betonářskou ocelí 10 505</t>
  </si>
  <si>
    <t>-1542499386</t>
  </si>
  <si>
    <t>0,3514+0,027</t>
  </si>
  <si>
    <t>71</t>
  </si>
  <si>
    <t>430362021</t>
  </si>
  <si>
    <t>Výztuž schodišťové konstrukce a rampy svařovanými sítěmi Kari</t>
  </si>
  <si>
    <t>-1012719907</t>
  </si>
  <si>
    <t>0,128</t>
  </si>
  <si>
    <t>72</t>
  </si>
  <si>
    <t>2124383526</t>
  </si>
  <si>
    <t>57,6*0,00444*1,25</t>
  </si>
  <si>
    <t>73</t>
  </si>
  <si>
    <t>431351121</t>
  </si>
  <si>
    <t>Zřízení bednění podest schodišť a ramp přímočarých v do 4 m</t>
  </si>
  <si>
    <t>1817011000</t>
  </si>
  <si>
    <t>1,62*1,52+1,64*1,5+7,6*1,5</t>
  </si>
  <si>
    <t>74</t>
  </si>
  <si>
    <t>431351122</t>
  </si>
  <si>
    <t>Odstranění bednění podest schodišť a ramp přímočarých v do 4 m</t>
  </si>
  <si>
    <t>-920185625</t>
  </si>
  <si>
    <t>75</t>
  </si>
  <si>
    <t>434311115</t>
  </si>
  <si>
    <t>Schodišťové stupně dusané na terén z betonu tř. C 20/25 bez potěru</t>
  </si>
  <si>
    <t>-1886636264</t>
  </si>
  <si>
    <t>1,7*22</t>
  </si>
  <si>
    <t>76</t>
  </si>
  <si>
    <t>467881014</t>
  </si>
  <si>
    <t>1,5*26</t>
  </si>
  <si>
    <t>77</t>
  </si>
  <si>
    <t>-1233987208</t>
  </si>
  <si>
    <t>2,0*13+3,5*13+3,5*20</t>
  </si>
  <si>
    <t>78</t>
  </si>
  <si>
    <t>434351141</t>
  </si>
  <si>
    <t>Zřízení bednění stupňů přímočarých schodišť</t>
  </si>
  <si>
    <t>1401553606</t>
  </si>
  <si>
    <t>37,4*0,45</t>
  </si>
  <si>
    <t>79</t>
  </si>
  <si>
    <t>-2049833861</t>
  </si>
  <si>
    <t>39,0*0,45</t>
  </si>
  <si>
    <t>80</t>
  </si>
  <si>
    <t>350790557</t>
  </si>
  <si>
    <t>141,5*0,45</t>
  </si>
  <si>
    <t>81</t>
  </si>
  <si>
    <t>434351142</t>
  </si>
  <si>
    <t>Odstranění bednění stupňů přímočarých schodišť</t>
  </si>
  <si>
    <t>670431682</t>
  </si>
  <si>
    <t>82</t>
  </si>
  <si>
    <t>-2073674137</t>
  </si>
  <si>
    <t>83</t>
  </si>
  <si>
    <t>-1262665555</t>
  </si>
  <si>
    <t>Komunikace pozemní</t>
  </si>
  <si>
    <t>84</t>
  </si>
  <si>
    <t>564710011</t>
  </si>
  <si>
    <t>Podklad z kameniva hrubého drceného vel. 8-16 mm tl 50 mm</t>
  </si>
  <si>
    <t>-1419993510</t>
  </si>
  <si>
    <t>"skladba SK02" 101,0</t>
  </si>
  <si>
    <t>85</t>
  </si>
  <si>
    <t>564750012</t>
  </si>
  <si>
    <t>Podklad z kameniva hrubého drceného vel. 8-16 mm tl 160 mm</t>
  </si>
  <si>
    <t>75436051</t>
  </si>
  <si>
    <t>86</t>
  </si>
  <si>
    <t>596211112</t>
  </si>
  <si>
    <t>Kladení zámkové dlažby komunikací pro pěší tl 60 mm skupiny A pl do 300 m2</t>
  </si>
  <si>
    <t>-651034147</t>
  </si>
  <si>
    <t>87</t>
  </si>
  <si>
    <t>M</t>
  </si>
  <si>
    <t>59245015</t>
  </si>
  <si>
    <t>dlažba zámková tvaru I 200x165x60mm přírodní</t>
  </si>
  <si>
    <t>-952077839</t>
  </si>
  <si>
    <t>101*1,05 'Přepočtené koeficientem množství</t>
  </si>
  <si>
    <t>Úpravy povrchů, podlahy a osazování výplní</t>
  </si>
  <si>
    <t>88</t>
  </si>
  <si>
    <t>611321141</t>
  </si>
  <si>
    <t>Vápenocementová omítka štuková dvouvrstvá vnitřních stropů rovných nanášená ručně</t>
  </si>
  <si>
    <t>1515773590</t>
  </si>
  <si>
    <t>"1NP-místn. č.118,120-128" 7,62+31,41+6,64+8,19*2+56,64+18,75+11,21+4,7+3,94</t>
  </si>
  <si>
    <t>"2NP-místn. č.213,214" 59,32+13,8</t>
  </si>
  <si>
    <t>89</t>
  </si>
  <si>
    <t>612321341</t>
  </si>
  <si>
    <t>Vápenocementová omítka štuková dvouvrstvá vnitřních stěn nanášená strojně</t>
  </si>
  <si>
    <t>-1385403272</t>
  </si>
  <si>
    <t>"1NP" 12,22*3,01+98,86*3,01+16,05*3,11+16,05*3,11+17,82*3,11+16,05*3,11+19,08*3,11</t>
  </si>
  <si>
    <t>45,76*3,28+64,25*3,11+(242,28-28,312-45,428)*8,88+11,36*3,15+17,54*3,11+24,92*3,15</t>
  </si>
  <si>
    <t>11,205*3,15+12,25*3,15*2+30,67*2,5+18,405*2,5+13,66*2,5+9,27*2,2</t>
  </si>
  <si>
    <t>"2NP" 10,71*3,13+75,33*3,14+13,17*3,1+18,74*3,14+21,49*3,14+13,19*3,13+7,42*3,13</t>
  </si>
  <si>
    <t>26,91*3,14+30,13*3,2+17,34*3,2+116,22*3,16+9,95*3,13</t>
  </si>
  <si>
    <t>90</t>
  </si>
  <si>
    <t>612331111</t>
  </si>
  <si>
    <t>Cementová omítka hrubá jednovrstvá zatřená vnitřních stěn nanášená ručně</t>
  </si>
  <si>
    <t>-956848127</t>
  </si>
  <si>
    <t xml:space="preserve">"pod vnitřní obklady" </t>
  </si>
  <si>
    <t>"místn. č.103" 8,08*2,6</t>
  </si>
  <si>
    <t>"č.104" 6,2*2,6</t>
  </si>
  <si>
    <t>"č.105" 8,08*2,6</t>
  </si>
  <si>
    <t>"č.106" 18,05*2,6</t>
  </si>
  <si>
    <t>"č.108" 30,1*2,6</t>
  </si>
  <si>
    <t>"č.111" 19,79*2,6</t>
  </si>
  <si>
    <t>"č.113" 27,21*2,6</t>
  </si>
  <si>
    <t>"č.203" 9,445*2,6</t>
  </si>
  <si>
    <t>"č.205" 21,0*2,6</t>
  </si>
  <si>
    <t>"č.206" 6,625*2,6</t>
  </si>
  <si>
    <t>"č.207" 29,688*2,6</t>
  </si>
  <si>
    <t>"č.208" (2,3+4,85)*0,85</t>
  </si>
  <si>
    <t>91</t>
  </si>
  <si>
    <t>613321341</t>
  </si>
  <si>
    <t>Vápenocementová omítka štuková dvouvrstvá vnitřních pilířů nebo sloupů nanášená strojně</t>
  </si>
  <si>
    <t>471109439</t>
  </si>
  <si>
    <t>"ostění"  4040,452*0,07</t>
  </si>
  <si>
    <t>92</t>
  </si>
  <si>
    <t>621142001</t>
  </si>
  <si>
    <t>Potažení vnějších podhledů sklovláknitým pletivem vtlačeným do tenkovrstvé hmoty</t>
  </si>
  <si>
    <t>213487486</t>
  </si>
  <si>
    <t>"skladba PD05" 47,0*1,6*2+28,9*1,58</t>
  </si>
  <si>
    <t>93</t>
  </si>
  <si>
    <t>621521021</t>
  </si>
  <si>
    <t>Tenkovrstvá silikátová zrnitá omítka tl. 2,0 mm včetně penetrace vnějších podhledů</t>
  </si>
  <si>
    <t>2070228067</t>
  </si>
  <si>
    <t>94</t>
  </si>
  <si>
    <t>622143004</t>
  </si>
  <si>
    <t>Montáž omítkových samolepících začišťovacích profilů pro spojení s okenním rámem</t>
  </si>
  <si>
    <t>708940237</t>
  </si>
  <si>
    <t>4,9+1,1*2+5,0*7+1,1*14+4,92+1,1*2+0,6+1,1*2+1,1+2,22*2+4,9+1,1*2+5,0*7+1,1*14+4,92+1,1*2+0,6+1,1*2+1,0+1,25*2+2,0+2,35*2+1,8+2,2*2+1,6*2+2,2*4+2,0</t>
  </si>
  <si>
    <t>2,6*2+1,0+1,4*2+2,0*2+1,1*4+4,0+2,35*2+4,0*2+1,0*4+4,0*6</t>
  </si>
  <si>
    <t>1,0*2+1,12*4+2,5*4+1,7+1,25*2+1,1+2,25*2+1,07+0,5*2+0,75+0,8*2+1,0+1,09*2+1,0+1,08*2</t>
  </si>
  <si>
    <t>170,78+62,1+37,04</t>
  </si>
  <si>
    <t>95</t>
  </si>
  <si>
    <t>59051476</t>
  </si>
  <si>
    <t>profil začišťovací PVC 9mm s výztužnou tkaninou pro ostění ETICS</t>
  </si>
  <si>
    <t>1727245269</t>
  </si>
  <si>
    <t>539,84*1,05 'Přepočtené koeficientem množství</t>
  </si>
  <si>
    <t>96</t>
  </si>
  <si>
    <t>622211021</t>
  </si>
  <si>
    <t>Montáž kontaktního zateplení vnějších stěn lepením a mechanickým kotvením polystyrénových desek tl do 120 mm</t>
  </si>
  <si>
    <t>-893543338</t>
  </si>
  <si>
    <t>"skladba ST20"  32,64+8,0+39,28+9,5</t>
  </si>
  <si>
    <t>97</t>
  </si>
  <si>
    <t>28375938</t>
  </si>
  <si>
    <t>deska EPS 70 fasádní λ=0,039 tl 100mm</t>
  </si>
  <si>
    <t>1462633879</t>
  </si>
  <si>
    <t>89,42*1,02 'Přepočtené koeficientem množství</t>
  </si>
  <si>
    <t>98</t>
  </si>
  <si>
    <t>112543706</t>
  </si>
  <si>
    <t>"skladba ST21"  13,58</t>
  </si>
  <si>
    <t>99</t>
  </si>
  <si>
    <t>-1944881777</t>
  </si>
  <si>
    <t>13,58*1,02 'Přepočtené koeficientem množství</t>
  </si>
  <si>
    <t>100</t>
  </si>
  <si>
    <t>1831952167</t>
  </si>
  <si>
    <t>"skladba ST22"   23,5+9,75</t>
  </si>
  <si>
    <t>101</t>
  </si>
  <si>
    <t>1777935323</t>
  </si>
  <si>
    <t>33,25*1,02 'Přepočtené koeficientem množství</t>
  </si>
  <si>
    <t>102</t>
  </si>
  <si>
    <t>622211031</t>
  </si>
  <si>
    <t>Montáž kontaktního zateplení vnějších stěn lepením a mechanickým kotvením polystyrénových desek tl do 160 mm</t>
  </si>
  <si>
    <t>1411456883</t>
  </si>
  <si>
    <t xml:space="preserve">"skladba ST02" </t>
  </si>
  <si>
    <t>"pohled jižní" 29,28-5,95</t>
  </si>
  <si>
    <t>"pohled východní" 153,24-31,4</t>
  </si>
  <si>
    <t>"pohled severní" 264,33-47,09</t>
  </si>
  <si>
    <t>"pohled západní" 32,33-3,61</t>
  </si>
  <si>
    <t>103</t>
  </si>
  <si>
    <t>28375951</t>
  </si>
  <si>
    <t>deska EPS 70 fasádní λ=0,039 tl 140mm</t>
  </si>
  <si>
    <t>-2034742956</t>
  </si>
  <si>
    <t>391,13*1,02 'Přepočtené koeficientem množství</t>
  </si>
  <si>
    <t>104</t>
  </si>
  <si>
    <t>-2129708314</t>
  </si>
  <si>
    <t>"skladba ST06" 6,9</t>
  </si>
  <si>
    <t>105</t>
  </si>
  <si>
    <t>28376459</t>
  </si>
  <si>
    <t>deska z polystyrénu XPS, hrana polodrážková a hladký povrch 500kPa tl 140mm</t>
  </si>
  <si>
    <t>292084238</t>
  </si>
  <si>
    <t>6,9*1,02 'Přepočtené koeficientem množství</t>
  </si>
  <si>
    <t>106</t>
  </si>
  <si>
    <t>-72146516</t>
  </si>
  <si>
    <t>"skladba ST07" 3,69</t>
  </si>
  <si>
    <t>107</t>
  </si>
  <si>
    <t>207481546</t>
  </si>
  <si>
    <t>3,69*1,02 'Přepočtené koeficientem množství</t>
  </si>
  <si>
    <t>108</t>
  </si>
  <si>
    <t>1436086416</t>
  </si>
  <si>
    <t>109</t>
  </si>
  <si>
    <t>-2107110733</t>
  </si>
  <si>
    <t>110</t>
  </si>
  <si>
    <t>289471893</t>
  </si>
  <si>
    <t>"skladba ST22"  23,5+9,75</t>
  </si>
  <si>
    <t>111</t>
  </si>
  <si>
    <t>1455129391</t>
  </si>
  <si>
    <t>112</t>
  </si>
  <si>
    <t>622211041</t>
  </si>
  <si>
    <t>Montáž kontaktního zateplení vnějších stěn lepením a mechanickým kotvením polystyrénových desek tl do 200 mm</t>
  </si>
  <si>
    <t>1501755301</t>
  </si>
  <si>
    <t>"skladba ST01"  759,54</t>
  </si>
  <si>
    <t>"skladba ST03" 9,58+43,93+17,35</t>
  </si>
  <si>
    <t>113</t>
  </si>
  <si>
    <t>28375953</t>
  </si>
  <si>
    <t>deska EPS 70 fasádní λ=0,039 tl 180mm</t>
  </si>
  <si>
    <t>-1971459944</t>
  </si>
  <si>
    <t>830,4*1,02 'Přepočtené koeficientem množství</t>
  </si>
  <si>
    <t>114</t>
  </si>
  <si>
    <t>1034879124</t>
  </si>
  <si>
    <t>"skladba ST08"  15,98+55,01+47,43</t>
  </si>
  <si>
    <t>115</t>
  </si>
  <si>
    <t>28376450</t>
  </si>
  <si>
    <t>deska z polystyrénu XPS, hrana polodrážková a hladký povrch 300kPa tl 180mm</t>
  </si>
  <si>
    <t>49101160</t>
  </si>
  <si>
    <t>118,42*1,02 'Přepočtené koeficientem množství</t>
  </si>
  <si>
    <t>116</t>
  </si>
  <si>
    <t>413171587</t>
  </si>
  <si>
    <t>"skladba ST08a" 8,33+22,36+15,48</t>
  </si>
  <si>
    <t>117</t>
  </si>
  <si>
    <t>279132004</t>
  </si>
  <si>
    <t>46,17*1,02 'Přepočtené koeficientem množství</t>
  </si>
  <si>
    <t>118</t>
  </si>
  <si>
    <t>237907822</t>
  </si>
  <si>
    <t>119</t>
  </si>
  <si>
    <t>1865199019</t>
  </si>
  <si>
    <t>120</t>
  </si>
  <si>
    <t>-2117651960</t>
  </si>
  <si>
    <t>"skladba ST24"  17,98</t>
  </si>
  <si>
    <t>121</t>
  </si>
  <si>
    <t>-1973527590</t>
  </si>
  <si>
    <t>17,98*1,02 'Přepočtené koeficientem množství</t>
  </si>
  <si>
    <t>122</t>
  </si>
  <si>
    <t>622211051</t>
  </si>
  <si>
    <t>Montáž kontaktního zateplení vnějších stěn lepením a mechanickým kotvením polystyrénových desek tl do 240 mm</t>
  </si>
  <si>
    <t>-827287631</t>
  </si>
  <si>
    <t>"skladba ST08b" 45,29+10,95</t>
  </si>
  <si>
    <t>123</t>
  </si>
  <si>
    <t>28376452</t>
  </si>
  <si>
    <t>deska z polystyrénu XPS, hrana polodrážková a hladký povrch 300kPa tl 220mm</t>
  </si>
  <si>
    <t>-1615283066</t>
  </si>
  <si>
    <t>56,24*1,02 'Přepočtené koeficientem množství</t>
  </si>
  <si>
    <t>124</t>
  </si>
  <si>
    <t>622252001</t>
  </si>
  <si>
    <t>Montáž profilů kontaktního zateplení připevněných mechanicky</t>
  </si>
  <si>
    <t>-1521869702</t>
  </si>
  <si>
    <t>125</t>
  </si>
  <si>
    <t>59051659</t>
  </si>
  <si>
    <t>profil zakládací Al tl 1,0mm pro ETICS pro izolant tl 200mm</t>
  </si>
  <si>
    <t>-167881061</t>
  </si>
  <si>
    <t>466,37*1,05 'Přepočtené koeficientem množství</t>
  </si>
  <si>
    <t>126</t>
  </si>
  <si>
    <t>622252002</t>
  </si>
  <si>
    <t>Montáž profilů kontaktního zateplení lepených</t>
  </si>
  <si>
    <t>-1044344254</t>
  </si>
  <si>
    <t>269,92+10,75*8</t>
  </si>
  <si>
    <t>127</t>
  </si>
  <si>
    <t>63127466</t>
  </si>
  <si>
    <t>profil rohový Al 23x23mm s výztužnou tkaninou š 100mm pro ETICS</t>
  </si>
  <si>
    <t>136173267</t>
  </si>
  <si>
    <t>355,92*1,05 'Přepočtené koeficientem množství</t>
  </si>
  <si>
    <t>128</t>
  </si>
  <si>
    <t>622331121</t>
  </si>
  <si>
    <t>Cementová omítka hladká jednovrstvá vnějších stěn nanášená ručně</t>
  </si>
  <si>
    <t>-102375642</t>
  </si>
  <si>
    <t>"skladba ST05" 28,87+133,99+28,49+38,1</t>
  </si>
  <si>
    <t>129</t>
  </si>
  <si>
    <t>622511111</t>
  </si>
  <si>
    <t>Tenkovrstvá akrylátová mozaiková střednězrnná omítka včetně penetrace vnějších stěn</t>
  </si>
  <si>
    <t>1885800117</t>
  </si>
  <si>
    <t>"skladba ST06"  6,9</t>
  </si>
  <si>
    <t>"skladba ST07"  3,69</t>
  </si>
  <si>
    <t>130</t>
  </si>
  <si>
    <t>622521021</t>
  </si>
  <si>
    <t>Tenkovrstvá silikátová zrnitá omítka tl. 2,0 mm včetně penetrace vnějších stěn</t>
  </si>
  <si>
    <t>-1731604766</t>
  </si>
  <si>
    <t>"skladba ST02"  391,13</t>
  </si>
  <si>
    <t>"skladba ST03" 70,86</t>
  </si>
  <si>
    <t>"skladba ST08" 15,98+47,43+55,01</t>
  </si>
  <si>
    <t>"skladba ST19" 83,65*2+56,18</t>
  </si>
  <si>
    <t>"skladba ST20"   32,64+8,0+39,28+9,5+32,64+8,0+39,28+9,5</t>
  </si>
  <si>
    <t>"skladba ST21" 13,58*2</t>
  </si>
  <si>
    <t>"skladba ST22" 23,5*2+9,75*2</t>
  </si>
  <si>
    <t>131</t>
  </si>
  <si>
    <t>629135102</t>
  </si>
  <si>
    <t>Vyrovnávací vrstva pod klempířské prvky z MC š do 300 mm</t>
  </si>
  <si>
    <t>-1893409041</t>
  </si>
  <si>
    <t>4,0*11+2,0*2+1,0*2+4,9*2+5,0*14+4,92*2+0,785*2+0,885*2+3,69*2+4,84*4+0,16*5</t>
  </si>
  <si>
    <t>132</t>
  </si>
  <si>
    <t>629991011</t>
  </si>
  <si>
    <t>Zakrytí výplní otvorů a svislých ploch fólií přilepenou lepící páskou</t>
  </si>
  <si>
    <t>1334072545</t>
  </si>
  <si>
    <t>211,455*2</t>
  </si>
  <si>
    <t>133</t>
  </si>
  <si>
    <t>631311114</t>
  </si>
  <si>
    <t>Mazanina tl do 80 mm z betonu prostého bez zvýšených nároků na prostředí tř. C 16/20</t>
  </si>
  <si>
    <t>-2111347402</t>
  </si>
  <si>
    <t>"výtahová šachta" 3,94*0,05</t>
  </si>
  <si>
    <t>134</t>
  </si>
  <si>
    <t>631311123</t>
  </si>
  <si>
    <t>Mazanina tl do 120 mm z betonu prostého bez zvýšených nároků na prostředí tř. C 12/15</t>
  </si>
  <si>
    <t>-1474207544</t>
  </si>
  <si>
    <t>1995,28*1,1*0,1</t>
  </si>
  <si>
    <t>135</t>
  </si>
  <si>
    <t>631311124</t>
  </si>
  <si>
    <t>Mazanina tl do 120 mm z betonu prostého bez zvýšených nároků na prostředí tř. C 16/20</t>
  </si>
  <si>
    <t>-1607342818</t>
  </si>
  <si>
    <t>"skladba PL07a,PL08,PL09"(18,44+9,0+3,44+59,32+13,81+13,82)*0,12</t>
  </si>
  <si>
    <t>136</t>
  </si>
  <si>
    <t>632441225.1</t>
  </si>
  <si>
    <t>Potěr anhydritový samonivelační litý C30 tl do 60mm</t>
  </si>
  <si>
    <t>-994515347</t>
  </si>
  <si>
    <t>"skladba PL01-PL07,PL10,PL12"  1839,04-3,94</t>
  </si>
  <si>
    <t>449,29-6,89-9,0-3,44-59,32-13,8</t>
  </si>
  <si>
    <t>137</t>
  </si>
  <si>
    <t>632450133</t>
  </si>
  <si>
    <t>Vyrovnávací cementový potěr tl do 40 mm ze suchých směsí provedený v ploše</t>
  </si>
  <si>
    <t>-1334568409</t>
  </si>
  <si>
    <t>1995,28*1,1</t>
  </si>
  <si>
    <t>138</t>
  </si>
  <si>
    <t>632481213</t>
  </si>
  <si>
    <t>Separační vrstva z PE fólie</t>
  </si>
  <si>
    <t>734605242</t>
  </si>
  <si>
    <t>139</t>
  </si>
  <si>
    <t>634112113</t>
  </si>
  <si>
    <t>Obvodová dilatace podlahovým páskem z pěnového PE mezi stěnou a mazaninou nebo potěrem v 80 mm</t>
  </si>
  <si>
    <t>-232032025</t>
  </si>
  <si>
    <t>2191,94*1,07</t>
  </si>
  <si>
    <t>140</t>
  </si>
  <si>
    <t>635111215</t>
  </si>
  <si>
    <t>Násyp pod podlahy ze štěrkopísku se zhutněním</t>
  </si>
  <si>
    <t>562991494</t>
  </si>
  <si>
    <t>1995,28*1,1*0,2+(4322,0-3457,6)</t>
  </si>
  <si>
    <t>Ostatní konstrukce a práce, bourání</t>
  </si>
  <si>
    <t>141</t>
  </si>
  <si>
    <t>919726122</t>
  </si>
  <si>
    <t>Geotextilie pro ochranu, separaci a filtraci netkaná měrná hmotnost do 300 g/m2</t>
  </si>
  <si>
    <t>-916116837</t>
  </si>
  <si>
    <t>142</t>
  </si>
  <si>
    <t>941111122</t>
  </si>
  <si>
    <t>Montáž lešení řadového trubkového lehkého s podlahami zatížení do 200 kg/m2 š do 1,2 m v do 25 m</t>
  </si>
  <si>
    <t>668266721</t>
  </si>
  <si>
    <t>(10,59+1956,32+422,91*0,5)*1,15</t>
  </si>
  <si>
    <t>143</t>
  </si>
  <si>
    <t>941111222</t>
  </si>
  <si>
    <t>Příplatek k lešení řadovému trubkovému lehkému s podlahami š 1,2 m v 25 m za první a ZKD den použití</t>
  </si>
  <si>
    <t>1273022479</t>
  </si>
  <si>
    <t>2505,12*90</t>
  </si>
  <si>
    <t>144</t>
  </si>
  <si>
    <t>941111822</t>
  </si>
  <si>
    <t>Demontáž lešení řadového trubkového lehkého s podlahami zatížení do 200 kg/m2 š do 1,2 m v do 25 m</t>
  </si>
  <si>
    <t>670897421</t>
  </si>
  <si>
    <t>145</t>
  </si>
  <si>
    <t>943211111</t>
  </si>
  <si>
    <t>Montáž lešení prostorového rámového lehkého s podlahami zatížení do 200 kg/m2 v do 10 m</t>
  </si>
  <si>
    <t>899998369</t>
  </si>
  <si>
    <t>1251,33*8,8</t>
  </si>
  <si>
    <t>146</t>
  </si>
  <si>
    <t>943211211</t>
  </si>
  <si>
    <t>Příplatek k lešení prostorovému rámovému lehkému s podlahami v do 10 m za první a ZKD den použití</t>
  </si>
  <si>
    <t>-453439181</t>
  </si>
  <si>
    <t>11011,704*30</t>
  </si>
  <si>
    <t>147</t>
  </si>
  <si>
    <t>943211811</t>
  </si>
  <si>
    <t>Demontáž lešení prostorového rámového lehkého s podlahami zatížení do 200 kg/m2 v do 10 m</t>
  </si>
  <si>
    <t>1077572758</t>
  </si>
  <si>
    <t>148</t>
  </si>
  <si>
    <t>944511111</t>
  </si>
  <si>
    <t>Montáž ochranné sítě z textilie z umělých vláken</t>
  </si>
  <si>
    <t>-437189161</t>
  </si>
  <si>
    <t>149</t>
  </si>
  <si>
    <t>944511211</t>
  </si>
  <si>
    <t>Příplatek k ochranné síti za první a ZKD den použití</t>
  </si>
  <si>
    <t>-303485326</t>
  </si>
  <si>
    <t>150</t>
  </si>
  <si>
    <t>944511811</t>
  </si>
  <si>
    <t>Demontáž ochranné sítě z textilie z umělých vláken</t>
  </si>
  <si>
    <t>240851706</t>
  </si>
  <si>
    <t>151</t>
  </si>
  <si>
    <t>949101111</t>
  </si>
  <si>
    <t>Lešení pomocné pro objekty pozemních staveb s lešeňovou podlahou v do 1,9 m zatížení do 150 kg/m2</t>
  </si>
  <si>
    <t>-141059323</t>
  </si>
  <si>
    <t>1839,04+449,29-1251,33</t>
  </si>
  <si>
    <t>152</t>
  </si>
  <si>
    <t>952901114</t>
  </si>
  <si>
    <t>Vyčištění budov bytové a občanské výstavby při výšce podlaží přes 4 m</t>
  </si>
  <si>
    <t>1889506908</t>
  </si>
  <si>
    <t>449,29*1,25+1839,04*1,25</t>
  </si>
  <si>
    <t>153</t>
  </si>
  <si>
    <t>953334411</t>
  </si>
  <si>
    <t>Těsnící plech do pracovních spar betonových kcí s bitumenovým povrchem jednostranným š 125 mm</t>
  </si>
  <si>
    <t>697110150</t>
  </si>
  <si>
    <t>92,0</t>
  </si>
  <si>
    <t>154</t>
  </si>
  <si>
    <t>953611127</t>
  </si>
  <si>
    <t>Schodišťový nosný a zvukově-izolační prvek mezi podestou a ramenem 2 x 8 x D6</t>
  </si>
  <si>
    <t>1422393395</t>
  </si>
  <si>
    <t>998</t>
  </si>
  <si>
    <t>Přesun hmot</t>
  </si>
  <si>
    <t>155</t>
  </si>
  <si>
    <t>998011002</t>
  </si>
  <si>
    <t>Přesun hmot pro budovy zděné v do 12 m</t>
  </si>
  <si>
    <t>-1364056768</t>
  </si>
  <si>
    <t>PSV</t>
  </si>
  <si>
    <t>Práce a dodávky PSV</t>
  </si>
  <si>
    <t>711</t>
  </si>
  <si>
    <t>Izolace proti vodě, vlhkosti a plynům</t>
  </si>
  <si>
    <t>156</t>
  </si>
  <si>
    <t>711111001</t>
  </si>
  <si>
    <t>Provedení izolace proti zemní vlhkosti vodorovné za studena nátěrem penetračním</t>
  </si>
  <si>
    <t>-1400663479</t>
  </si>
  <si>
    <t>157</t>
  </si>
  <si>
    <t>11163150</t>
  </si>
  <si>
    <t>lak penetrační asfaltový</t>
  </si>
  <si>
    <t>-646698310</t>
  </si>
  <si>
    <t>2194,808*0,0003 'Přepočtené koeficientem množství</t>
  </si>
  <si>
    <t>158</t>
  </si>
  <si>
    <t>711112001</t>
  </si>
  <si>
    <t>Provedení izolace proti zemní vlhkosti svislé za studena nátěrem penetračním</t>
  </si>
  <si>
    <t>1517414220</t>
  </si>
  <si>
    <t>159</t>
  </si>
  <si>
    <t>-655073013</t>
  </si>
  <si>
    <t>466,37*0,00035 'Přepočtené koeficientem množství</t>
  </si>
  <si>
    <t>160</t>
  </si>
  <si>
    <t>711141559</t>
  </si>
  <si>
    <t>Provedení izolace proti zemní vlhkosti pásy přitavením vodorovné NAIP tlaková</t>
  </si>
  <si>
    <t>-2022051832</t>
  </si>
  <si>
    <t>2194,808*2</t>
  </si>
  <si>
    <t>161</t>
  </si>
  <si>
    <t>62836109</t>
  </si>
  <si>
    <t>pás asfaltový natavitelný oxidovaný tl 3,5mm s vložkou z hliníkové fólie / hliníkové fólie s textilií, se spalitelnou PE folií nebo jemnozrnným minerálním posypem</t>
  </si>
  <si>
    <t>-1537806921</t>
  </si>
  <si>
    <t>2194,808*1,15 'Přepočtené koeficientem množství</t>
  </si>
  <si>
    <t>162</t>
  </si>
  <si>
    <t>62833158</t>
  </si>
  <si>
    <t>pás asfaltový natavitelný oxidovaný tl 4mm typu G200 S40 s vložkou ze skleněné tkaniny, s jemnozrnným minerálním posypem</t>
  </si>
  <si>
    <t>-2010521381</t>
  </si>
  <si>
    <t>163</t>
  </si>
  <si>
    <t>711142559</t>
  </si>
  <si>
    <t>Provedení izolace proti zemní vlhkosti pásy přitavením svislé NAIP</t>
  </si>
  <si>
    <t>1828454227</t>
  </si>
  <si>
    <t>466,37*2</t>
  </si>
  <si>
    <t>164</t>
  </si>
  <si>
    <t>1627372643</t>
  </si>
  <si>
    <t>932,74*1,2 'Přepočtené koeficientem množství</t>
  </si>
  <si>
    <t>165</t>
  </si>
  <si>
    <t>711161222</t>
  </si>
  <si>
    <t>Izolace proti zemní vlhkosti nopovou fólií s textilií svislá, nopek v 8,0 mm, tl do 0,6 mm</t>
  </si>
  <si>
    <t>689682984</t>
  </si>
  <si>
    <t>234,95</t>
  </si>
  <si>
    <t>166</t>
  </si>
  <si>
    <t>711191201</t>
  </si>
  <si>
    <t>Provedení izolace proti zemní vlhkosti hydroizolační stěrkou vodorovné na betonu, 2 vrstvy vč. dodávky</t>
  </si>
  <si>
    <t>-246149460</t>
  </si>
  <si>
    <t>4,36+20,07+17,74+9,98+18,37</t>
  </si>
  <si>
    <t>167</t>
  </si>
  <si>
    <t>711192201</t>
  </si>
  <si>
    <t>Provedení izolace proti zemní vlhkosti hydroizolační stěrkou svislé na betonu, 2 vrstvy vč. dodávky</t>
  </si>
  <si>
    <t>-778955341</t>
  </si>
  <si>
    <t>8,08*2,6+18,05*2,6+17,74*2,6+19,79*2,6+27,21*2,6</t>
  </si>
  <si>
    <t>168</t>
  </si>
  <si>
    <t>998711202</t>
  </si>
  <si>
    <t>Přesun hmot procentní pro izolace proti vodě, vlhkosti a plynům v objektech v do 12 m</t>
  </si>
  <si>
    <t>%</t>
  </si>
  <si>
    <t>-1740281796</t>
  </si>
  <si>
    <t>712</t>
  </si>
  <si>
    <t>Povlakové krytiny</t>
  </si>
  <si>
    <t>169</t>
  </si>
  <si>
    <t>712311101</t>
  </si>
  <si>
    <t>Provedení povlakové krytiny střech do 10° za studena lakem penetračním nebo asfaltovým</t>
  </si>
  <si>
    <t>-2015288625</t>
  </si>
  <si>
    <t>"skladba SK01" 1495,0</t>
  </si>
  <si>
    <t>"skladba SK03"   442,0</t>
  </si>
  <si>
    <t>"skladba SK04"  118,0</t>
  </si>
  <si>
    <t>"skladba ST19" 83,65+56,18+83,65</t>
  </si>
  <si>
    <t>170</t>
  </si>
  <si>
    <t>-1149291774</t>
  </si>
  <si>
    <t>2397,46*0,0003 'Přepočtené koeficientem množství</t>
  </si>
  <si>
    <t>171</t>
  </si>
  <si>
    <t>712341559</t>
  </si>
  <si>
    <t>Provedení povlakové krytiny střech do 10° pásy NAIP přitavením v plné ploše</t>
  </si>
  <si>
    <t>1415161428</t>
  </si>
  <si>
    <t>"skladba SK01"  1495,0*2</t>
  </si>
  <si>
    <t>"skladba SK02"  101,0*2</t>
  </si>
  <si>
    <t>"skladba SK03"   442,0*2</t>
  </si>
  <si>
    <t>"skladba SK04"  118,0*2</t>
  </si>
  <si>
    <t>172</t>
  </si>
  <si>
    <t>-2061154526</t>
  </si>
  <si>
    <t>4553,46*1,15 'Přepočtené koeficientem množství</t>
  </si>
  <si>
    <t>173</t>
  </si>
  <si>
    <t>712341659</t>
  </si>
  <si>
    <t>Provedení povlakové krytiny střech do 10° pásy NAIP přitavením bodově</t>
  </si>
  <si>
    <t>57131292</t>
  </si>
  <si>
    <t>"skladba SK02"  101,0</t>
  </si>
  <si>
    <t>"skladba SK03"  442,0</t>
  </si>
  <si>
    <t>174</t>
  </si>
  <si>
    <t>62832134</t>
  </si>
  <si>
    <t>pás asfaltový natavitelný oxidovaný tl 4,0mm typu V60 S40 s vložkou ze skleněné rohože, s jemnozrnným minerálním posypem</t>
  </si>
  <si>
    <t>576798689</t>
  </si>
  <si>
    <t>661*1,15 'Přepočtené koeficientem množství</t>
  </si>
  <si>
    <t>175</t>
  </si>
  <si>
    <t>712391172</t>
  </si>
  <si>
    <t>Provedení povlakové krytiny střech do 10° ochranné textilní vrstvy</t>
  </si>
  <si>
    <t>-190518714</t>
  </si>
  <si>
    <t>"skladba SK03"442,0</t>
  </si>
  <si>
    <t>176</t>
  </si>
  <si>
    <t>69311006</t>
  </si>
  <si>
    <t>geotextilie tkaná separační, filtrační, výztužná PP pevnost v tahu 15kN/m</t>
  </si>
  <si>
    <t>-1766074451</t>
  </si>
  <si>
    <t>442*1,15 'Přepočtené koeficientem množství</t>
  </si>
  <si>
    <t>177</t>
  </si>
  <si>
    <t>712391176</t>
  </si>
  <si>
    <t>Provedení povlakové krytiny střech do 10° připevnění izolace kotvícími terči vč. dodávky</t>
  </si>
  <si>
    <t>2132847060</t>
  </si>
  <si>
    <t>1495,0*5+101,0*5+442,0*5+118,0*5</t>
  </si>
  <si>
    <t>178</t>
  </si>
  <si>
    <t>712391382</t>
  </si>
  <si>
    <t>Provedení povlakové krytiny střech do 10° násypem z liapor keramzit</t>
  </si>
  <si>
    <t>542047463</t>
  </si>
  <si>
    <t>179</t>
  </si>
  <si>
    <t>58343810</t>
  </si>
  <si>
    <t>kamenivo lehké liapor keramzit</t>
  </si>
  <si>
    <t>1887390439</t>
  </si>
  <si>
    <t>560*0,0825 'Přepočtené koeficientem množství</t>
  </si>
  <si>
    <t>180</t>
  </si>
  <si>
    <t>712391482</t>
  </si>
  <si>
    <t>Příplatek k povlakové krytině střech do 10° ZKD 10 mm násypu z liapor keramzit</t>
  </si>
  <si>
    <t>699376361</t>
  </si>
  <si>
    <t>442,0*2,2+118,0*1,7</t>
  </si>
  <si>
    <t>181</t>
  </si>
  <si>
    <t>826674131</t>
  </si>
  <si>
    <t>1173*0,0165 'Přepočtené koeficientem množství</t>
  </si>
  <si>
    <t>182</t>
  </si>
  <si>
    <t>712771241</t>
  </si>
  <si>
    <t>Provedení drenážní vrstvy  střechy ze smyčkových rohoží sklon do 5°</t>
  </si>
  <si>
    <t>-147936485</t>
  </si>
  <si>
    <t>"skladba SK03" 442,0</t>
  </si>
  <si>
    <t>183</t>
  </si>
  <si>
    <t>69334324</t>
  </si>
  <si>
    <t>rohož drenážně stabilizační PA/PET střech 500g/m2 tl 20mm</t>
  </si>
  <si>
    <t>-1718317985</t>
  </si>
  <si>
    <t>184</t>
  </si>
  <si>
    <t>712998202</t>
  </si>
  <si>
    <t>Montáž bezpečnostního přepadu z PVC DN 125</t>
  </si>
  <si>
    <t>333322845</t>
  </si>
  <si>
    <t>"schema OV21-OV23" 10</t>
  </si>
  <si>
    <t>185</t>
  </si>
  <si>
    <t>28342773</t>
  </si>
  <si>
    <t>přepad bezpečnostní atikový DN 125 s manžetou  z asfaltového pásu</t>
  </si>
  <si>
    <t>-328969860</t>
  </si>
  <si>
    <t>186</t>
  </si>
  <si>
    <t>998712202</t>
  </si>
  <si>
    <t>Přesun hmot procentní pro krytiny povlakové v objektech v do 12 m</t>
  </si>
  <si>
    <t>-1281988865</t>
  </si>
  <si>
    <t>713</t>
  </si>
  <si>
    <t>Izolace tepelné</t>
  </si>
  <si>
    <t>187</t>
  </si>
  <si>
    <t>713111127</t>
  </si>
  <si>
    <t>Montáž izolace tepelné spodem stropů lepením celoplošně rohoží, pásů, dílců, desek</t>
  </si>
  <si>
    <t>1310003040</t>
  </si>
  <si>
    <t>"skladba SK05"  10,46+18,69</t>
  </si>
  <si>
    <t>188</t>
  </si>
  <si>
    <t>XLA.10014925</t>
  </si>
  <si>
    <t>Multipor 044 / 150 mm</t>
  </si>
  <si>
    <t>221324538</t>
  </si>
  <si>
    <t>189</t>
  </si>
  <si>
    <t>713121111</t>
  </si>
  <si>
    <t>Montáž izolace tepelné podlah volně kladenými rohožemi, pásy, dílci, deskami 1 vrstva</t>
  </si>
  <si>
    <t>831543707</t>
  </si>
  <si>
    <t xml:space="preserve">"tl.120" </t>
  </si>
  <si>
    <t>"skladba PL 01-PL03,PL14" 67,41+4,36+2,07+4,06+20,07+15,01</t>
  </si>
  <si>
    <t>17,74+14,86+19,2+9,98+15,01+18,37+19,51+120,84+53,01</t>
  </si>
  <si>
    <t>19,91+3,94</t>
  </si>
  <si>
    <t xml:space="preserve">"tl.180mm-skladba PL 03a,PL05,PL05a,PL10" </t>
  </si>
  <si>
    <t>7,62+31,41+6,64+8,19*2+56,64+4,7+9,01</t>
  </si>
  <si>
    <t>"tl.80mm-skladba PL04"  1251,33</t>
  </si>
  <si>
    <t>"tl.30mm-skladba PL 06-PL 09" 449,29</t>
  </si>
  <si>
    <t>190</t>
  </si>
  <si>
    <t>28372308</t>
  </si>
  <si>
    <t>deska EPS 100 do plochých střech a podlah λ=0,037 tl 80mm</t>
  </si>
  <si>
    <t>-1579505840</t>
  </si>
  <si>
    <t>1251,33*1,02 'Přepočtené koeficientem množství</t>
  </si>
  <si>
    <t>191</t>
  </si>
  <si>
    <t>28372312</t>
  </si>
  <si>
    <t>deska EPS 100 do plochých střech a podlah λ=0,037 tl 120mm</t>
  </si>
  <si>
    <t>-1032138190</t>
  </si>
  <si>
    <t>(112,98+23,85+288,52)*1,02</t>
  </si>
  <si>
    <t>192</t>
  </si>
  <si>
    <t>28372320</t>
  </si>
  <si>
    <t>deska EPS 100 do plochých střech a podlah λ=0,037 tl 180mm</t>
  </si>
  <si>
    <t>1066597347</t>
  </si>
  <si>
    <t>193</t>
  </si>
  <si>
    <t>ISV.8592248000185</t>
  </si>
  <si>
    <t>Isover ORSIK 30mm λD = 0,038 (W·m-1·K-1),1200x625x30mm, univerzální izolace do šikmých střech.</t>
  </si>
  <si>
    <t>221902426</t>
  </si>
  <si>
    <t>194</t>
  </si>
  <si>
    <t>713131141</t>
  </si>
  <si>
    <t>Montáž izolace tepelné stěn a základů lepením celoplošně rohoží, pásů, dílců, desek</t>
  </si>
  <si>
    <t>1302442082</t>
  </si>
  <si>
    <t>"skladba ST04" 54,34</t>
  </si>
  <si>
    <t>195</t>
  </si>
  <si>
    <t>ISV.8592248004480</t>
  </si>
  <si>
    <t>ORSTECH 65 - 100mm, MST: 600°C, 1000x500x100mm, univerzální použití v TZB i v průmyslu. Je vhodná pro izolaci potrubí vzduchotechniky a jako výplň absorpčních tlumičů hluku.</t>
  </si>
  <si>
    <t>1209583904</t>
  </si>
  <si>
    <t>54,34*1,05 'Přepočtené koeficientem množství</t>
  </si>
  <si>
    <t>196</t>
  </si>
  <si>
    <t>624279578</t>
  </si>
  <si>
    <t>"skladba ST05"  229,45</t>
  </si>
  <si>
    <t>197</t>
  </si>
  <si>
    <t>28376460</t>
  </si>
  <si>
    <t>deska z polystyrénu XPS, hrana polodrážková a hladký povrch 500kPa tl 160mm</t>
  </si>
  <si>
    <t>561888645</t>
  </si>
  <si>
    <t>234,95*1,05 'Přepočtené koeficientem množství</t>
  </si>
  <si>
    <t>198</t>
  </si>
  <si>
    <t>713141151</t>
  </si>
  <si>
    <t>Montáž izolace tepelné střech plochých kladené volně 1 vrstva rohoží, pásů, dílců, desek</t>
  </si>
  <si>
    <t>1746503940</t>
  </si>
  <si>
    <t>"skladba SK01"   285,0*2</t>
  </si>
  <si>
    <t>199</t>
  </si>
  <si>
    <t>ISV.8592248000871</t>
  </si>
  <si>
    <t>Isover UNI 140mm, λD = 0,035 (W·m-1·K-1),1200x600x150 mm, univerzální izolace z čedičových vláken, vhodná zejména mezi a pod krokve.</t>
  </si>
  <si>
    <t>-1724441605</t>
  </si>
  <si>
    <t>200</t>
  </si>
  <si>
    <t>713141152</t>
  </si>
  <si>
    <t>Montáž izolace tepelné střech plochých kladené volně 2 vrstvy rohoží, pásů, dílců, desek</t>
  </si>
  <si>
    <t>-295632531</t>
  </si>
  <si>
    <t>201</t>
  </si>
  <si>
    <t>28375961</t>
  </si>
  <si>
    <t>deska EPS 200 do plochých střech a podlah λ=0,034 tl 160mm</t>
  </si>
  <si>
    <t>466607038</t>
  </si>
  <si>
    <t>101*1,02 'Přepočtené koeficientem množství</t>
  </si>
  <si>
    <t>202</t>
  </si>
  <si>
    <t>28375963</t>
  </si>
  <si>
    <t>deska EPS 200 do plochých střech a podlah λ=0,034 tl 200mm</t>
  </si>
  <si>
    <t>2119662117</t>
  </si>
  <si>
    <t>203</t>
  </si>
  <si>
    <t>70237222</t>
  </si>
  <si>
    <t>204</t>
  </si>
  <si>
    <t>28375992</t>
  </si>
  <si>
    <t>deska EPS 150 do plochých střech a podlah λ=0,035 tl 180mm</t>
  </si>
  <si>
    <t>916629938</t>
  </si>
  <si>
    <t>442*1,02 'Přepočtené koeficientem množství</t>
  </si>
  <si>
    <t>205</t>
  </si>
  <si>
    <t>28375993</t>
  </si>
  <si>
    <t>deska EPS 150 do plochých střech a podlah λ=0,035 tl 200mm</t>
  </si>
  <si>
    <t>-170225790</t>
  </si>
  <si>
    <t>206</t>
  </si>
  <si>
    <t>-14940019</t>
  </si>
  <si>
    <t>"schema SK04"  118,0</t>
  </si>
  <si>
    <t>207</t>
  </si>
  <si>
    <t>28375928</t>
  </si>
  <si>
    <t>deska EPS 200 do plochých střech a podlah λ=0,034 tl 130mm</t>
  </si>
  <si>
    <t>-1581671395</t>
  </si>
  <si>
    <t>118*1,02 'Přepočtené koeficientem množství</t>
  </si>
  <si>
    <t>208</t>
  </si>
  <si>
    <t>1645559340</t>
  </si>
  <si>
    <t>209</t>
  </si>
  <si>
    <t>998713202</t>
  </si>
  <si>
    <t>Přesun hmot procentní pro izolace tepelné v objektech v do 12 m</t>
  </si>
  <si>
    <t>1922608369</t>
  </si>
  <si>
    <t>714</t>
  </si>
  <si>
    <t>Akustická a protiotřesová opatření</t>
  </si>
  <si>
    <t>210</t>
  </si>
  <si>
    <t>714121011</t>
  </si>
  <si>
    <t>Montáž podstropních panelů s rozšířenou zvukovou pohltivostí zavěšených na viditelný rošt</t>
  </si>
  <si>
    <t>-1504523890</t>
  </si>
  <si>
    <t>"skladba PD02,PD03,PD04"</t>
  </si>
  <si>
    <t>4,36+2,07+4,06+17,74+9,98+18,37+120,84+1251,33+5,54+15,82+3,07+22,24+9,0+3,44+113,82+3,93</t>
  </si>
  <si>
    <t>211</t>
  </si>
  <si>
    <t>59036018</t>
  </si>
  <si>
    <t>panel akustický barvená hrana viditelný rošt bílá rastr š 15mm tl 20mm</t>
  </si>
  <si>
    <t>495029579</t>
  </si>
  <si>
    <t>"skladba PD04" (4,36+2,07+4,06+17,74+9,98+18,37+5,54+15,82+3,07+22,24+9,0+3,44+3,93)*1,05</t>
  </si>
  <si>
    <t>212</t>
  </si>
  <si>
    <t>59036148</t>
  </si>
  <si>
    <t>panel akustický velkoformátový sportovních hal, nebarvená hrana, bílá tl 35mm</t>
  </si>
  <si>
    <t>1497339393</t>
  </si>
  <si>
    <t>"skladba PD03" 120,84*1,05</t>
  </si>
  <si>
    <t>213</t>
  </si>
  <si>
    <t>59036161</t>
  </si>
  <si>
    <t>panel akustický stropní s vyztuženým povrchem tl 40mm</t>
  </si>
  <si>
    <t>1533622026</t>
  </si>
  <si>
    <t>"skladba PD02"(113,82+1251,33)*1,05</t>
  </si>
  <si>
    <t>214</t>
  </si>
  <si>
    <t>714121013</t>
  </si>
  <si>
    <t>Montáž podstropních panelů s rozšířenou zvukovou pohltivostí zavěšených na skrytý rošt</t>
  </si>
  <si>
    <t>-1833017751</t>
  </si>
  <si>
    <t>"skladba PD01" 9,01+67,41+20,07+15,01+14,86+19,2+15,01+19,51+53,01+19,91</t>
  </si>
  <si>
    <t>6,89+96,31+9,77+18,44+27,43+40,49</t>
  </si>
  <si>
    <t>215</t>
  </si>
  <si>
    <t>59036045</t>
  </si>
  <si>
    <t>panel akustický viditelný zapuštěný rošt bílá rastr š 24mm tl 20mm</t>
  </si>
  <si>
    <t>-977836485</t>
  </si>
  <si>
    <t>452,33*1,05 'Přepočtené koeficientem množství</t>
  </si>
  <si>
    <t>216</t>
  </si>
  <si>
    <t>714121041</t>
  </si>
  <si>
    <t>Montáž napojení podhledu z akustických panelů obvodovou lištou na stěnu</t>
  </si>
  <si>
    <t>-1588252492</t>
  </si>
  <si>
    <t>12,22+98,86+8,08+6,2+8,08+18,05+16,05+30,1+16,05+17,82+19,79+16,05+17,82+19,79+16,05+27,21+19,08+45,76+64,25+242,28+17,54+10,71+75,33+9,445+13,17</t>
  </si>
  <si>
    <t>21,0+6,625+29,688+18,74+21,49+13,19+7,42+26,91+116,22+9,95</t>
  </si>
  <si>
    <t>217</t>
  </si>
  <si>
    <t>59036253</t>
  </si>
  <si>
    <t>lišta obvodová rastru nosného pro kazetové minerální podhledy Pz lakovaná v 22mm dl 3m</t>
  </si>
  <si>
    <t>307526410</t>
  </si>
  <si>
    <t>1117,018*1,05 'Přepočtené koeficientem množství</t>
  </si>
  <si>
    <t>218</t>
  </si>
  <si>
    <t>998714202</t>
  </si>
  <si>
    <t>Přesun hmot procentní pro akustická a protiotřesová opatření v objektech v do 12 m</t>
  </si>
  <si>
    <t>1848414734</t>
  </si>
  <si>
    <t>721</t>
  </si>
  <si>
    <t xml:space="preserve">Zdravotechnika </t>
  </si>
  <si>
    <t>219</t>
  </si>
  <si>
    <t>721001</t>
  </si>
  <si>
    <t xml:space="preserve">D+M vnitřní rozvody vody a kanalizace vč. zařizovacích předmětů </t>
  </si>
  <si>
    <t>kpl</t>
  </si>
  <si>
    <t>-96858490</t>
  </si>
  <si>
    <t>220</t>
  </si>
  <si>
    <t>721002</t>
  </si>
  <si>
    <t xml:space="preserve">D+M vnitřní rozvody plynu </t>
  </si>
  <si>
    <t>-515868401</t>
  </si>
  <si>
    <t>731</t>
  </si>
  <si>
    <t>Ústřední vytápění - kotelny</t>
  </si>
  <si>
    <t>221</t>
  </si>
  <si>
    <t>731001</t>
  </si>
  <si>
    <t>ÚT-otopná tělesa,armatury,rozvody,izolace</t>
  </si>
  <si>
    <t>2132698768</t>
  </si>
  <si>
    <t>222</t>
  </si>
  <si>
    <t>731002</t>
  </si>
  <si>
    <t xml:space="preserve">Zařízení měření a regulace </t>
  </si>
  <si>
    <t>716980205</t>
  </si>
  <si>
    <t>741</t>
  </si>
  <si>
    <t>Elektroinstalace - silnoproud</t>
  </si>
  <si>
    <t>223</t>
  </si>
  <si>
    <t>741001</t>
  </si>
  <si>
    <t>D+M rozvody elektro vč. svítidel a hromosvodu</t>
  </si>
  <si>
    <t>-552008444</t>
  </si>
  <si>
    <t>742</t>
  </si>
  <si>
    <t>Elektroinstalace - slaboproud</t>
  </si>
  <si>
    <t>224</t>
  </si>
  <si>
    <t>742001</t>
  </si>
  <si>
    <t xml:space="preserve">D+M rozvody SLP </t>
  </si>
  <si>
    <t>-1312111038</t>
  </si>
  <si>
    <t>751</t>
  </si>
  <si>
    <t>Vzduchotechnika</t>
  </si>
  <si>
    <t>225</t>
  </si>
  <si>
    <t>751001</t>
  </si>
  <si>
    <t xml:space="preserve">D+M rozvody vzduchotechniky </t>
  </si>
  <si>
    <t>-102897307</t>
  </si>
  <si>
    <t>762</t>
  </si>
  <si>
    <t>Konstrukce tesařské</t>
  </si>
  <si>
    <t>226</t>
  </si>
  <si>
    <t>762001</t>
  </si>
  <si>
    <t xml:space="preserve">D+M konstrukce střechy z lepených vazníků vš. spojovacího materiálu </t>
  </si>
  <si>
    <t>-306565136</t>
  </si>
  <si>
    <t>(166,01+0,04)*1,1</t>
  </si>
  <si>
    <t>227</t>
  </si>
  <si>
    <t>762002</t>
  </si>
  <si>
    <t>D+M sendvičová konstrukce střechy tělocvičny-2x deska OSB tl.15mm+samozhášivý polystyren EPS tl. 240mm</t>
  </si>
  <si>
    <t>-346668282</t>
  </si>
  <si>
    <t>228</t>
  </si>
  <si>
    <t>762003</t>
  </si>
  <si>
    <t xml:space="preserve">D+M sendvičová konstrukce obvodového pláště tělocvičny-2x deska OSB tl.15mm +samozhášivý polystyren tl.180mm </t>
  </si>
  <si>
    <t>1295274257</t>
  </si>
  <si>
    <t xml:space="preserve">"skladba ST01" </t>
  </si>
  <si>
    <t>"pohled jižní" 327,78-49,96</t>
  </si>
  <si>
    <t>"pohled západní" 240,34-2,44</t>
  </si>
  <si>
    <t>"pohled severní" 136,33-49,96</t>
  </si>
  <si>
    <t>"pohled východní" 157,45</t>
  </si>
  <si>
    <t>"skladba ST19"  83,65*2+56,18</t>
  </si>
  <si>
    <t>229</t>
  </si>
  <si>
    <t>762361312</t>
  </si>
  <si>
    <t>Konstrukční a vyrovnávací vrstva pod klempířské prvky (atiky) z desek dřevoštěpkových tl. 22 mm</t>
  </si>
  <si>
    <t>1779171247</t>
  </si>
  <si>
    <t>112,0*0,66+9,0*0,66+33,0*0,5+128,0*0,4</t>
  </si>
  <si>
    <t>230</t>
  </si>
  <si>
    <t>762421017</t>
  </si>
  <si>
    <t>Obložení stropu z desek OSB tl 25 mm na sraz šroubovaných</t>
  </si>
  <si>
    <t>-521017638</t>
  </si>
  <si>
    <t>"skladba PD05"  47,0*1,6+47,0*1,6+28,9*1,58</t>
  </si>
  <si>
    <t>231</t>
  </si>
  <si>
    <t>998762202</t>
  </si>
  <si>
    <t>Přesun hmot procentní pro kce tesařské v objektech v do 12 m</t>
  </si>
  <si>
    <t>-1714881695</t>
  </si>
  <si>
    <t>763</t>
  </si>
  <si>
    <t>Konstrukce suché výstavby</t>
  </si>
  <si>
    <t>232</t>
  </si>
  <si>
    <t>763001</t>
  </si>
  <si>
    <t xml:space="preserve">Opláštění konstrukcí deskami SDK 2x opláštění </t>
  </si>
  <si>
    <t>-12335358</t>
  </si>
  <si>
    <t>"1NP" 133,042</t>
  </si>
  <si>
    <t>"2NP" 77,452</t>
  </si>
  <si>
    <t>"střecha-ztužidla "   90,75</t>
  </si>
  <si>
    <t>"střecha-kastlíky" 48,968</t>
  </si>
  <si>
    <t>233</t>
  </si>
  <si>
    <t>763111414.KNF</t>
  </si>
  <si>
    <t>SDK příčka W 112 tl 125 mm profil CW+UW 75 desky 2x 12,5 TI 60 mm 15 kg/m3 EI 75 Rw 53 dB</t>
  </si>
  <si>
    <t>-1259801492</t>
  </si>
  <si>
    <t>"skladba ST 18" (4,4+1,0+6,6*2+1,93+11,45+0,3*2+2,273*2+10,45+2,2+3,17*2)*3,35</t>
  </si>
  <si>
    <t>-0,8*1,97*9-0,7*1,97-1,8*2,1+2,273*3,35</t>
  </si>
  <si>
    <t>234</t>
  </si>
  <si>
    <t>763111717</t>
  </si>
  <si>
    <t>SDK příčka základní penetrační nátěr (oboustranně)</t>
  </si>
  <si>
    <t>-475868823</t>
  </si>
  <si>
    <t>176,261+109,013+759,54</t>
  </si>
  <si>
    <t>235</t>
  </si>
  <si>
    <t>763112315.KNF</t>
  </si>
  <si>
    <t>SDK příčka mezibytová W 115 tl 205 mm zdvojený profil CW+UW 75 desky 2x 12,5 TI 60+60 mm 15 kg/m3 EI 60 Rw 64 dB</t>
  </si>
  <si>
    <t>1717575152</t>
  </si>
  <si>
    <t>"skladba ST17" (6,6+3,17)*3,35-0,8*1,97</t>
  </si>
  <si>
    <t>236</t>
  </si>
  <si>
    <t>763121415.KNF</t>
  </si>
  <si>
    <t>SDK stěna předsazená W 625 tl 112,5 mm profil CW+UW 100 deska 1x ) 12,5 bez TI EI 15</t>
  </si>
  <si>
    <t>388309201</t>
  </si>
  <si>
    <t>2,89*2*3,1+1,0*3,1*2+2,0*3,1+1,83*3,1+2,89*3,1*2+1,0*3,1*2+1,84*3,1+1,105*3,1</t>
  </si>
  <si>
    <t>1,9*3,1+2,345*3,1</t>
  </si>
  <si>
    <t>(1,0*2+1,34+2,273+2,89)*3,13</t>
  </si>
  <si>
    <t>237</t>
  </si>
  <si>
    <t>763121455.KNF</t>
  </si>
  <si>
    <t>SDK stěna předsazená W 625 tl 125 mm profil CW+UW 100 desky 2x  (DF) 12,5 bez TI EI 30</t>
  </si>
  <si>
    <t>440645865</t>
  </si>
  <si>
    <t>"skladba ST01" 759,54</t>
  </si>
  <si>
    <t>238</t>
  </si>
  <si>
    <t>763411111</t>
  </si>
  <si>
    <t>Sanitární příčky do mokrého prostředí, desky s HPL - laminátem tl 19,6 mm</t>
  </si>
  <si>
    <t>-1658665775</t>
  </si>
  <si>
    <t xml:space="preserve">"schema OV 01,OV 02,OV 02a" </t>
  </si>
  <si>
    <t>1,7*2,25*4+2,88*2,25+1,93*2,25-0,8*1,97*5</t>
  </si>
  <si>
    <t>239</t>
  </si>
  <si>
    <t>763411121</t>
  </si>
  <si>
    <t>Dveře sanitárních příček, desky s HPL - laminátem tl 19,6 mm, š do 800 mm, v do 2000 mm</t>
  </si>
  <si>
    <t>658578344</t>
  </si>
  <si>
    <t>240</t>
  </si>
  <si>
    <t>998763402</t>
  </si>
  <si>
    <t>Přesun hmot procentní pro sádrokartonové konstrukce v objektech v do 12 m</t>
  </si>
  <si>
    <t>-2005202126</t>
  </si>
  <si>
    <t>764</t>
  </si>
  <si>
    <t>Konstrukce klempířské</t>
  </si>
  <si>
    <t>241</t>
  </si>
  <si>
    <t>764011404</t>
  </si>
  <si>
    <t>Podkladní plech z PZ plechu pro hřebeny, nároží, úžlabí nebo okapové hrany tl. 0,55 mm rš 330 mm</t>
  </si>
  <si>
    <t>628967610</t>
  </si>
  <si>
    <t>242</t>
  </si>
  <si>
    <t>764011406</t>
  </si>
  <si>
    <t>Podkladní plech z PZ plechu pro hřebeny, nároží, úžlabí nebo okapové hrany tl. 0,55 mm rš 500 mm</t>
  </si>
  <si>
    <t>1768210521</t>
  </si>
  <si>
    <t>243</t>
  </si>
  <si>
    <t>764011407</t>
  </si>
  <si>
    <t>Podkladní plech z PZ plechu pro hřebeny, nároží, úžlabí nebo okapové hrany tl. 0,55 mm rš 670 mm</t>
  </si>
  <si>
    <t>1193097291</t>
  </si>
  <si>
    <t>112,0+9,0</t>
  </si>
  <si>
    <t>244</t>
  </si>
  <si>
    <t>764244305</t>
  </si>
  <si>
    <t>Oplechování horních ploch a nadezdívek bez rohů z TiZn lesklého plechu kotvené rš 400 mm</t>
  </si>
  <si>
    <t>-482050231</t>
  </si>
  <si>
    <t>"schema K16" 128,0</t>
  </si>
  <si>
    <t>245</t>
  </si>
  <si>
    <t>764244307</t>
  </si>
  <si>
    <t>Oplechování horních ploch a nadezdívek bez rohů z TiZn lesklého plechu kotvené rš 670 mm</t>
  </si>
  <si>
    <t>-1150697532</t>
  </si>
  <si>
    <t>"schema K15" 33,0</t>
  </si>
  <si>
    <t>246</t>
  </si>
  <si>
    <t>764244308</t>
  </si>
  <si>
    <t>Oplechování horních ploch a nadezdívek bez rohů z TiZn lesklého plechu kotvené rš 750 mm</t>
  </si>
  <si>
    <t>-870136596</t>
  </si>
  <si>
    <t>"schema K12,K13" 112,0+9,0</t>
  </si>
  <si>
    <t>247</t>
  </si>
  <si>
    <t>764246342</t>
  </si>
  <si>
    <t>Oplechování parapetů rovných celoplošně lepené z TiZn lesklého plechu rš 200 mm</t>
  </si>
  <si>
    <t>2115217803</t>
  </si>
  <si>
    <t xml:space="preserve">"skladba K01,K02,K03,K08,K11" </t>
  </si>
  <si>
    <t>4,0*11+2,0*2+1,0*2+0,885*2+0,16*5</t>
  </si>
  <si>
    <t>248</t>
  </si>
  <si>
    <t>764246344</t>
  </si>
  <si>
    <t>Oplechování parapetů rovných celoplošně lepené z TiZn lesklého plechu rš 330 mm</t>
  </si>
  <si>
    <t>-400498011</t>
  </si>
  <si>
    <t>"schema K04-K07,K09,K10" 4,9*2+5,0*14+4,92*2+0,785*2</t>
  </si>
  <si>
    <t>3,69*2+4,84*4</t>
  </si>
  <si>
    <t>249</t>
  </si>
  <si>
    <t>998764202</t>
  </si>
  <si>
    <t>Přesun hmot procentní pro konstrukce klempířské v objektech v do 12 m</t>
  </si>
  <si>
    <t>-1490998765</t>
  </si>
  <si>
    <t>765</t>
  </si>
  <si>
    <t>Krytina skládaná</t>
  </si>
  <si>
    <t>250</t>
  </si>
  <si>
    <t>765135002</t>
  </si>
  <si>
    <t>Montáž střešních doplňků skládané vláknocementové krytiny plochy přes 0,2m2</t>
  </si>
  <si>
    <t>-1953020904</t>
  </si>
  <si>
    <t>251</t>
  </si>
  <si>
    <t>59161148</t>
  </si>
  <si>
    <t>hlavice větrací plast pro šablony vláknocementové krytiny</t>
  </si>
  <si>
    <t>-1279376152</t>
  </si>
  <si>
    <t>252</t>
  </si>
  <si>
    <t>998765202</t>
  </si>
  <si>
    <t>Přesun hmot procentní pro krytiny skládané v objektech v do 12 m</t>
  </si>
  <si>
    <t>1692648161</t>
  </si>
  <si>
    <t>766</t>
  </si>
  <si>
    <t>Konstrukce truhlářské</t>
  </si>
  <si>
    <t>253</t>
  </si>
  <si>
    <t>766001</t>
  </si>
  <si>
    <t xml:space="preserve">D+M dřevotřískový vnitřní parapet s čelním nosem povrch laminát HPL </t>
  </si>
  <si>
    <t>-154128738</t>
  </si>
  <si>
    <t>"schema T/1-T/4"  3,97*0,425*7+1,97*0,425*2+0,97*0,235*2+0,9*0,25</t>
  </si>
  <si>
    <t>254</t>
  </si>
  <si>
    <t>766002</t>
  </si>
  <si>
    <t xml:space="preserve">D+M nárazové obložení tělocvičny vč. roštu povrch překližka </t>
  </si>
  <si>
    <t>399816038</t>
  </si>
  <si>
    <t>"schema T/5"  330,0</t>
  </si>
  <si>
    <t>255</t>
  </si>
  <si>
    <t>766003</t>
  </si>
  <si>
    <t xml:space="preserve">D+M dekorativní element fasády z vysokolaminátu povrch dřevodekor tl.10mm </t>
  </si>
  <si>
    <t>471044263</t>
  </si>
  <si>
    <t>"schema OV05-OV20" 4,0+4,52+4,59+4,65+4,72+4,79</t>
  </si>
  <si>
    <t>4,86+4,98+4,37*2+2,27*2+2,27*2</t>
  </si>
  <si>
    <t>256</t>
  </si>
  <si>
    <t>766004</t>
  </si>
  <si>
    <t xml:space="preserve">Vybavení kování dveřních křídel HW podle výpisu setů kování </t>
  </si>
  <si>
    <t>656822962</t>
  </si>
  <si>
    <t>257</t>
  </si>
  <si>
    <t>766005</t>
  </si>
  <si>
    <t xml:space="preserve">D+M informační deska -hliníková vitrina +dřevěná deska </t>
  </si>
  <si>
    <t>ks</t>
  </si>
  <si>
    <t>-690102794</t>
  </si>
  <si>
    <t>"schema OV05"    1</t>
  </si>
  <si>
    <t>258</t>
  </si>
  <si>
    <t>766006</t>
  </si>
  <si>
    <t xml:space="preserve">D+M imitace koruny stromu z dřevěných hranolků 80/80mm </t>
  </si>
  <si>
    <t>2031693213</t>
  </si>
  <si>
    <t>"schema T6" 25,0</t>
  </si>
  <si>
    <t>259</t>
  </si>
  <si>
    <t>766007</t>
  </si>
  <si>
    <t xml:space="preserve">D+M konstrukce z prken 250/80 </t>
  </si>
  <si>
    <t>-955832990</t>
  </si>
  <si>
    <t>"schema T/7"  48,0</t>
  </si>
  <si>
    <t>260</t>
  </si>
  <si>
    <t>766008</t>
  </si>
  <si>
    <t xml:space="preserve">D+M dveře vnitřní dřevěné plné hladké DTD povrch HPL 700/1970mm vč. obložkové zárubně a kování </t>
  </si>
  <si>
    <t>-2001985870</t>
  </si>
  <si>
    <t>"schema D02,D03,D04" 7</t>
  </si>
  <si>
    <t>261</t>
  </si>
  <si>
    <t>766009</t>
  </si>
  <si>
    <t>dtto,avšak 800/1970mm</t>
  </si>
  <si>
    <t>-72283981</t>
  </si>
  <si>
    <t>"schema D05-D18" 35</t>
  </si>
  <si>
    <t>262</t>
  </si>
  <si>
    <t>766010</t>
  </si>
  <si>
    <t xml:space="preserve">dtto,avšak 800/2100mm </t>
  </si>
  <si>
    <t>496868916</t>
  </si>
  <si>
    <t>"schema D19,D20" 2</t>
  </si>
  <si>
    <t>263</t>
  </si>
  <si>
    <t>766011</t>
  </si>
  <si>
    <t>dtto,avšak s PO EW 15 DP3,C3</t>
  </si>
  <si>
    <t>666866422</t>
  </si>
  <si>
    <t>"schema D21"  1</t>
  </si>
  <si>
    <t>264</t>
  </si>
  <si>
    <t>766012</t>
  </si>
  <si>
    <t xml:space="preserve">D+M dveře vnitřní dřevěné hladké plné vč. obložk. zárubně a kování s PO EW 15 DP3,C 2kř. 1200/2100mm </t>
  </si>
  <si>
    <t>578328587</t>
  </si>
  <si>
    <t>"schema D25" 1</t>
  </si>
  <si>
    <t>265</t>
  </si>
  <si>
    <t>766012a</t>
  </si>
  <si>
    <t>dtto,avšak s PO EW 15 DP3,C3 2kř. dřevěná rámová konstrukce 1500/2100mm</t>
  </si>
  <si>
    <t>-1897347481</t>
  </si>
  <si>
    <t>"schema D32" 1</t>
  </si>
  <si>
    <t>266</t>
  </si>
  <si>
    <t>766012b</t>
  </si>
  <si>
    <t xml:space="preserve">dtto,avšak 1600/2100mm </t>
  </si>
  <si>
    <t>-893180196</t>
  </si>
  <si>
    <t>"schema D33,D34" 5</t>
  </si>
  <si>
    <t>267</t>
  </si>
  <si>
    <t>766013</t>
  </si>
  <si>
    <t xml:space="preserve">dtto,avšak 1300/2100mm bez PO </t>
  </si>
  <si>
    <t>-1692015341</t>
  </si>
  <si>
    <t>"schema D26"  1</t>
  </si>
  <si>
    <t>268</t>
  </si>
  <si>
    <t>766013a</t>
  </si>
  <si>
    <t>dtto,avšak bez PO vč. obložkové zárubně a kování 1400/2100mm</t>
  </si>
  <si>
    <t>1616273864</t>
  </si>
  <si>
    <t>"schema D30" 1</t>
  </si>
  <si>
    <t>269</t>
  </si>
  <si>
    <t>766014</t>
  </si>
  <si>
    <t xml:space="preserve">D+M dveře vnitřní plné hladké s PO EW 15 DP3,C3 povrch HPL dřevěná rámová konstrukce 1400/19710mm </t>
  </si>
  <si>
    <t>-246731458</t>
  </si>
  <si>
    <t>"schema D28,D29"   2</t>
  </si>
  <si>
    <t>270</t>
  </si>
  <si>
    <t>766015</t>
  </si>
  <si>
    <t xml:space="preserve">Přirážka na ventilační mřížky ve dveřích </t>
  </si>
  <si>
    <t>1606857207</t>
  </si>
  <si>
    <t>271</t>
  </si>
  <si>
    <t>998766202</t>
  </si>
  <si>
    <t>Přesun hmot procentní pro konstrukce truhlářské v objektech v do 12 m</t>
  </si>
  <si>
    <t>-2034803891</t>
  </si>
  <si>
    <t>767</t>
  </si>
  <si>
    <t>Konstrukce zámečnické</t>
  </si>
  <si>
    <t>272</t>
  </si>
  <si>
    <t>767001</t>
  </si>
  <si>
    <t xml:space="preserve">D+M dvojitá podlaha z pororoštu vč. podkladu </t>
  </si>
  <si>
    <t>-339553208</t>
  </si>
  <si>
    <t>"skladba PL 12"   18,75+11,21</t>
  </si>
  <si>
    <t>273</t>
  </si>
  <si>
    <t>767002</t>
  </si>
  <si>
    <t>D+M vnitřní čistící zona v hliníkovém rámu</t>
  </si>
  <si>
    <t>1869801873</t>
  </si>
  <si>
    <t>"místn. č.101,201" 9,01+6,89</t>
  </si>
  <si>
    <t>274</t>
  </si>
  <si>
    <t>767003</t>
  </si>
  <si>
    <t>D+M kotevní plechy a kotvení OK do atiky vč. zákl. nátěru</t>
  </si>
  <si>
    <t>kg</t>
  </si>
  <si>
    <t>-855735692</t>
  </si>
  <si>
    <t>"1NP" 642,42*1,08</t>
  </si>
  <si>
    <t>"2NP" 481,21*1,08</t>
  </si>
  <si>
    <t>275</t>
  </si>
  <si>
    <t>767004</t>
  </si>
  <si>
    <t xml:space="preserve">D+M venkovní ocelové schodiště z válc. profilů a plechů vč. nátěru </t>
  </si>
  <si>
    <t>-676968171</t>
  </si>
  <si>
    <t>702,43*1,08</t>
  </si>
  <si>
    <t>276</t>
  </si>
  <si>
    <t>767005</t>
  </si>
  <si>
    <t>D+M konstrukce podesty a stupňů z plechů pororošt vč. nátěru</t>
  </si>
  <si>
    <t>-1980051358</t>
  </si>
  <si>
    <t>7,0+1,49*0,305*15</t>
  </si>
  <si>
    <t>277</t>
  </si>
  <si>
    <t>767006</t>
  </si>
  <si>
    <t xml:space="preserve">D+M pomocná OK ve střeše z válcovaných plechů vč. nátěru </t>
  </si>
  <si>
    <t>-602791468</t>
  </si>
  <si>
    <t>2135,9*1,08</t>
  </si>
  <si>
    <t>278</t>
  </si>
  <si>
    <t>767007</t>
  </si>
  <si>
    <t xml:space="preserve">D+M okna hliníková zasklená izolačním trojsklem vč. kování bez PO s externí paropropustnou páskou a interní parotěsnou páskou </t>
  </si>
  <si>
    <t>-222261140</t>
  </si>
  <si>
    <t>"schema 01" 4,0*1,0*4</t>
  </si>
  <si>
    <t>" č.01a" 4,0*1,115*2</t>
  </si>
  <si>
    <t>"č.02" 2,0*1,1*2</t>
  </si>
  <si>
    <t>"č.03" 1,0*1,25</t>
  </si>
  <si>
    <t>"č.04" 1,0*1,4</t>
  </si>
  <si>
    <t>"č.05" 4,0*2,35*3</t>
  </si>
  <si>
    <t>"č.05a" 4,0*2,35</t>
  </si>
  <si>
    <t>"č.05b" 4,0*2,35</t>
  </si>
  <si>
    <t>"č.06" 3,69*1,1*2</t>
  </si>
  <si>
    <t>"č.07" 4,84*1,1*4</t>
  </si>
  <si>
    <t>"č.08" 4,92*1,1*2</t>
  </si>
  <si>
    <t>"č.09" 4,9*1,1*2</t>
  </si>
  <si>
    <t>"č.010" 5,0*1,1*8</t>
  </si>
  <si>
    <t>"č.011a" 5,0*1,1*3</t>
  </si>
  <si>
    <t>"č.011b" 5,0*1,1*3</t>
  </si>
  <si>
    <t>"č.012" 0,543*1,1*2</t>
  </si>
  <si>
    <t>"č.013" 0,642*1,1*2</t>
  </si>
  <si>
    <t>"č.015" 0,16*1,1*5</t>
  </si>
  <si>
    <t>"č.016" 1,4*0,7</t>
  </si>
  <si>
    <t>279</t>
  </si>
  <si>
    <t>767008</t>
  </si>
  <si>
    <t xml:space="preserve">D+M vnitřní žaluzie hliník </t>
  </si>
  <si>
    <t>256142891</t>
  </si>
  <si>
    <t>4,0*1,0*4+2,0*1,1*2+1,0*1,25+1,0*1,4+4,0*2,35*3+4,0*2,35</t>
  </si>
  <si>
    <t>1,4*0,7</t>
  </si>
  <si>
    <t>280</t>
  </si>
  <si>
    <t>767009</t>
  </si>
  <si>
    <t>D+M vnitřní zatemňovací rolety</t>
  </si>
  <si>
    <t>1550738765</t>
  </si>
  <si>
    <t>4,0*1,115*2+4,0*2,35</t>
  </si>
  <si>
    <t>281</t>
  </si>
  <si>
    <t>767010</t>
  </si>
  <si>
    <t>1140369784</t>
  </si>
  <si>
    <t>"schema OV03" 1</t>
  </si>
  <si>
    <t>282</t>
  </si>
  <si>
    <t>767011</t>
  </si>
  <si>
    <t xml:space="preserve">D+M horizontálně posuvná příčka hliník výplň DTD desky povrch laminát  </t>
  </si>
  <si>
    <t>-1491991818</t>
  </si>
  <si>
    <t>"schema OV 04"  4,3*2,1</t>
  </si>
  <si>
    <t>283</t>
  </si>
  <si>
    <t>767012</t>
  </si>
  <si>
    <t>D+M nápis SPORTVNÍ HALA V ALEJI na fasádě objektu z nerez materiálu a plastu s podsvícením LED výška písmen 600mm</t>
  </si>
  <si>
    <t>1005585124</t>
  </si>
  <si>
    <t>"schema OV24" 1</t>
  </si>
  <si>
    <t>284</t>
  </si>
  <si>
    <t>767013</t>
  </si>
  <si>
    <t xml:space="preserve">D+M průhledná protihluková stěna v hliníkovém rámu sklo bezpečnostní </t>
  </si>
  <si>
    <t>-76264343</t>
  </si>
  <si>
    <t>"schema P5" 1,95*1,0*11</t>
  </si>
  <si>
    <t>285</t>
  </si>
  <si>
    <t>767014</t>
  </si>
  <si>
    <t xml:space="preserve">D+M revizní dvířka pro SDK v hliníkovém rámu výplň prachotěsný SDK </t>
  </si>
  <si>
    <t>36738699</t>
  </si>
  <si>
    <t>"schema OV 26 "   65</t>
  </si>
  <si>
    <t>286</t>
  </si>
  <si>
    <t>767015</t>
  </si>
  <si>
    <t>D+M stěna z akustických panelů rám hliník výplň minerální skelné vlákno rastr z galvanizované oceli 1200/2700/40mm</t>
  </si>
  <si>
    <t>847467024</t>
  </si>
  <si>
    <t>"schema OV 27"  230,0</t>
  </si>
  <si>
    <t>287</t>
  </si>
  <si>
    <t>767016</t>
  </si>
  <si>
    <t xml:space="preserve">D+M bezpečnostní záchytný systém střech z nerezové oceli vč. nerezových bodů 130bm 24 bodů </t>
  </si>
  <si>
    <t>-1933280405</t>
  </si>
  <si>
    <t>"schema OV29"  1</t>
  </si>
  <si>
    <t>288</t>
  </si>
  <si>
    <t>767017</t>
  </si>
  <si>
    <t xml:space="preserve">D+M větrací mřížky se síťkou proti hmyzu hliník 300/100mm </t>
  </si>
  <si>
    <t>-794900440</t>
  </si>
  <si>
    <t>"schema OV30"   26</t>
  </si>
  <si>
    <t>289</t>
  </si>
  <si>
    <t>767019</t>
  </si>
  <si>
    <t>D+M schodišťová madla ocelová vč. nátěru vč. kotvení průez kulatý DN 50mm</t>
  </si>
  <si>
    <t>1646296201</t>
  </si>
  <si>
    <t>"schema Z08,Z09,Z02,Z03,Z04"    7,8+6,6+6,47+12,48+1,2</t>
  </si>
  <si>
    <t>290</t>
  </si>
  <si>
    <t>767020</t>
  </si>
  <si>
    <t xml:space="preserve">D+M ocelové rámové zábradlí čtvercové sloupky 50mm výplň nerezová lanka výška 900mm žárové zinkování </t>
  </si>
  <si>
    <t>924123377</t>
  </si>
  <si>
    <t>"schema Z05,Z06"   7,22+10,13</t>
  </si>
  <si>
    <t>291</t>
  </si>
  <si>
    <t>767021</t>
  </si>
  <si>
    <t xml:space="preserve">D+M zábradlí tyčové z ocelových sloupků 50mm výplň  z bezpečnostního skla  výška 1000mm žárové zinkování </t>
  </si>
  <si>
    <t>2029416725</t>
  </si>
  <si>
    <t>"schema Z14" 16,99</t>
  </si>
  <si>
    <t>292</t>
  </si>
  <si>
    <t>767022</t>
  </si>
  <si>
    <t xml:space="preserve">D+M vyrovnávací schodiště na provozní střechu z profilů U120 vč. roštů a L 50/50/5 žárově zinkováno </t>
  </si>
  <si>
    <t>1404397654</t>
  </si>
  <si>
    <t>"schema Z15"  3,0</t>
  </si>
  <si>
    <t>293</t>
  </si>
  <si>
    <t>767023</t>
  </si>
  <si>
    <t xml:space="preserve">D+M žebřík na střechu z pozink. oceli </t>
  </si>
  <si>
    <t>-337726030</t>
  </si>
  <si>
    <t>"schema Z16,Z17" 4,95+4,1</t>
  </si>
  <si>
    <t>294</t>
  </si>
  <si>
    <t>767024</t>
  </si>
  <si>
    <t xml:space="preserve">D+M rámové zábradlí z pozink. oceli výška 930mm vč.kotvení </t>
  </si>
  <si>
    <t>-1451677988</t>
  </si>
  <si>
    <t>"schema Z18"   4,33*4</t>
  </si>
  <si>
    <t>295</t>
  </si>
  <si>
    <t>767025</t>
  </si>
  <si>
    <t xml:space="preserve">D+M předsazené prosklené zábradlí sklo bezpečnostní vč. madla výška zábradlí 1400mm </t>
  </si>
  <si>
    <t>90407990</t>
  </si>
  <si>
    <t>"schema Z19"  45,4</t>
  </si>
  <si>
    <t>296</t>
  </si>
  <si>
    <t>767026</t>
  </si>
  <si>
    <t xml:space="preserve">dtto,avšak výška 1000mm </t>
  </si>
  <si>
    <t>921381262</t>
  </si>
  <si>
    <t>"schema Z20"  1,5</t>
  </si>
  <si>
    <t>297</t>
  </si>
  <si>
    <t>767027</t>
  </si>
  <si>
    <t xml:space="preserve">D+M pororošt nad víceúčelovým sálem na nosném roštu z pozink. oceli </t>
  </si>
  <si>
    <t>637759890</t>
  </si>
  <si>
    <t>"schema Z21"  25,0</t>
  </si>
  <si>
    <t>298</t>
  </si>
  <si>
    <t>767028</t>
  </si>
  <si>
    <t>D+M vynášecí konstrukce pro technolog. prvky tvořená kovovým rámem z pozink. oceli</t>
  </si>
  <si>
    <t>-1738931940</t>
  </si>
  <si>
    <t>"schema Z22"  60,0</t>
  </si>
  <si>
    <t>299</t>
  </si>
  <si>
    <t>767029</t>
  </si>
  <si>
    <t xml:space="preserve">D+M zábradlí schodiště a podesty vč. madla dn 50mm ,výplň z ocelových lanek </t>
  </si>
  <si>
    <t>542347120</t>
  </si>
  <si>
    <t>"schema Z23"  27,25</t>
  </si>
  <si>
    <t>300</t>
  </si>
  <si>
    <t>767030</t>
  </si>
  <si>
    <t xml:space="preserve">D+M plotové dílce pd únikovým schodištěm z tahokovu oka 22/12 rám z jakl. pozink. profilů </t>
  </si>
  <si>
    <t>-875908866</t>
  </si>
  <si>
    <t>"schema Z24,Z25"  10,0+6,0</t>
  </si>
  <si>
    <t>301</t>
  </si>
  <si>
    <t>767031</t>
  </si>
  <si>
    <t xml:space="preserve">D+M dveře vstupní 1 kř. plné hliníkové vč. zárubně a kování opláštěné bez PO 900/1970mm </t>
  </si>
  <si>
    <t>-1706338771</t>
  </si>
  <si>
    <t>"schema D22,D23" 2</t>
  </si>
  <si>
    <t>302</t>
  </si>
  <si>
    <t>767032</t>
  </si>
  <si>
    <t xml:space="preserve">dtto,avšak 900/2150mm </t>
  </si>
  <si>
    <t>-618246303</t>
  </si>
  <si>
    <t>"schema D24" 1</t>
  </si>
  <si>
    <t>303</t>
  </si>
  <si>
    <t>767033</t>
  </si>
  <si>
    <t>D+M dveře vnitřní 2kř. hliníkové vč. zárubně a kování s PO EI 30 DP1,C2 1300/2100mm</t>
  </si>
  <si>
    <t>-239420683</t>
  </si>
  <si>
    <t>"schema D27" 1</t>
  </si>
  <si>
    <t>304</t>
  </si>
  <si>
    <t>767034</t>
  </si>
  <si>
    <t xml:space="preserve">D+M dveře vstupní 2 kř. hliníkové bez PO 1400/2100mm opláštěné vč. zárubně a kování </t>
  </si>
  <si>
    <t>-377879073</t>
  </si>
  <si>
    <t>"schema D31"  2</t>
  </si>
  <si>
    <t>305</t>
  </si>
  <si>
    <t>767035</t>
  </si>
  <si>
    <t xml:space="preserve">dtto,avšak 1600/2100mm zateplené </t>
  </si>
  <si>
    <t>-1533259630</t>
  </si>
  <si>
    <t>"schema D35"  1</t>
  </si>
  <si>
    <t>306</t>
  </si>
  <si>
    <t>767036</t>
  </si>
  <si>
    <t xml:space="preserve">D+M dveře vnitřní 2 kř. hliníkové prosklené vč. zárubně a kování zateplené bez PO 1800/2100mm trojsklo bezpečnostní </t>
  </si>
  <si>
    <t>-989854013</t>
  </si>
  <si>
    <t>"schema D36-D38"  3</t>
  </si>
  <si>
    <t>307</t>
  </si>
  <si>
    <t>767037</t>
  </si>
  <si>
    <t xml:space="preserve">dtto,avšak 1800/2250mm </t>
  </si>
  <si>
    <t>598567869</t>
  </si>
  <si>
    <t>"schema D39"   1</t>
  </si>
  <si>
    <t>308</t>
  </si>
  <si>
    <t>998767202</t>
  </si>
  <si>
    <t>Přesun hmot procentní pro zámečnické konstrukce v objektech v do 12 m</t>
  </si>
  <si>
    <t>1478672409</t>
  </si>
  <si>
    <t>775</t>
  </si>
  <si>
    <t>Podlahy skládané</t>
  </si>
  <si>
    <t>309</t>
  </si>
  <si>
    <t>775001</t>
  </si>
  <si>
    <t xml:space="preserve">D+M podlaha tělocvičny dřevěná v tl. 50mm vč. barevných ploch a lajnování </t>
  </si>
  <si>
    <t>1243376071</t>
  </si>
  <si>
    <t>"skladba PL04" 1251,33</t>
  </si>
  <si>
    <t>310</t>
  </si>
  <si>
    <t>998775202</t>
  </si>
  <si>
    <t>Přesun hmot procentní pro podlahy dřevěné v objektech v do 12 m</t>
  </si>
  <si>
    <t>1874537224</t>
  </si>
  <si>
    <t>776</t>
  </si>
  <si>
    <t>Podlahy povlakové</t>
  </si>
  <si>
    <t>311</t>
  </si>
  <si>
    <t>776001</t>
  </si>
  <si>
    <t xml:space="preserve">Dodávka akustického vinylu dle výběru investora </t>
  </si>
  <si>
    <t>1726880848</t>
  </si>
  <si>
    <t>591,118*1,1</t>
  </si>
  <si>
    <t>312</t>
  </si>
  <si>
    <t>776002</t>
  </si>
  <si>
    <t>Dodávka vinylu se vsypem dle výběru investora</t>
  </si>
  <si>
    <t>-1552622127</t>
  </si>
  <si>
    <t>(84,315+51,337)*1,1+1,62*1,52*1,1+1,64*1,5*1,1+1,5*26*0,45*1,1</t>
  </si>
  <si>
    <t>313</t>
  </si>
  <si>
    <t>776003</t>
  </si>
  <si>
    <t xml:space="preserve">D+M gumová podložka pod marmoleum </t>
  </si>
  <si>
    <t>941424824</t>
  </si>
  <si>
    <t>314</t>
  </si>
  <si>
    <t>776121111</t>
  </si>
  <si>
    <t>Vodou ředitelná penetrace savého podkladu povlakových podlah ředěná v poměru 1:3 vč. soklíků</t>
  </si>
  <si>
    <t>2028909012</t>
  </si>
  <si>
    <t xml:space="preserve">"skladba PL01,PL02,PL03,PL03a,PL 06-PL08,PL10" </t>
  </si>
  <si>
    <t>9,01+67,41+4,36+2,07+4,06+20,07+15,01+17,74+14,86+19,2</t>
  </si>
  <si>
    <t>9,98+15,01+18,37+19,51+120,84+53,01+7,62+19,91+31,41</t>
  </si>
  <si>
    <t>6,64+56,64</t>
  </si>
  <si>
    <t>6,89+96,31+5,54+9,77+15,82+3,07+22,24+18,44+27,43+9,0+3,44+40,49+113,82+3,93</t>
  </si>
  <si>
    <t>908,92*1,1</t>
  </si>
  <si>
    <t>315</t>
  </si>
  <si>
    <t>776121211</t>
  </si>
  <si>
    <t>Penetrace schodišťových stupnic š do 300 mm</t>
  </si>
  <si>
    <t>1152345529</t>
  </si>
  <si>
    <t>316</t>
  </si>
  <si>
    <t>776121221</t>
  </si>
  <si>
    <t>Penetrace schodišťových podstupnic v do 200 mm</t>
  </si>
  <si>
    <t>1187207798</t>
  </si>
  <si>
    <t>317</t>
  </si>
  <si>
    <t>776141111</t>
  </si>
  <si>
    <t>Vyrovnání podkladu povlakových podlah stěrkou pevnosti 20 MPa tl 3 mm</t>
  </si>
  <si>
    <t>-1997063797</t>
  </si>
  <si>
    <t>318</t>
  </si>
  <si>
    <t>776142111</t>
  </si>
  <si>
    <t>Vyrovnání schodišťových stupnic š do 300 samonivelační stěrkou pevnosti 35 MPa tl 3 mm</t>
  </si>
  <si>
    <t>-1500958147</t>
  </si>
  <si>
    <t>319</t>
  </si>
  <si>
    <t>776231111</t>
  </si>
  <si>
    <t>Lepení lamel a čtverců z vinylu standardním lepidlem vč. soklíků</t>
  </si>
  <si>
    <t>1210501563</t>
  </si>
  <si>
    <t>"se vsypem" (4,36+2,07+4,06+20,07+17,74+9,98+18,37)*1,1</t>
  </si>
  <si>
    <t>(5,54+15,82+3,07+22,24)*1,1</t>
  </si>
  <si>
    <t>"akustický vinyl" (9,01+67,41+15,01+14,86+19,2+15,01+19,51)*1,1</t>
  </si>
  <si>
    <t>(53,01+7,62+19,91+31,41+6,64+56,64+6,89+96,31+9,77+18,44+27,43+9,0+3,44+59,32+13,8+113,82+3,93)*1,1</t>
  </si>
  <si>
    <t>320</t>
  </si>
  <si>
    <t>776241111</t>
  </si>
  <si>
    <t>Lepení hladkých (bez vzoru) pásů ze sametového vinylu vč. soklíků</t>
  </si>
  <si>
    <t>1669033334</t>
  </si>
  <si>
    <t>"místn. č.212" 40,49*1,1</t>
  </si>
  <si>
    <t>321</t>
  </si>
  <si>
    <t>28411080</t>
  </si>
  <si>
    <t>vinyl sametový vyrobený systémem vločkování tl 4,3mm, nylon 6.6, hustota vlákna 70mil/m2, zátěž 33, R10, hořlavost Bfl S1, útlum 20dB</t>
  </si>
  <si>
    <t>853914608</t>
  </si>
  <si>
    <t>44,539*1,1 'Přepočtené koeficientem množství</t>
  </si>
  <si>
    <t>322</t>
  </si>
  <si>
    <t>776251111</t>
  </si>
  <si>
    <t>Lepení pásů z přírodního linolea (marmolea) standardním lepidlem</t>
  </si>
  <si>
    <t>-1107429570</t>
  </si>
  <si>
    <t>"skladba PL 01"  120,84</t>
  </si>
  <si>
    <t>323</t>
  </si>
  <si>
    <t>28411068</t>
  </si>
  <si>
    <t>linoleum přírodní ze 100% dřevité moučky tl 2,0mm, zátěž 32/41, R9, hořlavost Cfl S1</t>
  </si>
  <si>
    <t>-915632296</t>
  </si>
  <si>
    <t>120,84*1,1 'Přepočtené koeficientem množství</t>
  </si>
  <si>
    <t>324</t>
  </si>
  <si>
    <t>998776202</t>
  </si>
  <si>
    <t>Přesun hmot procentní pro podlahy povlakové v objektech v do 12 m</t>
  </si>
  <si>
    <t>257265847</t>
  </si>
  <si>
    <t>781</t>
  </si>
  <si>
    <t>Dokončovací práce - obklady</t>
  </si>
  <si>
    <t>325</t>
  </si>
  <si>
    <t>781121011</t>
  </si>
  <si>
    <t>Nátěr penetrační na stěnu</t>
  </si>
  <si>
    <t>-1442393187</t>
  </si>
  <si>
    <t>326</t>
  </si>
  <si>
    <t>781131232</t>
  </si>
  <si>
    <t xml:space="preserve">D+M dilatace mezi želbet. a navazující konstrukce </t>
  </si>
  <si>
    <t>-1410239651</t>
  </si>
  <si>
    <t>327</t>
  </si>
  <si>
    <t>781474112</t>
  </si>
  <si>
    <t>Montáž obkladů vnitřních keramických hladkých do 12 ks/m2 lepených flexibilním lepidlem</t>
  </si>
  <si>
    <t>-1146063403</t>
  </si>
  <si>
    <t>328</t>
  </si>
  <si>
    <t>59761026</t>
  </si>
  <si>
    <t>obklad keramický hladký do 12ks/m2</t>
  </si>
  <si>
    <t>1941676501</t>
  </si>
  <si>
    <t>485,175*1,1 'Přepočtené koeficientem množství</t>
  </si>
  <si>
    <t>329</t>
  </si>
  <si>
    <t>998781202</t>
  </si>
  <si>
    <t>Přesun hmot procentní pro obklady keramické v objektech v do 12 m</t>
  </si>
  <si>
    <t>100328588</t>
  </si>
  <si>
    <t>783</t>
  </si>
  <si>
    <t>Dokončovací práce - nátěry</t>
  </si>
  <si>
    <t>330</t>
  </si>
  <si>
    <t>783933151</t>
  </si>
  <si>
    <t>Penetrační epoxidový nátěr hladkých betonových podlah vč. soklíků</t>
  </si>
  <si>
    <t>-1610083067</t>
  </si>
  <si>
    <t>"místn. č.122,123,127,128" (8,19*2+4,7+3,94)*1,1</t>
  </si>
  <si>
    <t>331</t>
  </si>
  <si>
    <t>783937151</t>
  </si>
  <si>
    <t>Krycí jednonásobný epoxidový vodou ředitelný nátěr betonové podlahy</t>
  </si>
  <si>
    <t>548821777</t>
  </si>
  <si>
    <t>784</t>
  </si>
  <si>
    <t>Dokončovací práce - malby a tapety</t>
  </si>
  <si>
    <t>332</t>
  </si>
  <si>
    <t>784181101</t>
  </si>
  <si>
    <t>Základní akrylátová jednonásobná penetrace podkladu v místnostech výšky do 3,80m</t>
  </si>
  <si>
    <t>1284541962</t>
  </si>
  <si>
    <t>230,41+4040,452+282,832+422,91*0,5</t>
  </si>
  <si>
    <t>333</t>
  </si>
  <si>
    <t>784211111</t>
  </si>
  <si>
    <t>Dvojnásobné bílé malby ze směsí za mokra velmi dobře otěruvzdorných v místnostech výšky do 3,80 m</t>
  </si>
  <si>
    <t>-1879617138</t>
  </si>
  <si>
    <t>798</t>
  </si>
  <si>
    <t>Gastro</t>
  </si>
  <si>
    <t>334</t>
  </si>
  <si>
    <t>798001</t>
  </si>
  <si>
    <t xml:space="preserve">D+M zařízení gastro </t>
  </si>
  <si>
    <t>1159239366</t>
  </si>
  <si>
    <t>Práce a dodávky M</t>
  </si>
  <si>
    <t>33-M</t>
  </si>
  <si>
    <t>Montáže dopr.zaříz.,sklad. zař. a váh</t>
  </si>
  <si>
    <t>335</t>
  </si>
  <si>
    <t>330001</t>
  </si>
  <si>
    <t xml:space="preserve">D+M technologická část výtahové šachty 1100/1400mm pro 2 stanice </t>
  </si>
  <si>
    <t>-1348173889</t>
  </si>
  <si>
    <t>"schema OV 28"    1</t>
  </si>
  <si>
    <t>HZS</t>
  </si>
  <si>
    <t>Hodinové zúčtovací sazby</t>
  </si>
  <si>
    <t>336</t>
  </si>
  <si>
    <t>HZS1301</t>
  </si>
  <si>
    <t xml:space="preserve">Hodinová zúčtovací sazba zedník-vrtání drážek.požární ucpávky </t>
  </si>
  <si>
    <t>hod</t>
  </si>
  <si>
    <t>512</t>
  </si>
  <si>
    <t>511628599</t>
  </si>
  <si>
    <t>VRN</t>
  </si>
  <si>
    <t>Vedlejší rozpočtové náklady</t>
  </si>
  <si>
    <t>VRN1</t>
  </si>
  <si>
    <t>Průzkumné, geodetické a projektové práce</t>
  </si>
  <si>
    <t>337</t>
  </si>
  <si>
    <t>011324000</t>
  </si>
  <si>
    <t>Archeologický průzkum</t>
  </si>
  <si>
    <t>soubor</t>
  </si>
  <si>
    <t>1024</t>
  </si>
  <si>
    <t>1752417628</t>
  </si>
  <si>
    <t>338</t>
  </si>
  <si>
    <t>012002000</t>
  </si>
  <si>
    <t xml:space="preserve">Geodetické práce-vytýčení stavby a inžen. sítí ,geometr. plán pro vklad do KN </t>
  </si>
  <si>
    <t>-437706407</t>
  </si>
  <si>
    <t>339</t>
  </si>
  <si>
    <t>012203000</t>
  </si>
  <si>
    <t>Geodetické práce při provádění stavby</t>
  </si>
  <si>
    <t>-356018936</t>
  </si>
  <si>
    <t>340</t>
  </si>
  <si>
    <t>013002000</t>
  </si>
  <si>
    <t xml:space="preserve">Projektové práce-dokumentace skutečného provedení </t>
  </si>
  <si>
    <t>427155610</t>
  </si>
  <si>
    <t>341</t>
  </si>
  <si>
    <t>013284000</t>
  </si>
  <si>
    <t>Pasportizace objektu po provedení prací</t>
  </si>
  <si>
    <t>-314909590</t>
  </si>
  <si>
    <t>342</t>
  </si>
  <si>
    <t>013294000</t>
  </si>
  <si>
    <t>Ostatní dokumentace-výrobní dokumentace pro beton. konstr,OK,dřevěné konstrukce a výplně otvorů</t>
  </si>
  <si>
    <t>-1970440710</t>
  </si>
  <si>
    <t>343</t>
  </si>
  <si>
    <t>013303000</t>
  </si>
  <si>
    <t xml:space="preserve">Náklady na ocenění stavby bez rozlišení-harmonogram stavby </t>
  </si>
  <si>
    <t>-2131059483</t>
  </si>
  <si>
    <t>VRN3</t>
  </si>
  <si>
    <t>Zařízení staveniště</t>
  </si>
  <si>
    <t>344</t>
  </si>
  <si>
    <t>031002000</t>
  </si>
  <si>
    <t>Související práce pro zařízení staveniště-průběžný úklid a čištění komunikací</t>
  </si>
  <si>
    <t>921517339</t>
  </si>
  <si>
    <t>345</t>
  </si>
  <si>
    <t>032002000</t>
  </si>
  <si>
    <t xml:space="preserve">Vybavení staveniště-mobilní WC,sklady,kancelář,zdvihací mechanizmy </t>
  </si>
  <si>
    <t>-460180093</t>
  </si>
  <si>
    <t>346</t>
  </si>
  <si>
    <t>032403000</t>
  </si>
  <si>
    <t>Provizorní komunikace</t>
  </si>
  <si>
    <t>343281937</t>
  </si>
  <si>
    <t>347</t>
  </si>
  <si>
    <t>033002000</t>
  </si>
  <si>
    <t>Připojení staveniště na inženýrské sítě-voda,elektro</t>
  </si>
  <si>
    <t xml:space="preserve">soubor </t>
  </si>
  <si>
    <t>1591344225</t>
  </si>
  <si>
    <t>348</t>
  </si>
  <si>
    <t>034002000</t>
  </si>
  <si>
    <t>Zabezpečení staveniště-provizorní oplocení,výkopové práce</t>
  </si>
  <si>
    <t>-1927212006</t>
  </si>
  <si>
    <t>349</t>
  </si>
  <si>
    <t>034403000</t>
  </si>
  <si>
    <t>Osvětlení staveniště</t>
  </si>
  <si>
    <t>1627314315</t>
  </si>
  <si>
    <t>350</t>
  </si>
  <si>
    <t>034503000</t>
  </si>
  <si>
    <t>Informační tabule na staveništi</t>
  </si>
  <si>
    <t>-1416761952</t>
  </si>
  <si>
    <t>351</t>
  </si>
  <si>
    <t>034603000</t>
  </si>
  <si>
    <t>Alarm, strážní služba staveniště</t>
  </si>
  <si>
    <t>1471181420</t>
  </si>
  <si>
    <t>352</t>
  </si>
  <si>
    <t>039002000</t>
  </si>
  <si>
    <t>Zrušení zařízení staveniště</t>
  </si>
  <si>
    <t>-1275151840</t>
  </si>
  <si>
    <t>VRN4</t>
  </si>
  <si>
    <t>Inženýrská činnost</t>
  </si>
  <si>
    <t>353</t>
  </si>
  <si>
    <t>041403000</t>
  </si>
  <si>
    <t>Koordinátor BOZP na staveništi</t>
  </si>
  <si>
    <t>-120514590</t>
  </si>
  <si>
    <t>354</t>
  </si>
  <si>
    <t>042503000</t>
  </si>
  <si>
    <t>Plán BOZP na staveništi</t>
  </si>
  <si>
    <t>773049847</t>
  </si>
  <si>
    <t>355</t>
  </si>
  <si>
    <t>042603000</t>
  </si>
  <si>
    <t>Plán zkoušek</t>
  </si>
  <si>
    <t>1263848803</t>
  </si>
  <si>
    <t>356</t>
  </si>
  <si>
    <t>042703000</t>
  </si>
  <si>
    <t>Technické požadavky na výrobky</t>
  </si>
  <si>
    <t>2093673988</t>
  </si>
  <si>
    <t>357</t>
  </si>
  <si>
    <t>042903000</t>
  </si>
  <si>
    <t>Ostatní posudky-zajištění činnosti s Techniclou inspekcí České republiky</t>
  </si>
  <si>
    <t>1195735367</t>
  </si>
  <si>
    <t>358</t>
  </si>
  <si>
    <t>043002000</t>
  </si>
  <si>
    <t>Zkoušky a ostatní měření-kamerový systém</t>
  </si>
  <si>
    <t>-1360111995</t>
  </si>
  <si>
    <t>359</t>
  </si>
  <si>
    <t>043203000</t>
  </si>
  <si>
    <t>Měření, monitoring, rozbory bez rozlišení-hluk</t>
  </si>
  <si>
    <t>1376035134</t>
  </si>
  <si>
    <t>360</t>
  </si>
  <si>
    <t>045002000</t>
  </si>
  <si>
    <t>Kompletační a koordinační činnost</t>
  </si>
  <si>
    <t>795789726</t>
  </si>
  <si>
    <t>VRN5</t>
  </si>
  <si>
    <t>Finanční náklady</t>
  </si>
  <si>
    <t>361</t>
  </si>
  <si>
    <t>051002000</t>
  </si>
  <si>
    <t>Pojistné</t>
  </si>
  <si>
    <t>2029254681</t>
  </si>
  <si>
    <t>VRN6</t>
  </si>
  <si>
    <t>Územní vlivy</t>
  </si>
  <si>
    <t>362</t>
  </si>
  <si>
    <t>062002000</t>
  </si>
  <si>
    <t>Ztížené dopravní podmínky</t>
  </si>
  <si>
    <t>-492879380</t>
  </si>
  <si>
    <t>VRN7</t>
  </si>
  <si>
    <t>Provozní vlivy</t>
  </si>
  <si>
    <t>363</t>
  </si>
  <si>
    <t>071002000</t>
  </si>
  <si>
    <t>Provoz investora, třetích osob</t>
  </si>
  <si>
    <t>-1512590759</t>
  </si>
  <si>
    <t>364</t>
  </si>
  <si>
    <t>072103011</t>
  </si>
  <si>
    <t>Zajištění DIO komunikace II. a III. třídy - jednoduché el. vedení</t>
  </si>
  <si>
    <t>-165162300</t>
  </si>
  <si>
    <t>VRN9</t>
  </si>
  <si>
    <t>Ostatní náklady</t>
  </si>
  <si>
    <t>365</t>
  </si>
  <si>
    <t>090001000</t>
  </si>
  <si>
    <t xml:space="preserve">Ostatní náklady-provozní řády po ukončení zkušebního provozu  a při zkušebním provozu </t>
  </si>
  <si>
    <t>-1199085075</t>
  </si>
  <si>
    <t>366</t>
  </si>
  <si>
    <t>091003000</t>
  </si>
  <si>
    <t xml:space="preserve">Ostatní náklady bez rozlišení-vzorkování materiálů a výrobků </t>
  </si>
  <si>
    <t>1897133978</t>
  </si>
  <si>
    <t>367</t>
  </si>
  <si>
    <t>093103000</t>
  </si>
  <si>
    <t xml:space="preserve">Klimatické podmínky </t>
  </si>
  <si>
    <t>791223549</t>
  </si>
  <si>
    <t>LYSA 02 - SO-02-Zpevněné plochy a HTU</t>
  </si>
  <si>
    <t>596212213</t>
  </si>
  <si>
    <t>Kladení zámkové dlažby pozemních komunikací tl 80 mm skupiny A pl přes 300 m2</t>
  </si>
  <si>
    <t>-1237833139</t>
  </si>
  <si>
    <t xml:space="preserve">LYSA 03 - SO-03-Venkovní vodovod a kanalizace </t>
  </si>
  <si>
    <t>HSV - HSV</t>
  </si>
  <si>
    <t xml:space="preserve">    827 - D+M rozvody vody a kanalizace a zálivky vč. zemních prací</t>
  </si>
  <si>
    <t>827</t>
  </si>
  <si>
    <t>D+M rozvody vody a kanalizace a zálivky vč. zemních prací</t>
  </si>
  <si>
    <t>827001</t>
  </si>
  <si>
    <t>D+M rozvody vody a kanalizace vč. zálivky a zemních prací</t>
  </si>
  <si>
    <t>348855449</t>
  </si>
  <si>
    <t>LYSA 04 - SO-04-Venkovní rozvody EI-NN</t>
  </si>
  <si>
    <t xml:space="preserve">D+M venkovní vedení EI-NN </t>
  </si>
  <si>
    <t>447950878</t>
  </si>
  <si>
    <t>LYSA 05 - SO-05-Trafostanice</t>
  </si>
  <si>
    <t>D+M technologie trafo</t>
  </si>
  <si>
    <t>1725062191</t>
  </si>
  <si>
    <t>LYSA 06 - SO-06-Vedení plynu</t>
  </si>
  <si>
    <t xml:space="preserve">    723 - Zdravotechnika -venkovní plynovod</t>
  </si>
  <si>
    <t>723</t>
  </si>
  <si>
    <t>Zdravotechnika -venkovní plynovod</t>
  </si>
  <si>
    <t>723001</t>
  </si>
  <si>
    <t>D+M venkovní rozvody plynu vč. zemních prací</t>
  </si>
  <si>
    <t>1839527631</t>
  </si>
  <si>
    <t>LYSA 07 - SO-07-Vedení slaboproudu</t>
  </si>
  <si>
    <t xml:space="preserve">D+M venkovní rozvody SLP </t>
  </si>
  <si>
    <t>-691933162</t>
  </si>
  <si>
    <t>LYSA 08 - SO-08-Sadové úpravy vč. mobiliáře</t>
  </si>
  <si>
    <t xml:space="preserve">    823 - </t>
  </si>
  <si>
    <t>823</t>
  </si>
  <si>
    <t>823001</t>
  </si>
  <si>
    <t>Sadové ůpravy,mobiliář</t>
  </si>
  <si>
    <t>48454153</t>
  </si>
  <si>
    <t>LYSA 09 - SO-09-Demolice</t>
  </si>
  <si>
    <t xml:space="preserve">    997 - Přesun sutě</t>
  </si>
  <si>
    <t>111251103</t>
  </si>
  <si>
    <t>Odstranění křovin a stromů průměru kmene do 100 mm i s kořeny sklonu terénu do 1:5 z celkové plochy přes 500 m2 strojně</t>
  </si>
  <si>
    <t>-2107675091</t>
  </si>
  <si>
    <t>112101104</t>
  </si>
  <si>
    <t>Odstranění stromů listnatých průměru kmene do 900 mm</t>
  </si>
  <si>
    <t>-1065629846</t>
  </si>
  <si>
    <t>112251105</t>
  </si>
  <si>
    <t>Odstranění pařezů D do 1100 mm</t>
  </si>
  <si>
    <t>2070278800</t>
  </si>
  <si>
    <t>113106144</t>
  </si>
  <si>
    <t>Rozebrání dlažeb ze zámkových dlaždic komunikací pro pěší strojně pl přes 50 m2</t>
  </si>
  <si>
    <t>344580833</t>
  </si>
  <si>
    <t>113106241</t>
  </si>
  <si>
    <t>Rozebrání vozovek ze silničních dílců se spárami zalitými živicí strojně pl přes 200 m2</t>
  </si>
  <si>
    <t>367363008</t>
  </si>
  <si>
    <t>113106571</t>
  </si>
  <si>
    <t>Rozebrání dlažeb vozovek ze zámkové dlažby s ložem z kameniva strojně pl přes 200 m2</t>
  </si>
  <si>
    <t>-1946206577</t>
  </si>
  <si>
    <t>113107222</t>
  </si>
  <si>
    <t>Odstranění podkladu z kameniva drceného tl 200 mm strojně pl přes 200 m2</t>
  </si>
  <si>
    <t>-272776228</t>
  </si>
  <si>
    <t>493,06+658,06+77,0+600,0</t>
  </si>
  <si>
    <t>113107231</t>
  </si>
  <si>
    <t>Odstranění podkladu z betonu prostého tl 150 mm strojně pl přes 200 m2</t>
  </si>
  <si>
    <t>-42813059</t>
  </si>
  <si>
    <t>113107242</t>
  </si>
  <si>
    <t>Odstranění podkladu živičného tl 100 mm strojně pl přes 200 m2</t>
  </si>
  <si>
    <t>-1125915859</t>
  </si>
  <si>
    <t>493,06+77,0+600,0</t>
  </si>
  <si>
    <t>162201414</t>
  </si>
  <si>
    <t>Vodorovné přemístění kmenů stromů listnatých do 1 km D kmene do 900 mm</t>
  </si>
  <si>
    <t>-425857637</t>
  </si>
  <si>
    <t>162201520</t>
  </si>
  <si>
    <t>Vodorovné přemístění pařezů do 1 km D do 1100 mm</t>
  </si>
  <si>
    <t>2070008750</t>
  </si>
  <si>
    <t>162501111</t>
  </si>
  <si>
    <t xml:space="preserve">Poplatek za skládku odstraňovaných stromů </t>
  </si>
  <si>
    <t>-800205241</t>
  </si>
  <si>
    <t>961044111</t>
  </si>
  <si>
    <t>Bourání základů z betonu prostého</t>
  </si>
  <si>
    <t>1704839883</t>
  </si>
  <si>
    <t>962033121</t>
  </si>
  <si>
    <t>Bourání zdiva z tvárnic ztraceného bednění včetně výplně z betonu přes 1 m3</t>
  </si>
  <si>
    <t>1916059648</t>
  </si>
  <si>
    <t>(8,3+2,6+15,4+2,6+8,2)*1,46*0,3</t>
  </si>
  <si>
    <t>963042819</t>
  </si>
  <si>
    <t>Bourání schodišťových stupňů betonových zhotovených na místě</t>
  </si>
  <si>
    <t>-1656706244</t>
  </si>
  <si>
    <t>2,0*9</t>
  </si>
  <si>
    <t>966049831</t>
  </si>
  <si>
    <t>Rozebrání prefabrikovaných plotových desek betonových</t>
  </si>
  <si>
    <t>-1865735820</t>
  </si>
  <si>
    <t>966071711</t>
  </si>
  <si>
    <t>Bourání sloupků a vzpěr plotových ocelových do 2,5 m zabetonovaných</t>
  </si>
  <si>
    <t>-161139536</t>
  </si>
  <si>
    <t>966072811</t>
  </si>
  <si>
    <t>Rozebrání rámového oplocení na ocelové sloupky výšky do 2m</t>
  </si>
  <si>
    <t>-1086389411</t>
  </si>
  <si>
    <t>997</t>
  </si>
  <si>
    <t>Přesun sutě</t>
  </si>
  <si>
    <t>997221571</t>
  </si>
  <si>
    <t>Vodorovná doprava vybouraných hmot do 1 km</t>
  </si>
  <si>
    <t>-1285717589</t>
  </si>
  <si>
    <t>997221579</t>
  </si>
  <si>
    <t>Příplatek ZKD 1 km u vodorovné dopravy vybouraných hmot</t>
  </si>
  <si>
    <t>-1875833945</t>
  </si>
  <si>
    <t>1512,379*11</t>
  </si>
  <si>
    <t>997221615</t>
  </si>
  <si>
    <t>Poplatek za uložení na skládce (skládkovné) stavebního odpadu betonového kód odpadu 17 01 01</t>
  </si>
  <si>
    <t>1747874429</t>
  </si>
  <si>
    <t>1,26+213,57+36,0+34,125+196,656+39,78+197,137</t>
  </si>
  <si>
    <t>997221645</t>
  </si>
  <si>
    <t>Poplatek za uložení na skládce (skládkovné) odpadu asfaltového bez dehtu kód odpadu 17 03 02</t>
  </si>
  <si>
    <t>-766562205</t>
  </si>
  <si>
    <t>257,413</t>
  </si>
  <si>
    <t>997221655</t>
  </si>
  <si>
    <t>-426132085</t>
  </si>
  <si>
    <t>530,155</t>
  </si>
  <si>
    <t>LYSA 10 - SO-10-Veřejné osvětlení</t>
  </si>
  <si>
    <t xml:space="preserve">D+M veřejné osvětlení vč. kabelového vedení a zemních prací </t>
  </si>
  <si>
    <t>-1185994576</t>
  </si>
  <si>
    <t>LYSA 12 - SO-12-Interierové vybavení</t>
  </si>
  <si>
    <t xml:space="preserve">    797 - Interierové prvky </t>
  </si>
  <si>
    <t>797</t>
  </si>
  <si>
    <t xml:space="preserve">Interierové prvky </t>
  </si>
  <si>
    <t>797001</t>
  </si>
  <si>
    <t>Švédská lavička 2500/280/300mm  smrk</t>
  </si>
  <si>
    <t>1809458771</t>
  </si>
  <si>
    <t>"ozn. GYM 01"   8</t>
  </si>
  <si>
    <t>797002</t>
  </si>
  <si>
    <t>Florbalová branka z ocelové konstrukce 1600/1150/725mm</t>
  </si>
  <si>
    <t>1690911316</t>
  </si>
  <si>
    <t>"ozn. GYM 02" 4</t>
  </si>
  <si>
    <t>797003</t>
  </si>
  <si>
    <t xml:space="preserve">Futsálová branka z ocel. profilu 80/80mm 3000/2000/1200mm vč. kotvení </t>
  </si>
  <si>
    <t>-1700879722</t>
  </si>
  <si>
    <t>"ozn. GYM 03"   2</t>
  </si>
  <si>
    <t>797004</t>
  </si>
  <si>
    <t xml:space="preserve">Švédská bedna sedmidílná konická vrch čalounění </t>
  </si>
  <si>
    <t>-1434217809</t>
  </si>
  <si>
    <t>"ozn. GYM 04"   2</t>
  </si>
  <si>
    <t>797005</t>
  </si>
  <si>
    <t xml:space="preserve">Trampolina školní 1100/1100mm </t>
  </si>
  <si>
    <t>-2976708</t>
  </si>
  <si>
    <t>"ozn. 05"   2</t>
  </si>
  <si>
    <t>797006</t>
  </si>
  <si>
    <t xml:space="preserve">Kladina lepená dřevěná čalouněná nohy z oscel. trubek délka 5000mm </t>
  </si>
  <si>
    <t>-1510947208</t>
  </si>
  <si>
    <t>"ozn. GYM 06" 1</t>
  </si>
  <si>
    <t>797007</t>
  </si>
  <si>
    <t xml:space="preserve">Gymnastická žíněnka tl.60mm barva modrá 2000/1250mm </t>
  </si>
  <si>
    <t>-700039048</t>
  </si>
  <si>
    <t>"ozn. GYM 07" 10</t>
  </si>
  <si>
    <t>797008</t>
  </si>
  <si>
    <t xml:space="preserve">D+M basketbalová konstrukce barva komaxit vč. kotvení </t>
  </si>
  <si>
    <t>-1114490551</t>
  </si>
  <si>
    <t>"ozn. GYM 08" 2</t>
  </si>
  <si>
    <t>797009</t>
  </si>
  <si>
    <t xml:space="preserve">D+M rozdělovací plachta na navííjecí mechanismus pro rozdělení hrací plochy 9/24m </t>
  </si>
  <si>
    <t>-788677431</t>
  </si>
  <si>
    <t>"ozn. GYM 09" 1</t>
  </si>
  <si>
    <t>797010</t>
  </si>
  <si>
    <t>D+M příslušenství na volejbal (2x ocel. sloupky 2x pouzdra,1x volejbalová síť,1x tenisová síť</t>
  </si>
  <si>
    <t>511961353</t>
  </si>
  <si>
    <t>"ozn. GYM 10" 2</t>
  </si>
  <si>
    <t>797011</t>
  </si>
  <si>
    <t xml:space="preserve">Gymnastická hrazda dvojsloupky průměr tyče 30mm délka tyče 2400mm </t>
  </si>
  <si>
    <t>1266578640</t>
  </si>
  <si>
    <t>"ozn. GYM 11" 1</t>
  </si>
  <si>
    <t>797012</t>
  </si>
  <si>
    <t xml:space="preserve">D+M tělocvičné ribstole dřevěné šířka 1000mm výška 3000mm počet příček 13 </t>
  </si>
  <si>
    <t>-1616860776</t>
  </si>
  <si>
    <t>"ozn. GYM 12"  14</t>
  </si>
  <si>
    <t>797013</t>
  </si>
  <si>
    <t xml:space="preserve">Gymnastické kruhy  ocel. konstrukce s kruhy vč. kotvení </t>
  </si>
  <si>
    <t>703994929</t>
  </si>
  <si>
    <t>"ozn. GYM 13" 1</t>
  </si>
  <si>
    <t>797014</t>
  </si>
  <si>
    <t xml:space="preserve">D+M šplhací konstrukce ocelová pro šplhání po laně a tyči výška 5000mm průměr tyče 43mm </t>
  </si>
  <si>
    <t>-1452487492</t>
  </si>
  <si>
    <t>"ozn. GYM 14" 1</t>
  </si>
  <si>
    <t>797015</t>
  </si>
  <si>
    <t xml:space="preserve">Gymnastický kůň s madly opláštěno umělou kůží délka 1600mm </t>
  </si>
  <si>
    <t>-300260379</t>
  </si>
  <si>
    <t>"ozn. GYM 15"   1</t>
  </si>
  <si>
    <t>797016</t>
  </si>
  <si>
    <t xml:space="preserve">Gymnastická koza výška 900-1300mm čalouněno přírodní kůží ocelové nohy </t>
  </si>
  <si>
    <t>1947624496</t>
  </si>
  <si>
    <t>"ozn. GYM 16" 1</t>
  </si>
  <si>
    <t>797017</t>
  </si>
  <si>
    <t xml:space="preserve">Mobilní basketbalový koš s ocelovou konstrukcí pojezdovou deska 180/105cm vč. obroučky se síťkou </t>
  </si>
  <si>
    <t>-267977038</t>
  </si>
  <si>
    <t>"ozn. GYM 17"  2</t>
  </si>
  <si>
    <t>797018</t>
  </si>
  <si>
    <t xml:space="preserve">Odrazový můstek s celodřevěnou tvarovanou pružinou  1200/600mm </t>
  </si>
  <si>
    <t>-1765391297</t>
  </si>
  <si>
    <t>"ozn. GYM 18"  1</t>
  </si>
  <si>
    <t>797019</t>
  </si>
  <si>
    <t xml:space="preserve">Poličky pro míče </t>
  </si>
  <si>
    <t>147842750</t>
  </si>
  <si>
    <t>"ozn. GYM 19" 1</t>
  </si>
  <si>
    <t>797020</t>
  </si>
  <si>
    <t xml:space="preserve">Vybavení sportů míči </t>
  </si>
  <si>
    <t>-645455215</t>
  </si>
  <si>
    <t>"ozn. GYM 20" 91</t>
  </si>
  <si>
    <t>797021</t>
  </si>
  <si>
    <t xml:space="preserve">D+M příslušenství na skok do výšky   stojany a laťka délky 400cm </t>
  </si>
  <si>
    <t>1950146156</t>
  </si>
  <si>
    <t>"ozn. GYM 21"     1</t>
  </si>
  <si>
    <t>797022</t>
  </si>
  <si>
    <t>Kovový odpadkový koš nerez objem 9 l</t>
  </si>
  <si>
    <t>1689256951</t>
  </si>
  <si>
    <t>"ozn. INT PRO1"  18</t>
  </si>
  <si>
    <t>797023</t>
  </si>
  <si>
    <t>D+M zrcadlo s fazetou 650/650mm</t>
  </si>
  <si>
    <t>704360722</t>
  </si>
  <si>
    <t>"ozn. INT PR02"  13</t>
  </si>
  <si>
    <t>797024</t>
  </si>
  <si>
    <t xml:space="preserve">Zásobník na mýdlo z plastu objem 1000ml </t>
  </si>
  <si>
    <t>-1951023732</t>
  </si>
  <si>
    <t>"ozn. INT PR03"  17</t>
  </si>
  <si>
    <t>797025</t>
  </si>
  <si>
    <t xml:space="preserve">Zásobník na toaletní papír plastový kotoučový </t>
  </si>
  <si>
    <t>-1621466241</t>
  </si>
  <si>
    <t>"ozn. INT PR04"   12</t>
  </si>
  <si>
    <t>797026</t>
  </si>
  <si>
    <t xml:space="preserve">Zásobník na papírové ručníky z plastu </t>
  </si>
  <si>
    <t>-531404550</t>
  </si>
  <si>
    <t>"ozn. INT PR05" 12</t>
  </si>
  <si>
    <t>797027</t>
  </si>
  <si>
    <t>Háček na oděv nerez délka 45mm průměr 15mm</t>
  </si>
  <si>
    <t>-682762907</t>
  </si>
  <si>
    <t>"ozn. INT PR06"   14</t>
  </si>
  <si>
    <t>797028</t>
  </si>
  <si>
    <t>D+M pevné toaletní madlo nerez  tvaru L délka 810/600mm</t>
  </si>
  <si>
    <t>1771957756</t>
  </si>
  <si>
    <t>"ozn. INT PR07" 2</t>
  </si>
  <si>
    <t>797029</t>
  </si>
  <si>
    <t xml:space="preserve">Závěsná WC štětka nerez šířka 440mm průměr 90mm </t>
  </si>
  <si>
    <t>138787916</t>
  </si>
  <si>
    <t>"ozn. INT PR08"  12</t>
  </si>
  <si>
    <t>797030</t>
  </si>
  <si>
    <t xml:space="preserve">Zásobník hygien. sáčků plast s chromem </t>
  </si>
  <si>
    <t>-295868864</t>
  </si>
  <si>
    <t>"ozn. INT PR09" 8</t>
  </si>
  <si>
    <t>797031</t>
  </si>
  <si>
    <t>Sklopné sprchové sedátko hliník s polykarbonátem nosnost 150kg</t>
  </si>
  <si>
    <t>-363420045</t>
  </si>
  <si>
    <t>"ozn. PR10"   2</t>
  </si>
  <si>
    <t>797032</t>
  </si>
  <si>
    <t>Pevné toaletní madlo z nerez oceli délka 500mm</t>
  </si>
  <si>
    <t>1326813347</t>
  </si>
  <si>
    <t>"ozn. INT PR11"  2</t>
  </si>
  <si>
    <t>797033</t>
  </si>
  <si>
    <t xml:space="preserve">Nástěnná lékárnička z nerez oceli 480/250/120mm </t>
  </si>
  <si>
    <t>-2006923702</t>
  </si>
  <si>
    <t>"ozn. INT PR12"  2</t>
  </si>
  <si>
    <t>797034</t>
  </si>
  <si>
    <t xml:space="preserve">Dvoudílné masážní lehátko z hliníkové konstrukce výška 550-870mm šířka 710mm délka 2110mm </t>
  </si>
  <si>
    <t>-1646840673</t>
  </si>
  <si>
    <t>"ozn. PR12" 1</t>
  </si>
  <si>
    <t>797035</t>
  </si>
  <si>
    <t xml:space="preserve">Přebalovací pult závěsný sklopný z bukové překližky 758/580/160mm </t>
  </si>
  <si>
    <t>-632353154</t>
  </si>
  <si>
    <t>"ozn. INT PR14"  3</t>
  </si>
  <si>
    <t>797036</t>
  </si>
  <si>
    <t xml:space="preserve">Pevné toaletní madlo  nerez délka 600mm </t>
  </si>
  <si>
    <t>1334622655</t>
  </si>
  <si>
    <t>"ozn. INT PR15"  2</t>
  </si>
  <si>
    <t>797037</t>
  </si>
  <si>
    <t xml:space="preserve">Sklopné toaletní madlo nerez délka 800mm </t>
  </si>
  <si>
    <t>-242374602</t>
  </si>
  <si>
    <t>"ozn. INT PR16" 8</t>
  </si>
  <si>
    <t>797038</t>
  </si>
  <si>
    <t>D+M sprchový závěs z polyester délka 1000mm šířka 1800mm</t>
  </si>
  <si>
    <t>1121617675</t>
  </si>
  <si>
    <t>"ozn. INT PR17"   1</t>
  </si>
  <si>
    <t>797039</t>
  </si>
  <si>
    <t>WC opěrátko nerez ,plast délka 300mm</t>
  </si>
  <si>
    <t>916011025</t>
  </si>
  <si>
    <t>"ozn. INT PR18"  2</t>
  </si>
  <si>
    <t>797040</t>
  </si>
  <si>
    <t xml:space="preserve">Sklopné zrcadlo nerez vč. kování 400/600mm </t>
  </si>
  <si>
    <t>2102934753</t>
  </si>
  <si>
    <t>"ozn. INT PR19"  4</t>
  </si>
  <si>
    <t>797041</t>
  </si>
  <si>
    <t xml:space="preserve">Sklopné sedátko 450/450mm dřevo,hliník </t>
  </si>
  <si>
    <t>-1056152724</t>
  </si>
  <si>
    <t>"ozn. INT PR20" 2</t>
  </si>
  <si>
    <t>797042</t>
  </si>
  <si>
    <t>D+M velkoformátové zrcadlo 1000/2000mm</t>
  </si>
  <si>
    <t>1280719800</t>
  </si>
  <si>
    <t>"ozn. INT PR21"  6</t>
  </si>
  <si>
    <t>797043</t>
  </si>
  <si>
    <t xml:space="preserve">Digitální elektronický trezor 230/170/170mm </t>
  </si>
  <si>
    <t>-615875107</t>
  </si>
  <si>
    <t>"ozn. INT PR22" 2</t>
  </si>
  <si>
    <t>797044</t>
  </si>
  <si>
    <t>D+M vnitřní žaluzie látkové lamelové  3060/2490mm</t>
  </si>
  <si>
    <t>-1770843831</t>
  </si>
  <si>
    <t>"ozn. INT PR23" 2</t>
  </si>
  <si>
    <t>797045</t>
  </si>
  <si>
    <t xml:space="preserve">D+M zrcadlo s fazetou vysoké 400/1150mm </t>
  </si>
  <si>
    <t>-267904282</t>
  </si>
  <si>
    <t>"ozn. INT PR24"  6</t>
  </si>
  <si>
    <t>797046</t>
  </si>
  <si>
    <t xml:space="preserve">Odpadkový koš nášlapný  objem 9l nerez </t>
  </si>
  <si>
    <t>-1938024170</t>
  </si>
  <si>
    <t>"ozn. INT PR25"    7</t>
  </si>
  <si>
    <t>797047</t>
  </si>
  <si>
    <t xml:space="preserve">Imitace koncového prvku VZT </t>
  </si>
  <si>
    <t>-2040476830</t>
  </si>
  <si>
    <t>"ozn. INT PR26" 4</t>
  </si>
  <si>
    <t>797048</t>
  </si>
  <si>
    <t xml:space="preserve">Základní kámen-obraz zaitý pryskkyřicí </t>
  </si>
  <si>
    <t>1212526350</t>
  </si>
  <si>
    <t>"ozn. INT PR27"  1</t>
  </si>
  <si>
    <t>797049</t>
  </si>
  <si>
    <t xml:space="preserve">D+M šatní dělená skříňka kovová výška 2090mm šířka 300mm </t>
  </si>
  <si>
    <t>-1213262185</t>
  </si>
  <si>
    <t>"ozn. INT SK01" 22</t>
  </si>
  <si>
    <t>797050</t>
  </si>
  <si>
    <t>Lavičky pod skříňka buk masiv šířka 300-315mm délka 900-1200mm</t>
  </si>
  <si>
    <t>-1504125818</t>
  </si>
  <si>
    <t>"ozn. INT S02,S03"  30</t>
  </si>
  <si>
    <t>797051</t>
  </si>
  <si>
    <t>Nástěnná police z DTD  a plastové hrany 1100/260/50mm</t>
  </si>
  <si>
    <t>698573375</t>
  </si>
  <si>
    <t>"ozn. INT SK03" 1</t>
  </si>
  <si>
    <t>797052</t>
  </si>
  <si>
    <t>Policový regál z bukového masivu 1850/360/1590mm</t>
  </si>
  <si>
    <t>336341876</t>
  </si>
  <si>
    <t>"ozn. INT SK04" 3</t>
  </si>
  <si>
    <t>797053</t>
  </si>
  <si>
    <t>dtto,avšak 1800/600/1200mm</t>
  </si>
  <si>
    <t>1456208380</t>
  </si>
  <si>
    <t>"ozn. INT SK05" 4</t>
  </si>
  <si>
    <t>797054</t>
  </si>
  <si>
    <t>Policová skříň na poháry prosklená  z bukového masivu 2100/300/1800mm</t>
  </si>
  <si>
    <t>-728513481</t>
  </si>
  <si>
    <t>"ozn. INT SK 08" 1</t>
  </si>
  <si>
    <t>797055</t>
  </si>
  <si>
    <t xml:space="preserve">Šatní  kovová skříň výška 1900 šířka 400mm </t>
  </si>
  <si>
    <t>898509902</t>
  </si>
  <si>
    <t>"ozn. INT SK10"   1</t>
  </si>
  <si>
    <t>797056</t>
  </si>
  <si>
    <t xml:space="preserve">Šatní bezbarierová skříňka dřevěná 1900/550/800mm </t>
  </si>
  <si>
    <t>1254193825</t>
  </si>
  <si>
    <t>"ozn. INT SK11" 2</t>
  </si>
  <si>
    <t>797057</t>
  </si>
  <si>
    <t xml:space="preserve">Kancelářská skříň dvojdílná  z DTD 2000/800/600mm </t>
  </si>
  <si>
    <t>1750711686</t>
  </si>
  <si>
    <t>"ozn. INT SK02" 11</t>
  </si>
  <si>
    <t>797058</t>
  </si>
  <si>
    <t>Dílenská skříň s boxy dvoudvéřová 1950/1100/535mm</t>
  </si>
  <si>
    <t>2082387133</t>
  </si>
  <si>
    <t>"ozn. INT SK12"   1</t>
  </si>
  <si>
    <t>797059</t>
  </si>
  <si>
    <t xml:space="preserve">Uzamykatelné zásuvky pod stůl 450/600/550mm  materiál DTD s melaminovou folií </t>
  </si>
  <si>
    <t>-2076705585</t>
  </si>
  <si>
    <t>"ozn. INT SK13" 5</t>
  </si>
  <si>
    <t>797060</t>
  </si>
  <si>
    <t xml:space="preserve">Smetáček s lopatkou z plastu </t>
  </si>
  <si>
    <t>-1318189524</t>
  </si>
  <si>
    <t>"ozn. INT OS01" 2</t>
  </si>
  <si>
    <t>797061</t>
  </si>
  <si>
    <t xml:space="preserve">Úklidový  vozík objem 2x18l </t>
  </si>
  <si>
    <t>1503843630</t>
  </si>
  <si>
    <t>"ozn. INT OS02"   1</t>
  </si>
  <si>
    <t>797062</t>
  </si>
  <si>
    <t xml:space="preserve">Kbelík plast objem 10l </t>
  </si>
  <si>
    <t>1375468811</t>
  </si>
  <si>
    <t>"ozn. INT OS03"   1</t>
  </si>
  <si>
    <t>797063</t>
  </si>
  <si>
    <t xml:space="preserve">Stěrka na okna šířka 30cm </t>
  </si>
  <si>
    <t>1814536281</t>
  </si>
  <si>
    <t>"ozn. INT OS04" 1</t>
  </si>
  <si>
    <t>797064</t>
  </si>
  <si>
    <t>Plastový smeták s kovovou násadou délky120cm</t>
  </si>
  <si>
    <t>1055510810</t>
  </si>
  <si>
    <t>"ozn. INT OS05"   2</t>
  </si>
  <si>
    <t>797065</t>
  </si>
  <si>
    <t>Křídová foliová tabule samolepící pro popis menu  450/2000mm</t>
  </si>
  <si>
    <t>1544726311</t>
  </si>
  <si>
    <t>"ozn. INT OS06"   1</t>
  </si>
  <si>
    <t>797066</t>
  </si>
  <si>
    <t xml:space="preserve">Věšák na oblečení z ručně ohýbaného dřeva výška 1780mm </t>
  </si>
  <si>
    <t>-1240677694</t>
  </si>
  <si>
    <t>"ozn. INT OS07"  5</t>
  </si>
  <si>
    <t>797067</t>
  </si>
  <si>
    <t xml:space="preserve">Úložná skříň dřevěná 1100/400/800mm </t>
  </si>
  <si>
    <t>-1558864061</t>
  </si>
  <si>
    <t>"ozn. INT SK 14"   6</t>
  </si>
  <si>
    <t>797068</t>
  </si>
  <si>
    <t xml:space="preserve">Kancelářský stůl dřevěná deska nohy nerez 1500/845/800mm </t>
  </si>
  <si>
    <t>-1541301296</t>
  </si>
  <si>
    <t>"ozn. INT ST01,ST07" 10</t>
  </si>
  <si>
    <t>797069</t>
  </si>
  <si>
    <t xml:space="preserve">Skládací stůl deska s ocelovým rámem 1800/900mm </t>
  </si>
  <si>
    <t>1596094255</t>
  </si>
  <si>
    <t>"ozn. INT ST04"   7</t>
  </si>
  <si>
    <t>797070</t>
  </si>
  <si>
    <t xml:space="preserve">Montážmí dílenský stůl s nastav. výškou  LTD deska </t>
  </si>
  <si>
    <t>136209962</t>
  </si>
  <si>
    <t>"ozn. INT ST05"  1</t>
  </si>
  <si>
    <t>797071</t>
  </si>
  <si>
    <t xml:space="preserve">Kancelářský stůl výška 800mm </t>
  </si>
  <si>
    <t>1164678145</t>
  </si>
  <si>
    <t>"ozn. INT ST02,ST03" 2</t>
  </si>
  <si>
    <t>797072</t>
  </si>
  <si>
    <t xml:space="preserve">D+M PHP práškový s hasící schopností 183B </t>
  </si>
  <si>
    <t>-783122781</t>
  </si>
  <si>
    <t>"int HP01"   9</t>
  </si>
  <si>
    <t>797073</t>
  </si>
  <si>
    <t xml:space="preserve">dtto,avšak sněhový s hasící schopností 89B </t>
  </si>
  <si>
    <t>1468121264</t>
  </si>
  <si>
    <t>"ozn. INT HP02"   6</t>
  </si>
  <si>
    <t>797074</t>
  </si>
  <si>
    <t>dtto,avšak práškový s hasící schopností 34A</t>
  </si>
  <si>
    <t>-790051503</t>
  </si>
  <si>
    <t>"ozn. INT HP03" 7</t>
  </si>
  <si>
    <t>797075</t>
  </si>
  <si>
    <t>Nástěnný požární hydrant s hadicí délky 30m</t>
  </si>
  <si>
    <t>587478564</t>
  </si>
  <si>
    <t>"ozn. INT PH 01"  4</t>
  </si>
  <si>
    <t>797076</t>
  </si>
  <si>
    <t>Jídelní stůl pro očerstvení deska z lamina průměr 800mm výška 750mm</t>
  </si>
  <si>
    <t>1723941859</t>
  </si>
  <si>
    <t>"ozn. INT ST03"   7</t>
  </si>
  <si>
    <t>797077</t>
  </si>
  <si>
    <t xml:space="preserve">Gastro pomocný materiál  cca 30m2 desek </t>
  </si>
  <si>
    <t>683747153</t>
  </si>
  <si>
    <t>"ozn. INT GA 01" 2</t>
  </si>
  <si>
    <t>797078</t>
  </si>
  <si>
    <t xml:space="preserve">D+M vertikální textilní žaluzie dálk. ovládané </t>
  </si>
  <si>
    <t>-1164820588</t>
  </si>
  <si>
    <t>"ozn. ZA01"   4,8*1,1*24</t>
  </si>
  <si>
    <t>797079</t>
  </si>
  <si>
    <t xml:space="preserve">Kancelářská židle otočná s područkami </t>
  </si>
  <si>
    <t>910827191</t>
  </si>
  <si>
    <t>"ozn. INT SE 01"  6</t>
  </si>
  <si>
    <t>797080</t>
  </si>
  <si>
    <t xml:space="preserve">Stohovatelné židle s ocel. kostrou </t>
  </si>
  <si>
    <t>-1127658658</t>
  </si>
  <si>
    <t>"ozn. INT SE02" 48</t>
  </si>
  <si>
    <t>797081</t>
  </si>
  <si>
    <t xml:space="preserve">Jídelní židle plastová s opěrákem s kovovou konstrukcí </t>
  </si>
  <si>
    <t>1726352733</t>
  </si>
  <si>
    <t>"ozn. INT SE03"  26</t>
  </si>
  <si>
    <t>797082</t>
  </si>
  <si>
    <t xml:space="preserve">D+M informační systém </t>
  </si>
  <si>
    <t>-1780138286</t>
  </si>
  <si>
    <t>"ozn. INT Z01-INT Z05" 67</t>
  </si>
  <si>
    <t>797083</t>
  </si>
  <si>
    <t xml:space="preserve">Klíčový kabinet </t>
  </si>
  <si>
    <t>-1593464307</t>
  </si>
  <si>
    <t>"ozn. INT PR28,INT PR29" 2</t>
  </si>
  <si>
    <t>797084</t>
  </si>
  <si>
    <t xml:space="preserve">D+M odkládací box z laminované OSB desky  výška 2025mm,hloubka 515mm šířka 2010mm </t>
  </si>
  <si>
    <t>-573452878</t>
  </si>
  <si>
    <t>"schema INT SK 07"   9</t>
  </si>
  <si>
    <t>797085</t>
  </si>
  <si>
    <t>dtto,avšak rozměr 2020/515/1810mm</t>
  </si>
  <si>
    <t>1194696663</t>
  </si>
  <si>
    <t>"schema INT SK 06"   9</t>
  </si>
  <si>
    <t>D+M protipožární textilní roleta vč. kastlíku s PO EI 15 DP1 C s elektr. pohonem 4300/2100mm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</si>
</sst>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22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2" fillId="4" borderId="7" xfId="0" applyFont="1" applyFill="1" applyBorder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2" fillId="4" borderId="8" xfId="0" applyFont="1" applyFill="1" applyBorder="1" applyAlignment="1" applyProtection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7"/>
  <sheetViews>
    <sheetView showGridLines="0" tabSelected="1" topLeftCell="A52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61" t="s">
        <v>14</v>
      </c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2"/>
      <c r="AQ5" s="22"/>
      <c r="AR5" s="20"/>
      <c r="BE5" s="258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63" t="s">
        <v>17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2"/>
      <c r="AQ6" s="22"/>
      <c r="AR6" s="20"/>
      <c r="BE6" s="259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59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59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59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259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259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59"/>
      <c r="BS12" s="17" t="s">
        <v>6</v>
      </c>
    </row>
    <row r="13" spans="1:74" s="1" customFormat="1" ht="12" customHeight="1">
      <c r="B13" s="21"/>
      <c r="C13" s="22"/>
      <c r="D13" s="29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29</v>
      </c>
      <c r="AO13" s="22"/>
      <c r="AP13" s="22"/>
      <c r="AQ13" s="22"/>
      <c r="AR13" s="20"/>
      <c r="BE13" s="259"/>
      <c r="BS13" s="17" t="s">
        <v>6</v>
      </c>
    </row>
    <row r="14" spans="1:74" ht="12.75">
      <c r="B14" s="21"/>
      <c r="C14" s="22"/>
      <c r="D14" s="22"/>
      <c r="E14" s="264" t="s">
        <v>29</v>
      </c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9" t="s">
        <v>27</v>
      </c>
      <c r="AL14" s="22"/>
      <c r="AM14" s="22"/>
      <c r="AN14" s="31" t="s">
        <v>29</v>
      </c>
      <c r="AO14" s="22"/>
      <c r="AP14" s="22"/>
      <c r="AQ14" s="22"/>
      <c r="AR14" s="20"/>
      <c r="BE14" s="259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59"/>
      <c r="BS15" s="17" t="s">
        <v>4</v>
      </c>
    </row>
    <row r="16" spans="1:74" s="1" customFormat="1" ht="12" customHeight="1">
      <c r="B16" s="21"/>
      <c r="C16" s="22"/>
      <c r="D16" s="29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259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259"/>
      <c r="BS17" s="17" t="s">
        <v>32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59"/>
      <c r="BS18" s="17" t="s">
        <v>6</v>
      </c>
    </row>
    <row r="19" spans="1:71" s="1" customFormat="1" ht="12" customHeight="1">
      <c r="B19" s="21"/>
      <c r="C19" s="22"/>
      <c r="D19" s="29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259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259"/>
      <c r="BS20" s="17" t="s">
        <v>32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59"/>
    </row>
    <row r="22" spans="1:71" s="1" customFormat="1" ht="12" customHeight="1">
      <c r="B22" s="21"/>
      <c r="C22" s="22"/>
      <c r="D22" s="29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59"/>
    </row>
    <row r="23" spans="1:71" s="1" customFormat="1" ht="16.5" customHeight="1">
      <c r="B23" s="21"/>
      <c r="C23" s="22"/>
      <c r="D23" s="22"/>
      <c r="E23" s="266" t="s">
        <v>1</v>
      </c>
      <c r="F23" s="266"/>
      <c r="G23" s="266"/>
      <c r="H23" s="266"/>
      <c r="I23" s="266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2"/>
      <c r="AP23" s="22"/>
      <c r="AQ23" s="22"/>
      <c r="AR23" s="20"/>
      <c r="BE23" s="259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59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59"/>
    </row>
    <row r="26" spans="1:71" s="2" customFormat="1" ht="25.9" customHeight="1">
      <c r="A26" s="34"/>
      <c r="B26" s="35"/>
      <c r="C26" s="36"/>
      <c r="D26" s="37" t="s">
        <v>36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67">
        <f>ROUND(AG94,2)</f>
        <v>0</v>
      </c>
      <c r="AL26" s="268"/>
      <c r="AM26" s="268"/>
      <c r="AN26" s="268"/>
      <c r="AO26" s="268"/>
      <c r="AP26" s="36"/>
      <c r="AQ26" s="36"/>
      <c r="AR26" s="39"/>
      <c r="BE26" s="259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59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69" t="s">
        <v>37</v>
      </c>
      <c r="M28" s="269"/>
      <c r="N28" s="269"/>
      <c r="O28" s="269"/>
      <c r="P28" s="269"/>
      <c r="Q28" s="36"/>
      <c r="R28" s="36"/>
      <c r="S28" s="36"/>
      <c r="T28" s="36"/>
      <c r="U28" s="36"/>
      <c r="V28" s="36"/>
      <c r="W28" s="269" t="s">
        <v>38</v>
      </c>
      <c r="X28" s="269"/>
      <c r="Y28" s="269"/>
      <c r="Z28" s="269"/>
      <c r="AA28" s="269"/>
      <c r="AB28" s="269"/>
      <c r="AC28" s="269"/>
      <c r="AD28" s="269"/>
      <c r="AE28" s="269"/>
      <c r="AF28" s="36"/>
      <c r="AG28" s="36"/>
      <c r="AH28" s="36"/>
      <c r="AI28" s="36"/>
      <c r="AJ28" s="36"/>
      <c r="AK28" s="269" t="s">
        <v>39</v>
      </c>
      <c r="AL28" s="269"/>
      <c r="AM28" s="269"/>
      <c r="AN28" s="269"/>
      <c r="AO28" s="269"/>
      <c r="AP28" s="36"/>
      <c r="AQ28" s="36"/>
      <c r="AR28" s="39"/>
      <c r="BE28" s="259"/>
    </row>
    <row r="29" spans="1:71" s="3" customFormat="1" ht="14.45" customHeight="1">
      <c r="B29" s="40"/>
      <c r="C29" s="41"/>
      <c r="D29" s="29" t="s">
        <v>40</v>
      </c>
      <c r="E29" s="41"/>
      <c r="F29" s="29" t="s">
        <v>41</v>
      </c>
      <c r="G29" s="41"/>
      <c r="H29" s="41"/>
      <c r="I29" s="41"/>
      <c r="J29" s="41"/>
      <c r="K29" s="41"/>
      <c r="L29" s="272">
        <v>0.21</v>
      </c>
      <c r="M29" s="271"/>
      <c r="N29" s="271"/>
      <c r="O29" s="271"/>
      <c r="P29" s="271"/>
      <c r="Q29" s="41"/>
      <c r="R29" s="41"/>
      <c r="S29" s="41"/>
      <c r="T29" s="41"/>
      <c r="U29" s="41"/>
      <c r="V29" s="41"/>
      <c r="W29" s="270">
        <f>ROUND(AZ94, 2)</f>
        <v>0</v>
      </c>
      <c r="X29" s="271"/>
      <c r="Y29" s="271"/>
      <c r="Z29" s="271"/>
      <c r="AA29" s="271"/>
      <c r="AB29" s="271"/>
      <c r="AC29" s="271"/>
      <c r="AD29" s="271"/>
      <c r="AE29" s="271"/>
      <c r="AF29" s="41"/>
      <c r="AG29" s="41"/>
      <c r="AH29" s="41"/>
      <c r="AI29" s="41"/>
      <c r="AJ29" s="41"/>
      <c r="AK29" s="270">
        <f>ROUND(AV94, 2)</f>
        <v>0</v>
      </c>
      <c r="AL29" s="271"/>
      <c r="AM29" s="271"/>
      <c r="AN29" s="271"/>
      <c r="AO29" s="271"/>
      <c r="AP29" s="41"/>
      <c r="AQ29" s="41"/>
      <c r="AR29" s="42"/>
      <c r="BE29" s="260"/>
    </row>
    <row r="30" spans="1:71" s="3" customFormat="1" ht="14.45" customHeight="1">
      <c r="B30" s="40"/>
      <c r="C30" s="41"/>
      <c r="D30" s="41"/>
      <c r="E30" s="41"/>
      <c r="F30" s="29" t="s">
        <v>42</v>
      </c>
      <c r="G30" s="41"/>
      <c r="H30" s="41"/>
      <c r="I30" s="41"/>
      <c r="J30" s="41"/>
      <c r="K30" s="41"/>
      <c r="L30" s="272">
        <v>0.15</v>
      </c>
      <c r="M30" s="271"/>
      <c r="N30" s="271"/>
      <c r="O30" s="271"/>
      <c r="P30" s="271"/>
      <c r="Q30" s="41"/>
      <c r="R30" s="41"/>
      <c r="S30" s="41"/>
      <c r="T30" s="41"/>
      <c r="U30" s="41"/>
      <c r="V30" s="41"/>
      <c r="W30" s="270">
        <f>ROUND(BA94, 2)</f>
        <v>0</v>
      </c>
      <c r="X30" s="271"/>
      <c r="Y30" s="271"/>
      <c r="Z30" s="271"/>
      <c r="AA30" s="271"/>
      <c r="AB30" s="271"/>
      <c r="AC30" s="271"/>
      <c r="AD30" s="271"/>
      <c r="AE30" s="271"/>
      <c r="AF30" s="41"/>
      <c r="AG30" s="41"/>
      <c r="AH30" s="41"/>
      <c r="AI30" s="41"/>
      <c r="AJ30" s="41"/>
      <c r="AK30" s="270">
        <f>ROUND(AW94, 2)</f>
        <v>0</v>
      </c>
      <c r="AL30" s="271"/>
      <c r="AM30" s="271"/>
      <c r="AN30" s="271"/>
      <c r="AO30" s="271"/>
      <c r="AP30" s="41"/>
      <c r="AQ30" s="41"/>
      <c r="AR30" s="42"/>
      <c r="BE30" s="260"/>
    </row>
    <row r="31" spans="1:71" s="3" customFormat="1" ht="14.45" hidden="1" customHeight="1">
      <c r="B31" s="40"/>
      <c r="C31" s="41"/>
      <c r="D31" s="41"/>
      <c r="E31" s="41"/>
      <c r="F31" s="29" t="s">
        <v>43</v>
      </c>
      <c r="G31" s="41"/>
      <c r="H31" s="41"/>
      <c r="I31" s="41"/>
      <c r="J31" s="41"/>
      <c r="K31" s="41"/>
      <c r="L31" s="272">
        <v>0.21</v>
      </c>
      <c r="M31" s="271"/>
      <c r="N31" s="271"/>
      <c r="O31" s="271"/>
      <c r="P31" s="271"/>
      <c r="Q31" s="41"/>
      <c r="R31" s="41"/>
      <c r="S31" s="41"/>
      <c r="T31" s="41"/>
      <c r="U31" s="41"/>
      <c r="V31" s="41"/>
      <c r="W31" s="270">
        <f>ROUND(BB94, 2)</f>
        <v>0</v>
      </c>
      <c r="X31" s="271"/>
      <c r="Y31" s="271"/>
      <c r="Z31" s="271"/>
      <c r="AA31" s="271"/>
      <c r="AB31" s="271"/>
      <c r="AC31" s="271"/>
      <c r="AD31" s="271"/>
      <c r="AE31" s="271"/>
      <c r="AF31" s="41"/>
      <c r="AG31" s="41"/>
      <c r="AH31" s="41"/>
      <c r="AI31" s="41"/>
      <c r="AJ31" s="41"/>
      <c r="AK31" s="270">
        <v>0</v>
      </c>
      <c r="AL31" s="271"/>
      <c r="AM31" s="271"/>
      <c r="AN31" s="271"/>
      <c r="AO31" s="271"/>
      <c r="AP31" s="41"/>
      <c r="AQ31" s="41"/>
      <c r="AR31" s="42"/>
      <c r="BE31" s="260"/>
    </row>
    <row r="32" spans="1:71" s="3" customFormat="1" ht="14.45" hidden="1" customHeight="1">
      <c r="B32" s="40"/>
      <c r="C32" s="41"/>
      <c r="D32" s="41"/>
      <c r="E32" s="41"/>
      <c r="F32" s="29" t="s">
        <v>44</v>
      </c>
      <c r="G32" s="41"/>
      <c r="H32" s="41"/>
      <c r="I32" s="41"/>
      <c r="J32" s="41"/>
      <c r="K32" s="41"/>
      <c r="L32" s="272">
        <v>0.15</v>
      </c>
      <c r="M32" s="271"/>
      <c r="N32" s="271"/>
      <c r="O32" s="271"/>
      <c r="P32" s="271"/>
      <c r="Q32" s="41"/>
      <c r="R32" s="41"/>
      <c r="S32" s="41"/>
      <c r="T32" s="41"/>
      <c r="U32" s="41"/>
      <c r="V32" s="41"/>
      <c r="W32" s="270">
        <f>ROUND(BC94, 2)</f>
        <v>0</v>
      </c>
      <c r="X32" s="271"/>
      <c r="Y32" s="271"/>
      <c r="Z32" s="271"/>
      <c r="AA32" s="271"/>
      <c r="AB32" s="271"/>
      <c r="AC32" s="271"/>
      <c r="AD32" s="271"/>
      <c r="AE32" s="271"/>
      <c r="AF32" s="41"/>
      <c r="AG32" s="41"/>
      <c r="AH32" s="41"/>
      <c r="AI32" s="41"/>
      <c r="AJ32" s="41"/>
      <c r="AK32" s="270">
        <v>0</v>
      </c>
      <c r="AL32" s="271"/>
      <c r="AM32" s="271"/>
      <c r="AN32" s="271"/>
      <c r="AO32" s="271"/>
      <c r="AP32" s="41"/>
      <c r="AQ32" s="41"/>
      <c r="AR32" s="42"/>
      <c r="BE32" s="260"/>
    </row>
    <row r="33" spans="1:57" s="3" customFormat="1" ht="14.45" hidden="1" customHeight="1">
      <c r="B33" s="40"/>
      <c r="C33" s="41"/>
      <c r="D33" s="41"/>
      <c r="E33" s="41"/>
      <c r="F33" s="29" t="s">
        <v>45</v>
      </c>
      <c r="G33" s="41"/>
      <c r="H33" s="41"/>
      <c r="I33" s="41"/>
      <c r="J33" s="41"/>
      <c r="K33" s="41"/>
      <c r="L33" s="272">
        <v>0</v>
      </c>
      <c r="M33" s="271"/>
      <c r="N33" s="271"/>
      <c r="O33" s="271"/>
      <c r="P33" s="271"/>
      <c r="Q33" s="41"/>
      <c r="R33" s="41"/>
      <c r="S33" s="41"/>
      <c r="T33" s="41"/>
      <c r="U33" s="41"/>
      <c r="V33" s="41"/>
      <c r="W33" s="270">
        <f>ROUND(BD94, 2)</f>
        <v>0</v>
      </c>
      <c r="X33" s="271"/>
      <c r="Y33" s="271"/>
      <c r="Z33" s="271"/>
      <c r="AA33" s="271"/>
      <c r="AB33" s="271"/>
      <c r="AC33" s="271"/>
      <c r="AD33" s="271"/>
      <c r="AE33" s="271"/>
      <c r="AF33" s="41"/>
      <c r="AG33" s="41"/>
      <c r="AH33" s="41"/>
      <c r="AI33" s="41"/>
      <c r="AJ33" s="41"/>
      <c r="AK33" s="270">
        <v>0</v>
      </c>
      <c r="AL33" s="271"/>
      <c r="AM33" s="271"/>
      <c r="AN33" s="271"/>
      <c r="AO33" s="271"/>
      <c r="AP33" s="41"/>
      <c r="AQ33" s="41"/>
      <c r="AR33" s="42"/>
      <c r="BE33" s="260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59"/>
    </row>
    <row r="35" spans="1:57" s="2" customFormat="1" ht="25.9" customHeight="1">
      <c r="A35" s="34"/>
      <c r="B35" s="35"/>
      <c r="C35" s="43"/>
      <c r="D35" s="44" t="s">
        <v>46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47</v>
      </c>
      <c r="U35" s="45"/>
      <c r="V35" s="45"/>
      <c r="W35" s="45"/>
      <c r="X35" s="276" t="s">
        <v>48</v>
      </c>
      <c r="Y35" s="274"/>
      <c r="Z35" s="274"/>
      <c r="AA35" s="274"/>
      <c r="AB35" s="274"/>
      <c r="AC35" s="45"/>
      <c r="AD35" s="45"/>
      <c r="AE35" s="45"/>
      <c r="AF35" s="45"/>
      <c r="AG35" s="45"/>
      <c r="AH35" s="45"/>
      <c r="AI35" s="45"/>
      <c r="AJ35" s="45"/>
      <c r="AK35" s="273">
        <f>SUM(AK26:AK33)</f>
        <v>0</v>
      </c>
      <c r="AL35" s="274"/>
      <c r="AM35" s="274"/>
      <c r="AN35" s="274"/>
      <c r="AO35" s="275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49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50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1.2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1.2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1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1.2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1.2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1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1.2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1.2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1.2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1.2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2" t="s">
        <v>51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52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51</v>
      </c>
      <c r="AI60" s="38"/>
      <c r="AJ60" s="38"/>
      <c r="AK60" s="38"/>
      <c r="AL60" s="38"/>
      <c r="AM60" s="52" t="s">
        <v>52</v>
      </c>
      <c r="AN60" s="38"/>
      <c r="AO60" s="38"/>
      <c r="AP60" s="36"/>
      <c r="AQ60" s="36"/>
      <c r="AR60" s="39"/>
      <c r="BE60" s="34"/>
    </row>
    <row r="61" spans="1:57" ht="11.2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1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1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5">
      <c r="A64" s="34"/>
      <c r="B64" s="35"/>
      <c r="C64" s="36"/>
      <c r="D64" s="49" t="s">
        <v>53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54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1.2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1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1.2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1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1.2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1.2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1.2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1.2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1.2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1.2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2" t="s">
        <v>51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52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51</v>
      </c>
      <c r="AI75" s="38"/>
      <c r="AJ75" s="38"/>
      <c r="AK75" s="38"/>
      <c r="AL75" s="38"/>
      <c r="AM75" s="52" t="s">
        <v>52</v>
      </c>
      <c r="AN75" s="38"/>
      <c r="AO75" s="38"/>
      <c r="AP75" s="36"/>
      <c r="AQ75" s="36"/>
      <c r="AR75" s="39"/>
      <c r="BE75" s="34"/>
    </row>
    <row r="76" spans="1:57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55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LYSA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55" t="str">
        <f>K6</f>
        <v>Sprtovní hala</v>
      </c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256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Lysá nad Labem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81" t="str">
        <f>IF(AN8= "","",AN8)</f>
        <v>12. 5. 2020</v>
      </c>
      <c r="AN87" s="281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Město Lysá nad Labem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30</v>
      </c>
      <c r="AJ89" s="36"/>
      <c r="AK89" s="36"/>
      <c r="AL89" s="36"/>
      <c r="AM89" s="282" t="str">
        <f>IF(E17="","",E17)</f>
        <v>JIKA CZ</v>
      </c>
      <c r="AN89" s="283"/>
      <c r="AO89" s="283"/>
      <c r="AP89" s="283"/>
      <c r="AQ89" s="36"/>
      <c r="AR89" s="39"/>
      <c r="AS89" s="285" t="s">
        <v>56</v>
      </c>
      <c r="AT89" s="286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28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33</v>
      </c>
      <c r="AJ90" s="36"/>
      <c r="AK90" s="36"/>
      <c r="AL90" s="36"/>
      <c r="AM90" s="282" t="str">
        <f>IF(E20="","",E20)</f>
        <v>Ing.Pavel Michálek</v>
      </c>
      <c r="AN90" s="283"/>
      <c r="AO90" s="283"/>
      <c r="AP90" s="283"/>
      <c r="AQ90" s="36"/>
      <c r="AR90" s="39"/>
      <c r="AS90" s="287"/>
      <c r="AT90" s="288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89"/>
      <c r="AT91" s="290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51" t="s">
        <v>57</v>
      </c>
      <c r="D92" s="252"/>
      <c r="E92" s="252"/>
      <c r="F92" s="252"/>
      <c r="G92" s="252"/>
      <c r="H92" s="73"/>
      <c r="I92" s="254" t="s">
        <v>58</v>
      </c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  <c r="AF92" s="252"/>
      <c r="AG92" s="280" t="s">
        <v>59</v>
      </c>
      <c r="AH92" s="252"/>
      <c r="AI92" s="252"/>
      <c r="AJ92" s="252"/>
      <c r="AK92" s="252"/>
      <c r="AL92" s="252"/>
      <c r="AM92" s="252"/>
      <c r="AN92" s="254" t="s">
        <v>60</v>
      </c>
      <c r="AO92" s="252"/>
      <c r="AP92" s="284"/>
      <c r="AQ92" s="74" t="s">
        <v>61</v>
      </c>
      <c r="AR92" s="39"/>
      <c r="AS92" s="75" t="s">
        <v>62</v>
      </c>
      <c r="AT92" s="76" t="s">
        <v>63</v>
      </c>
      <c r="AU92" s="76" t="s">
        <v>64</v>
      </c>
      <c r="AV92" s="76" t="s">
        <v>65</v>
      </c>
      <c r="AW92" s="76" t="s">
        <v>66</v>
      </c>
      <c r="AX92" s="76" t="s">
        <v>67</v>
      </c>
      <c r="AY92" s="76" t="s">
        <v>68</v>
      </c>
      <c r="AZ92" s="76" t="s">
        <v>69</v>
      </c>
      <c r="BA92" s="76" t="s">
        <v>70</v>
      </c>
      <c r="BB92" s="76" t="s">
        <v>71</v>
      </c>
      <c r="BC92" s="76" t="s">
        <v>72</v>
      </c>
      <c r="BD92" s="77" t="s">
        <v>73</v>
      </c>
      <c r="BE92" s="34"/>
    </row>
    <row r="93" spans="1:91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74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57">
        <f>ROUND(SUM(AG95:AG105),2)</f>
        <v>0</v>
      </c>
      <c r="AH94" s="257"/>
      <c r="AI94" s="257"/>
      <c r="AJ94" s="257"/>
      <c r="AK94" s="257"/>
      <c r="AL94" s="257"/>
      <c r="AM94" s="257"/>
      <c r="AN94" s="291">
        <f t="shared" ref="AN94:AN105" si="0">SUM(AG94,AT94)</f>
        <v>0</v>
      </c>
      <c r="AO94" s="291"/>
      <c r="AP94" s="291"/>
      <c r="AQ94" s="85" t="s">
        <v>1</v>
      </c>
      <c r="AR94" s="86"/>
      <c r="AS94" s="87">
        <f>ROUND(SUM(AS95:AS105),2)</f>
        <v>0</v>
      </c>
      <c r="AT94" s="88">
        <f t="shared" ref="AT94:AT105" si="1">ROUND(SUM(AV94:AW94),2)</f>
        <v>0</v>
      </c>
      <c r="AU94" s="89">
        <f>ROUND(SUM(AU95:AU105),5)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ROUND(SUM(AZ95:AZ105),2)</f>
        <v>0</v>
      </c>
      <c r="BA94" s="88">
        <f>ROUND(SUM(BA95:BA105),2)</f>
        <v>0</v>
      </c>
      <c r="BB94" s="88">
        <f>ROUND(SUM(BB95:BB105),2)</f>
        <v>0</v>
      </c>
      <c r="BC94" s="88">
        <f>ROUND(SUM(BC95:BC105),2)</f>
        <v>0</v>
      </c>
      <c r="BD94" s="90">
        <f>ROUND(SUM(BD95:BD105),2)</f>
        <v>0</v>
      </c>
      <c r="BS94" s="91" t="s">
        <v>75</v>
      </c>
      <c r="BT94" s="91" t="s">
        <v>76</v>
      </c>
      <c r="BU94" s="92" t="s">
        <v>77</v>
      </c>
      <c r="BV94" s="91" t="s">
        <v>78</v>
      </c>
      <c r="BW94" s="91" t="s">
        <v>5</v>
      </c>
      <c r="BX94" s="91" t="s">
        <v>79</v>
      </c>
      <c r="CL94" s="91" t="s">
        <v>1</v>
      </c>
    </row>
    <row r="95" spans="1:91" s="7" customFormat="1" ht="24.75" customHeight="1">
      <c r="A95" s="93" t="s">
        <v>80</v>
      </c>
      <c r="B95" s="94"/>
      <c r="C95" s="95"/>
      <c r="D95" s="253" t="s">
        <v>81</v>
      </c>
      <c r="E95" s="253"/>
      <c r="F95" s="253"/>
      <c r="G95" s="253"/>
      <c r="H95" s="253"/>
      <c r="I95" s="96"/>
      <c r="J95" s="253" t="s">
        <v>82</v>
      </c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78">
        <f>'LYSA 01 - SO-01-Vlastní b...'!J30</f>
        <v>0</v>
      </c>
      <c r="AH95" s="279"/>
      <c r="AI95" s="279"/>
      <c r="AJ95" s="279"/>
      <c r="AK95" s="279"/>
      <c r="AL95" s="279"/>
      <c r="AM95" s="279"/>
      <c r="AN95" s="278">
        <f t="shared" si="0"/>
        <v>0</v>
      </c>
      <c r="AO95" s="279"/>
      <c r="AP95" s="279"/>
      <c r="AQ95" s="97" t="s">
        <v>83</v>
      </c>
      <c r="AR95" s="98"/>
      <c r="AS95" s="99">
        <v>0</v>
      </c>
      <c r="AT95" s="100">
        <f t="shared" si="1"/>
        <v>0</v>
      </c>
      <c r="AU95" s="101">
        <f>'LYSA 01 - SO-01-Vlastní b...'!P158</f>
        <v>0</v>
      </c>
      <c r="AV95" s="100">
        <f>'LYSA 01 - SO-01-Vlastní b...'!J33</f>
        <v>0</v>
      </c>
      <c r="AW95" s="100">
        <f>'LYSA 01 - SO-01-Vlastní b...'!J34</f>
        <v>0</v>
      </c>
      <c r="AX95" s="100">
        <f>'LYSA 01 - SO-01-Vlastní b...'!J35</f>
        <v>0</v>
      </c>
      <c r="AY95" s="100">
        <f>'LYSA 01 - SO-01-Vlastní b...'!J36</f>
        <v>0</v>
      </c>
      <c r="AZ95" s="100">
        <f>'LYSA 01 - SO-01-Vlastní b...'!F33</f>
        <v>0</v>
      </c>
      <c r="BA95" s="100">
        <f>'LYSA 01 - SO-01-Vlastní b...'!F34</f>
        <v>0</v>
      </c>
      <c r="BB95" s="100">
        <f>'LYSA 01 - SO-01-Vlastní b...'!F35</f>
        <v>0</v>
      </c>
      <c r="BC95" s="100">
        <f>'LYSA 01 - SO-01-Vlastní b...'!F36</f>
        <v>0</v>
      </c>
      <c r="BD95" s="102">
        <f>'LYSA 01 - SO-01-Vlastní b...'!F37</f>
        <v>0</v>
      </c>
      <c r="BT95" s="103" t="s">
        <v>84</v>
      </c>
      <c r="BV95" s="103" t="s">
        <v>78</v>
      </c>
      <c r="BW95" s="103" t="s">
        <v>85</v>
      </c>
      <c r="BX95" s="103" t="s">
        <v>5</v>
      </c>
      <c r="CL95" s="103" t="s">
        <v>1</v>
      </c>
      <c r="CM95" s="103" t="s">
        <v>86</v>
      </c>
    </row>
    <row r="96" spans="1:91" s="7" customFormat="1" ht="24.75" customHeight="1">
      <c r="A96" s="93" t="s">
        <v>80</v>
      </c>
      <c r="B96" s="94"/>
      <c r="C96" s="95"/>
      <c r="D96" s="253" t="s">
        <v>87</v>
      </c>
      <c r="E96" s="253"/>
      <c r="F96" s="253"/>
      <c r="G96" s="253"/>
      <c r="H96" s="253"/>
      <c r="I96" s="96"/>
      <c r="J96" s="253" t="s">
        <v>88</v>
      </c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78">
        <f>'LYSA 02 - SO-02-Zpevněné ...'!J30</f>
        <v>0</v>
      </c>
      <c r="AH96" s="279"/>
      <c r="AI96" s="279"/>
      <c r="AJ96" s="279"/>
      <c r="AK96" s="279"/>
      <c r="AL96" s="279"/>
      <c r="AM96" s="279"/>
      <c r="AN96" s="278">
        <f t="shared" si="0"/>
        <v>0</v>
      </c>
      <c r="AO96" s="279"/>
      <c r="AP96" s="279"/>
      <c r="AQ96" s="97" t="s">
        <v>83</v>
      </c>
      <c r="AR96" s="98"/>
      <c r="AS96" s="99">
        <v>0</v>
      </c>
      <c r="AT96" s="100">
        <f t="shared" si="1"/>
        <v>0</v>
      </c>
      <c r="AU96" s="101">
        <f>'LYSA 02 - SO-02-Zpevněné ...'!P118</f>
        <v>0</v>
      </c>
      <c r="AV96" s="100">
        <f>'LYSA 02 - SO-02-Zpevněné ...'!J33</f>
        <v>0</v>
      </c>
      <c r="AW96" s="100">
        <f>'LYSA 02 - SO-02-Zpevněné ...'!J34</f>
        <v>0</v>
      </c>
      <c r="AX96" s="100">
        <f>'LYSA 02 - SO-02-Zpevněné ...'!J35</f>
        <v>0</v>
      </c>
      <c r="AY96" s="100">
        <f>'LYSA 02 - SO-02-Zpevněné ...'!J36</f>
        <v>0</v>
      </c>
      <c r="AZ96" s="100">
        <f>'LYSA 02 - SO-02-Zpevněné ...'!F33</f>
        <v>0</v>
      </c>
      <c r="BA96" s="100">
        <f>'LYSA 02 - SO-02-Zpevněné ...'!F34</f>
        <v>0</v>
      </c>
      <c r="BB96" s="100">
        <f>'LYSA 02 - SO-02-Zpevněné ...'!F35</f>
        <v>0</v>
      </c>
      <c r="BC96" s="100">
        <f>'LYSA 02 - SO-02-Zpevněné ...'!F36</f>
        <v>0</v>
      </c>
      <c r="BD96" s="102">
        <f>'LYSA 02 - SO-02-Zpevněné ...'!F37</f>
        <v>0</v>
      </c>
      <c r="BT96" s="103" t="s">
        <v>84</v>
      </c>
      <c r="BV96" s="103" t="s">
        <v>78</v>
      </c>
      <c r="BW96" s="103" t="s">
        <v>89</v>
      </c>
      <c r="BX96" s="103" t="s">
        <v>5</v>
      </c>
      <c r="CL96" s="103" t="s">
        <v>1</v>
      </c>
      <c r="CM96" s="103" t="s">
        <v>86</v>
      </c>
    </row>
    <row r="97" spans="1:91" s="7" customFormat="1" ht="24.75" customHeight="1">
      <c r="A97" s="93" t="s">
        <v>80</v>
      </c>
      <c r="B97" s="94"/>
      <c r="C97" s="95"/>
      <c r="D97" s="253" t="s">
        <v>90</v>
      </c>
      <c r="E97" s="253"/>
      <c r="F97" s="253"/>
      <c r="G97" s="253"/>
      <c r="H97" s="253"/>
      <c r="I97" s="96"/>
      <c r="J97" s="253" t="s">
        <v>91</v>
      </c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78">
        <f>'LYSA 03 - SO-03-Venkovní ...'!J30</f>
        <v>0</v>
      </c>
      <c r="AH97" s="279"/>
      <c r="AI97" s="279"/>
      <c r="AJ97" s="279"/>
      <c r="AK97" s="279"/>
      <c r="AL97" s="279"/>
      <c r="AM97" s="279"/>
      <c r="AN97" s="278">
        <f t="shared" si="0"/>
        <v>0</v>
      </c>
      <c r="AO97" s="279"/>
      <c r="AP97" s="279"/>
      <c r="AQ97" s="97" t="s">
        <v>83</v>
      </c>
      <c r="AR97" s="98"/>
      <c r="AS97" s="99">
        <v>0</v>
      </c>
      <c r="AT97" s="100">
        <f t="shared" si="1"/>
        <v>0</v>
      </c>
      <c r="AU97" s="101">
        <f>'LYSA 03 - SO-03-Venkovní ...'!P118</f>
        <v>0</v>
      </c>
      <c r="AV97" s="100">
        <f>'LYSA 03 - SO-03-Venkovní ...'!J33</f>
        <v>0</v>
      </c>
      <c r="AW97" s="100">
        <f>'LYSA 03 - SO-03-Venkovní ...'!J34</f>
        <v>0</v>
      </c>
      <c r="AX97" s="100">
        <f>'LYSA 03 - SO-03-Venkovní ...'!J35</f>
        <v>0</v>
      </c>
      <c r="AY97" s="100">
        <f>'LYSA 03 - SO-03-Venkovní ...'!J36</f>
        <v>0</v>
      </c>
      <c r="AZ97" s="100">
        <f>'LYSA 03 - SO-03-Venkovní ...'!F33</f>
        <v>0</v>
      </c>
      <c r="BA97" s="100">
        <f>'LYSA 03 - SO-03-Venkovní ...'!F34</f>
        <v>0</v>
      </c>
      <c r="BB97" s="100">
        <f>'LYSA 03 - SO-03-Venkovní ...'!F35</f>
        <v>0</v>
      </c>
      <c r="BC97" s="100">
        <f>'LYSA 03 - SO-03-Venkovní ...'!F36</f>
        <v>0</v>
      </c>
      <c r="BD97" s="102">
        <f>'LYSA 03 - SO-03-Venkovní ...'!F37</f>
        <v>0</v>
      </c>
      <c r="BT97" s="103" t="s">
        <v>84</v>
      </c>
      <c r="BV97" s="103" t="s">
        <v>78</v>
      </c>
      <c r="BW97" s="103" t="s">
        <v>92</v>
      </c>
      <c r="BX97" s="103" t="s">
        <v>5</v>
      </c>
      <c r="CL97" s="103" t="s">
        <v>1</v>
      </c>
      <c r="CM97" s="103" t="s">
        <v>86</v>
      </c>
    </row>
    <row r="98" spans="1:91" s="7" customFormat="1" ht="24.75" customHeight="1">
      <c r="A98" s="93" t="s">
        <v>80</v>
      </c>
      <c r="B98" s="94"/>
      <c r="C98" s="95"/>
      <c r="D98" s="253" t="s">
        <v>93</v>
      </c>
      <c r="E98" s="253"/>
      <c r="F98" s="253"/>
      <c r="G98" s="253"/>
      <c r="H98" s="253"/>
      <c r="I98" s="96"/>
      <c r="J98" s="253" t="s">
        <v>94</v>
      </c>
      <c r="K98" s="253"/>
      <c r="L98" s="253"/>
      <c r="M98" s="253"/>
      <c r="N98" s="253"/>
      <c r="O98" s="253"/>
      <c r="P98" s="253"/>
      <c r="Q98" s="253"/>
      <c r="R98" s="253"/>
      <c r="S98" s="253"/>
      <c r="T98" s="253"/>
      <c r="U98" s="253"/>
      <c r="V98" s="253"/>
      <c r="W98" s="253"/>
      <c r="X98" s="253"/>
      <c r="Y98" s="253"/>
      <c r="Z98" s="253"/>
      <c r="AA98" s="253"/>
      <c r="AB98" s="253"/>
      <c r="AC98" s="253"/>
      <c r="AD98" s="253"/>
      <c r="AE98" s="253"/>
      <c r="AF98" s="253"/>
      <c r="AG98" s="278">
        <f>'LYSA 04 - SO-04-Venkovní ...'!J30</f>
        <v>0</v>
      </c>
      <c r="AH98" s="279"/>
      <c r="AI98" s="279"/>
      <c r="AJ98" s="279"/>
      <c r="AK98" s="279"/>
      <c r="AL98" s="279"/>
      <c r="AM98" s="279"/>
      <c r="AN98" s="278">
        <f t="shared" si="0"/>
        <v>0</v>
      </c>
      <c r="AO98" s="279"/>
      <c r="AP98" s="279"/>
      <c r="AQ98" s="97" t="s">
        <v>83</v>
      </c>
      <c r="AR98" s="98"/>
      <c r="AS98" s="99">
        <v>0</v>
      </c>
      <c r="AT98" s="100">
        <f t="shared" si="1"/>
        <v>0</v>
      </c>
      <c r="AU98" s="101">
        <f>'LYSA 04 - SO-04-Venkovní ...'!P118</f>
        <v>0</v>
      </c>
      <c r="AV98" s="100">
        <f>'LYSA 04 - SO-04-Venkovní ...'!J33</f>
        <v>0</v>
      </c>
      <c r="AW98" s="100">
        <f>'LYSA 04 - SO-04-Venkovní ...'!J34</f>
        <v>0</v>
      </c>
      <c r="AX98" s="100">
        <f>'LYSA 04 - SO-04-Venkovní ...'!J35</f>
        <v>0</v>
      </c>
      <c r="AY98" s="100">
        <f>'LYSA 04 - SO-04-Venkovní ...'!J36</f>
        <v>0</v>
      </c>
      <c r="AZ98" s="100">
        <f>'LYSA 04 - SO-04-Venkovní ...'!F33</f>
        <v>0</v>
      </c>
      <c r="BA98" s="100">
        <f>'LYSA 04 - SO-04-Venkovní ...'!F34</f>
        <v>0</v>
      </c>
      <c r="BB98" s="100">
        <f>'LYSA 04 - SO-04-Venkovní ...'!F35</f>
        <v>0</v>
      </c>
      <c r="BC98" s="100">
        <f>'LYSA 04 - SO-04-Venkovní ...'!F36</f>
        <v>0</v>
      </c>
      <c r="BD98" s="102">
        <f>'LYSA 04 - SO-04-Venkovní ...'!F37</f>
        <v>0</v>
      </c>
      <c r="BT98" s="103" t="s">
        <v>84</v>
      </c>
      <c r="BV98" s="103" t="s">
        <v>78</v>
      </c>
      <c r="BW98" s="103" t="s">
        <v>95</v>
      </c>
      <c r="BX98" s="103" t="s">
        <v>5</v>
      </c>
      <c r="CL98" s="103" t="s">
        <v>1</v>
      </c>
      <c r="CM98" s="103" t="s">
        <v>86</v>
      </c>
    </row>
    <row r="99" spans="1:91" s="7" customFormat="1" ht="24.75" customHeight="1">
      <c r="A99" s="93" t="s">
        <v>80</v>
      </c>
      <c r="B99" s="94"/>
      <c r="C99" s="95"/>
      <c r="D99" s="253" t="s">
        <v>96</v>
      </c>
      <c r="E99" s="253"/>
      <c r="F99" s="253"/>
      <c r="G99" s="253"/>
      <c r="H99" s="253"/>
      <c r="I99" s="96"/>
      <c r="J99" s="253" t="s">
        <v>97</v>
      </c>
      <c r="K99" s="253"/>
      <c r="L99" s="253"/>
      <c r="M99" s="253"/>
      <c r="N99" s="253"/>
      <c r="O99" s="253"/>
      <c r="P99" s="253"/>
      <c r="Q99" s="253"/>
      <c r="R99" s="253"/>
      <c r="S99" s="253"/>
      <c r="T99" s="253"/>
      <c r="U99" s="253"/>
      <c r="V99" s="253"/>
      <c r="W99" s="253"/>
      <c r="X99" s="253"/>
      <c r="Y99" s="253"/>
      <c r="Z99" s="253"/>
      <c r="AA99" s="253"/>
      <c r="AB99" s="253"/>
      <c r="AC99" s="253"/>
      <c r="AD99" s="253"/>
      <c r="AE99" s="253"/>
      <c r="AF99" s="253"/>
      <c r="AG99" s="278">
        <f>'LYSA 05 - SO-05-Trafostanice'!J30</f>
        <v>0</v>
      </c>
      <c r="AH99" s="279"/>
      <c r="AI99" s="279"/>
      <c r="AJ99" s="279"/>
      <c r="AK99" s="279"/>
      <c r="AL99" s="279"/>
      <c r="AM99" s="279"/>
      <c r="AN99" s="278">
        <f t="shared" si="0"/>
        <v>0</v>
      </c>
      <c r="AO99" s="279"/>
      <c r="AP99" s="279"/>
      <c r="AQ99" s="97" t="s">
        <v>83</v>
      </c>
      <c r="AR99" s="98"/>
      <c r="AS99" s="99">
        <v>0</v>
      </c>
      <c r="AT99" s="100">
        <f t="shared" si="1"/>
        <v>0</v>
      </c>
      <c r="AU99" s="101">
        <f>'LYSA 05 - SO-05-Trafostanice'!P118</f>
        <v>0</v>
      </c>
      <c r="AV99" s="100">
        <f>'LYSA 05 - SO-05-Trafostanice'!J33</f>
        <v>0</v>
      </c>
      <c r="AW99" s="100">
        <f>'LYSA 05 - SO-05-Trafostanice'!J34</f>
        <v>0</v>
      </c>
      <c r="AX99" s="100">
        <f>'LYSA 05 - SO-05-Trafostanice'!J35</f>
        <v>0</v>
      </c>
      <c r="AY99" s="100">
        <f>'LYSA 05 - SO-05-Trafostanice'!J36</f>
        <v>0</v>
      </c>
      <c r="AZ99" s="100">
        <f>'LYSA 05 - SO-05-Trafostanice'!F33</f>
        <v>0</v>
      </c>
      <c r="BA99" s="100">
        <f>'LYSA 05 - SO-05-Trafostanice'!F34</f>
        <v>0</v>
      </c>
      <c r="BB99" s="100">
        <f>'LYSA 05 - SO-05-Trafostanice'!F35</f>
        <v>0</v>
      </c>
      <c r="BC99" s="100">
        <f>'LYSA 05 - SO-05-Trafostanice'!F36</f>
        <v>0</v>
      </c>
      <c r="BD99" s="102">
        <f>'LYSA 05 - SO-05-Trafostanice'!F37</f>
        <v>0</v>
      </c>
      <c r="BT99" s="103" t="s">
        <v>84</v>
      </c>
      <c r="BV99" s="103" t="s">
        <v>78</v>
      </c>
      <c r="BW99" s="103" t="s">
        <v>98</v>
      </c>
      <c r="BX99" s="103" t="s">
        <v>5</v>
      </c>
      <c r="CL99" s="103" t="s">
        <v>1</v>
      </c>
      <c r="CM99" s="103" t="s">
        <v>86</v>
      </c>
    </row>
    <row r="100" spans="1:91" s="7" customFormat="1" ht="24.75" customHeight="1">
      <c r="A100" s="93" t="s">
        <v>80</v>
      </c>
      <c r="B100" s="94"/>
      <c r="C100" s="95"/>
      <c r="D100" s="253" t="s">
        <v>99</v>
      </c>
      <c r="E100" s="253"/>
      <c r="F100" s="253"/>
      <c r="G100" s="253"/>
      <c r="H100" s="253"/>
      <c r="I100" s="96"/>
      <c r="J100" s="253" t="s">
        <v>100</v>
      </c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C100" s="253"/>
      <c r="AD100" s="253"/>
      <c r="AE100" s="253"/>
      <c r="AF100" s="253"/>
      <c r="AG100" s="278">
        <f>'LYSA 06 - SO-06-Vedení plynu'!J30</f>
        <v>0</v>
      </c>
      <c r="AH100" s="279"/>
      <c r="AI100" s="279"/>
      <c r="AJ100" s="279"/>
      <c r="AK100" s="279"/>
      <c r="AL100" s="279"/>
      <c r="AM100" s="279"/>
      <c r="AN100" s="278">
        <f t="shared" si="0"/>
        <v>0</v>
      </c>
      <c r="AO100" s="279"/>
      <c r="AP100" s="279"/>
      <c r="AQ100" s="97" t="s">
        <v>83</v>
      </c>
      <c r="AR100" s="98"/>
      <c r="AS100" s="99">
        <v>0</v>
      </c>
      <c r="AT100" s="100">
        <f t="shared" si="1"/>
        <v>0</v>
      </c>
      <c r="AU100" s="101">
        <f>'LYSA 06 - SO-06-Vedení plynu'!P118</f>
        <v>0</v>
      </c>
      <c r="AV100" s="100">
        <f>'LYSA 06 - SO-06-Vedení plynu'!J33</f>
        <v>0</v>
      </c>
      <c r="AW100" s="100">
        <f>'LYSA 06 - SO-06-Vedení plynu'!J34</f>
        <v>0</v>
      </c>
      <c r="AX100" s="100">
        <f>'LYSA 06 - SO-06-Vedení plynu'!J35</f>
        <v>0</v>
      </c>
      <c r="AY100" s="100">
        <f>'LYSA 06 - SO-06-Vedení plynu'!J36</f>
        <v>0</v>
      </c>
      <c r="AZ100" s="100">
        <f>'LYSA 06 - SO-06-Vedení plynu'!F33</f>
        <v>0</v>
      </c>
      <c r="BA100" s="100">
        <f>'LYSA 06 - SO-06-Vedení plynu'!F34</f>
        <v>0</v>
      </c>
      <c r="BB100" s="100">
        <f>'LYSA 06 - SO-06-Vedení plynu'!F35</f>
        <v>0</v>
      </c>
      <c r="BC100" s="100">
        <f>'LYSA 06 - SO-06-Vedení plynu'!F36</f>
        <v>0</v>
      </c>
      <c r="BD100" s="102">
        <f>'LYSA 06 - SO-06-Vedení plynu'!F37</f>
        <v>0</v>
      </c>
      <c r="BT100" s="103" t="s">
        <v>84</v>
      </c>
      <c r="BV100" s="103" t="s">
        <v>78</v>
      </c>
      <c r="BW100" s="103" t="s">
        <v>101</v>
      </c>
      <c r="BX100" s="103" t="s">
        <v>5</v>
      </c>
      <c r="CL100" s="103" t="s">
        <v>1</v>
      </c>
      <c r="CM100" s="103" t="s">
        <v>86</v>
      </c>
    </row>
    <row r="101" spans="1:91" s="7" customFormat="1" ht="24.75" customHeight="1">
      <c r="A101" s="93" t="s">
        <v>80</v>
      </c>
      <c r="B101" s="94"/>
      <c r="C101" s="95"/>
      <c r="D101" s="253" t="s">
        <v>102</v>
      </c>
      <c r="E101" s="253"/>
      <c r="F101" s="253"/>
      <c r="G101" s="253"/>
      <c r="H101" s="253"/>
      <c r="I101" s="96"/>
      <c r="J101" s="253" t="s">
        <v>103</v>
      </c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78">
        <f>'LYSA 07 - SO-07-Vedení sl...'!J30</f>
        <v>0</v>
      </c>
      <c r="AH101" s="279"/>
      <c r="AI101" s="279"/>
      <c r="AJ101" s="279"/>
      <c r="AK101" s="279"/>
      <c r="AL101" s="279"/>
      <c r="AM101" s="279"/>
      <c r="AN101" s="278">
        <f t="shared" si="0"/>
        <v>0</v>
      </c>
      <c r="AO101" s="279"/>
      <c r="AP101" s="279"/>
      <c r="AQ101" s="97" t="s">
        <v>83</v>
      </c>
      <c r="AR101" s="98"/>
      <c r="AS101" s="99">
        <v>0</v>
      </c>
      <c r="AT101" s="100">
        <f t="shared" si="1"/>
        <v>0</v>
      </c>
      <c r="AU101" s="101">
        <f>'LYSA 07 - SO-07-Vedení sl...'!P118</f>
        <v>0</v>
      </c>
      <c r="AV101" s="100">
        <f>'LYSA 07 - SO-07-Vedení sl...'!J33</f>
        <v>0</v>
      </c>
      <c r="AW101" s="100">
        <f>'LYSA 07 - SO-07-Vedení sl...'!J34</f>
        <v>0</v>
      </c>
      <c r="AX101" s="100">
        <f>'LYSA 07 - SO-07-Vedení sl...'!J35</f>
        <v>0</v>
      </c>
      <c r="AY101" s="100">
        <f>'LYSA 07 - SO-07-Vedení sl...'!J36</f>
        <v>0</v>
      </c>
      <c r="AZ101" s="100">
        <f>'LYSA 07 - SO-07-Vedení sl...'!F33</f>
        <v>0</v>
      </c>
      <c r="BA101" s="100">
        <f>'LYSA 07 - SO-07-Vedení sl...'!F34</f>
        <v>0</v>
      </c>
      <c r="BB101" s="100">
        <f>'LYSA 07 - SO-07-Vedení sl...'!F35</f>
        <v>0</v>
      </c>
      <c r="BC101" s="100">
        <f>'LYSA 07 - SO-07-Vedení sl...'!F36</f>
        <v>0</v>
      </c>
      <c r="BD101" s="102">
        <f>'LYSA 07 - SO-07-Vedení sl...'!F37</f>
        <v>0</v>
      </c>
      <c r="BT101" s="103" t="s">
        <v>84</v>
      </c>
      <c r="BV101" s="103" t="s">
        <v>78</v>
      </c>
      <c r="BW101" s="103" t="s">
        <v>104</v>
      </c>
      <c r="BX101" s="103" t="s">
        <v>5</v>
      </c>
      <c r="CL101" s="103" t="s">
        <v>1</v>
      </c>
      <c r="CM101" s="103" t="s">
        <v>86</v>
      </c>
    </row>
    <row r="102" spans="1:91" s="7" customFormat="1" ht="24.75" customHeight="1">
      <c r="A102" s="93" t="s">
        <v>80</v>
      </c>
      <c r="B102" s="94"/>
      <c r="C102" s="95"/>
      <c r="D102" s="253" t="s">
        <v>105</v>
      </c>
      <c r="E102" s="253"/>
      <c r="F102" s="253"/>
      <c r="G102" s="253"/>
      <c r="H102" s="253"/>
      <c r="I102" s="96"/>
      <c r="J102" s="253" t="s">
        <v>106</v>
      </c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78">
        <f>'LYSA 08 - SO-08-Sadové úp...'!J30</f>
        <v>0</v>
      </c>
      <c r="AH102" s="279"/>
      <c r="AI102" s="279"/>
      <c r="AJ102" s="279"/>
      <c r="AK102" s="279"/>
      <c r="AL102" s="279"/>
      <c r="AM102" s="279"/>
      <c r="AN102" s="278">
        <f t="shared" si="0"/>
        <v>0</v>
      </c>
      <c r="AO102" s="279"/>
      <c r="AP102" s="279"/>
      <c r="AQ102" s="97" t="s">
        <v>83</v>
      </c>
      <c r="AR102" s="98"/>
      <c r="AS102" s="99">
        <v>0</v>
      </c>
      <c r="AT102" s="100">
        <f t="shared" si="1"/>
        <v>0</v>
      </c>
      <c r="AU102" s="101">
        <f>'LYSA 08 - SO-08-Sadové úp...'!P118</f>
        <v>0</v>
      </c>
      <c r="AV102" s="100">
        <f>'LYSA 08 - SO-08-Sadové úp...'!J33</f>
        <v>0</v>
      </c>
      <c r="AW102" s="100">
        <f>'LYSA 08 - SO-08-Sadové úp...'!J34</f>
        <v>0</v>
      </c>
      <c r="AX102" s="100">
        <f>'LYSA 08 - SO-08-Sadové úp...'!J35</f>
        <v>0</v>
      </c>
      <c r="AY102" s="100">
        <f>'LYSA 08 - SO-08-Sadové úp...'!J36</f>
        <v>0</v>
      </c>
      <c r="AZ102" s="100">
        <f>'LYSA 08 - SO-08-Sadové úp...'!F33</f>
        <v>0</v>
      </c>
      <c r="BA102" s="100">
        <f>'LYSA 08 - SO-08-Sadové úp...'!F34</f>
        <v>0</v>
      </c>
      <c r="BB102" s="100">
        <f>'LYSA 08 - SO-08-Sadové úp...'!F35</f>
        <v>0</v>
      </c>
      <c r="BC102" s="100">
        <f>'LYSA 08 - SO-08-Sadové úp...'!F36</f>
        <v>0</v>
      </c>
      <c r="BD102" s="102">
        <f>'LYSA 08 - SO-08-Sadové úp...'!F37</f>
        <v>0</v>
      </c>
      <c r="BT102" s="103" t="s">
        <v>84</v>
      </c>
      <c r="BV102" s="103" t="s">
        <v>78</v>
      </c>
      <c r="BW102" s="103" t="s">
        <v>107</v>
      </c>
      <c r="BX102" s="103" t="s">
        <v>5</v>
      </c>
      <c r="CL102" s="103" t="s">
        <v>1</v>
      </c>
      <c r="CM102" s="103" t="s">
        <v>86</v>
      </c>
    </row>
    <row r="103" spans="1:91" s="7" customFormat="1" ht="24.75" customHeight="1">
      <c r="A103" s="93" t="s">
        <v>80</v>
      </c>
      <c r="B103" s="94"/>
      <c r="C103" s="95"/>
      <c r="D103" s="253" t="s">
        <v>108</v>
      </c>
      <c r="E103" s="253"/>
      <c r="F103" s="253"/>
      <c r="G103" s="253"/>
      <c r="H103" s="253"/>
      <c r="I103" s="96"/>
      <c r="J103" s="253" t="s">
        <v>109</v>
      </c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78">
        <f>'LYSA 09 - SO-09-Demolice'!J30</f>
        <v>0</v>
      </c>
      <c r="AH103" s="279"/>
      <c r="AI103" s="279"/>
      <c r="AJ103" s="279"/>
      <c r="AK103" s="279"/>
      <c r="AL103" s="279"/>
      <c r="AM103" s="279"/>
      <c r="AN103" s="278">
        <f t="shared" si="0"/>
        <v>0</v>
      </c>
      <c r="AO103" s="279"/>
      <c r="AP103" s="279"/>
      <c r="AQ103" s="97" t="s">
        <v>83</v>
      </c>
      <c r="AR103" s="98"/>
      <c r="AS103" s="99">
        <v>0</v>
      </c>
      <c r="AT103" s="100">
        <f t="shared" si="1"/>
        <v>0</v>
      </c>
      <c r="AU103" s="101">
        <f>'LYSA 09 - SO-09-Demolice'!P120</f>
        <v>0</v>
      </c>
      <c r="AV103" s="100">
        <f>'LYSA 09 - SO-09-Demolice'!J33</f>
        <v>0</v>
      </c>
      <c r="AW103" s="100">
        <f>'LYSA 09 - SO-09-Demolice'!J34</f>
        <v>0</v>
      </c>
      <c r="AX103" s="100">
        <f>'LYSA 09 - SO-09-Demolice'!J35</f>
        <v>0</v>
      </c>
      <c r="AY103" s="100">
        <f>'LYSA 09 - SO-09-Demolice'!J36</f>
        <v>0</v>
      </c>
      <c r="AZ103" s="100">
        <f>'LYSA 09 - SO-09-Demolice'!F33</f>
        <v>0</v>
      </c>
      <c r="BA103" s="100">
        <f>'LYSA 09 - SO-09-Demolice'!F34</f>
        <v>0</v>
      </c>
      <c r="BB103" s="100">
        <f>'LYSA 09 - SO-09-Demolice'!F35</f>
        <v>0</v>
      </c>
      <c r="BC103" s="100">
        <f>'LYSA 09 - SO-09-Demolice'!F36</f>
        <v>0</v>
      </c>
      <c r="BD103" s="102">
        <f>'LYSA 09 - SO-09-Demolice'!F37</f>
        <v>0</v>
      </c>
      <c r="BT103" s="103" t="s">
        <v>84</v>
      </c>
      <c r="BV103" s="103" t="s">
        <v>78</v>
      </c>
      <c r="BW103" s="103" t="s">
        <v>110</v>
      </c>
      <c r="BX103" s="103" t="s">
        <v>5</v>
      </c>
      <c r="CL103" s="103" t="s">
        <v>1</v>
      </c>
      <c r="CM103" s="103" t="s">
        <v>86</v>
      </c>
    </row>
    <row r="104" spans="1:91" s="7" customFormat="1" ht="24.75" customHeight="1">
      <c r="A104" s="93" t="s">
        <v>80</v>
      </c>
      <c r="B104" s="94"/>
      <c r="C104" s="95"/>
      <c r="D104" s="253" t="s">
        <v>111</v>
      </c>
      <c r="E104" s="253"/>
      <c r="F104" s="253"/>
      <c r="G104" s="253"/>
      <c r="H104" s="253"/>
      <c r="I104" s="96"/>
      <c r="J104" s="253" t="s">
        <v>112</v>
      </c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78">
        <f>'LYSA 10 - SO-10-Veřejné o...'!J30</f>
        <v>0</v>
      </c>
      <c r="AH104" s="279"/>
      <c r="AI104" s="279"/>
      <c r="AJ104" s="279"/>
      <c r="AK104" s="279"/>
      <c r="AL104" s="279"/>
      <c r="AM104" s="279"/>
      <c r="AN104" s="278">
        <f t="shared" si="0"/>
        <v>0</v>
      </c>
      <c r="AO104" s="279"/>
      <c r="AP104" s="279"/>
      <c r="AQ104" s="97" t="s">
        <v>83</v>
      </c>
      <c r="AR104" s="98"/>
      <c r="AS104" s="99">
        <v>0</v>
      </c>
      <c r="AT104" s="100">
        <f t="shared" si="1"/>
        <v>0</v>
      </c>
      <c r="AU104" s="101">
        <f>'LYSA 10 - SO-10-Veřejné o...'!P118</f>
        <v>0</v>
      </c>
      <c r="AV104" s="100">
        <f>'LYSA 10 - SO-10-Veřejné o...'!J33</f>
        <v>0</v>
      </c>
      <c r="AW104" s="100">
        <f>'LYSA 10 - SO-10-Veřejné o...'!J34</f>
        <v>0</v>
      </c>
      <c r="AX104" s="100">
        <f>'LYSA 10 - SO-10-Veřejné o...'!J35</f>
        <v>0</v>
      </c>
      <c r="AY104" s="100">
        <f>'LYSA 10 - SO-10-Veřejné o...'!J36</f>
        <v>0</v>
      </c>
      <c r="AZ104" s="100">
        <f>'LYSA 10 - SO-10-Veřejné o...'!F33</f>
        <v>0</v>
      </c>
      <c r="BA104" s="100">
        <f>'LYSA 10 - SO-10-Veřejné o...'!F34</f>
        <v>0</v>
      </c>
      <c r="BB104" s="100">
        <f>'LYSA 10 - SO-10-Veřejné o...'!F35</f>
        <v>0</v>
      </c>
      <c r="BC104" s="100">
        <f>'LYSA 10 - SO-10-Veřejné o...'!F36</f>
        <v>0</v>
      </c>
      <c r="BD104" s="102">
        <f>'LYSA 10 - SO-10-Veřejné o...'!F37</f>
        <v>0</v>
      </c>
      <c r="BT104" s="103" t="s">
        <v>84</v>
      </c>
      <c r="BV104" s="103" t="s">
        <v>78</v>
      </c>
      <c r="BW104" s="103" t="s">
        <v>113</v>
      </c>
      <c r="BX104" s="103" t="s">
        <v>5</v>
      </c>
      <c r="CL104" s="103" t="s">
        <v>1</v>
      </c>
      <c r="CM104" s="103" t="s">
        <v>86</v>
      </c>
    </row>
    <row r="105" spans="1:91" s="7" customFormat="1" ht="24.75" customHeight="1">
      <c r="A105" s="93" t="s">
        <v>80</v>
      </c>
      <c r="B105" s="94"/>
      <c r="C105" s="95"/>
      <c r="D105" s="253" t="s">
        <v>114</v>
      </c>
      <c r="E105" s="253"/>
      <c r="F105" s="253"/>
      <c r="G105" s="253"/>
      <c r="H105" s="253"/>
      <c r="I105" s="96"/>
      <c r="J105" s="253" t="s">
        <v>115</v>
      </c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78">
        <f>'LYSA 12 - SO-12-Interiero...'!J30</f>
        <v>0</v>
      </c>
      <c r="AH105" s="279"/>
      <c r="AI105" s="279"/>
      <c r="AJ105" s="279"/>
      <c r="AK105" s="279"/>
      <c r="AL105" s="279"/>
      <c r="AM105" s="279"/>
      <c r="AN105" s="278">
        <f t="shared" si="0"/>
        <v>0</v>
      </c>
      <c r="AO105" s="279"/>
      <c r="AP105" s="279"/>
      <c r="AQ105" s="97" t="s">
        <v>83</v>
      </c>
      <c r="AR105" s="98"/>
      <c r="AS105" s="104">
        <v>0</v>
      </c>
      <c r="AT105" s="105">
        <f t="shared" si="1"/>
        <v>0</v>
      </c>
      <c r="AU105" s="106">
        <f>'LYSA 12 - SO-12-Interiero...'!P118</f>
        <v>0</v>
      </c>
      <c r="AV105" s="105">
        <f>'LYSA 12 - SO-12-Interiero...'!J33</f>
        <v>0</v>
      </c>
      <c r="AW105" s="105">
        <f>'LYSA 12 - SO-12-Interiero...'!J34</f>
        <v>0</v>
      </c>
      <c r="AX105" s="105">
        <f>'LYSA 12 - SO-12-Interiero...'!J35</f>
        <v>0</v>
      </c>
      <c r="AY105" s="105">
        <f>'LYSA 12 - SO-12-Interiero...'!J36</f>
        <v>0</v>
      </c>
      <c r="AZ105" s="105">
        <f>'LYSA 12 - SO-12-Interiero...'!F33</f>
        <v>0</v>
      </c>
      <c r="BA105" s="105">
        <f>'LYSA 12 - SO-12-Interiero...'!F34</f>
        <v>0</v>
      </c>
      <c r="BB105" s="105">
        <f>'LYSA 12 - SO-12-Interiero...'!F35</f>
        <v>0</v>
      </c>
      <c r="BC105" s="105">
        <f>'LYSA 12 - SO-12-Interiero...'!F36</f>
        <v>0</v>
      </c>
      <c r="BD105" s="107">
        <f>'LYSA 12 - SO-12-Interiero...'!F37</f>
        <v>0</v>
      </c>
      <c r="BT105" s="103" t="s">
        <v>84</v>
      </c>
      <c r="BV105" s="103" t="s">
        <v>78</v>
      </c>
      <c r="BW105" s="103" t="s">
        <v>116</v>
      </c>
      <c r="BX105" s="103" t="s">
        <v>5</v>
      </c>
      <c r="CL105" s="103" t="s">
        <v>1</v>
      </c>
      <c r="CM105" s="103" t="s">
        <v>86</v>
      </c>
    </row>
    <row r="106" spans="1:91" s="2" customFormat="1" ht="30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9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</row>
    <row r="107" spans="1:91" s="2" customFormat="1" ht="6.95" customHeight="1">
      <c r="A107" s="3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39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</row>
  </sheetData>
  <sheetProtection algorithmName="SHA-512" hashValue="LuKkBORjXyac5va7o9YK2di4ZOlGnW4HD3AhdXV5eX8mBmAF575Dqe4eksXU5g4Ku7GyuxVFhPdUByXo1LhODg==" saltValue="ItngAnbgqe3FJO7IL29urlw49meQnbFS2xFV36I9wcGUVmXREe7H/tVeWVMzbCxoXBx3h6VPmvdvWTbPTs4rpg==" spinCount="100000" sheet="1" objects="1" scenarios="1" formatColumns="0" formatRows="0"/>
  <mergeCells count="82">
    <mergeCell ref="AN105:AP105"/>
    <mergeCell ref="AG105:AM105"/>
    <mergeCell ref="AN94:AP94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N95:AP95"/>
    <mergeCell ref="AS89:AT91"/>
    <mergeCell ref="AK32:AO32"/>
    <mergeCell ref="L32:P32"/>
    <mergeCell ref="W32:AE32"/>
    <mergeCell ref="AK33:AO33"/>
    <mergeCell ref="L33:P33"/>
    <mergeCell ref="W33:AE33"/>
    <mergeCell ref="AK30:AO30"/>
    <mergeCell ref="L30:P30"/>
    <mergeCell ref="W30:AE30"/>
    <mergeCell ref="L31:P31"/>
    <mergeCell ref="W31:AE31"/>
    <mergeCell ref="AK31:AO31"/>
    <mergeCell ref="L85:AO85"/>
    <mergeCell ref="D105:H105"/>
    <mergeCell ref="J105:AF10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LYSA 01 - SO-01-Vlastní b...'!C2" display="/" xr:uid="{00000000-0004-0000-0000-000000000000}"/>
    <hyperlink ref="A96" location="'LYSA 02 - SO-02-Zpevněné ...'!C2" display="/" xr:uid="{00000000-0004-0000-0000-000001000000}"/>
    <hyperlink ref="A97" location="'LYSA 03 - SO-03-Venkovní ...'!C2" display="/" xr:uid="{00000000-0004-0000-0000-000002000000}"/>
    <hyperlink ref="A98" location="'LYSA 04 - SO-04-Venkovní ...'!C2" display="/" xr:uid="{00000000-0004-0000-0000-000003000000}"/>
    <hyperlink ref="A99" location="'LYSA 05 - SO-05-Trafostanice'!C2" display="/" xr:uid="{00000000-0004-0000-0000-000004000000}"/>
    <hyperlink ref="A100" location="'LYSA 06 - SO-06-Vedení plynu'!C2" display="/" xr:uid="{00000000-0004-0000-0000-000005000000}"/>
    <hyperlink ref="A101" location="'LYSA 07 - SO-07-Vedení sl...'!C2" display="/" xr:uid="{00000000-0004-0000-0000-000006000000}"/>
    <hyperlink ref="A102" location="'LYSA 08 - SO-08-Sadové úp...'!C2" display="/" xr:uid="{00000000-0004-0000-0000-000007000000}"/>
    <hyperlink ref="A103" location="'LYSA 09 - SO-09-Demolice'!C2" display="/" xr:uid="{00000000-0004-0000-0000-000008000000}"/>
    <hyperlink ref="A104" location="'LYSA 10 - SO-10-Veřejné o...'!C2" display="/" xr:uid="{00000000-0004-0000-0000-000009000000}"/>
    <hyperlink ref="A105" location="'LYSA 12 - SO-12-Interiero...'!C2" display="/" xr:uid="{00000000-0004-0000-00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110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2064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ROUND(J120,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ROUND((SUM(BE120:BE155)),  2)</f>
        <v>0</v>
      </c>
      <c r="G33" s="34"/>
      <c r="H33" s="34"/>
      <c r="I33" s="124">
        <v>0.21</v>
      </c>
      <c r="J33" s="123">
        <f>ROUND(((SUM(BE120:BE155))*I33),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ROUND((SUM(BF120:BF155)),  2)</f>
        <v>0</v>
      </c>
      <c r="G34" s="34"/>
      <c r="H34" s="34"/>
      <c r="I34" s="124">
        <v>0.15</v>
      </c>
      <c r="J34" s="123">
        <f>ROUND(((SUM(BF120:BF155))*I34),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ROUND((SUM(BG120:BG155)),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ROUND((SUM(BH120:BH155)),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ROUND((SUM(BI120:BI155)),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>LYSA 09 - SO-09-Demolice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J120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1:31" s="9" customFormat="1" ht="24.95" customHeight="1">
      <c r="B97" s="147"/>
      <c r="C97" s="148"/>
      <c r="D97" s="149" t="s">
        <v>125</v>
      </c>
      <c r="E97" s="150"/>
      <c r="F97" s="150"/>
      <c r="G97" s="150"/>
      <c r="H97" s="150"/>
      <c r="I97" s="150"/>
      <c r="J97" s="151">
        <f>J121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126</v>
      </c>
      <c r="E98" s="156"/>
      <c r="F98" s="156"/>
      <c r="G98" s="156"/>
      <c r="H98" s="156"/>
      <c r="I98" s="156"/>
      <c r="J98" s="157">
        <f>J122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132</v>
      </c>
      <c r="E99" s="156"/>
      <c r="F99" s="156"/>
      <c r="G99" s="156"/>
      <c r="H99" s="156"/>
      <c r="I99" s="156"/>
      <c r="J99" s="157">
        <f>J137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2065</v>
      </c>
      <c r="E100" s="156"/>
      <c r="F100" s="156"/>
      <c r="G100" s="156"/>
      <c r="H100" s="156"/>
      <c r="I100" s="156"/>
      <c r="J100" s="157">
        <f>J146</f>
        <v>0</v>
      </c>
      <c r="K100" s="154"/>
      <c r="L100" s="158"/>
    </row>
    <row r="101" spans="1:31" s="2" customFormat="1" ht="21.75" customHeight="1">
      <c r="A101" s="34"/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51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pans="1:31" s="2" customFormat="1" ht="6.95" customHeight="1">
      <c r="A102" s="3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pans="1:31" s="2" customFormat="1" ht="6.95" customHeight="1">
      <c r="A106" s="34"/>
      <c r="B106" s="56"/>
      <c r="C106" s="57"/>
      <c r="D106" s="57"/>
      <c r="E106" s="57"/>
      <c r="F106" s="57"/>
      <c r="G106" s="57"/>
      <c r="H106" s="57"/>
      <c r="I106" s="57"/>
      <c r="J106" s="57"/>
      <c r="K106" s="57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24.95" customHeight="1">
      <c r="A107" s="34"/>
      <c r="B107" s="35"/>
      <c r="C107" s="23" t="s">
        <v>167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6.95" customHeight="1">
      <c r="A108" s="34"/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16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99" t="str">
        <f>E7</f>
        <v>Sprtovní hala</v>
      </c>
      <c r="F110" s="300"/>
      <c r="G110" s="300"/>
      <c r="H110" s="300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118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255" t="str">
        <f>E9</f>
        <v>LYSA 09 - SO-09-Demolice</v>
      </c>
      <c r="F112" s="301"/>
      <c r="G112" s="301"/>
      <c r="H112" s="301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20</v>
      </c>
      <c r="D114" s="36"/>
      <c r="E114" s="36"/>
      <c r="F114" s="27" t="str">
        <f>F12</f>
        <v>Lysá nad Labem</v>
      </c>
      <c r="G114" s="36"/>
      <c r="H114" s="36"/>
      <c r="I114" s="29" t="s">
        <v>22</v>
      </c>
      <c r="J114" s="66" t="str">
        <f>IF(J12="","",J12)</f>
        <v>12. 5. 2020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5.2" customHeight="1">
      <c r="A116" s="34"/>
      <c r="B116" s="35"/>
      <c r="C116" s="29" t="s">
        <v>24</v>
      </c>
      <c r="D116" s="36"/>
      <c r="E116" s="36"/>
      <c r="F116" s="27" t="str">
        <f>E15</f>
        <v>Město Lysá nad Labem</v>
      </c>
      <c r="G116" s="36"/>
      <c r="H116" s="36"/>
      <c r="I116" s="29" t="s">
        <v>30</v>
      </c>
      <c r="J116" s="32" t="str">
        <f>E21</f>
        <v>JIKA CZ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5.2" customHeight="1">
      <c r="A117" s="34"/>
      <c r="B117" s="35"/>
      <c r="C117" s="29" t="s">
        <v>28</v>
      </c>
      <c r="D117" s="36"/>
      <c r="E117" s="36"/>
      <c r="F117" s="27" t="str">
        <f>IF(E18="","",E18)</f>
        <v>Vyplň údaj</v>
      </c>
      <c r="G117" s="36"/>
      <c r="H117" s="36"/>
      <c r="I117" s="29" t="s">
        <v>33</v>
      </c>
      <c r="J117" s="32" t="str">
        <f>E24</f>
        <v>Ing.Pavel Michálek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0.3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11" customFormat="1" ht="29.25" customHeight="1">
      <c r="A119" s="159"/>
      <c r="B119" s="160"/>
      <c r="C119" s="161" t="s">
        <v>168</v>
      </c>
      <c r="D119" s="162" t="s">
        <v>61</v>
      </c>
      <c r="E119" s="162" t="s">
        <v>57</v>
      </c>
      <c r="F119" s="162" t="s">
        <v>58</v>
      </c>
      <c r="G119" s="162" t="s">
        <v>169</v>
      </c>
      <c r="H119" s="162" t="s">
        <v>170</v>
      </c>
      <c r="I119" s="162" t="s">
        <v>171</v>
      </c>
      <c r="J119" s="162" t="s">
        <v>122</v>
      </c>
      <c r="K119" s="163" t="s">
        <v>172</v>
      </c>
      <c r="L119" s="164"/>
      <c r="M119" s="75" t="s">
        <v>1</v>
      </c>
      <c r="N119" s="76" t="s">
        <v>40</v>
      </c>
      <c r="O119" s="76" t="s">
        <v>173</v>
      </c>
      <c r="P119" s="76" t="s">
        <v>174</v>
      </c>
      <c r="Q119" s="76" t="s">
        <v>175</v>
      </c>
      <c r="R119" s="76" t="s">
        <v>176</v>
      </c>
      <c r="S119" s="76" t="s">
        <v>177</v>
      </c>
      <c r="T119" s="77" t="s">
        <v>178</v>
      </c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</row>
    <row r="120" spans="1:65" s="2" customFormat="1" ht="22.9" customHeight="1">
      <c r="A120" s="34"/>
      <c r="B120" s="35"/>
      <c r="C120" s="82" t="s">
        <v>179</v>
      </c>
      <c r="D120" s="36"/>
      <c r="E120" s="36"/>
      <c r="F120" s="36"/>
      <c r="G120" s="36"/>
      <c r="H120" s="36"/>
      <c r="I120" s="36"/>
      <c r="J120" s="165">
        <f>BK120</f>
        <v>0</v>
      </c>
      <c r="K120" s="36"/>
      <c r="L120" s="39"/>
      <c r="M120" s="78"/>
      <c r="N120" s="166"/>
      <c r="O120" s="79"/>
      <c r="P120" s="167">
        <f>P121</f>
        <v>0</v>
      </c>
      <c r="Q120" s="79"/>
      <c r="R120" s="167">
        <f>R121</f>
        <v>0</v>
      </c>
      <c r="S120" s="79"/>
      <c r="T120" s="168">
        <f>T121</f>
        <v>1512.3790999999997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7" t="s">
        <v>75</v>
      </c>
      <c r="AU120" s="17" t="s">
        <v>124</v>
      </c>
      <c r="BK120" s="169">
        <f>BK121</f>
        <v>0</v>
      </c>
    </row>
    <row r="121" spans="1:65" s="12" customFormat="1" ht="25.9" customHeight="1">
      <c r="B121" s="170"/>
      <c r="C121" s="171"/>
      <c r="D121" s="172" t="s">
        <v>75</v>
      </c>
      <c r="E121" s="173" t="s">
        <v>180</v>
      </c>
      <c r="F121" s="173" t="s">
        <v>181</v>
      </c>
      <c r="G121" s="171"/>
      <c r="H121" s="171"/>
      <c r="I121" s="174"/>
      <c r="J121" s="175">
        <f>BK121</f>
        <v>0</v>
      </c>
      <c r="K121" s="171"/>
      <c r="L121" s="176"/>
      <c r="M121" s="177"/>
      <c r="N121" s="178"/>
      <c r="O121" s="178"/>
      <c r="P121" s="179">
        <f>P122+P137+P146</f>
        <v>0</v>
      </c>
      <c r="Q121" s="178"/>
      <c r="R121" s="179">
        <f>R122+R137+R146</f>
        <v>0</v>
      </c>
      <c r="S121" s="178"/>
      <c r="T121" s="180">
        <f>T122+T137+T146</f>
        <v>1512.3790999999997</v>
      </c>
      <c r="AR121" s="181" t="s">
        <v>84</v>
      </c>
      <c r="AT121" s="182" t="s">
        <v>75</v>
      </c>
      <c r="AU121" s="182" t="s">
        <v>76</v>
      </c>
      <c r="AY121" s="181" t="s">
        <v>182</v>
      </c>
      <c r="BK121" s="183">
        <f>BK122+BK137+BK146</f>
        <v>0</v>
      </c>
    </row>
    <row r="122" spans="1:65" s="12" customFormat="1" ht="22.9" customHeight="1">
      <c r="B122" s="170"/>
      <c r="C122" s="171"/>
      <c r="D122" s="172" t="s">
        <v>75</v>
      </c>
      <c r="E122" s="184" t="s">
        <v>84</v>
      </c>
      <c r="F122" s="184" t="s">
        <v>183</v>
      </c>
      <c r="G122" s="171"/>
      <c r="H122" s="171"/>
      <c r="I122" s="174"/>
      <c r="J122" s="185">
        <f>BK122</f>
        <v>0</v>
      </c>
      <c r="K122" s="171"/>
      <c r="L122" s="176"/>
      <c r="M122" s="177"/>
      <c r="N122" s="178"/>
      <c r="O122" s="178"/>
      <c r="P122" s="179">
        <f>SUM(P123:P136)</f>
        <v>0</v>
      </c>
      <c r="Q122" s="178"/>
      <c r="R122" s="179">
        <f>SUM(R123:R136)</f>
        <v>0</v>
      </c>
      <c r="S122" s="178"/>
      <c r="T122" s="180">
        <f>SUM(T123:T136)</f>
        <v>1435.0101999999997</v>
      </c>
      <c r="AR122" s="181" t="s">
        <v>84</v>
      </c>
      <c r="AT122" s="182" t="s">
        <v>75</v>
      </c>
      <c r="AU122" s="182" t="s">
        <v>84</v>
      </c>
      <c r="AY122" s="181" t="s">
        <v>182</v>
      </c>
      <c r="BK122" s="183">
        <f>SUM(BK123:BK136)</f>
        <v>0</v>
      </c>
    </row>
    <row r="123" spans="1:65" s="2" customFormat="1" ht="36">
      <c r="A123" s="34"/>
      <c r="B123" s="35"/>
      <c r="C123" s="186" t="s">
        <v>86</v>
      </c>
      <c r="D123" s="186" t="s">
        <v>184</v>
      </c>
      <c r="E123" s="187" t="s">
        <v>2066</v>
      </c>
      <c r="F123" s="188" t="s">
        <v>2067</v>
      </c>
      <c r="G123" s="189" t="s">
        <v>187</v>
      </c>
      <c r="H123" s="190">
        <v>1948</v>
      </c>
      <c r="I123" s="191"/>
      <c r="J123" s="192">
        <f t="shared" ref="J123:J129" si="0">ROUND(I123*H123,2)</f>
        <v>0</v>
      </c>
      <c r="K123" s="188" t="s">
        <v>188</v>
      </c>
      <c r="L123" s="39"/>
      <c r="M123" s="193" t="s">
        <v>1</v>
      </c>
      <c r="N123" s="194" t="s">
        <v>41</v>
      </c>
      <c r="O123" s="71"/>
      <c r="P123" s="195">
        <f t="shared" ref="P123:P129" si="1">O123*H123</f>
        <v>0</v>
      </c>
      <c r="Q123" s="195">
        <v>0</v>
      </c>
      <c r="R123" s="195">
        <f t="shared" ref="R123:R129" si="2">Q123*H123</f>
        <v>0</v>
      </c>
      <c r="S123" s="195">
        <v>0</v>
      </c>
      <c r="T123" s="196">
        <f t="shared" ref="T123:T129" si="3"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189</v>
      </c>
      <c r="AT123" s="197" t="s">
        <v>184</v>
      </c>
      <c r="AU123" s="197" t="s">
        <v>86</v>
      </c>
      <c r="AY123" s="17" t="s">
        <v>182</v>
      </c>
      <c r="BE123" s="198">
        <f t="shared" ref="BE123:BE129" si="4">IF(N123="základní",J123,0)</f>
        <v>0</v>
      </c>
      <c r="BF123" s="198">
        <f t="shared" ref="BF123:BF129" si="5">IF(N123="snížená",J123,0)</f>
        <v>0</v>
      </c>
      <c r="BG123" s="198">
        <f t="shared" ref="BG123:BG129" si="6">IF(N123="zákl. přenesená",J123,0)</f>
        <v>0</v>
      </c>
      <c r="BH123" s="198">
        <f t="shared" ref="BH123:BH129" si="7">IF(N123="sníž. přenesená",J123,0)</f>
        <v>0</v>
      </c>
      <c r="BI123" s="198">
        <f t="shared" ref="BI123:BI129" si="8">IF(N123="nulová",J123,0)</f>
        <v>0</v>
      </c>
      <c r="BJ123" s="17" t="s">
        <v>84</v>
      </c>
      <c r="BK123" s="198">
        <f t="shared" ref="BK123:BK129" si="9">ROUND(I123*H123,2)</f>
        <v>0</v>
      </c>
      <c r="BL123" s="17" t="s">
        <v>189</v>
      </c>
      <c r="BM123" s="197" t="s">
        <v>2068</v>
      </c>
    </row>
    <row r="124" spans="1:65" s="2" customFormat="1" ht="24">
      <c r="A124" s="34"/>
      <c r="B124" s="35"/>
      <c r="C124" s="186" t="s">
        <v>195</v>
      </c>
      <c r="D124" s="186" t="s">
        <v>184</v>
      </c>
      <c r="E124" s="187" t="s">
        <v>2069</v>
      </c>
      <c r="F124" s="188" t="s">
        <v>2070</v>
      </c>
      <c r="G124" s="189" t="s">
        <v>366</v>
      </c>
      <c r="H124" s="190">
        <v>19</v>
      </c>
      <c r="I124" s="191"/>
      <c r="J124" s="192">
        <f t="shared" si="0"/>
        <v>0</v>
      </c>
      <c r="K124" s="188" t="s">
        <v>188</v>
      </c>
      <c r="L124" s="39"/>
      <c r="M124" s="193" t="s">
        <v>1</v>
      </c>
      <c r="N124" s="194" t="s">
        <v>41</v>
      </c>
      <c r="O124" s="71"/>
      <c r="P124" s="195">
        <f t="shared" si="1"/>
        <v>0</v>
      </c>
      <c r="Q124" s="195">
        <v>0</v>
      </c>
      <c r="R124" s="195">
        <f t="shared" si="2"/>
        <v>0</v>
      </c>
      <c r="S124" s="195">
        <v>0</v>
      </c>
      <c r="T124" s="196">
        <f t="shared" si="3"/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189</v>
      </c>
      <c r="AT124" s="197" t="s">
        <v>184</v>
      </c>
      <c r="AU124" s="197" t="s">
        <v>86</v>
      </c>
      <c r="AY124" s="17" t="s">
        <v>182</v>
      </c>
      <c r="BE124" s="198">
        <f t="shared" si="4"/>
        <v>0</v>
      </c>
      <c r="BF124" s="198">
        <f t="shared" si="5"/>
        <v>0</v>
      </c>
      <c r="BG124" s="198">
        <f t="shared" si="6"/>
        <v>0</v>
      </c>
      <c r="BH124" s="198">
        <f t="shared" si="7"/>
        <v>0</v>
      </c>
      <c r="BI124" s="198">
        <f t="shared" si="8"/>
        <v>0</v>
      </c>
      <c r="BJ124" s="17" t="s">
        <v>84</v>
      </c>
      <c r="BK124" s="198">
        <f t="shared" si="9"/>
        <v>0</v>
      </c>
      <c r="BL124" s="17" t="s">
        <v>189</v>
      </c>
      <c r="BM124" s="197" t="s">
        <v>2071</v>
      </c>
    </row>
    <row r="125" spans="1:65" s="2" customFormat="1" ht="16.5" customHeight="1">
      <c r="A125" s="34"/>
      <c r="B125" s="35"/>
      <c r="C125" s="186" t="s">
        <v>189</v>
      </c>
      <c r="D125" s="186" t="s">
        <v>184</v>
      </c>
      <c r="E125" s="187" t="s">
        <v>2072</v>
      </c>
      <c r="F125" s="188" t="s">
        <v>2073</v>
      </c>
      <c r="G125" s="189" t="s">
        <v>366</v>
      </c>
      <c r="H125" s="190">
        <v>19</v>
      </c>
      <c r="I125" s="191"/>
      <c r="J125" s="192">
        <f t="shared" si="0"/>
        <v>0</v>
      </c>
      <c r="K125" s="188" t="s">
        <v>188</v>
      </c>
      <c r="L125" s="39"/>
      <c r="M125" s="193" t="s">
        <v>1</v>
      </c>
      <c r="N125" s="194" t="s">
        <v>41</v>
      </c>
      <c r="O125" s="71"/>
      <c r="P125" s="195">
        <f t="shared" si="1"/>
        <v>0</v>
      </c>
      <c r="Q125" s="195">
        <v>0</v>
      </c>
      <c r="R125" s="195">
        <f t="shared" si="2"/>
        <v>0</v>
      </c>
      <c r="S125" s="195">
        <v>0</v>
      </c>
      <c r="T125" s="196">
        <f t="shared" si="3"/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189</v>
      </c>
      <c r="AT125" s="197" t="s">
        <v>184</v>
      </c>
      <c r="AU125" s="197" t="s">
        <v>86</v>
      </c>
      <c r="AY125" s="17" t="s">
        <v>182</v>
      </c>
      <c r="BE125" s="198">
        <f t="shared" si="4"/>
        <v>0</v>
      </c>
      <c r="BF125" s="198">
        <f t="shared" si="5"/>
        <v>0</v>
      </c>
      <c r="BG125" s="198">
        <f t="shared" si="6"/>
        <v>0</v>
      </c>
      <c r="BH125" s="198">
        <f t="shared" si="7"/>
        <v>0</v>
      </c>
      <c r="BI125" s="198">
        <f t="shared" si="8"/>
        <v>0</v>
      </c>
      <c r="BJ125" s="17" t="s">
        <v>84</v>
      </c>
      <c r="BK125" s="198">
        <f t="shared" si="9"/>
        <v>0</v>
      </c>
      <c r="BL125" s="17" t="s">
        <v>189</v>
      </c>
      <c r="BM125" s="197" t="s">
        <v>2074</v>
      </c>
    </row>
    <row r="126" spans="1:65" s="2" customFormat="1" ht="24">
      <c r="A126" s="34"/>
      <c r="B126" s="35"/>
      <c r="C126" s="186" t="s">
        <v>278</v>
      </c>
      <c r="D126" s="186" t="s">
        <v>184</v>
      </c>
      <c r="E126" s="187" t="s">
        <v>2075</v>
      </c>
      <c r="F126" s="188" t="s">
        <v>2076</v>
      </c>
      <c r="G126" s="189" t="s">
        <v>187</v>
      </c>
      <c r="H126" s="190">
        <v>153</v>
      </c>
      <c r="I126" s="191"/>
      <c r="J126" s="192">
        <f t="shared" si="0"/>
        <v>0</v>
      </c>
      <c r="K126" s="188" t="s">
        <v>188</v>
      </c>
      <c r="L126" s="39"/>
      <c r="M126" s="193" t="s">
        <v>1</v>
      </c>
      <c r="N126" s="194" t="s">
        <v>41</v>
      </c>
      <c r="O126" s="71"/>
      <c r="P126" s="195">
        <f t="shared" si="1"/>
        <v>0</v>
      </c>
      <c r="Q126" s="195">
        <v>0</v>
      </c>
      <c r="R126" s="195">
        <f t="shared" si="2"/>
        <v>0</v>
      </c>
      <c r="S126" s="195">
        <v>0.26</v>
      </c>
      <c r="T126" s="196">
        <f t="shared" si="3"/>
        <v>39.78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189</v>
      </c>
      <c r="AT126" s="197" t="s">
        <v>184</v>
      </c>
      <c r="AU126" s="197" t="s">
        <v>86</v>
      </c>
      <c r="AY126" s="17" t="s">
        <v>182</v>
      </c>
      <c r="BE126" s="198">
        <f t="shared" si="4"/>
        <v>0</v>
      </c>
      <c r="BF126" s="198">
        <f t="shared" si="5"/>
        <v>0</v>
      </c>
      <c r="BG126" s="198">
        <f t="shared" si="6"/>
        <v>0</v>
      </c>
      <c r="BH126" s="198">
        <f t="shared" si="7"/>
        <v>0</v>
      </c>
      <c r="BI126" s="198">
        <f t="shared" si="8"/>
        <v>0</v>
      </c>
      <c r="BJ126" s="17" t="s">
        <v>84</v>
      </c>
      <c r="BK126" s="198">
        <f t="shared" si="9"/>
        <v>0</v>
      </c>
      <c r="BL126" s="17" t="s">
        <v>189</v>
      </c>
      <c r="BM126" s="197" t="s">
        <v>2077</v>
      </c>
    </row>
    <row r="127" spans="1:65" s="2" customFormat="1" ht="24">
      <c r="A127" s="34"/>
      <c r="B127" s="35"/>
      <c r="C127" s="186" t="s">
        <v>7</v>
      </c>
      <c r="D127" s="186" t="s">
        <v>184</v>
      </c>
      <c r="E127" s="187" t="s">
        <v>2078</v>
      </c>
      <c r="F127" s="188" t="s">
        <v>2079</v>
      </c>
      <c r="G127" s="189" t="s">
        <v>187</v>
      </c>
      <c r="H127" s="190">
        <v>482</v>
      </c>
      <c r="I127" s="191"/>
      <c r="J127" s="192">
        <f t="shared" si="0"/>
        <v>0</v>
      </c>
      <c r="K127" s="188" t="s">
        <v>188</v>
      </c>
      <c r="L127" s="39"/>
      <c r="M127" s="193" t="s">
        <v>1</v>
      </c>
      <c r="N127" s="194" t="s">
        <v>41</v>
      </c>
      <c r="O127" s="71"/>
      <c r="P127" s="195">
        <f t="shared" si="1"/>
        <v>0</v>
      </c>
      <c r="Q127" s="195">
        <v>0</v>
      </c>
      <c r="R127" s="195">
        <f t="shared" si="2"/>
        <v>0</v>
      </c>
      <c r="S127" s="195">
        <v>0.40799999999999997</v>
      </c>
      <c r="T127" s="196">
        <f t="shared" si="3"/>
        <v>196.65599999999998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189</v>
      </c>
      <c r="AT127" s="197" t="s">
        <v>184</v>
      </c>
      <c r="AU127" s="197" t="s">
        <v>86</v>
      </c>
      <c r="AY127" s="17" t="s">
        <v>182</v>
      </c>
      <c r="BE127" s="198">
        <f t="shared" si="4"/>
        <v>0</v>
      </c>
      <c r="BF127" s="198">
        <f t="shared" si="5"/>
        <v>0</v>
      </c>
      <c r="BG127" s="198">
        <f t="shared" si="6"/>
        <v>0</v>
      </c>
      <c r="BH127" s="198">
        <f t="shared" si="7"/>
        <v>0</v>
      </c>
      <c r="BI127" s="198">
        <f t="shared" si="8"/>
        <v>0</v>
      </c>
      <c r="BJ127" s="17" t="s">
        <v>84</v>
      </c>
      <c r="BK127" s="198">
        <f t="shared" si="9"/>
        <v>0</v>
      </c>
      <c r="BL127" s="17" t="s">
        <v>189</v>
      </c>
      <c r="BM127" s="197" t="s">
        <v>2080</v>
      </c>
    </row>
    <row r="128" spans="1:65" s="2" customFormat="1" ht="24">
      <c r="A128" s="34"/>
      <c r="B128" s="35"/>
      <c r="C128" s="186" t="s">
        <v>269</v>
      </c>
      <c r="D128" s="186" t="s">
        <v>184</v>
      </c>
      <c r="E128" s="187" t="s">
        <v>2081</v>
      </c>
      <c r="F128" s="188" t="s">
        <v>2082</v>
      </c>
      <c r="G128" s="189" t="s">
        <v>187</v>
      </c>
      <c r="H128" s="190">
        <v>668.26</v>
      </c>
      <c r="I128" s="191"/>
      <c r="J128" s="192">
        <f t="shared" si="0"/>
        <v>0</v>
      </c>
      <c r="K128" s="188" t="s">
        <v>188</v>
      </c>
      <c r="L128" s="39"/>
      <c r="M128" s="193" t="s">
        <v>1</v>
      </c>
      <c r="N128" s="194" t="s">
        <v>41</v>
      </c>
      <c r="O128" s="71"/>
      <c r="P128" s="195">
        <f t="shared" si="1"/>
        <v>0</v>
      </c>
      <c r="Q128" s="195">
        <v>0</v>
      </c>
      <c r="R128" s="195">
        <f t="shared" si="2"/>
        <v>0</v>
      </c>
      <c r="S128" s="195">
        <v>0.29499999999999998</v>
      </c>
      <c r="T128" s="196">
        <f t="shared" si="3"/>
        <v>197.13669999999999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189</v>
      </c>
      <c r="AT128" s="197" t="s">
        <v>184</v>
      </c>
      <c r="AU128" s="197" t="s">
        <v>86</v>
      </c>
      <c r="AY128" s="17" t="s">
        <v>182</v>
      </c>
      <c r="BE128" s="198">
        <f t="shared" si="4"/>
        <v>0</v>
      </c>
      <c r="BF128" s="198">
        <f t="shared" si="5"/>
        <v>0</v>
      </c>
      <c r="BG128" s="198">
        <f t="shared" si="6"/>
        <v>0</v>
      </c>
      <c r="BH128" s="198">
        <f t="shared" si="7"/>
        <v>0</v>
      </c>
      <c r="BI128" s="198">
        <f t="shared" si="8"/>
        <v>0</v>
      </c>
      <c r="BJ128" s="17" t="s">
        <v>84</v>
      </c>
      <c r="BK128" s="198">
        <f t="shared" si="9"/>
        <v>0</v>
      </c>
      <c r="BL128" s="17" t="s">
        <v>189</v>
      </c>
      <c r="BM128" s="197" t="s">
        <v>2083</v>
      </c>
    </row>
    <row r="129" spans="1:65" s="2" customFormat="1" ht="24">
      <c r="A129" s="34"/>
      <c r="B129" s="35"/>
      <c r="C129" s="186" t="s">
        <v>8</v>
      </c>
      <c r="D129" s="186" t="s">
        <v>184</v>
      </c>
      <c r="E129" s="187" t="s">
        <v>2084</v>
      </c>
      <c r="F129" s="188" t="s">
        <v>2085</v>
      </c>
      <c r="G129" s="189" t="s">
        <v>187</v>
      </c>
      <c r="H129" s="190">
        <v>1828.12</v>
      </c>
      <c r="I129" s="191"/>
      <c r="J129" s="192">
        <f t="shared" si="0"/>
        <v>0</v>
      </c>
      <c r="K129" s="188" t="s">
        <v>188</v>
      </c>
      <c r="L129" s="39"/>
      <c r="M129" s="193" t="s">
        <v>1</v>
      </c>
      <c r="N129" s="194" t="s">
        <v>41</v>
      </c>
      <c r="O129" s="71"/>
      <c r="P129" s="195">
        <f t="shared" si="1"/>
        <v>0</v>
      </c>
      <c r="Q129" s="195">
        <v>0</v>
      </c>
      <c r="R129" s="195">
        <f t="shared" si="2"/>
        <v>0</v>
      </c>
      <c r="S129" s="195">
        <v>0.28999999999999998</v>
      </c>
      <c r="T129" s="196">
        <f t="shared" si="3"/>
        <v>530.15479999999991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189</v>
      </c>
      <c r="AT129" s="197" t="s">
        <v>184</v>
      </c>
      <c r="AU129" s="197" t="s">
        <v>86</v>
      </c>
      <c r="AY129" s="17" t="s">
        <v>182</v>
      </c>
      <c r="BE129" s="198">
        <f t="shared" si="4"/>
        <v>0</v>
      </c>
      <c r="BF129" s="198">
        <f t="shared" si="5"/>
        <v>0</v>
      </c>
      <c r="BG129" s="198">
        <f t="shared" si="6"/>
        <v>0</v>
      </c>
      <c r="BH129" s="198">
        <f t="shared" si="7"/>
        <v>0</v>
      </c>
      <c r="BI129" s="198">
        <f t="shared" si="8"/>
        <v>0</v>
      </c>
      <c r="BJ129" s="17" t="s">
        <v>84</v>
      </c>
      <c r="BK129" s="198">
        <f t="shared" si="9"/>
        <v>0</v>
      </c>
      <c r="BL129" s="17" t="s">
        <v>189</v>
      </c>
      <c r="BM129" s="197" t="s">
        <v>2086</v>
      </c>
    </row>
    <row r="130" spans="1:65" s="13" customFormat="1" ht="11.25">
      <c r="B130" s="199"/>
      <c r="C130" s="200"/>
      <c r="D130" s="201" t="s">
        <v>199</v>
      </c>
      <c r="E130" s="202" t="s">
        <v>1</v>
      </c>
      <c r="F130" s="203" t="s">
        <v>2087</v>
      </c>
      <c r="G130" s="200"/>
      <c r="H130" s="204">
        <v>1828.12</v>
      </c>
      <c r="I130" s="205"/>
      <c r="J130" s="200"/>
      <c r="K130" s="200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199</v>
      </c>
      <c r="AU130" s="210" t="s">
        <v>86</v>
      </c>
      <c r="AV130" s="13" t="s">
        <v>86</v>
      </c>
      <c r="AW130" s="13" t="s">
        <v>32</v>
      </c>
      <c r="AX130" s="13" t="s">
        <v>84</v>
      </c>
      <c r="AY130" s="210" t="s">
        <v>182</v>
      </c>
    </row>
    <row r="131" spans="1:65" s="2" customFormat="1" ht="24">
      <c r="A131" s="34"/>
      <c r="B131" s="35"/>
      <c r="C131" s="186" t="s">
        <v>258</v>
      </c>
      <c r="D131" s="186" t="s">
        <v>184</v>
      </c>
      <c r="E131" s="187" t="s">
        <v>2088</v>
      </c>
      <c r="F131" s="188" t="s">
        <v>2089</v>
      </c>
      <c r="G131" s="189" t="s">
        <v>187</v>
      </c>
      <c r="H131" s="190">
        <v>658.06</v>
      </c>
      <c r="I131" s="191"/>
      <c r="J131" s="192">
        <f>ROUND(I131*H131,2)</f>
        <v>0</v>
      </c>
      <c r="K131" s="188" t="s">
        <v>188</v>
      </c>
      <c r="L131" s="39"/>
      <c r="M131" s="193" t="s">
        <v>1</v>
      </c>
      <c r="N131" s="194" t="s">
        <v>41</v>
      </c>
      <c r="O131" s="71"/>
      <c r="P131" s="195">
        <f>O131*H131</f>
        <v>0</v>
      </c>
      <c r="Q131" s="195">
        <v>0</v>
      </c>
      <c r="R131" s="195">
        <f>Q131*H131</f>
        <v>0</v>
      </c>
      <c r="S131" s="195">
        <v>0.32500000000000001</v>
      </c>
      <c r="T131" s="196">
        <f>S131*H131</f>
        <v>213.86949999999999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189</v>
      </c>
      <c r="AT131" s="197" t="s">
        <v>184</v>
      </c>
      <c r="AU131" s="197" t="s">
        <v>86</v>
      </c>
      <c r="AY131" s="17" t="s">
        <v>182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7" t="s">
        <v>84</v>
      </c>
      <c r="BK131" s="198">
        <f>ROUND(I131*H131,2)</f>
        <v>0</v>
      </c>
      <c r="BL131" s="17" t="s">
        <v>189</v>
      </c>
      <c r="BM131" s="197" t="s">
        <v>2090</v>
      </c>
    </row>
    <row r="132" spans="1:65" s="2" customFormat="1" ht="24">
      <c r="A132" s="34"/>
      <c r="B132" s="35"/>
      <c r="C132" s="186" t="s">
        <v>264</v>
      </c>
      <c r="D132" s="186" t="s">
        <v>184</v>
      </c>
      <c r="E132" s="187" t="s">
        <v>2091</v>
      </c>
      <c r="F132" s="188" t="s">
        <v>2092</v>
      </c>
      <c r="G132" s="189" t="s">
        <v>187</v>
      </c>
      <c r="H132" s="190">
        <v>1170.06</v>
      </c>
      <c r="I132" s="191"/>
      <c r="J132" s="192">
        <f>ROUND(I132*H132,2)</f>
        <v>0</v>
      </c>
      <c r="K132" s="188" t="s">
        <v>188</v>
      </c>
      <c r="L132" s="39"/>
      <c r="M132" s="193" t="s">
        <v>1</v>
      </c>
      <c r="N132" s="194" t="s">
        <v>41</v>
      </c>
      <c r="O132" s="71"/>
      <c r="P132" s="195">
        <f>O132*H132</f>
        <v>0</v>
      </c>
      <c r="Q132" s="195">
        <v>0</v>
      </c>
      <c r="R132" s="195">
        <f>Q132*H132</f>
        <v>0</v>
      </c>
      <c r="S132" s="195">
        <v>0.22</v>
      </c>
      <c r="T132" s="196">
        <f>S132*H132</f>
        <v>257.41320000000002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189</v>
      </c>
      <c r="AT132" s="197" t="s">
        <v>184</v>
      </c>
      <c r="AU132" s="197" t="s">
        <v>86</v>
      </c>
      <c r="AY132" s="17" t="s">
        <v>182</v>
      </c>
      <c r="BE132" s="198">
        <f>IF(N132="základní",J132,0)</f>
        <v>0</v>
      </c>
      <c r="BF132" s="198">
        <f>IF(N132="snížená",J132,0)</f>
        <v>0</v>
      </c>
      <c r="BG132" s="198">
        <f>IF(N132="zákl. přenesená",J132,0)</f>
        <v>0</v>
      </c>
      <c r="BH132" s="198">
        <f>IF(N132="sníž. přenesená",J132,0)</f>
        <v>0</v>
      </c>
      <c r="BI132" s="198">
        <f>IF(N132="nulová",J132,0)</f>
        <v>0</v>
      </c>
      <c r="BJ132" s="17" t="s">
        <v>84</v>
      </c>
      <c r="BK132" s="198">
        <f>ROUND(I132*H132,2)</f>
        <v>0</v>
      </c>
      <c r="BL132" s="17" t="s">
        <v>189</v>
      </c>
      <c r="BM132" s="197" t="s">
        <v>2093</v>
      </c>
    </row>
    <row r="133" spans="1:65" s="13" customFormat="1" ht="11.25">
      <c r="B133" s="199"/>
      <c r="C133" s="200"/>
      <c r="D133" s="201" t="s">
        <v>199</v>
      </c>
      <c r="E133" s="202" t="s">
        <v>1</v>
      </c>
      <c r="F133" s="203" t="s">
        <v>2094</v>
      </c>
      <c r="G133" s="200"/>
      <c r="H133" s="204">
        <v>1170.06</v>
      </c>
      <c r="I133" s="205"/>
      <c r="J133" s="200"/>
      <c r="K133" s="200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199</v>
      </c>
      <c r="AU133" s="210" t="s">
        <v>86</v>
      </c>
      <c r="AV133" s="13" t="s">
        <v>86</v>
      </c>
      <c r="AW133" s="13" t="s">
        <v>32</v>
      </c>
      <c r="AX133" s="13" t="s">
        <v>84</v>
      </c>
      <c r="AY133" s="210" t="s">
        <v>182</v>
      </c>
    </row>
    <row r="134" spans="1:65" s="2" customFormat="1" ht="24">
      <c r="A134" s="34"/>
      <c r="B134" s="35"/>
      <c r="C134" s="186" t="s">
        <v>204</v>
      </c>
      <c r="D134" s="186" t="s">
        <v>184</v>
      </c>
      <c r="E134" s="187" t="s">
        <v>2095</v>
      </c>
      <c r="F134" s="188" t="s">
        <v>2096</v>
      </c>
      <c r="G134" s="189" t="s">
        <v>366</v>
      </c>
      <c r="H134" s="190">
        <v>19</v>
      </c>
      <c r="I134" s="191"/>
      <c r="J134" s="192">
        <f>ROUND(I134*H134,2)</f>
        <v>0</v>
      </c>
      <c r="K134" s="188" t="s">
        <v>188</v>
      </c>
      <c r="L134" s="39"/>
      <c r="M134" s="193" t="s">
        <v>1</v>
      </c>
      <c r="N134" s="194" t="s">
        <v>41</v>
      </c>
      <c r="O134" s="71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189</v>
      </c>
      <c r="AT134" s="197" t="s">
        <v>184</v>
      </c>
      <c r="AU134" s="197" t="s">
        <v>86</v>
      </c>
      <c r="AY134" s="17" t="s">
        <v>182</v>
      </c>
      <c r="BE134" s="198">
        <f>IF(N134="základní",J134,0)</f>
        <v>0</v>
      </c>
      <c r="BF134" s="198">
        <f>IF(N134="snížená",J134,0)</f>
        <v>0</v>
      </c>
      <c r="BG134" s="198">
        <f>IF(N134="zákl. přenesená",J134,0)</f>
        <v>0</v>
      </c>
      <c r="BH134" s="198">
        <f>IF(N134="sníž. přenesená",J134,0)</f>
        <v>0</v>
      </c>
      <c r="BI134" s="198">
        <f>IF(N134="nulová",J134,0)</f>
        <v>0</v>
      </c>
      <c r="BJ134" s="17" t="s">
        <v>84</v>
      </c>
      <c r="BK134" s="198">
        <f>ROUND(I134*H134,2)</f>
        <v>0</v>
      </c>
      <c r="BL134" s="17" t="s">
        <v>189</v>
      </c>
      <c r="BM134" s="197" t="s">
        <v>2097</v>
      </c>
    </row>
    <row r="135" spans="1:65" s="2" customFormat="1" ht="21.75" customHeight="1">
      <c r="A135" s="34"/>
      <c r="B135" s="35"/>
      <c r="C135" s="186" t="s">
        <v>208</v>
      </c>
      <c r="D135" s="186" t="s">
        <v>184</v>
      </c>
      <c r="E135" s="187" t="s">
        <v>2098</v>
      </c>
      <c r="F135" s="188" t="s">
        <v>2099</v>
      </c>
      <c r="G135" s="189" t="s">
        <v>366</v>
      </c>
      <c r="H135" s="190">
        <v>19</v>
      </c>
      <c r="I135" s="191"/>
      <c r="J135" s="192">
        <f>ROUND(I135*H135,2)</f>
        <v>0</v>
      </c>
      <c r="K135" s="188" t="s">
        <v>188</v>
      </c>
      <c r="L135" s="39"/>
      <c r="M135" s="193" t="s">
        <v>1</v>
      </c>
      <c r="N135" s="194" t="s">
        <v>41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189</v>
      </c>
      <c r="AT135" s="197" t="s">
        <v>184</v>
      </c>
      <c r="AU135" s="197" t="s">
        <v>86</v>
      </c>
      <c r="AY135" s="17" t="s">
        <v>182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84</v>
      </c>
      <c r="BK135" s="198">
        <f>ROUND(I135*H135,2)</f>
        <v>0</v>
      </c>
      <c r="BL135" s="17" t="s">
        <v>189</v>
      </c>
      <c r="BM135" s="197" t="s">
        <v>2100</v>
      </c>
    </row>
    <row r="136" spans="1:65" s="2" customFormat="1" ht="16.5" customHeight="1">
      <c r="A136" s="34"/>
      <c r="B136" s="35"/>
      <c r="C136" s="186" t="s">
        <v>321</v>
      </c>
      <c r="D136" s="186" t="s">
        <v>184</v>
      </c>
      <c r="E136" s="187" t="s">
        <v>2101</v>
      </c>
      <c r="F136" s="188" t="s">
        <v>2102</v>
      </c>
      <c r="G136" s="189" t="s">
        <v>1458</v>
      </c>
      <c r="H136" s="190">
        <v>19</v>
      </c>
      <c r="I136" s="191"/>
      <c r="J136" s="192">
        <f>ROUND(I136*H136,2)</f>
        <v>0</v>
      </c>
      <c r="K136" s="188" t="s">
        <v>1</v>
      </c>
      <c r="L136" s="39"/>
      <c r="M136" s="193" t="s">
        <v>1</v>
      </c>
      <c r="N136" s="194" t="s">
        <v>41</v>
      </c>
      <c r="O136" s="71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189</v>
      </c>
      <c r="AT136" s="197" t="s">
        <v>184</v>
      </c>
      <c r="AU136" s="197" t="s">
        <v>86</v>
      </c>
      <c r="AY136" s="17" t="s">
        <v>182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7" t="s">
        <v>84</v>
      </c>
      <c r="BK136" s="198">
        <f>ROUND(I136*H136,2)</f>
        <v>0</v>
      </c>
      <c r="BL136" s="17" t="s">
        <v>189</v>
      </c>
      <c r="BM136" s="197" t="s">
        <v>2103</v>
      </c>
    </row>
    <row r="137" spans="1:65" s="12" customFormat="1" ht="22.9" customHeight="1">
      <c r="B137" s="170"/>
      <c r="C137" s="171"/>
      <c r="D137" s="172" t="s">
        <v>75</v>
      </c>
      <c r="E137" s="184" t="s">
        <v>224</v>
      </c>
      <c r="F137" s="184" t="s">
        <v>871</v>
      </c>
      <c r="G137" s="171"/>
      <c r="H137" s="171"/>
      <c r="I137" s="174"/>
      <c r="J137" s="185">
        <f>BK137</f>
        <v>0</v>
      </c>
      <c r="K137" s="171"/>
      <c r="L137" s="176"/>
      <c r="M137" s="177"/>
      <c r="N137" s="178"/>
      <c r="O137" s="178"/>
      <c r="P137" s="179">
        <f>SUM(P138:P145)</f>
        <v>0</v>
      </c>
      <c r="Q137" s="178"/>
      <c r="R137" s="179">
        <f>SUM(R138:R145)</f>
        <v>0</v>
      </c>
      <c r="S137" s="178"/>
      <c r="T137" s="180">
        <f>SUM(T138:T145)</f>
        <v>77.368899999999996</v>
      </c>
      <c r="AR137" s="181" t="s">
        <v>84</v>
      </c>
      <c r="AT137" s="182" t="s">
        <v>75</v>
      </c>
      <c r="AU137" s="182" t="s">
        <v>84</v>
      </c>
      <c r="AY137" s="181" t="s">
        <v>182</v>
      </c>
      <c r="BK137" s="183">
        <f>SUM(BK138:BK145)</f>
        <v>0</v>
      </c>
    </row>
    <row r="138" spans="1:65" s="2" customFormat="1" ht="16.5" customHeight="1">
      <c r="A138" s="34"/>
      <c r="B138" s="35"/>
      <c r="C138" s="186" t="s">
        <v>234</v>
      </c>
      <c r="D138" s="186" t="s">
        <v>184</v>
      </c>
      <c r="E138" s="187" t="s">
        <v>2104</v>
      </c>
      <c r="F138" s="188" t="s">
        <v>2105</v>
      </c>
      <c r="G138" s="189" t="s">
        <v>193</v>
      </c>
      <c r="H138" s="190">
        <v>18</v>
      </c>
      <c r="I138" s="191"/>
      <c r="J138" s="192">
        <f>ROUND(I138*H138,2)</f>
        <v>0</v>
      </c>
      <c r="K138" s="188" t="s">
        <v>188</v>
      </c>
      <c r="L138" s="39"/>
      <c r="M138" s="193" t="s">
        <v>1</v>
      </c>
      <c r="N138" s="194" t="s">
        <v>41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2</v>
      </c>
      <c r="T138" s="196">
        <f>S138*H138</f>
        <v>36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189</v>
      </c>
      <c r="AT138" s="197" t="s">
        <v>184</v>
      </c>
      <c r="AU138" s="197" t="s">
        <v>86</v>
      </c>
      <c r="AY138" s="17" t="s">
        <v>182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84</v>
      </c>
      <c r="BK138" s="198">
        <f>ROUND(I138*H138,2)</f>
        <v>0</v>
      </c>
      <c r="BL138" s="17" t="s">
        <v>189</v>
      </c>
      <c r="BM138" s="197" t="s">
        <v>2106</v>
      </c>
    </row>
    <row r="139" spans="1:65" s="2" customFormat="1" ht="24">
      <c r="A139" s="34"/>
      <c r="B139" s="35"/>
      <c r="C139" s="186" t="s">
        <v>224</v>
      </c>
      <c r="D139" s="186" t="s">
        <v>184</v>
      </c>
      <c r="E139" s="187" t="s">
        <v>2107</v>
      </c>
      <c r="F139" s="188" t="s">
        <v>2108</v>
      </c>
      <c r="G139" s="189" t="s">
        <v>193</v>
      </c>
      <c r="H139" s="190">
        <v>16.25</v>
      </c>
      <c r="I139" s="191"/>
      <c r="J139" s="192">
        <f>ROUND(I139*H139,2)</f>
        <v>0</v>
      </c>
      <c r="K139" s="188" t="s">
        <v>188</v>
      </c>
      <c r="L139" s="39"/>
      <c r="M139" s="193" t="s">
        <v>1</v>
      </c>
      <c r="N139" s="194" t="s">
        <v>41</v>
      </c>
      <c r="O139" s="71"/>
      <c r="P139" s="195">
        <f>O139*H139</f>
        <v>0</v>
      </c>
      <c r="Q139" s="195">
        <v>0</v>
      </c>
      <c r="R139" s="195">
        <f>Q139*H139</f>
        <v>0</v>
      </c>
      <c r="S139" s="195">
        <v>2.1</v>
      </c>
      <c r="T139" s="196">
        <f>S139*H139</f>
        <v>34.125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189</v>
      </c>
      <c r="AT139" s="197" t="s">
        <v>184</v>
      </c>
      <c r="AU139" s="197" t="s">
        <v>86</v>
      </c>
      <c r="AY139" s="17" t="s">
        <v>182</v>
      </c>
      <c r="BE139" s="198">
        <f>IF(N139="základní",J139,0)</f>
        <v>0</v>
      </c>
      <c r="BF139" s="198">
        <f>IF(N139="snížená",J139,0)</f>
        <v>0</v>
      </c>
      <c r="BG139" s="198">
        <f>IF(N139="zákl. přenesená",J139,0)</f>
        <v>0</v>
      </c>
      <c r="BH139" s="198">
        <f>IF(N139="sníž. přenesená",J139,0)</f>
        <v>0</v>
      </c>
      <c r="BI139" s="198">
        <f>IF(N139="nulová",J139,0)</f>
        <v>0</v>
      </c>
      <c r="BJ139" s="17" t="s">
        <v>84</v>
      </c>
      <c r="BK139" s="198">
        <f>ROUND(I139*H139,2)</f>
        <v>0</v>
      </c>
      <c r="BL139" s="17" t="s">
        <v>189</v>
      </c>
      <c r="BM139" s="197" t="s">
        <v>2109</v>
      </c>
    </row>
    <row r="140" spans="1:65" s="13" customFormat="1" ht="11.25">
      <c r="B140" s="199"/>
      <c r="C140" s="200"/>
      <c r="D140" s="201" t="s">
        <v>199</v>
      </c>
      <c r="E140" s="202" t="s">
        <v>1</v>
      </c>
      <c r="F140" s="203" t="s">
        <v>2110</v>
      </c>
      <c r="G140" s="200"/>
      <c r="H140" s="204">
        <v>16.25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199</v>
      </c>
      <c r="AU140" s="210" t="s">
        <v>86</v>
      </c>
      <c r="AV140" s="13" t="s">
        <v>86</v>
      </c>
      <c r="AW140" s="13" t="s">
        <v>32</v>
      </c>
      <c r="AX140" s="13" t="s">
        <v>84</v>
      </c>
      <c r="AY140" s="210" t="s">
        <v>182</v>
      </c>
    </row>
    <row r="141" spans="1:65" s="2" customFormat="1" ht="24">
      <c r="A141" s="34"/>
      <c r="B141" s="35"/>
      <c r="C141" s="186" t="s">
        <v>229</v>
      </c>
      <c r="D141" s="186" t="s">
        <v>184</v>
      </c>
      <c r="E141" s="187" t="s">
        <v>2111</v>
      </c>
      <c r="F141" s="188" t="s">
        <v>2112</v>
      </c>
      <c r="G141" s="189" t="s">
        <v>232</v>
      </c>
      <c r="H141" s="190">
        <v>18</v>
      </c>
      <c r="I141" s="191"/>
      <c r="J141" s="192">
        <f>ROUND(I141*H141,2)</f>
        <v>0</v>
      </c>
      <c r="K141" s="188" t="s">
        <v>188</v>
      </c>
      <c r="L141" s="39"/>
      <c r="M141" s="193" t="s">
        <v>1</v>
      </c>
      <c r="N141" s="194" t="s">
        <v>41</v>
      </c>
      <c r="O141" s="71"/>
      <c r="P141" s="195">
        <f>O141*H141</f>
        <v>0</v>
      </c>
      <c r="Q141" s="195">
        <v>0</v>
      </c>
      <c r="R141" s="195">
        <f>Q141*H141</f>
        <v>0</v>
      </c>
      <c r="S141" s="195">
        <v>7.0000000000000007E-2</v>
      </c>
      <c r="T141" s="196">
        <f>S141*H141</f>
        <v>1.2600000000000002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189</v>
      </c>
      <c r="AT141" s="197" t="s">
        <v>184</v>
      </c>
      <c r="AU141" s="197" t="s">
        <v>86</v>
      </c>
      <c r="AY141" s="17" t="s">
        <v>182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7" t="s">
        <v>84</v>
      </c>
      <c r="BK141" s="198">
        <f>ROUND(I141*H141,2)</f>
        <v>0</v>
      </c>
      <c r="BL141" s="17" t="s">
        <v>189</v>
      </c>
      <c r="BM141" s="197" t="s">
        <v>2113</v>
      </c>
    </row>
    <row r="142" spans="1:65" s="13" customFormat="1" ht="11.25">
      <c r="B142" s="199"/>
      <c r="C142" s="200"/>
      <c r="D142" s="201" t="s">
        <v>199</v>
      </c>
      <c r="E142" s="202" t="s">
        <v>1</v>
      </c>
      <c r="F142" s="203" t="s">
        <v>2114</v>
      </c>
      <c r="G142" s="200"/>
      <c r="H142" s="204">
        <v>18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199</v>
      </c>
      <c r="AU142" s="210" t="s">
        <v>86</v>
      </c>
      <c r="AV142" s="13" t="s">
        <v>86</v>
      </c>
      <c r="AW142" s="13" t="s">
        <v>32</v>
      </c>
      <c r="AX142" s="13" t="s">
        <v>84</v>
      </c>
      <c r="AY142" s="210" t="s">
        <v>182</v>
      </c>
    </row>
    <row r="143" spans="1:65" s="2" customFormat="1" ht="24">
      <c r="A143" s="34"/>
      <c r="B143" s="35"/>
      <c r="C143" s="186" t="s">
        <v>273</v>
      </c>
      <c r="D143" s="186" t="s">
        <v>184</v>
      </c>
      <c r="E143" s="187" t="s">
        <v>2115</v>
      </c>
      <c r="F143" s="188" t="s">
        <v>2116</v>
      </c>
      <c r="G143" s="189" t="s">
        <v>366</v>
      </c>
      <c r="H143" s="190">
        <v>45</v>
      </c>
      <c r="I143" s="191"/>
      <c r="J143" s="192">
        <f>ROUND(I143*H143,2)</f>
        <v>0</v>
      </c>
      <c r="K143" s="188" t="s">
        <v>188</v>
      </c>
      <c r="L143" s="39"/>
      <c r="M143" s="193" t="s">
        <v>1</v>
      </c>
      <c r="N143" s="194" t="s">
        <v>41</v>
      </c>
      <c r="O143" s="71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189</v>
      </c>
      <c r="AT143" s="197" t="s">
        <v>184</v>
      </c>
      <c r="AU143" s="197" t="s">
        <v>86</v>
      </c>
      <c r="AY143" s="17" t="s">
        <v>182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7" t="s">
        <v>84</v>
      </c>
      <c r="BK143" s="198">
        <f>ROUND(I143*H143,2)</f>
        <v>0</v>
      </c>
      <c r="BL143" s="17" t="s">
        <v>189</v>
      </c>
      <c r="BM143" s="197" t="s">
        <v>2117</v>
      </c>
    </row>
    <row r="144" spans="1:65" s="2" customFormat="1" ht="24">
      <c r="A144" s="34"/>
      <c r="B144" s="35"/>
      <c r="C144" s="186" t="s">
        <v>213</v>
      </c>
      <c r="D144" s="186" t="s">
        <v>184</v>
      </c>
      <c r="E144" s="187" t="s">
        <v>2118</v>
      </c>
      <c r="F144" s="188" t="s">
        <v>2119</v>
      </c>
      <c r="G144" s="189" t="s">
        <v>366</v>
      </c>
      <c r="H144" s="190">
        <v>77</v>
      </c>
      <c r="I144" s="191"/>
      <c r="J144" s="192">
        <f>ROUND(I144*H144,2)</f>
        <v>0</v>
      </c>
      <c r="K144" s="188" t="s">
        <v>188</v>
      </c>
      <c r="L144" s="39"/>
      <c r="M144" s="193" t="s">
        <v>1</v>
      </c>
      <c r="N144" s="194" t="s">
        <v>41</v>
      </c>
      <c r="O144" s="71"/>
      <c r="P144" s="195">
        <f>O144*H144</f>
        <v>0</v>
      </c>
      <c r="Q144" s="195">
        <v>0</v>
      </c>
      <c r="R144" s="195">
        <f>Q144*H144</f>
        <v>0</v>
      </c>
      <c r="S144" s="195">
        <v>6.5699999999999995E-2</v>
      </c>
      <c r="T144" s="196">
        <f>S144*H144</f>
        <v>5.0588999999999995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189</v>
      </c>
      <c r="AT144" s="197" t="s">
        <v>184</v>
      </c>
      <c r="AU144" s="197" t="s">
        <v>86</v>
      </c>
      <c r="AY144" s="17" t="s">
        <v>182</v>
      </c>
      <c r="BE144" s="198">
        <f>IF(N144="základní",J144,0)</f>
        <v>0</v>
      </c>
      <c r="BF144" s="198">
        <f>IF(N144="snížená",J144,0)</f>
        <v>0</v>
      </c>
      <c r="BG144" s="198">
        <f>IF(N144="zákl. přenesená",J144,0)</f>
        <v>0</v>
      </c>
      <c r="BH144" s="198">
        <f>IF(N144="sníž. přenesená",J144,0)</f>
        <v>0</v>
      </c>
      <c r="BI144" s="198">
        <f>IF(N144="nulová",J144,0)</f>
        <v>0</v>
      </c>
      <c r="BJ144" s="17" t="s">
        <v>84</v>
      </c>
      <c r="BK144" s="198">
        <f>ROUND(I144*H144,2)</f>
        <v>0</v>
      </c>
      <c r="BL144" s="17" t="s">
        <v>189</v>
      </c>
      <c r="BM144" s="197" t="s">
        <v>2120</v>
      </c>
    </row>
    <row r="145" spans="1:65" s="2" customFormat="1" ht="24">
      <c r="A145" s="34"/>
      <c r="B145" s="35"/>
      <c r="C145" s="186" t="s">
        <v>219</v>
      </c>
      <c r="D145" s="186" t="s">
        <v>184</v>
      </c>
      <c r="E145" s="187" t="s">
        <v>2121</v>
      </c>
      <c r="F145" s="188" t="s">
        <v>2122</v>
      </c>
      <c r="G145" s="189" t="s">
        <v>232</v>
      </c>
      <c r="H145" s="190">
        <v>100</v>
      </c>
      <c r="I145" s="191"/>
      <c r="J145" s="192">
        <f>ROUND(I145*H145,2)</f>
        <v>0</v>
      </c>
      <c r="K145" s="188" t="s">
        <v>188</v>
      </c>
      <c r="L145" s="39"/>
      <c r="M145" s="193" t="s">
        <v>1</v>
      </c>
      <c r="N145" s="194" t="s">
        <v>41</v>
      </c>
      <c r="O145" s="71"/>
      <c r="P145" s="195">
        <f>O145*H145</f>
        <v>0</v>
      </c>
      <c r="Q145" s="195">
        <v>0</v>
      </c>
      <c r="R145" s="195">
        <f>Q145*H145</f>
        <v>0</v>
      </c>
      <c r="S145" s="195">
        <v>9.2499999999999995E-3</v>
      </c>
      <c r="T145" s="196">
        <f>S145*H145</f>
        <v>0.92499999999999993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189</v>
      </c>
      <c r="AT145" s="197" t="s">
        <v>184</v>
      </c>
      <c r="AU145" s="197" t="s">
        <v>86</v>
      </c>
      <c r="AY145" s="17" t="s">
        <v>182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7" t="s">
        <v>84</v>
      </c>
      <c r="BK145" s="198">
        <f>ROUND(I145*H145,2)</f>
        <v>0</v>
      </c>
      <c r="BL145" s="17" t="s">
        <v>189</v>
      </c>
      <c r="BM145" s="197" t="s">
        <v>2123</v>
      </c>
    </row>
    <row r="146" spans="1:65" s="12" customFormat="1" ht="22.9" customHeight="1">
      <c r="B146" s="170"/>
      <c r="C146" s="171"/>
      <c r="D146" s="172" t="s">
        <v>75</v>
      </c>
      <c r="E146" s="184" t="s">
        <v>2124</v>
      </c>
      <c r="F146" s="184" t="s">
        <v>2125</v>
      </c>
      <c r="G146" s="171"/>
      <c r="H146" s="171"/>
      <c r="I146" s="174"/>
      <c r="J146" s="185">
        <f>BK146</f>
        <v>0</v>
      </c>
      <c r="K146" s="171"/>
      <c r="L146" s="176"/>
      <c r="M146" s="177"/>
      <c r="N146" s="178"/>
      <c r="O146" s="178"/>
      <c r="P146" s="179">
        <f>SUM(P147:P155)</f>
        <v>0</v>
      </c>
      <c r="Q146" s="178"/>
      <c r="R146" s="179">
        <f>SUM(R147:R155)</f>
        <v>0</v>
      </c>
      <c r="S146" s="178"/>
      <c r="T146" s="180">
        <f>SUM(T147:T155)</f>
        <v>0</v>
      </c>
      <c r="AR146" s="181" t="s">
        <v>84</v>
      </c>
      <c r="AT146" s="182" t="s">
        <v>75</v>
      </c>
      <c r="AU146" s="182" t="s">
        <v>84</v>
      </c>
      <c r="AY146" s="181" t="s">
        <v>182</v>
      </c>
      <c r="BK146" s="183">
        <f>SUM(BK147:BK155)</f>
        <v>0</v>
      </c>
    </row>
    <row r="147" spans="1:65" s="2" customFormat="1" ht="16.5" customHeight="1">
      <c r="A147" s="34"/>
      <c r="B147" s="35"/>
      <c r="C147" s="186" t="s">
        <v>287</v>
      </c>
      <c r="D147" s="186" t="s">
        <v>184</v>
      </c>
      <c r="E147" s="187" t="s">
        <v>2126</v>
      </c>
      <c r="F147" s="188" t="s">
        <v>2127</v>
      </c>
      <c r="G147" s="189" t="s">
        <v>216</v>
      </c>
      <c r="H147" s="190">
        <v>1512.3789999999999</v>
      </c>
      <c r="I147" s="191"/>
      <c r="J147" s="192">
        <f>ROUND(I147*H147,2)</f>
        <v>0</v>
      </c>
      <c r="K147" s="188" t="s">
        <v>188</v>
      </c>
      <c r="L147" s="39"/>
      <c r="M147" s="193" t="s">
        <v>1</v>
      </c>
      <c r="N147" s="194" t="s">
        <v>41</v>
      </c>
      <c r="O147" s="71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189</v>
      </c>
      <c r="AT147" s="197" t="s">
        <v>184</v>
      </c>
      <c r="AU147" s="197" t="s">
        <v>86</v>
      </c>
      <c r="AY147" s="17" t="s">
        <v>182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7" t="s">
        <v>84</v>
      </c>
      <c r="BK147" s="198">
        <f>ROUND(I147*H147,2)</f>
        <v>0</v>
      </c>
      <c r="BL147" s="17" t="s">
        <v>189</v>
      </c>
      <c r="BM147" s="197" t="s">
        <v>2128</v>
      </c>
    </row>
    <row r="148" spans="1:65" s="2" customFormat="1" ht="24">
      <c r="A148" s="34"/>
      <c r="B148" s="35"/>
      <c r="C148" s="186" t="s">
        <v>293</v>
      </c>
      <c r="D148" s="186" t="s">
        <v>184</v>
      </c>
      <c r="E148" s="187" t="s">
        <v>2129</v>
      </c>
      <c r="F148" s="188" t="s">
        <v>2130</v>
      </c>
      <c r="G148" s="189" t="s">
        <v>216</v>
      </c>
      <c r="H148" s="190">
        <v>16636.169000000002</v>
      </c>
      <c r="I148" s="191"/>
      <c r="J148" s="192">
        <f>ROUND(I148*H148,2)</f>
        <v>0</v>
      </c>
      <c r="K148" s="188" t="s">
        <v>188</v>
      </c>
      <c r="L148" s="39"/>
      <c r="M148" s="193" t="s">
        <v>1</v>
      </c>
      <c r="N148" s="194" t="s">
        <v>41</v>
      </c>
      <c r="O148" s="71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189</v>
      </c>
      <c r="AT148" s="197" t="s">
        <v>184</v>
      </c>
      <c r="AU148" s="197" t="s">
        <v>86</v>
      </c>
      <c r="AY148" s="17" t="s">
        <v>182</v>
      </c>
      <c r="BE148" s="198">
        <f>IF(N148="základní",J148,0)</f>
        <v>0</v>
      </c>
      <c r="BF148" s="198">
        <f>IF(N148="snížená",J148,0)</f>
        <v>0</v>
      </c>
      <c r="BG148" s="198">
        <f>IF(N148="zákl. přenesená",J148,0)</f>
        <v>0</v>
      </c>
      <c r="BH148" s="198">
        <f>IF(N148="sníž. přenesená",J148,0)</f>
        <v>0</v>
      </c>
      <c r="BI148" s="198">
        <f>IF(N148="nulová",J148,0)</f>
        <v>0</v>
      </c>
      <c r="BJ148" s="17" t="s">
        <v>84</v>
      </c>
      <c r="BK148" s="198">
        <f>ROUND(I148*H148,2)</f>
        <v>0</v>
      </c>
      <c r="BL148" s="17" t="s">
        <v>189</v>
      </c>
      <c r="BM148" s="197" t="s">
        <v>2131</v>
      </c>
    </row>
    <row r="149" spans="1:65" s="13" customFormat="1" ht="11.25">
      <c r="B149" s="199"/>
      <c r="C149" s="200"/>
      <c r="D149" s="201" t="s">
        <v>199</v>
      </c>
      <c r="E149" s="202" t="s">
        <v>1</v>
      </c>
      <c r="F149" s="203" t="s">
        <v>2132</v>
      </c>
      <c r="G149" s="200"/>
      <c r="H149" s="204">
        <v>16636.169000000002</v>
      </c>
      <c r="I149" s="205"/>
      <c r="J149" s="200"/>
      <c r="K149" s="200"/>
      <c r="L149" s="206"/>
      <c r="M149" s="207"/>
      <c r="N149" s="208"/>
      <c r="O149" s="208"/>
      <c r="P149" s="208"/>
      <c r="Q149" s="208"/>
      <c r="R149" s="208"/>
      <c r="S149" s="208"/>
      <c r="T149" s="209"/>
      <c r="AT149" s="210" t="s">
        <v>199</v>
      </c>
      <c r="AU149" s="210" t="s">
        <v>86</v>
      </c>
      <c r="AV149" s="13" t="s">
        <v>86</v>
      </c>
      <c r="AW149" s="13" t="s">
        <v>32</v>
      </c>
      <c r="AX149" s="13" t="s">
        <v>84</v>
      </c>
      <c r="AY149" s="210" t="s">
        <v>182</v>
      </c>
    </row>
    <row r="150" spans="1:65" s="2" customFormat="1" ht="33" customHeight="1">
      <c r="A150" s="34"/>
      <c r="B150" s="35"/>
      <c r="C150" s="186" t="s">
        <v>298</v>
      </c>
      <c r="D150" s="186" t="s">
        <v>184</v>
      </c>
      <c r="E150" s="187" t="s">
        <v>2133</v>
      </c>
      <c r="F150" s="188" t="s">
        <v>2134</v>
      </c>
      <c r="G150" s="189" t="s">
        <v>216</v>
      </c>
      <c r="H150" s="190">
        <v>718.52800000000002</v>
      </c>
      <c r="I150" s="191"/>
      <c r="J150" s="192">
        <f>ROUND(I150*H150,2)</f>
        <v>0</v>
      </c>
      <c r="K150" s="188" t="s">
        <v>188</v>
      </c>
      <c r="L150" s="39"/>
      <c r="M150" s="193" t="s">
        <v>1</v>
      </c>
      <c r="N150" s="194" t="s">
        <v>41</v>
      </c>
      <c r="O150" s="71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189</v>
      </c>
      <c r="AT150" s="197" t="s">
        <v>184</v>
      </c>
      <c r="AU150" s="197" t="s">
        <v>86</v>
      </c>
      <c r="AY150" s="17" t="s">
        <v>182</v>
      </c>
      <c r="BE150" s="198">
        <f>IF(N150="základní",J150,0)</f>
        <v>0</v>
      </c>
      <c r="BF150" s="198">
        <f>IF(N150="snížená",J150,0)</f>
        <v>0</v>
      </c>
      <c r="BG150" s="198">
        <f>IF(N150="zákl. přenesená",J150,0)</f>
        <v>0</v>
      </c>
      <c r="BH150" s="198">
        <f>IF(N150="sníž. přenesená",J150,0)</f>
        <v>0</v>
      </c>
      <c r="BI150" s="198">
        <f>IF(N150="nulová",J150,0)</f>
        <v>0</v>
      </c>
      <c r="BJ150" s="17" t="s">
        <v>84</v>
      </c>
      <c r="BK150" s="198">
        <f>ROUND(I150*H150,2)</f>
        <v>0</v>
      </c>
      <c r="BL150" s="17" t="s">
        <v>189</v>
      </c>
      <c r="BM150" s="197" t="s">
        <v>2135</v>
      </c>
    </row>
    <row r="151" spans="1:65" s="13" customFormat="1" ht="11.25">
      <c r="B151" s="199"/>
      <c r="C151" s="200"/>
      <c r="D151" s="201" t="s">
        <v>199</v>
      </c>
      <c r="E151" s="202" t="s">
        <v>1</v>
      </c>
      <c r="F151" s="203" t="s">
        <v>2136</v>
      </c>
      <c r="G151" s="200"/>
      <c r="H151" s="204">
        <v>718.52800000000002</v>
      </c>
      <c r="I151" s="205"/>
      <c r="J151" s="200"/>
      <c r="K151" s="200"/>
      <c r="L151" s="206"/>
      <c r="M151" s="207"/>
      <c r="N151" s="208"/>
      <c r="O151" s="208"/>
      <c r="P151" s="208"/>
      <c r="Q151" s="208"/>
      <c r="R151" s="208"/>
      <c r="S151" s="208"/>
      <c r="T151" s="209"/>
      <c r="AT151" s="210" t="s">
        <v>199</v>
      </c>
      <c r="AU151" s="210" t="s">
        <v>86</v>
      </c>
      <c r="AV151" s="13" t="s">
        <v>86</v>
      </c>
      <c r="AW151" s="13" t="s">
        <v>32</v>
      </c>
      <c r="AX151" s="13" t="s">
        <v>84</v>
      </c>
      <c r="AY151" s="210" t="s">
        <v>182</v>
      </c>
    </row>
    <row r="152" spans="1:65" s="2" customFormat="1" ht="33" customHeight="1">
      <c r="A152" s="34"/>
      <c r="B152" s="35"/>
      <c r="C152" s="186" t="s">
        <v>309</v>
      </c>
      <c r="D152" s="186" t="s">
        <v>184</v>
      </c>
      <c r="E152" s="187" t="s">
        <v>2137</v>
      </c>
      <c r="F152" s="188" t="s">
        <v>2138</v>
      </c>
      <c r="G152" s="189" t="s">
        <v>216</v>
      </c>
      <c r="H152" s="190">
        <v>257.41300000000001</v>
      </c>
      <c r="I152" s="191"/>
      <c r="J152" s="192">
        <f>ROUND(I152*H152,2)</f>
        <v>0</v>
      </c>
      <c r="K152" s="188" t="s">
        <v>188</v>
      </c>
      <c r="L152" s="39"/>
      <c r="M152" s="193" t="s">
        <v>1</v>
      </c>
      <c r="N152" s="194" t="s">
        <v>41</v>
      </c>
      <c r="O152" s="71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189</v>
      </c>
      <c r="AT152" s="197" t="s">
        <v>184</v>
      </c>
      <c r="AU152" s="197" t="s">
        <v>86</v>
      </c>
      <c r="AY152" s="17" t="s">
        <v>182</v>
      </c>
      <c r="BE152" s="198">
        <f>IF(N152="základní",J152,0)</f>
        <v>0</v>
      </c>
      <c r="BF152" s="198">
        <f>IF(N152="snížená",J152,0)</f>
        <v>0</v>
      </c>
      <c r="BG152" s="198">
        <f>IF(N152="zákl. přenesená",J152,0)</f>
        <v>0</v>
      </c>
      <c r="BH152" s="198">
        <f>IF(N152="sníž. přenesená",J152,0)</f>
        <v>0</v>
      </c>
      <c r="BI152" s="198">
        <f>IF(N152="nulová",J152,0)</f>
        <v>0</v>
      </c>
      <c r="BJ152" s="17" t="s">
        <v>84</v>
      </c>
      <c r="BK152" s="198">
        <f>ROUND(I152*H152,2)</f>
        <v>0</v>
      </c>
      <c r="BL152" s="17" t="s">
        <v>189</v>
      </c>
      <c r="BM152" s="197" t="s">
        <v>2139</v>
      </c>
    </row>
    <row r="153" spans="1:65" s="13" customFormat="1" ht="11.25">
      <c r="B153" s="199"/>
      <c r="C153" s="200"/>
      <c r="D153" s="201" t="s">
        <v>199</v>
      </c>
      <c r="E153" s="202" t="s">
        <v>1</v>
      </c>
      <c r="F153" s="203" t="s">
        <v>2140</v>
      </c>
      <c r="G153" s="200"/>
      <c r="H153" s="204">
        <v>257.41300000000001</v>
      </c>
      <c r="I153" s="205"/>
      <c r="J153" s="200"/>
      <c r="K153" s="200"/>
      <c r="L153" s="206"/>
      <c r="M153" s="207"/>
      <c r="N153" s="208"/>
      <c r="O153" s="208"/>
      <c r="P153" s="208"/>
      <c r="Q153" s="208"/>
      <c r="R153" s="208"/>
      <c r="S153" s="208"/>
      <c r="T153" s="209"/>
      <c r="AT153" s="210" t="s">
        <v>199</v>
      </c>
      <c r="AU153" s="210" t="s">
        <v>86</v>
      </c>
      <c r="AV153" s="13" t="s">
        <v>86</v>
      </c>
      <c r="AW153" s="13" t="s">
        <v>32</v>
      </c>
      <c r="AX153" s="13" t="s">
        <v>84</v>
      </c>
      <c r="AY153" s="210" t="s">
        <v>182</v>
      </c>
    </row>
    <row r="154" spans="1:65" s="2" customFormat="1" ht="24">
      <c r="A154" s="34"/>
      <c r="B154" s="35"/>
      <c r="C154" s="186" t="s">
        <v>316</v>
      </c>
      <c r="D154" s="186" t="s">
        <v>184</v>
      </c>
      <c r="E154" s="187" t="s">
        <v>2141</v>
      </c>
      <c r="F154" s="188" t="s">
        <v>215</v>
      </c>
      <c r="G154" s="189" t="s">
        <v>216</v>
      </c>
      <c r="H154" s="190">
        <v>530.15499999999997</v>
      </c>
      <c r="I154" s="191"/>
      <c r="J154" s="192">
        <f>ROUND(I154*H154,2)</f>
        <v>0</v>
      </c>
      <c r="K154" s="188" t="s">
        <v>188</v>
      </c>
      <c r="L154" s="39"/>
      <c r="M154" s="193" t="s">
        <v>1</v>
      </c>
      <c r="N154" s="194" t="s">
        <v>41</v>
      </c>
      <c r="O154" s="71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189</v>
      </c>
      <c r="AT154" s="197" t="s">
        <v>184</v>
      </c>
      <c r="AU154" s="197" t="s">
        <v>86</v>
      </c>
      <c r="AY154" s="17" t="s">
        <v>182</v>
      </c>
      <c r="BE154" s="198">
        <f>IF(N154="základní",J154,0)</f>
        <v>0</v>
      </c>
      <c r="BF154" s="198">
        <f>IF(N154="snížená",J154,0)</f>
        <v>0</v>
      </c>
      <c r="BG154" s="198">
        <f>IF(N154="zákl. přenesená",J154,0)</f>
        <v>0</v>
      </c>
      <c r="BH154" s="198">
        <f>IF(N154="sníž. přenesená",J154,0)</f>
        <v>0</v>
      </c>
      <c r="BI154" s="198">
        <f>IF(N154="nulová",J154,0)</f>
        <v>0</v>
      </c>
      <c r="BJ154" s="17" t="s">
        <v>84</v>
      </c>
      <c r="BK154" s="198">
        <f>ROUND(I154*H154,2)</f>
        <v>0</v>
      </c>
      <c r="BL154" s="17" t="s">
        <v>189</v>
      </c>
      <c r="BM154" s="197" t="s">
        <v>2142</v>
      </c>
    </row>
    <row r="155" spans="1:65" s="13" customFormat="1" ht="11.25">
      <c r="B155" s="199"/>
      <c r="C155" s="200"/>
      <c r="D155" s="201" t="s">
        <v>199</v>
      </c>
      <c r="E155" s="202" t="s">
        <v>1</v>
      </c>
      <c r="F155" s="203" t="s">
        <v>2143</v>
      </c>
      <c r="G155" s="200"/>
      <c r="H155" s="204">
        <v>530.15499999999997</v>
      </c>
      <c r="I155" s="205"/>
      <c r="J155" s="200"/>
      <c r="K155" s="200"/>
      <c r="L155" s="206"/>
      <c r="M155" s="248"/>
      <c r="N155" s="249"/>
      <c r="O155" s="249"/>
      <c r="P155" s="249"/>
      <c r="Q155" s="249"/>
      <c r="R155" s="249"/>
      <c r="S155" s="249"/>
      <c r="T155" s="250"/>
      <c r="AT155" s="210" t="s">
        <v>199</v>
      </c>
      <c r="AU155" s="210" t="s">
        <v>86</v>
      </c>
      <c r="AV155" s="13" t="s">
        <v>86</v>
      </c>
      <c r="AW155" s="13" t="s">
        <v>32</v>
      </c>
      <c r="AX155" s="13" t="s">
        <v>84</v>
      </c>
      <c r="AY155" s="210" t="s">
        <v>182</v>
      </c>
    </row>
    <row r="156" spans="1:65" s="2" customFormat="1" ht="6.95" customHeight="1">
      <c r="A156" s="34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39"/>
      <c r="M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</row>
  </sheetData>
  <sheetProtection algorithmName="SHA-512" hashValue="fYNhp4U7uxqCs4H1Yj6AMuYu0+gOWWqTGBYViZtRKf91Ewyl/34nNn/b1T4gGvAgzqS8m3ITinDRUv58BBTqZg==" saltValue="1BBW9Xzoht3tYk5px2MqjM2bOWir1fIme2e+7jftzFLJkHuvG/EDP0gGGCVLTHotDkGRzavGRtgvAsHwYa9IRw==" spinCount="100000" sheet="1" objects="1" scenarios="1" formatColumns="0" formatRows="0" autoFilter="0"/>
  <autoFilter ref="C119:K155" xr:uid="{00000000-0009-0000-0000-00000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2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113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2144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ROUND((SUM(BE118:BE121)),  2)</f>
        <v>0</v>
      </c>
      <c r="G33" s="34"/>
      <c r="H33" s="34"/>
      <c r="I33" s="124">
        <v>0.21</v>
      </c>
      <c r="J33" s="123">
        <f>ROUND(((SUM(BE118:BE121))*I33),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ROUND((SUM(BF118:BF121)),  2)</f>
        <v>0</v>
      </c>
      <c r="G34" s="34"/>
      <c r="H34" s="34"/>
      <c r="I34" s="124">
        <v>0.15</v>
      </c>
      <c r="J34" s="123">
        <f>ROUND(((SUM(BF118:BF121))*I34),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ROUND((SUM(BG118:BG121)),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ROUND((SUM(BH118:BH121)),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ROUND((SUM(BI118:BI121)),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>LYSA 10 - SO-10-Veřejné osvětlení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1:31" s="9" customFormat="1" ht="24.95" customHeight="1">
      <c r="B97" s="147"/>
      <c r="C97" s="148"/>
      <c r="D97" s="149" t="s">
        <v>134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141</v>
      </c>
      <c r="E98" s="156"/>
      <c r="F98" s="156"/>
      <c r="G98" s="156"/>
      <c r="H98" s="156"/>
      <c r="I98" s="156"/>
      <c r="J98" s="157">
        <f>J120</f>
        <v>0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167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99" t="str">
        <f>E7</f>
        <v>Sprtovní hala</v>
      </c>
      <c r="F108" s="300"/>
      <c r="G108" s="300"/>
      <c r="H108" s="300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118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5" t="str">
        <f>E9</f>
        <v>LYSA 10 - SO-10-Veřejné osvětlení</v>
      </c>
      <c r="F110" s="301"/>
      <c r="G110" s="301"/>
      <c r="H110" s="301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Lysá nad Labem</v>
      </c>
      <c r="G112" s="36"/>
      <c r="H112" s="36"/>
      <c r="I112" s="29" t="s">
        <v>22</v>
      </c>
      <c r="J112" s="66" t="str">
        <f>IF(J12="","",J12)</f>
        <v>12. 5. 2020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Město Lysá nad Labem</v>
      </c>
      <c r="G114" s="36"/>
      <c r="H114" s="36"/>
      <c r="I114" s="29" t="s">
        <v>30</v>
      </c>
      <c r="J114" s="32" t="str">
        <f>E21</f>
        <v>JIKA CZ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>Ing.Pavel Michálek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168</v>
      </c>
      <c r="D117" s="162" t="s">
        <v>61</v>
      </c>
      <c r="E117" s="162" t="s">
        <v>57</v>
      </c>
      <c r="F117" s="162" t="s">
        <v>58</v>
      </c>
      <c r="G117" s="162" t="s">
        <v>169</v>
      </c>
      <c r="H117" s="162" t="s">
        <v>170</v>
      </c>
      <c r="I117" s="162" t="s">
        <v>171</v>
      </c>
      <c r="J117" s="162" t="s">
        <v>122</v>
      </c>
      <c r="K117" s="163" t="s">
        <v>172</v>
      </c>
      <c r="L117" s="164"/>
      <c r="M117" s="75" t="s">
        <v>1</v>
      </c>
      <c r="N117" s="76" t="s">
        <v>40</v>
      </c>
      <c r="O117" s="76" t="s">
        <v>173</v>
      </c>
      <c r="P117" s="76" t="s">
        <v>174</v>
      </c>
      <c r="Q117" s="76" t="s">
        <v>175</v>
      </c>
      <c r="R117" s="76" t="s">
        <v>176</v>
      </c>
      <c r="S117" s="76" t="s">
        <v>177</v>
      </c>
      <c r="T117" s="77" t="s">
        <v>178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179</v>
      </c>
      <c r="D118" s="36"/>
      <c r="E118" s="36"/>
      <c r="F118" s="36"/>
      <c r="G118" s="36"/>
      <c r="H118" s="36"/>
      <c r="I118" s="36"/>
      <c r="J118" s="165">
        <f>BK118</f>
        <v>0</v>
      </c>
      <c r="K118" s="36"/>
      <c r="L118" s="39"/>
      <c r="M118" s="78"/>
      <c r="N118" s="166"/>
      <c r="O118" s="79"/>
      <c r="P118" s="167">
        <f>P119</f>
        <v>0</v>
      </c>
      <c r="Q118" s="79"/>
      <c r="R118" s="167">
        <f>R119</f>
        <v>0</v>
      </c>
      <c r="S118" s="79"/>
      <c r="T118" s="168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124</v>
      </c>
      <c r="BK118" s="169">
        <f>BK119</f>
        <v>0</v>
      </c>
    </row>
    <row r="119" spans="1:65" s="12" customFormat="1" ht="25.9" customHeight="1">
      <c r="B119" s="170"/>
      <c r="C119" s="171"/>
      <c r="D119" s="172" t="s">
        <v>75</v>
      </c>
      <c r="E119" s="173" t="s">
        <v>941</v>
      </c>
      <c r="F119" s="173" t="s">
        <v>942</v>
      </c>
      <c r="G119" s="171"/>
      <c r="H119" s="171"/>
      <c r="I119" s="174"/>
      <c r="J119" s="175">
        <f>BK119</f>
        <v>0</v>
      </c>
      <c r="K119" s="171"/>
      <c r="L119" s="176"/>
      <c r="M119" s="177"/>
      <c r="N119" s="178"/>
      <c r="O119" s="178"/>
      <c r="P119" s="179">
        <f>P120</f>
        <v>0</v>
      </c>
      <c r="Q119" s="178"/>
      <c r="R119" s="179">
        <f>R120</f>
        <v>0</v>
      </c>
      <c r="S119" s="178"/>
      <c r="T119" s="180">
        <f>T120</f>
        <v>0</v>
      </c>
      <c r="AR119" s="181" t="s">
        <v>86</v>
      </c>
      <c r="AT119" s="182" t="s">
        <v>75</v>
      </c>
      <c r="AU119" s="182" t="s">
        <v>76</v>
      </c>
      <c r="AY119" s="181" t="s">
        <v>182</v>
      </c>
      <c r="BK119" s="183">
        <f>BK120</f>
        <v>0</v>
      </c>
    </row>
    <row r="120" spans="1:65" s="12" customFormat="1" ht="22.9" customHeight="1">
      <c r="B120" s="170"/>
      <c r="C120" s="171"/>
      <c r="D120" s="172" t="s">
        <v>75</v>
      </c>
      <c r="E120" s="184" t="s">
        <v>1268</v>
      </c>
      <c r="F120" s="184" t="s">
        <v>1269</v>
      </c>
      <c r="G120" s="171"/>
      <c r="H120" s="171"/>
      <c r="I120" s="174"/>
      <c r="J120" s="185">
        <f>BK120</f>
        <v>0</v>
      </c>
      <c r="K120" s="171"/>
      <c r="L120" s="176"/>
      <c r="M120" s="177"/>
      <c r="N120" s="178"/>
      <c r="O120" s="178"/>
      <c r="P120" s="179">
        <f>P121</f>
        <v>0</v>
      </c>
      <c r="Q120" s="178"/>
      <c r="R120" s="179">
        <f>R121</f>
        <v>0</v>
      </c>
      <c r="S120" s="178"/>
      <c r="T120" s="180">
        <f>T121</f>
        <v>0</v>
      </c>
      <c r="AR120" s="181" t="s">
        <v>86</v>
      </c>
      <c r="AT120" s="182" t="s">
        <v>75</v>
      </c>
      <c r="AU120" s="182" t="s">
        <v>84</v>
      </c>
      <c r="AY120" s="181" t="s">
        <v>182</v>
      </c>
      <c r="BK120" s="183">
        <f>BK121</f>
        <v>0</v>
      </c>
    </row>
    <row r="121" spans="1:65" s="2" customFormat="1" ht="24">
      <c r="A121" s="34"/>
      <c r="B121" s="35"/>
      <c r="C121" s="186" t="s">
        <v>84</v>
      </c>
      <c r="D121" s="186" t="s">
        <v>184</v>
      </c>
      <c r="E121" s="187" t="s">
        <v>1271</v>
      </c>
      <c r="F121" s="188" t="s">
        <v>2145</v>
      </c>
      <c r="G121" s="189" t="s">
        <v>1252</v>
      </c>
      <c r="H121" s="190">
        <v>1</v>
      </c>
      <c r="I121" s="191"/>
      <c r="J121" s="192">
        <f>ROUND(I121*H121,2)</f>
        <v>0</v>
      </c>
      <c r="K121" s="188" t="s">
        <v>1</v>
      </c>
      <c r="L121" s="39"/>
      <c r="M121" s="243" t="s">
        <v>1</v>
      </c>
      <c r="N121" s="244" t="s">
        <v>41</v>
      </c>
      <c r="O121" s="245"/>
      <c r="P121" s="246">
        <f>O121*H121</f>
        <v>0</v>
      </c>
      <c r="Q121" s="246">
        <v>0</v>
      </c>
      <c r="R121" s="246">
        <f>Q121*H121</f>
        <v>0</v>
      </c>
      <c r="S121" s="246">
        <v>0</v>
      </c>
      <c r="T121" s="24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258</v>
      </c>
      <c r="AT121" s="197" t="s">
        <v>184</v>
      </c>
      <c r="AU121" s="197" t="s">
        <v>86</v>
      </c>
      <c r="AY121" s="17" t="s">
        <v>182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7" t="s">
        <v>84</v>
      </c>
      <c r="BK121" s="198">
        <f>ROUND(I121*H121,2)</f>
        <v>0</v>
      </c>
      <c r="BL121" s="17" t="s">
        <v>258</v>
      </c>
      <c r="BM121" s="197" t="s">
        <v>2146</v>
      </c>
    </row>
    <row r="122" spans="1:65" s="2" customFormat="1" ht="6.95" customHeight="1">
      <c r="A122" s="3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39"/>
      <c r="M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</sheetData>
  <sheetProtection algorithmName="SHA-512" hashValue="Fszur34qU15vYHuZJp48Dum7E1qSi/5I3mme3NuEWXvBBX83ohy7uNJlrMGdBmiCeJfmOpHfxIUhxoInF75BOQ==" saltValue="CeNtdnfwYx7fioUW+S1OdqQfaidxybx/KWqekC3+bXsMw7kxIxc+O9tGN25DHOkFkK+VQxe8yC+KSsMIEf/nWg==" spinCount="100000" sheet="1" objects="1" scenarios="1" formatColumns="0" formatRows="0" autoFilter="0"/>
  <autoFilter ref="C117:K121" xr:uid="{00000000-0009-0000-0000-00000A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9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116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2147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ROUND((SUM(BE118:BE290)),  2)</f>
        <v>0</v>
      </c>
      <c r="G33" s="34"/>
      <c r="H33" s="34"/>
      <c r="I33" s="124">
        <v>0.21</v>
      </c>
      <c r="J33" s="123">
        <f>ROUND(((SUM(BE118:BE290))*I33),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ROUND((SUM(BF118:BF290)),  2)</f>
        <v>0</v>
      </c>
      <c r="G34" s="34"/>
      <c r="H34" s="34"/>
      <c r="I34" s="124">
        <v>0.15</v>
      </c>
      <c r="J34" s="123">
        <f>ROUND(((SUM(BF118:BF290))*I34),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ROUND((SUM(BG118:BG290)),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ROUND((SUM(BH118:BH290)),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ROUND((SUM(BI118:BI290)),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>LYSA 12 - SO-12-Interierové vybavení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1:31" s="9" customFormat="1" ht="24.95" customHeight="1">
      <c r="B97" s="147"/>
      <c r="C97" s="148"/>
      <c r="D97" s="149" t="s">
        <v>134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2148</v>
      </c>
      <c r="E98" s="156"/>
      <c r="F98" s="156"/>
      <c r="G98" s="156"/>
      <c r="H98" s="156"/>
      <c r="I98" s="156"/>
      <c r="J98" s="157">
        <f>J120</f>
        <v>0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167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99" t="str">
        <f>E7</f>
        <v>Sprtovní hala</v>
      </c>
      <c r="F108" s="300"/>
      <c r="G108" s="300"/>
      <c r="H108" s="300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118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5" t="str">
        <f>E9</f>
        <v>LYSA 12 - SO-12-Interierové vybavení</v>
      </c>
      <c r="F110" s="301"/>
      <c r="G110" s="301"/>
      <c r="H110" s="301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Lysá nad Labem</v>
      </c>
      <c r="G112" s="36"/>
      <c r="H112" s="36"/>
      <c r="I112" s="29" t="s">
        <v>22</v>
      </c>
      <c r="J112" s="66" t="str">
        <f>IF(J12="","",J12)</f>
        <v>12. 5. 2020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Město Lysá nad Labem</v>
      </c>
      <c r="G114" s="36"/>
      <c r="H114" s="36"/>
      <c r="I114" s="29" t="s">
        <v>30</v>
      </c>
      <c r="J114" s="32" t="str">
        <f>E21</f>
        <v>JIKA CZ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>Ing.Pavel Michálek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168</v>
      </c>
      <c r="D117" s="162" t="s">
        <v>61</v>
      </c>
      <c r="E117" s="162" t="s">
        <v>57</v>
      </c>
      <c r="F117" s="162" t="s">
        <v>58</v>
      </c>
      <c r="G117" s="162" t="s">
        <v>169</v>
      </c>
      <c r="H117" s="162" t="s">
        <v>170</v>
      </c>
      <c r="I117" s="162" t="s">
        <v>171</v>
      </c>
      <c r="J117" s="162" t="s">
        <v>122</v>
      </c>
      <c r="K117" s="163" t="s">
        <v>172</v>
      </c>
      <c r="L117" s="164"/>
      <c r="M117" s="75" t="s">
        <v>1</v>
      </c>
      <c r="N117" s="76" t="s">
        <v>40</v>
      </c>
      <c r="O117" s="76" t="s">
        <v>173</v>
      </c>
      <c r="P117" s="76" t="s">
        <v>174</v>
      </c>
      <c r="Q117" s="76" t="s">
        <v>175</v>
      </c>
      <c r="R117" s="76" t="s">
        <v>176</v>
      </c>
      <c r="S117" s="76" t="s">
        <v>177</v>
      </c>
      <c r="T117" s="77" t="s">
        <v>178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179</v>
      </c>
      <c r="D118" s="36"/>
      <c r="E118" s="36"/>
      <c r="F118" s="36"/>
      <c r="G118" s="36"/>
      <c r="H118" s="36"/>
      <c r="I118" s="36"/>
      <c r="J118" s="165">
        <f>BK118</f>
        <v>0</v>
      </c>
      <c r="K118" s="36"/>
      <c r="L118" s="39"/>
      <c r="M118" s="78"/>
      <c r="N118" s="166"/>
      <c r="O118" s="79"/>
      <c r="P118" s="167">
        <f>P119</f>
        <v>0</v>
      </c>
      <c r="Q118" s="79"/>
      <c r="R118" s="167">
        <f>R119</f>
        <v>0</v>
      </c>
      <c r="S118" s="79"/>
      <c r="T118" s="168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124</v>
      </c>
      <c r="BK118" s="169">
        <f>BK119</f>
        <v>0</v>
      </c>
    </row>
    <row r="119" spans="1:65" s="12" customFormat="1" ht="25.9" customHeight="1">
      <c r="B119" s="170"/>
      <c r="C119" s="171"/>
      <c r="D119" s="172" t="s">
        <v>75</v>
      </c>
      <c r="E119" s="173" t="s">
        <v>941</v>
      </c>
      <c r="F119" s="173" t="s">
        <v>942</v>
      </c>
      <c r="G119" s="171"/>
      <c r="H119" s="171"/>
      <c r="I119" s="174"/>
      <c r="J119" s="175">
        <f>BK119</f>
        <v>0</v>
      </c>
      <c r="K119" s="171"/>
      <c r="L119" s="176"/>
      <c r="M119" s="177"/>
      <c r="N119" s="178"/>
      <c r="O119" s="178"/>
      <c r="P119" s="179">
        <f>P120</f>
        <v>0</v>
      </c>
      <c r="Q119" s="178"/>
      <c r="R119" s="179">
        <f>R120</f>
        <v>0</v>
      </c>
      <c r="S119" s="178"/>
      <c r="T119" s="180">
        <f>T120</f>
        <v>0</v>
      </c>
      <c r="AR119" s="181" t="s">
        <v>86</v>
      </c>
      <c r="AT119" s="182" t="s">
        <v>75</v>
      </c>
      <c r="AU119" s="182" t="s">
        <v>76</v>
      </c>
      <c r="AY119" s="181" t="s">
        <v>182</v>
      </c>
      <c r="BK119" s="183">
        <f>BK120</f>
        <v>0</v>
      </c>
    </row>
    <row r="120" spans="1:65" s="12" customFormat="1" ht="22.9" customHeight="1">
      <c r="B120" s="170"/>
      <c r="C120" s="171"/>
      <c r="D120" s="172" t="s">
        <v>75</v>
      </c>
      <c r="E120" s="184" t="s">
        <v>2149</v>
      </c>
      <c r="F120" s="184" t="s">
        <v>2150</v>
      </c>
      <c r="G120" s="171"/>
      <c r="H120" s="171"/>
      <c r="I120" s="174"/>
      <c r="J120" s="185">
        <f>BK120</f>
        <v>0</v>
      </c>
      <c r="K120" s="171"/>
      <c r="L120" s="176"/>
      <c r="M120" s="177"/>
      <c r="N120" s="178"/>
      <c r="O120" s="178"/>
      <c r="P120" s="179">
        <f>SUM(P121:P290)</f>
        <v>0</v>
      </c>
      <c r="Q120" s="178"/>
      <c r="R120" s="179">
        <f>SUM(R121:R290)</f>
        <v>0</v>
      </c>
      <c r="S120" s="178"/>
      <c r="T120" s="180">
        <f>SUM(T121:T290)</f>
        <v>0</v>
      </c>
      <c r="AR120" s="181" t="s">
        <v>86</v>
      </c>
      <c r="AT120" s="182" t="s">
        <v>75</v>
      </c>
      <c r="AU120" s="182" t="s">
        <v>84</v>
      </c>
      <c r="AY120" s="181" t="s">
        <v>182</v>
      </c>
      <c r="BK120" s="183">
        <f>SUM(BK121:BK290)</f>
        <v>0</v>
      </c>
    </row>
    <row r="121" spans="1:65" s="2" customFormat="1" ht="16.5" customHeight="1">
      <c r="A121" s="34"/>
      <c r="B121" s="35"/>
      <c r="C121" s="186" t="s">
        <v>84</v>
      </c>
      <c r="D121" s="186" t="s">
        <v>184</v>
      </c>
      <c r="E121" s="187" t="s">
        <v>2151</v>
      </c>
      <c r="F121" s="188" t="s">
        <v>2152</v>
      </c>
      <c r="G121" s="189" t="s">
        <v>1458</v>
      </c>
      <c r="H121" s="190">
        <v>8</v>
      </c>
      <c r="I121" s="191"/>
      <c r="J121" s="192">
        <f>ROUND(I121*H121,2)</f>
        <v>0</v>
      </c>
      <c r="K121" s="188" t="s">
        <v>1</v>
      </c>
      <c r="L121" s="39"/>
      <c r="M121" s="193" t="s">
        <v>1</v>
      </c>
      <c r="N121" s="194" t="s">
        <v>41</v>
      </c>
      <c r="O121" s="71"/>
      <c r="P121" s="195">
        <f>O121*H121</f>
        <v>0</v>
      </c>
      <c r="Q121" s="195">
        <v>0</v>
      </c>
      <c r="R121" s="195">
        <f>Q121*H121</f>
        <v>0</v>
      </c>
      <c r="S121" s="195">
        <v>0</v>
      </c>
      <c r="T121" s="196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258</v>
      </c>
      <c r="AT121" s="197" t="s">
        <v>184</v>
      </c>
      <c r="AU121" s="197" t="s">
        <v>86</v>
      </c>
      <c r="AY121" s="17" t="s">
        <v>182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7" t="s">
        <v>84</v>
      </c>
      <c r="BK121" s="198">
        <f>ROUND(I121*H121,2)</f>
        <v>0</v>
      </c>
      <c r="BL121" s="17" t="s">
        <v>258</v>
      </c>
      <c r="BM121" s="197" t="s">
        <v>2153</v>
      </c>
    </row>
    <row r="122" spans="1:65" s="13" customFormat="1" ht="11.25">
      <c r="B122" s="199"/>
      <c r="C122" s="200"/>
      <c r="D122" s="201" t="s">
        <v>199</v>
      </c>
      <c r="E122" s="202" t="s">
        <v>1</v>
      </c>
      <c r="F122" s="203" t="s">
        <v>2154</v>
      </c>
      <c r="G122" s="200"/>
      <c r="H122" s="204">
        <v>8</v>
      </c>
      <c r="I122" s="205"/>
      <c r="J122" s="200"/>
      <c r="K122" s="200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199</v>
      </c>
      <c r="AU122" s="210" t="s">
        <v>86</v>
      </c>
      <c r="AV122" s="13" t="s">
        <v>86</v>
      </c>
      <c r="AW122" s="13" t="s">
        <v>32</v>
      </c>
      <c r="AX122" s="13" t="s">
        <v>84</v>
      </c>
      <c r="AY122" s="210" t="s">
        <v>182</v>
      </c>
    </row>
    <row r="123" spans="1:65" s="2" customFormat="1" ht="24">
      <c r="A123" s="34"/>
      <c r="B123" s="35"/>
      <c r="C123" s="186" t="s">
        <v>86</v>
      </c>
      <c r="D123" s="186" t="s">
        <v>184</v>
      </c>
      <c r="E123" s="187" t="s">
        <v>2155</v>
      </c>
      <c r="F123" s="188" t="s">
        <v>2156</v>
      </c>
      <c r="G123" s="189" t="s">
        <v>1458</v>
      </c>
      <c r="H123" s="190">
        <v>4</v>
      </c>
      <c r="I123" s="191"/>
      <c r="J123" s="192">
        <f>ROUND(I123*H123,2)</f>
        <v>0</v>
      </c>
      <c r="K123" s="188" t="s">
        <v>1</v>
      </c>
      <c r="L123" s="39"/>
      <c r="M123" s="193" t="s">
        <v>1</v>
      </c>
      <c r="N123" s="194" t="s">
        <v>41</v>
      </c>
      <c r="O123" s="71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258</v>
      </c>
      <c r="AT123" s="197" t="s">
        <v>184</v>
      </c>
      <c r="AU123" s="197" t="s">
        <v>86</v>
      </c>
      <c r="AY123" s="17" t="s">
        <v>182</v>
      </c>
      <c r="BE123" s="198">
        <f>IF(N123="základní",J123,0)</f>
        <v>0</v>
      </c>
      <c r="BF123" s="198">
        <f>IF(N123="snížená",J123,0)</f>
        <v>0</v>
      </c>
      <c r="BG123" s="198">
        <f>IF(N123="zákl. přenesená",J123,0)</f>
        <v>0</v>
      </c>
      <c r="BH123" s="198">
        <f>IF(N123="sníž. přenesená",J123,0)</f>
        <v>0</v>
      </c>
      <c r="BI123" s="198">
        <f>IF(N123="nulová",J123,0)</f>
        <v>0</v>
      </c>
      <c r="BJ123" s="17" t="s">
        <v>84</v>
      </c>
      <c r="BK123" s="198">
        <f>ROUND(I123*H123,2)</f>
        <v>0</v>
      </c>
      <c r="BL123" s="17" t="s">
        <v>258</v>
      </c>
      <c r="BM123" s="197" t="s">
        <v>2157</v>
      </c>
    </row>
    <row r="124" spans="1:65" s="13" customFormat="1" ht="11.25">
      <c r="B124" s="199"/>
      <c r="C124" s="200"/>
      <c r="D124" s="201" t="s">
        <v>199</v>
      </c>
      <c r="E124" s="202" t="s">
        <v>1</v>
      </c>
      <c r="F124" s="203" t="s">
        <v>2158</v>
      </c>
      <c r="G124" s="200"/>
      <c r="H124" s="204">
        <v>4</v>
      </c>
      <c r="I124" s="205"/>
      <c r="J124" s="200"/>
      <c r="K124" s="200"/>
      <c r="L124" s="206"/>
      <c r="M124" s="207"/>
      <c r="N124" s="208"/>
      <c r="O124" s="208"/>
      <c r="P124" s="208"/>
      <c r="Q124" s="208"/>
      <c r="R124" s="208"/>
      <c r="S124" s="208"/>
      <c r="T124" s="209"/>
      <c r="AT124" s="210" t="s">
        <v>199</v>
      </c>
      <c r="AU124" s="210" t="s">
        <v>86</v>
      </c>
      <c r="AV124" s="13" t="s">
        <v>86</v>
      </c>
      <c r="AW124" s="13" t="s">
        <v>32</v>
      </c>
      <c r="AX124" s="13" t="s">
        <v>84</v>
      </c>
      <c r="AY124" s="210" t="s">
        <v>182</v>
      </c>
    </row>
    <row r="125" spans="1:65" s="2" customFormat="1" ht="24">
      <c r="A125" s="34"/>
      <c r="B125" s="35"/>
      <c r="C125" s="186" t="s">
        <v>195</v>
      </c>
      <c r="D125" s="186" t="s">
        <v>184</v>
      </c>
      <c r="E125" s="187" t="s">
        <v>2159</v>
      </c>
      <c r="F125" s="188" t="s">
        <v>2160</v>
      </c>
      <c r="G125" s="189" t="s">
        <v>1458</v>
      </c>
      <c r="H125" s="190">
        <v>2</v>
      </c>
      <c r="I125" s="191"/>
      <c r="J125" s="192">
        <f>ROUND(I125*H125,2)</f>
        <v>0</v>
      </c>
      <c r="K125" s="188" t="s">
        <v>1</v>
      </c>
      <c r="L125" s="39"/>
      <c r="M125" s="193" t="s">
        <v>1</v>
      </c>
      <c r="N125" s="194" t="s">
        <v>41</v>
      </c>
      <c r="O125" s="71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258</v>
      </c>
      <c r="AT125" s="197" t="s">
        <v>184</v>
      </c>
      <c r="AU125" s="197" t="s">
        <v>86</v>
      </c>
      <c r="AY125" s="17" t="s">
        <v>182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17" t="s">
        <v>84</v>
      </c>
      <c r="BK125" s="198">
        <f>ROUND(I125*H125,2)</f>
        <v>0</v>
      </c>
      <c r="BL125" s="17" t="s">
        <v>258</v>
      </c>
      <c r="BM125" s="197" t="s">
        <v>2161</v>
      </c>
    </row>
    <row r="126" spans="1:65" s="13" customFormat="1" ht="11.25">
      <c r="B126" s="199"/>
      <c r="C126" s="200"/>
      <c r="D126" s="201" t="s">
        <v>199</v>
      </c>
      <c r="E126" s="202" t="s">
        <v>1</v>
      </c>
      <c r="F126" s="203" t="s">
        <v>2162</v>
      </c>
      <c r="G126" s="200"/>
      <c r="H126" s="204">
        <v>2</v>
      </c>
      <c r="I126" s="205"/>
      <c r="J126" s="200"/>
      <c r="K126" s="200"/>
      <c r="L126" s="206"/>
      <c r="M126" s="207"/>
      <c r="N126" s="208"/>
      <c r="O126" s="208"/>
      <c r="P126" s="208"/>
      <c r="Q126" s="208"/>
      <c r="R126" s="208"/>
      <c r="S126" s="208"/>
      <c r="T126" s="209"/>
      <c r="AT126" s="210" t="s">
        <v>199</v>
      </c>
      <c r="AU126" s="210" t="s">
        <v>86</v>
      </c>
      <c r="AV126" s="13" t="s">
        <v>86</v>
      </c>
      <c r="AW126" s="13" t="s">
        <v>32</v>
      </c>
      <c r="AX126" s="13" t="s">
        <v>84</v>
      </c>
      <c r="AY126" s="210" t="s">
        <v>182</v>
      </c>
    </row>
    <row r="127" spans="1:65" s="2" customFormat="1" ht="21.75" customHeight="1">
      <c r="A127" s="34"/>
      <c r="B127" s="35"/>
      <c r="C127" s="186" t="s">
        <v>189</v>
      </c>
      <c r="D127" s="186" t="s">
        <v>184</v>
      </c>
      <c r="E127" s="187" t="s">
        <v>2163</v>
      </c>
      <c r="F127" s="188" t="s">
        <v>2164</v>
      </c>
      <c r="G127" s="189" t="s">
        <v>1458</v>
      </c>
      <c r="H127" s="190">
        <v>2</v>
      </c>
      <c r="I127" s="191"/>
      <c r="J127" s="192">
        <f>ROUND(I127*H127,2)</f>
        <v>0</v>
      </c>
      <c r="K127" s="188" t="s">
        <v>1</v>
      </c>
      <c r="L127" s="39"/>
      <c r="M127" s="193" t="s">
        <v>1</v>
      </c>
      <c r="N127" s="194" t="s">
        <v>41</v>
      </c>
      <c r="O127" s="71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258</v>
      </c>
      <c r="AT127" s="197" t="s">
        <v>184</v>
      </c>
      <c r="AU127" s="197" t="s">
        <v>86</v>
      </c>
      <c r="AY127" s="17" t="s">
        <v>182</v>
      </c>
      <c r="BE127" s="198">
        <f>IF(N127="základní",J127,0)</f>
        <v>0</v>
      </c>
      <c r="BF127" s="198">
        <f>IF(N127="snížená",J127,0)</f>
        <v>0</v>
      </c>
      <c r="BG127" s="198">
        <f>IF(N127="zákl. přenesená",J127,0)</f>
        <v>0</v>
      </c>
      <c r="BH127" s="198">
        <f>IF(N127="sníž. přenesená",J127,0)</f>
        <v>0</v>
      </c>
      <c r="BI127" s="198">
        <f>IF(N127="nulová",J127,0)</f>
        <v>0</v>
      </c>
      <c r="BJ127" s="17" t="s">
        <v>84</v>
      </c>
      <c r="BK127" s="198">
        <f>ROUND(I127*H127,2)</f>
        <v>0</v>
      </c>
      <c r="BL127" s="17" t="s">
        <v>258</v>
      </c>
      <c r="BM127" s="197" t="s">
        <v>2165</v>
      </c>
    </row>
    <row r="128" spans="1:65" s="13" customFormat="1" ht="11.25">
      <c r="B128" s="199"/>
      <c r="C128" s="200"/>
      <c r="D128" s="201" t="s">
        <v>199</v>
      </c>
      <c r="E128" s="202" t="s">
        <v>1</v>
      </c>
      <c r="F128" s="203" t="s">
        <v>2166</v>
      </c>
      <c r="G128" s="200"/>
      <c r="H128" s="204">
        <v>2</v>
      </c>
      <c r="I128" s="205"/>
      <c r="J128" s="200"/>
      <c r="K128" s="200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199</v>
      </c>
      <c r="AU128" s="210" t="s">
        <v>86</v>
      </c>
      <c r="AV128" s="13" t="s">
        <v>86</v>
      </c>
      <c r="AW128" s="13" t="s">
        <v>32</v>
      </c>
      <c r="AX128" s="13" t="s">
        <v>84</v>
      </c>
      <c r="AY128" s="210" t="s">
        <v>182</v>
      </c>
    </row>
    <row r="129" spans="1:65" s="2" customFormat="1" ht="16.5" customHeight="1">
      <c r="A129" s="34"/>
      <c r="B129" s="35"/>
      <c r="C129" s="186" t="s">
        <v>204</v>
      </c>
      <c r="D129" s="186" t="s">
        <v>184</v>
      </c>
      <c r="E129" s="187" t="s">
        <v>2167</v>
      </c>
      <c r="F129" s="188" t="s">
        <v>2168</v>
      </c>
      <c r="G129" s="189" t="s">
        <v>1458</v>
      </c>
      <c r="H129" s="190">
        <v>2</v>
      </c>
      <c r="I129" s="191"/>
      <c r="J129" s="192">
        <f>ROUND(I129*H129,2)</f>
        <v>0</v>
      </c>
      <c r="K129" s="188" t="s">
        <v>1</v>
      </c>
      <c r="L129" s="39"/>
      <c r="M129" s="193" t="s">
        <v>1</v>
      </c>
      <c r="N129" s="194" t="s">
        <v>41</v>
      </c>
      <c r="O129" s="71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258</v>
      </c>
      <c r="AT129" s="197" t="s">
        <v>184</v>
      </c>
      <c r="AU129" s="197" t="s">
        <v>86</v>
      </c>
      <c r="AY129" s="17" t="s">
        <v>182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17" t="s">
        <v>84</v>
      </c>
      <c r="BK129" s="198">
        <f>ROUND(I129*H129,2)</f>
        <v>0</v>
      </c>
      <c r="BL129" s="17" t="s">
        <v>258</v>
      </c>
      <c r="BM129" s="197" t="s">
        <v>2169</v>
      </c>
    </row>
    <row r="130" spans="1:65" s="13" customFormat="1" ht="11.25">
      <c r="B130" s="199"/>
      <c r="C130" s="200"/>
      <c r="D130" s="201" t="s">
        <v>199</v>
      </c>
      <c r="E130" s="202" t="s">
        <v>1</v>
      </c>
      <c r="F130" s="203" t="s">
        <v>2170</v>
      </c>
      <c r="G130" s="200"/>
      <c r="H130" s="204">
        <v>2</v>
      </c>
      <c r="I130" s="205"/>
      <c r="J130" s="200"/>
      <c r="K130" s="200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199</v>
      </c>
      <c r="AU130" s="210" t="s">
        <v>86</v>
      </c>
      <c r="AV130" s="13" t="s">
        <v>86</v>
      </c>
      <c r="AW130" s="13" t="s">
        <v>32</v>
      </c>
      <c r="AX130" s="13" t="s">
        <v>84</v>
      </c>
      <c r="AY130" s="210" t="s">
        <v>182</v>
      </c>
    </row>
    <row r="131" spans="1:65" s="2" customFormat="1" ht="24">
      <c r="A131" s="34"/>
      <c r="B131" s="35"/>
      <c r="C131" s="186" t="s">
        <v>208</v>
      </c>
      <c r="D131" s="186" t="s">
        <v>184</v>
      </c>
      <c r="E131" s="187" t="s">
        <v>2171</v>
      </c>
      <c r="F131" s="188" t="s">
        <v>2172</v>
      </c>
      <c r="G131" s="189" t="s">
        <v>1458</v>
      </c>
      <c r="H131" s="190">
        <v>1</v>
      </c>
      <c r="I131" s="191"/>
      <c r="J131" s="192">
        <f>ROUND(I131*H131,2)</f>
        <v>0</v>
      </c>
      <c r="K131" s="188" t="s">
        <v>1</v>
      </c>
      <c r="L131" s="39"/>
      <c r="M131" s="193" t="s">
        <v>1</v>
      </c>
      <c r="N131" s="194" t="s">
        <v>41</v>
      </c>
      <c r="O131" s="71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258</v>
      </c>
      <c r="AT131" s="197" t="s">
        <v>184</v>
      </c>
      <c r="AU131" s="197" t="s">
        <v>86</v>
      </c>
      <c r="AY131" s="17" t="s">
        <v>182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7" t="s">
        <v>84</v>
      </c>
      <c r="BK131" s="198">
        <f>ROUND(I131*H131,2)</f>
        <v>0</v>
      </c>
      <c r="BL131" s="17" t="s">
        <v>258</v>
      </c>
      <c r="BM131" s="197" t="s">
        <v>2173</v>
      </c>
    </row>
    <row r="132" spans="1:65" s="13" customFormat="1" ht="11.25">
      <c r="B132" s="199"/>
      <c r="C132" s="200"/>
      <c r="D132" s="201" t="s">
        <v>199</v>
      </c>
      <c r="E132" s="202" t="s">
        <v>1</v>
      </c>
      <c r="F132" s="203" t="s">
        <v>2174</v>
      </c>
      <c r="G132" s="200"/>
      <c r="H132" s="204">
        <v>1</v>
      </c>
      <c r="I132" s="205"/>
      <c r="J132" s="200"/>
      <c r="K132" s="200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199</v>
      </c>
      <c r="AU132" s="210" t="s">
        <v>86</v>
      </c>
      <c r="AV132" s="13" t="s">
        <v>86</v>
      </c>
      <c r="AW132" s="13" t="s">
        <v>32</v>
      </c>
      <c r="AX132" s="13" t="s">
        <v>84</v>
      </c>
      <c r="AY132" s="210" t="s">
        <v>182</v>
      </c>
    </row>
    <row r="133" spans="1:65" s="2" customFormat="1" ht="24">
      <c r="A133" s="34"/>
      <c r="B133" s="35"/>
      <c r="C133" s="186" t="s">
        <v>213</v>
      </c>
      <c r="D133" s="186" t="s">
        <v>184</v>
      </c>
      <c r="E133" s="187" t="s">
        <v>2175</v>
      </c>
      <c r="F133" s="188" t="s">
        <v>2176</v>
      </c>
      <c r="G133" s="189" t="s">
        <v>1458</v>
      </c>
      <c r="H133" s="190">
        <v>10</v>
      </c>
      <c r="I133" s="191"/>
      <c r="J133" s="192">
        <f>ROUND(I133*H133,2)</f>
        <v>0</v>
      </c>
      <c r="K133" s="188" t="s">
        <v>1</v>
      </c>
      <c r="L133" s="39"/>
      <c r="M133" s="193" t="s">
        <v>1</v>
      </c>
      <c r="N133" s="194" t="s">
        <v>41</v>
      </c>
      <c r="O133" s="71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258</v>
      </c>
      <c r="AT133" s="197" t="s">
        <v>184</v>
      </c>
      <c r="AU133" s="197" t="s">
        <v>86</v>
      </c>
      <c r="AY133" s="17" t="s">
        <v>182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7" t="s">
        <v>84</v>
      </c>
      <c r="BK133" s="198">
        <f>ROUND(I133*H133,2)</f>
        <v>0</v>
      </c>
      <c r="BL133" s="17" t="s">
        <v>258</v>
      </c>
      <c r="BM133" s="197" t="s">
        <v>2177</v>
      </c>
    </row>
    <row r="134" spans="1:65" s="13" customFormat="1" ht="11.25">
      <c r="B134" s="199"/>
      <c r="C134" s="200"/>
      <c r="D134" s="201" t="s">
        <v>199</v>
      </c>
      <c r="E134" s="202" t="s">
        <v>1</v>
      </c>
      <c r="F134" s="203" t="s">
        <v>2178</v>
      </c>
      <c r="G134" s="200"/>
      <c r="H134" s="204">
        <v>10</v>
      </c>
      <c r="I134" s="205"/>
      <c r="J134" s="200"/>
      <c r="K134" s="200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199</v>
      </c>
      <c r="AU134" s="210" t="s">
        <v>86</v>
      </c>
      <c r="AV134" s="13" t="s">
        <v>86</v>
      </c>
      <c r="AW134" s="13" t="s">
        <v>32</v>
      </c>
      <c r="AX134" s="13" t="s">
        <v>84</v>
      </c>
      <c r="AY134" s="210" t="s">
        <v>182</v>
      </c>
    </row>
    <row r="135" spans="1:65" s="2" customFormat="1" ht="24">
      <c r="A135" s="34"/>
      <c r="B135" s="35"/>
      <c r="C135" s="186" t="s">
        <v>219</v>
      </c>
      <c r="D135" s="186" t="s">
        <v>184</v>
      </c>
      <c r="E135" s="187" t="s">
        <v>2179</v>
      </c>
      <c r="F135" s="188" t="s">
        <v>2180</v>
      </c>
      <c r="G135" s="189" t="s">
        <v>1458</v>
      </c>
      <c r="H135" s="190">
        <v>2</v>
      </c>
      <c r="I135" s="191"/>
      <c r="J135" s="192">
        <f>ROUND(I135*H135,2)</f>
        <v>0</v>
      </c>
      <c r="K135" s="188" t="s">
        <v>1</v>
      </c>
      <c r="L135" s="39"/>
      <c r="M135" s="193" t="s">
        <v>1</v>
      </c>
      <c r="N135" s="194" t="s">
        <v>41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258</v>
      </c>
      <c r="AT135" s="197" t="s">
        <v>184</v>
      </c>
      <c r="AU135" s="197" t="s">
        <v>86</v>
      </c>
      <c r="AY135" s="17" t="s">
        <v>182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84</v>
      </c>
      <c r="BK135" s="198">
        <f>ROUND(I135*H135,2)</f>
        <v>0</v>
      </c>
      <c r="BL135" s="17" t="s">
        <v>258</v>
      </c>
      <c r="BM135" s="197" t="s">
        <v>2181</v>
      </c>
    </row>
    <row r="136" spans="1:65" s="13" customFormat="1" ht="11.25">
      <c r="B136" s="199"/>
      <c r="C136" s="200"/>
      <c r="D136" s="201" t="s">
        <v>199</v>
      </c>
      <c r="E136" s="202" t="s">
        <v>1</v>
      </c>
      <c r="F136" s="203" t="s">
        <v>2182</v>
      </c>
      <c r="G136" s="200"/>
      <c r="H136" s="204">
        <v>2</v>
      </c>
      <c r="I136" s="205"/>
      <c r="J136" s="200"/>
      <c r="K136" s="200"/>
      <c r="L136" s="206"/>
      <c r="M136" s="207"/>
      <c r="N136" s="208"/>
      <c r="O136" s="208"/>
      <c r="P136" s="208"/>
      <c r="Q136" s="208"/>
      <c r="R136" s="208"/>
      <c r="S136" s="208"/>
      <c r="T136" s="209"/>
      <c r="AT136" s="210" t="s">
        <v>199</v>
      </c>
      <c r="AU136" s="210" t="s">
        <v>86</v>
      </c>
      <c r="AV136" s="13" t="s">
        <v>86</v>
      </c>
      <c r="AW136" s="13" t="s">
        <v>32</v>
      </c>
      <c r="AX136" s="13" t="s">
        <v>84</v>
      </c>
      <c r="AY136" s="210" t="s">
        <v>182</v>
      </c>
    </row>
    <row r="137" spans="1:65" s="2" customFormat="1" ht="24">
      <c r="A137" s="34"/>
      <c r="B137" s="35"/>
      <c r="C137" s="186" t="s">
        <v>224</v>
      </c>
      <c r="D137" s="186" t="s">
        <v>184</v>
      </c>
      <c r="E137" s="187" t="s">
        <v>2183</v>
      </c>
      <c r="F137" s="188" t="s">
        <v>2184</v>
      </c>
      <c r="G137" s="189" t="s">
        <v>1458</v>
      </c>
      <c r="H137" s="190">
        <v>1</v>
      </c>
      <c r="I137" s="191"/>
      <c r="J137" s="192">
        <f>ROUND(I137*H137,2)</f>
        <v>0</v>
      </c>
      <c r="K137" s="188" t="s">
        <v>1</v>
      </c>
      <c r="L137" s="39"/>
      <c r="M137" s="193" t="s">
        <v>1</v>
      </c>
      <c r="N137" s="194" t="s">
        <v>41</v>
      </c>
      <c r="O137" s="71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258</v>
      </c>
      <c r="AT137" s="197" t="s">
        <v>184</v>
      </c>
      <c r="AU137" s="197" t="s">
        <v>86</v>
      </c>
      <c r="AY137" s="17" t="s">
        <v>182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7" t="s">
        <v>84</v>
      </c>
      <c r="BK137" s="198">
        <f>ROUND(I137*H137,2)</f>
        <v>0</v>
      </c>
      <c r="BL137" s="17" t="s">
        <v>258</v>
      </c>
      <c r="BM137" s="197" t="s">
        <v>2185</v>
      </c>
    </row>
    <row r="138" spans="1:65" s="13" customFormat="1" ht="11.25">
      <c r="B138" s="199"/>
      <c r="C138" s="200"/>
      <c r="D138" s="201" t="s">
        <v>199</v>
      </c>
      <c r="E138" s="202" t="s">
        <v>1</v>
      </c>
      <c r="F138" s="203" t="s">
        <v>2186</v>
      </c>
      <c r="G138" s="200"/>
      <c r="H138" s="204">
        <v>1</v>
      </c>
      <c r="I138" s="205"/>
      <c r="J138" s="200"/>
      <c r="K138" s="200"/>
      <c r="L138" s="206"/>
      <c r="M138" s="207"/>
      <c r="N138" s="208"/>
      <c r="O138" s="208"/>
      <c r="P138" s="208"/>
      <c r="Q138" s="208"/>
      <c r="R138" s="208"/>
      <c r="S138" s="208"/>
      <c r="T138" s="209"/>
      <c r="AT138" s="210" t="s">
        <v>199</v>
      </c>
      <c r="AU138" s="210" t="s">
        <v>86</v>
      </c>
      <c r="AV138" s="13" t="s">
        <v>86</v>
      </c>
      <c r="AW138" s="13" t="s">
        <v>32</v>
      </c>
      <c r="AX138" s="13" t="s">
        <v>84</v>
      </c>
      <c r="AY138" s="210" t="s">
        <v>182</v>
      </c>
    </row>
    <row r="139" spans="1:65" s="2" customFormat="1" ht="24">
      <c r="A139" s="34"/>
      <c r="B139" s="35"/>
      <c r="C139" s="186" t="s">
        <v>229</v>
      </c>
      <c r="D139" s="186" t="s">
        <v>184</v>
      </c>
      <c r="E139" s="187" t="s">
        <v>2187</v>
      </c>
      <c r="F139" s="188" t="s">
        <v>2188</v>
      </c>
      <c r="G139" s="189" t="s">
        <v>1458</v>
      </c>
      <c r="H139" s="190">
        <v>2</v>
      </c>
      <c r="I139" s="191"/>
      <c r="J139" s="192">
        <f>ROUND(I139*H139,2)</f>
        <v>0</v>
      </c>
      <c r="K139" s="188" t="s">
        <v>1</v>
      </c>
      <c r="L139" s="39"/>
      <c r="M139" s="193" t="s">
        <v>1</v>
      </c>
      <c r="N139" s="194" t="s">
        <v>41</v>
      </c>
      <c r="O139" s="71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258</v>
      </c>
      <c r="AT139" s="197" t="s">
        <v>184</v>
      </c>
      <c r="AU139" s="197" t="s">
        <v>86</v>
      </c>
      <c r="AY139" s="17" t="s">
        <v>182</v>
      </c>
      <c r="BE139" s="198">
        <f>IF(N139="základní",J139,0)</f>
        <v>0</v>
      </c>
      <c r="BF139" s="198">
        <f>IF(N139="snížená",J139,0)</f>
        <v>0</v>
      </c>
      <c r="BG139" s="198">
        <f>IF(N139="zákl. přenesená",J139,0)</f>
        <v>0</v>
      </c>
      <c r="BH139" s="198">
        <f>IF(N139="sníž. přenesená",J139,0)</f>
        <v>0</v>
      </c>
      <c r="BI139" s="198">
        <f>IF(N139="nulová",J139,0)</f>
        <v>0</v>
      </c>
      <c r="BJ139" s="17" t="s">
        <v>84</v>
      </c>
      <c r="BK139" s="198">
        <f>ROUND(I139*H139,2)</f>
        <v>0</v>
      </c>
      <c r="BL139" s="17" t="s">
        <v>258</v>
      </c>
      <c r="BM139" s="197" t="s">
        <v>2189</v>
      </c>
    </row>
    <row r="140" spans="1:65" s="13" customFormat="1" ht="11.25">
      <c r="B140" s="199"/>
      <c r="C140" s="200"/>
      <c r="D140" s="201" t="s">
        <v>199</v>
      </c>
      <c r="E140" s="202" t="s">
        <v>1</v>
      </c>
      <c r="F140" s="203" t="s">
        <v>2190</v>
      </c>
      <c r="G140" s="200"/>
      <c r="H140" s="204">
        <v>2</v>
      </c>
      <c r="I140" s="205"/>
      <c r="J140" s="200"/>
      <c r="K140" s="200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199</v>
      </c>
      <c r="AU140" s="210" t="s">
        <v>86</v>
      </c>
      <c r="AV140" s="13" t="s">
        <v>86</v>
      </c>
      <c r="AW140" s="13" t="s">
        <v>32</v>
      </c>
      <c r="AX140" s="13" t="s">
        <v>84</v>
      </c>
      <c r="AY140" s="210" t="s">
        <v>182</v>
      </c>
    </row>
    <row r="141" spans="1:65" s="2" customFormat="1" ht="24">
      <c r="A141" s="34"/>
      <c r="B141" s="35"/>
      <c r="C141" s="186" t="s">
        <v>234</v>
      </c>
      <c r="D141" s="186" t="s">
        <v>184</v>
      </c>
      <c r="E141" s="187" t="s">
        <v>2191</v>
      </c>
      <c r="F141" s="188" t="s">
        <v>2192</v>
      </c>
      <c r="G141" s="189" t="s">
        <v>1458</v>
      </c>
      <c r="H141" s="190">
        <v>1</v>
      </c>
      <c r="I141" s="191"/>
      <c r="J141" s="192">
        <f>ROUND(I141*H141,2)</f>
        <v>0</v>
      </c>
      <c r="K141" s="188" t="s">
        <v>1</v>
      </c>
      <c r="L141" s="39"/>
      <c r="M141" s="193" t="s">
        <v>1</v>
      </c>
      <c r="N141" s="194" t="s">
        <v>41</v>
      </c>
      <c r="O141" s="71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258</v>
      </c>
      <c r="AT141" s="197" t="s">
        <v>184</v>
      </c>
      <c r="AU141" s="197" t="s">
        <v>86</v>
      </c>
      <c r="AY141" s="17" t="s">
        <v>182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7" t="s">
        <v>84</v>
      </c>
      <c r="BK141" s="198">
        <f>ROUND(I141*H141,2)</f>
        <v>0</v>
      </c>
      <c r="BL141" s="17" t="s">
        <v>258</v>
      </c>
      <c r="BM141" s="197" t="s">
        <v>2193</v>
      </c>
    </row>
    <row r="142" spans="1:65" s="13" customFormat="1" ht="11.25">
      <c r="B142" s="199"/>
      <c r="C142" s="200"/>
      <c r="D142" s="201" t="s">
        <v>199</v>
      </c>
      <c r="E142" s="202" t="s">
        <v>1</v>
      </c>
      <c r="F142" s="203" t="s">
        <v>2194</v>
      </c>
      <c r="G142" s="200"/>
      <c r="H142" s="204">
        <v>1</v>
      </c>
      <c r="I142" s="205"/>
      <c r="J142" s="200"/>
      <c r="K142" s="200"/>
      <c r="L142" s="206"/>
      <c r="M142" s="207"/>
      <c r="N142" s="208"/>
      <c r="O142" s="208"/>
      <c r="P142" s="208"/>
      <c r="Q142" s="208"/>
      <c r="R142" s="208"/>
      <c r="S142" s="208"/>
      <c r="T142" s="209"/>
      <c r="AT142" s="210" t="s">
        <v>199</v>
      </c>
      <c r="AU142" s="210" t="s">
        <v>86</v>
      </c>
      <c r="AV142" s="13" t="s">
        <v>86</v>
      </c>
      <c r="AW142" s="13" t="s">
        <v>32</v>
      </c>
      <c r="AX142" s="13" t="s">
        <v>84</v>
      </c>
      <c r="AY142" s="210" t="s">
        <v>182</v>
      </c>
    </row>
    <row r="143" spans="1:65" s="2" customFormat="1" ht="24">
      <c r="A143" s="34"/>
      <c r="B143" s="35"/>
      <c r="C143" s="186" t="s">
        <v>238</v>
      </c>
      <c r="D143" s="186" t="s">
        <v>184</v>
      </c>
      <c r="E143" s="187" t="s">
        <v>2195</v>
      </c>
      <c r="F143" s="188" t="s">
        <v>2196</v>
      </c>
      <c r="G143" s="189" t="s">
        <v>1458</v>
      </c>
      <c r="H143" s="190">
        <v>14</v>
      </c>
      <c r="I143" s="191"/>
      <c r="J143" s="192">
        <f>ROUND(I143*H143,2)</f>
        <v>0</v>
      </c>
      <c r="K143" s="188" t="s">
        <v>1</v>
      </c>
      <c r="L143" s="39"/>
      <c r="M143" s="193" t="s">
        <v>1</v>
      </c>
      <c r="N143" s="194" t="s">
        <v>41</v>
      </c>
      <c r="O143" s="71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258</v>
      </c>
      <c r="AT143" s="197" t="s">
        <v>184</v>
      </c>
      <c r="AU143" s="197" t="s">
        <v>86</v>
      </c>
      <c r="AY143" s="17" t="s">
        <v>182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7" t="s">
        <v>84</v>
      </c>
      <c r="BK143" s="198">
        <f>ROUND(I143*H143,2)</f>
        <v>0</v>
      </c>
      <c r="BL143" s="17" t="s">
        <v>258</v>
      </c>
      <c r="BM143" s="197" t="s">
        <v>2197</v>
      </c>
    </row>
    <row r="144" spans="1:65" s="13" customFormat="1" ht="11.25">
      <c r="B144" s="199"/>
      <c r="C144" s="200"/>
      <c r="D144" s="201" t="s">
        <v>199</v>
      </c>
      <c r="E144" s="202" t="s">
        <v>1</v>
      </c>
      <c r="F144" s="203" t="s">
        <v>2198</v>
      </c>
      <c r="G144" s="200"/>
      <c r="H144" s="204">
        <v>14</v>
      </c>
      <c r="I144" s="205"/>
      <c r="J144" s="200"/>
      <c r="K144" s="200"/>
      <c r="L144" s="206"/>
      <c r="M144" s="207"/>
      <c r="N144" s="208"/>
      <c r="O144" s="208"/>
      <c r="P144" s="208"/>
      <c r="Q144" s="208"/>
      <c r="R144" s="208"/>
      <c r="S144" s="208"/>
      <c r="T144" s="209"/>
      <c r="AT144" s="210" t="s">
        <v>199</v>
      </c>
      <c r="AU144" s="210" t="s">
        <v>86</v>
      </c>
      <c r="AV144" s="13" t="s">
        <v>86</v>
      </c>
      <c r="AW144" s="13" t="s">
        <v>32</v>
      </c>
      <c r="AX144" s="13" t="s">
        <v>84</v>
      </c>
      <c r="AY144" s="210" t="s">
        <v>182</v>
      </c>
    </row>
    <row r="145" spans="1:65" s="2" customFormat="1" ht="21.75" customHeight="1">
      <c r="A145" s="34"/>
      <c r="B145" s="35"/>
      <c r="C145" s="186" t="s">
        <v>245</v>
      </c>
      <c r="D145" s="186" t="s">
        <v>184</v>
      </c>
      <c r="E145" s="187" t="s">
        <v>2199</v>
      </c>
      <c r="F145" s="188" t="s">
        <v>2200</v>
      </c>
      <c r="G145" s="189" t="s">
        <v>1458</v>
      </c>
      <c r="H145" s="190">
        <v>1</v>
      </c>
      <c r="I145" s="191"/>
      <c r="J145" s="192">
        <f>ROUND(I145*H145,2)</f>
        <v>0</v>
      </c>
      <c r="K145" s="188" t="s">
        <v>1</v>
      </c>
      <c r="L145" s="39"/>
      <c r="M145" s="193" t="s">
        <v>1</v>
      </c>
      <c r="N145" s="194" t="s">
        <v>41</v>
      </c>
      <c r="O145" s="71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258</v>
      </c>
      <c r="AT145" s="197" t="s">
        <v>184</v>
      </c>
      <c r="AU145" s="197" t="s">
        <v>86</v>
      </c>
      <c r="AY145" s="17" t="s">
        <v>182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7" t="s">
        <v>84</v>
      </c>
      <c r="BK145" s="198">
        <f>ROUND(I145*H145,2)</f>
        <v>0</v>
      </c>
      <c r="BL145" s="17" t="s">
        <v>258</v>
      </c>
      <c r="BM145" s="197" t="s">
        <v>2201</v>
      </c>
    </row>
    <row r="146" spans="1:65" s="13" customFormat="1" ht="11.25">
      <c r="B146" s="199"/>
      <c r="C146" s="200"/>
      <c r="D146" s="201" t="s">
        <v>199</v>
      </c>
      <c r="E146" s="202" t="s">
        <v>1</v>
      </c>
      <c r="F146" s="203" t="s">
        <v>2202</v>
      </c>
      <c r="G146" s="200"/>
      <c r="H146" s="204">
        <v>1</v>
      </c>
      <c r="I146" s="205"/>
      <c r="J146" s="200"/>
      <c r="K146" s="200"/>
      <c r="L146" s="206"/>
      <c r="M146" s="207"/>
      <c r="N146" s="208"/>
      <c r="O146" s="208"/>
      <c r="P146" s="208"/>
      <c r="Q146" s="208"/>
      <c r="R146" s="208"/>
      <c r="S146" s="208"/>
      <c r="T146" s="209"/>
      <c r="AT146" s="210" t="s">
        <v>199</v>
      </c>
      <c r="AU146" s="210" t="s">
        <v>86</v>
      </c>
      <c r="AV146" s="13" t="s">
        <v>86</v>
      </c>
      <c r="AW146" s="13" t="s">
        <v>32</v>
      </c>
      <c r="AX146" s="13" t="s">
        <v>84</v>
      </c>
      <c r="AY146" s="210" t="s">
        <v>182</v>
      </c>
    </row>
    <row r="147" spans="1:65" s="2" customFormat="1" ht="24">
      <c r="A147" s="34"/>
      <c r="B147" s="35"/>
      <c r="C147" s="186" t="s">
        <v>250</v>
      </c>
      <c r="D147" s="186" t="s">
        <v>184</v>
      </c>
      <c r="E147" s="187" t="s">
        <v>2203</v>
      </c>
      <c r="F147" s="188" t="s">
        <v>2204</v>
      </c>
      <c r="G147" s="189" t="s">
        <v>1458</v>
      </c>
      <c r="H147" s="190">
        <v>1</v>
      </c>
      <c r="I147" s="191"/>
      <c r="J147" s="192">
        <f>ROUND(I147*H147,2)</f>
        <v>0</v>
      </c>
      <c r="K147" s="188" t="s">
        <v>1</v>
      </c>
      <c r="L147" s="39"/>
      <c r="M147" s="193" t="s">
        <v>1</v>
      </c>
      <c r="N147" s="194" t="s">
        <v>41</v>
      </c>
      <c r="O147" s="71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258</v>
      </c>
      <c r="AT147" s="197" t="s">
        <v>184</v>
      </c>
      <c r="AU147" s="197" t="s">
        <v>86</v>
      </c>
      <c r="AY147" s="17" t="s">
        <v>182</v>
      </c>
      <c r="BE147" s="198">
        <f>IF(N147="základní",J147,0)</f>
        <v>0</v>
      </c>
      <c r="BF147" s="198">
        <f>IF(N147="snížená",J147,0)</f>
        <v>0</v>
      </c>
      <c r="BG147" s="198">
        <f>IF(N147="zákl. přenesená",J147,0)</f>
        <v>0</v>
      </c>
      <c r="BH147" s="198">
        <f>IF(N147="sníž. přenesená",J147,0)</f>
        <v>0</v>
      </c>
      <c r="BI147" s="198">
        <f>IF(N147="nulová",J147,0)</f>
        <v>0</v>
      </c>
      <c r="BJ147" s="17" t="s">
        <v>84</v>
      </c>
      <c r="BK147" s="198">
        <f>ROUND(I147*H147,2)</f>
        <v>0</v>
      </c>
      <c r="BL147" s="17" t="s">
        <v>258</v>
      </c>
      <c r="BM147" s="197" t="s">
        <v>2205</v>
      </c>
    </row>
    <row r="148" spans="1:65" s="13" customFormat="1" ht="11.25">
      <c r="B148" s="199"/>
      <c r="C148" s="200"/>
      <c r="D148" s="201" t="s">
        <v>199</v>
      </c>
      <c r="E148" s="202" t="s">
        <v>1</v>
      </c>
      <c r="F148" s="203" t="s">
        <v>2206</v>
      </c>
      <c r="G148" s="200"/>
      <c r="H148" s="204">
        <v>1</v>
      </c>
      <c r="I148" s="205"/>
      <c r="J148" s="200"/>
      <c r="K148" s="200"/>
      <c r="L148" s="206"/>
      <c r="M148" s="207"/>
      <c r="N148" s="208"/>
      <c r="O148" s="208"/>
      <c r="P148" s="208"/>
      <c r="Q148" s="208"/>
      <c r="R148" s="208"/>
      <c r="S148" s="208"/>
      <c r="T148" s="209"/>
      <c r="AT148" s="210" t="s">
        <v>199</v>
      </c>
      <c r="AU148" s="210" t="s">
        <v>86</v>
      </c>
      <c r="AV148" s="13" t="s">
        <v>86</v>
      </c>
      <c r="AW148" s="13" t="s">
        <v>32</v>
      </c>
      <c r="AX148" s="13" t="s">
        <v>84</v>
      </c>
      <c r="AY148" s="210" t="s">
        <v>182</v>
      </c>
    </row>
    <row r="149" spans="1:65" s="2" customFormat="1" ht="24">
      <c r="A149" s="34"/>
      <c r="B149" s="35"/>
      <c r="C149" s="186" t="s">
        <v>8</v>
      </c>
      <c r="D149" s="186" t="s">
        <v>184</v>
      </c>
      <c r="E149" s="187" t="s">
        <v>2207</v>
      </c>
      <c r="F149" s="188" t="s">
        <v>2208</v>
      </c>
      <c r="G149" s="189" t="s">
        <v>1458</v>
      </c>
      <c r="H149" s="190">
        <v>1</v>
      </c>
      <c r="I149" s="191"/>
      <c r="J149" s="192">
        <f>ROUND(I149*H149,2)</f>
        <v>0</v>
      </c>
      <c r="K149" s="188" t="s">
        <v>1</v>
      </c>
      <c r="L149" s="39"/>
      <c r="M149" s="193" t="s">
        <v>1</v>
      </c>
      <c r="N149" s="194" t="s">
        <v>41</v>
      </c>
      <c r="O149" s="71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258</v>
      </c>
      <c r="AT149" s="197" t="s">
        <v>184</v>
      </c>
      <c r="AU149" s="197" t="s">
        <v>86</v>
      </c>
      <c r="AY149" s="17" t="s">
        <v>182</v>
      </c>
      <c r="BE149" s="198">
        <f>IF(N149="základní",J149,0)</f>
        <v>0</v>
      </c>
      <c r="BF149" s="198">
        <f>IF(N149="snížená",J149,0)</f>
        <v>0</v>
      </c>
      <c r="BG149" s="198">
        <f>IF(N149="zákl. přenesená",J149,0)</f>
        <v>0</v>
      </c>
      <c r="BH149" s="198">
        <f>IF(N149="sníž. přenesená",J149,0)</f>
        <v>0</v>
      </c>
      <c r="BI149" s="198">
        <f>IF(N149="nulová",J149,0)</f>
        <v>0</v>
      </c>
      <c r="BJ149" s="17" t="s">
        <v>84</v>
      </c>
      <c r="BK149" s="198">
        <f>ROUND(I149*H149,2)</f>
        <v>0</v>
      </c>
      <c r="BL149" s="17" t="s">
        <v>258</v>
      </c>
      <c r="BM149" s="197" t="s">
        <v>2209</v>
      </c>
    </row>
    <row r="150" spans="1:65" s="13" customFormat="1" ht="11.25">
      <c r="B150" s="199"/>
      <c r="C150" s="200"/>
      <c r="D150" s="201" t="s">
        <v>199</v>
      </c>
      <c r="E150" s="202" t="s">
        <v>1</v>
      </c>
      <c r="F150" s="203" t="s">
        <v>2210</v>
      </c>
      <c r="G150" s="200"/>
      <c r="H150" s="204">
        <v>1</v>
      </c>
      <c r="I150" s="205"/>
      <c r="J150" s="200"/>
      <c r="K150" s="200"/>
      <c r="L150" s="206"/>
      <c r="M150" s="207"/>
      <c r="N150" s="208"/>
      <c r="O150" s="208"/>
      <c r="P150" s="208"/>
      <c r="Q150" s="208"/>
      <c r="R150" s="208"/>
      <c r="S150" s="208"/>
      <c r="T150" s="209"/>
      <c r="AT150" s="210" t="s">
        <v>199</v>
      </c>
      <c r="AU150" s="210" t="s">
        <v>86</v>
      </c>
      <c r="AV150" s="13" t="s">
        <v>86</v>
      </c>
      <c r="AW150" s="13" t="s">
        <v>32</v>
      </c>
      <c r="AX150" s="13" t="s">
        <v>84</v>
      </c>
      <c r="AY150" s="210" t="s">
        <v>182</v>
      </c>
    </row>
    <row r="151" spans="1:65" s="2" customFormat="1" ht="24">
      <c r="A151" s="34"/>
      <c r="B151" s="35"/>
      <c r="C151" s="186" t="s">
        <v>258</v>
      </c>
      <c r="D151" s="186" t="s">
        <v>184</v>
      </c>
      <c r="E151" s="187" t="s">
        <v>2211</v>
      </c>
      <c r="F151" s="188" t="s">
        <v>2212</v>
      </c>
      <c r="G151" s="189" t="s">
        <v>1458</v>
      </c>
      <c r="H151" s="190">
        <v>1</v>
      </c>
      <c r="I151" s="191"/>
      <c r="J151" s="192">
        <f>ROUND(I151*H151,2)</f>
        <v>0</v>
      </c>
      <c r="K151" s="188" t="s">
        <v>1</v>
      </c>
      <c r="L151" s="39"/>
      <c r="M151" s="193" t="s">
        <v>1</v>
      </c>
      <c r="N151" s="194" t="s">
        <v>41</v>
      </c>
      <c r="O151" s="71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258</v>
      </c>
      <c r="AT151" s="197" t="s">
        <v>184</v>
      </c>
      <c r="AU151" s="197" t="s">
        <v>86</v>
      </c>
      <c r="AY151" s="17" t="s">
        <v>182</v>
      </c>
      <c r="BE151" s="198">
        <f>IF(N151="základní",J151,0)</f>
        <v>0</v>
      </c>
      <c r="BF151" s="198">
        <f>IF(N151="snížená",J151,0)</f>
        <v>0</v>
      </c>
      <c r="BG151" s="198">
        <f>IF(N151="zákl. přenesená",J151,0)</f>
        <v>0</v>
      </c>
      <c r="BH151" s="198">
        <f>IF(N151="sníž. přenesená",J151,0)</f>
        <v>0</v>
      </c>
      <c r="BI151" s="198">
        <f>IF(N151="nulová",J151,0)</f>
        <v>0</v>
      </c>
      <c r="BJ151" s="17" t="s">
        <v>84</v>
      </c>
      <c r="BK151" s="198">
        <f>ROUND(I151*H151,2)</f>
        <v>0</v>
      </c>
      <c r="BL151" s="17" t="s">
        <v>258</v>
      </c>
      <c r="BM151" s="197" t="s">
        <v>2213</v>
      </c>
    </row>
    <row r="152" spans="1:65" s="13" customFormat="1" ht="11.25">
      <c r="B152" s="199"/>
      <c r="C152" s="200"/>
      <c r="D152" s="201" t="s">
        <v>199</v>
      </c>
      <c r="E152" s="202" t="s">
        <v>1</v>
      </c>
      <c r="F152" s="203" t="s">
        <v>2214</v>
      </c>
      <c r="G152" s="200"/>
      <c r="H152" s="204">
        <v>1</v>
      </c>
      <c r="I152" s="205"/>
      <c r="J152" s="200"/>
      <c r="K152" s="200"/>
      <c r="L152" s="206"/>
      <c r="M152" s="207"/>
      <c r="N152" s="208"/>
      <c r="O152" s="208"/>
      <c r="P152" s="208"/>
      <c r="Q152" s="208"/>
      <c r="R152" s="208"/>
      <c r="S152" s="208"/>
      <c r="T152" s="209"/>
      <c r="AT152" s="210" t="s">
        <v>199</v>
      </c>
      <c r="AU152" s="210" t="s">
        <v>86</v>
      </c>
      <c r="AV152" s="13" t="s">
        <v>86</v>
      </c>
      <c r="AW152" s="13" t="s">
        <v>32</v>
      </c>
      <c r="AX152" s="13" t="s">
        <v>84</v>
      </c>
      <c r="AY152" s="210" t="s">
        <v>182</v>
      </c>
    </row>
    <row r="153" spans="1:65" s="2" customFormat="1" ht="33" customHeight="1">
      <c r="A153" s="34"/>
      <c r="B153" s="35"/>
      <c r="C153" s="186" t="s">
        <v>264</v>
      </c>
      <c r="D153" s="186" t="s">
        <v>184</v>
      </c>
      <c r="E153" s="187" t="s">
        <v>2215</v>
      </c>
      <c r="F153" s="188" t="s">
        <v>2216</v>
      </c>
      <c r="G153" s="189" t="s">
        <v>1458</v>
      </c>
      <c r="H153" s="190">
        <v>2</v>
      </c>
      <c r="I153" s="191"/>
      <c r="J153" s="192">
        <f>ROUND(I153*H153,2)</f>
        <v>0</v>
      </c>
      <c r="K153" s="188" t="s">
        <v>1</v>
      </c>
      <c r="L153" s="39"/>
      <c r="M153" s="193" t="s">
        <v>1</v>
      </c>
      <c r="N153" s="194" t="s">
        <v>41</v>
      </c>
      <c r="O153" s="71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258</v>
      </c>
      <c r="AT153" s="197" t="s">
        <v>184</v>
      </c>
      <c r="AU153" s="197" t="s">
        <v>86</v>
      </c>
      <c r="AY153" s="17" t="s">
        <v>182</v>
      </c>
      <c r="BE153" s="198">
        <f>IF(N153="základní",J153,0)</f>
        <v>0</v>
      </c>
      <c r="BF153" s="198">
        <f>IF(N153="snížená",J153,0)</f>
        <v>0</v>
      </c>
      <c r="BG153" s="198">
        <f>IF(N153="zákl. přenesená",J153,0)</f>
        <v>0</v>
      </c>
      <c r="BH153" s="198">
        <f>IF(N153="sníž. přenesená",J153,0)</f>
        <v>0</v>
      </c>
      <c r="BI153" s="198">
        <f>IF(N153="nulová",J153,0)</f>
        <v>0</v>
      </c>
      <c r="BJ153" s="17" t="s">
        <v>84</v>
      </c>
      <c r="BK153" s="198">
        <f>ROUND(I153*H153,2)</f>
        <v>0</v>
      </c>
      <c r="BL153" s="17" t="s">
        <v>258</v>
      </c>
      <c r="BM153" s="197" t="s">
        <v>2217</v>
      </c>
    </row>
    <row r="154" spans="1:65" s="13" customFormat="1" ht="11.25">
      <c r="B154" s="199"/>
      <c r="C154" s="200"/>
      <c r="D154" s="201" t="s">
        <v>199</v>
      </c>
      <c r="E154" s="202" t="s">
        <v>1</v>
      </c>
      <c r="F154" s="203" t="s">
        <v>2218</v>
      </c>
      <c r="G154" s="200"/>
      <c r="H154" s="204">
        <v>2</v>
      </c>
      <c r="I154" s="205"/>
      <c r="J154" s="200"/>
      <c r="K154" s="200"/>
      <c r="L154" s="206"/>
      <c r="M154" s="207"/>
      <c r="N154" s="208"/>
      <c r="O154" s="208"/>
      <c r="P154" s="208"/>
      <c r="Q154" s="208"/>
      <c r="R154" s="208"/>
      <c r="S154" s="208"/>
      <c r="T154" s="209"/>
      <c r="AT154" s="210" t="s">
        <v>199</v>
      </c>
      <c r="AU154" s="210" t="s">
        <v>86</v>
      </c>
      <c r="AV154" s="13" t="s">
        <v>86</v>
      </c>
      <c r="AW154" s="13" t="s">
        <v>32</v>
      </c>
      <c r="AX154" s="13" t="s">
        <v>84</v>
      </c>
      <c r="AY154" s="210" t="s">
        <v>182</v>
      </c>
    </row>
    <row r="155" spans="1:65" s="2" customFormat="1" ht="24">
      <c r="A155" s="34"/>
      <c r="B155" s="35"/>
      <c r="C155" s="186" t="s">
        <v>269</v>
      </c>
      <c r="D155" s="186" t="s">
        <v>184</v>
      </c>
      <c r="E155" s="187" t="s">
        <v>2219</v>
      </c>
      <c r="F155" s="188" t="s">
        <v>2220</v>
      </c>
      <c r="G155" s="189" t="s">
        <v>1458</v>
      </c>
      <c r="H155" s="190">
        <v>1</v>
      </c>
      <c r="I155" s="191"/>
      <c r="J155" s="192">
        <f>ROUND(I155*H155,2)</f>
        <v>0</v>
      </c>
      <c r="K155" s="188" t="s">
        <v>1</v>
      </c>
      <c r="L155" s="39"/>
      <c r="M155" s="193" t="s">
        <v>1</v>
      </c>
      <c r="N155" s="194" t="s">
        <v>41</v>
      </c>
      <c r="O155" s="71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258</v>
      </c>
      <c r="AT155" s="197" t="s">
        <v>184</v>
      </c>
      <c r="AU155" s="197" t="s">
        <v>86</v>
      </c>
      <c r="AY155" s="17" t="s">
        <v>182</v>
      </c>
      <c r="BE155" s="198">
        <f>IF(N155="základní",J155,0)</f>
        <v>0</v>
      </c>
      <c r="BF155" s="198">
        <f>IF(N155="snížená",J155,0)</f>
        <v>0</v>
      </c>
      <c r="BG155" s="198">
        <f>IF(N155="zákl. přenesená",J155,0)</f>
        <v>0</v>
      </c>
      <c r="BH155" s="198">
        <f>IF(N155="sníž. přenesená",J155,0)</f>
        <v>0</v>
      </c>
      <c r="BI155" s="198">
        <f>IF(N155="nulová",J155,0)</f>
        <v>0</v>
      </c>
      <c r="BJ155" s="17" t="s">
        <v>84</v>
      </c>
      <c r="BK155" s="198">
        <f>ROUND(I155*H155,2)</f>
        <v>0</v>
      </c>
      <c r="BL155" s="17" t="s">
        <v>258</v>
      </c>
      <c r="BM155" s="197" t="s">
        <v>2221</v>
      </c>
    </row>
    <row r="156" spans="1:65" s="13" customFormat="1" ht="11.25">
      <c r="B156" s="199"/>
      <c r="C156" s="200"/>
      <c r="D156" s="201" t="s">
        <v>199</v>
      </c>
      <c r="E156" s="202" t="s">
        <v>1</v>
      </c>
      <c r="F156" s="203" t="s">
        <v>2222</v>
      </c>
      <c r="G156" s="200"/>
      <c r="H156" s="204">
        <v>1</v>
      </c>
      <c r="I156" s="205"/>
      <c r="J156" s="200"/>
      <c r="K156" s="200"/>
      <c r="L156" s="206"/>
      <c r="M156" s="207"/>
      <c r="N156" s="208"/>
      <c r="O156" s="208"/>
      <c r="P156" s="208"/>
      <c r="Q156" s="208"/>
      <c r="R156" s="208"/>
      <c r="S156" s="208"/>
      <c r="T156" s="209"/>
      <c r="AT156" s="210" t="s">
        <v>199</v>
      </c>
      <c r="AU156" s="210" t="s">
        <v>86</v>
      </c>
      <c r="AV156" s="13" t="s">
        <v>86</v>
      </c>
      <c r="AW156" s="13" t="s">
        <v>32</v>
      </c>
      <c r="AX156" s="13" t="s">
        <v>84</v>
      </c>
      <c r="AY156" s="210" t="s">
        <v>182</v>
      </c>
    </row>
    <row r="157" spans="1:65" s="2" customFormat="1" ht="16.5" customHeight="1">
      <c r="A157" s="34"/>
      <c r="B157" s="35"/>
      <c r="C157" s="186" t="s">
        <v>273</v>
      </c>
      <c r="D157" s="186" t="s">
        <v>184</v>
      </c>
      <c r="E157" s="187" t="s">
        <v>2223</v>
      </c>
      <c r="F157" s="188" t="s">
        <v>2224</v>
      </c>
      <c r="G157" s="189" t="s">
        <v>1458</v>
      </c>
      <c r="H157" s="190">
        <v>1</v>
      </c>
      <c r="I157" s="191"/>
      <c r="J157" s="192">
        <f>ROUND(I157*H157,2)</f>
        <v>0</v>
      </c>
      <c r="K157" s="188" t="s">
        <v>1</v>
      </c>
      <c r="L157" s="39"/>
      <c r="M157" s="193" t="s">
        <v>1</v>
      </c>
      <c r="N157" s="194" t="s">
        <v>41</v>
      </c>
      <c r="O157" s="71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258</v>
      </c>
      <c r="AT157" s="197" t="s">
        <v>184</v>
      </c>
      <c r="AU157" s="197" t="s">
        <v>86</v>
      </c>
      <c r="AY157" s="17" t="s">
        <v>182</v>
      </c>
      <c r="BE157" s="198">
        <f>IF(N157="základní",J157,0)</f>
        <v>0</v>
      </c>
      <c r="BF157" s="198">
        <f>IF(N157="snížená",J157,0)</f>
        <v>0</v>
      </c>
      <c r="BG157" s="198">
        <f>IF(N157="zákl. přenesená",J157,0)</f>
        <v>0</v>
      </c>
      <c r="BH157" s="198">
        <f>IF(N157="sníž. přenesená",J157,0)</f>
        <v>0</v>
      </c>
      <c r="BI157" s="198">
        <f>IF(N157="nulová",J157,0)</f>
        <v>0</v>
      </c>
      <c r="BJ157" s="17" t="s">
        <v>84</v>
      </c>
      <c r="BK157" s="198">
        <f>ROUND(I157*H157,2)</f>
        <v>0</v>
      </c>
      <c r="BL157" s="17" t="s">
        <v>258</v>
      </c>
      <c r="BM157" s="197" t="s">
        <v>2225</v>
      </c>
    </row>
    <row r="158" spans="1:65" s="13" customFormat="1" ht="11.25">
      <c r="B158" s="199"/>
      <c r="C158" s="200"/>
      <c r="D158" s="201" t="s">
        <v>199</v>
      </c>
      <c r="E158" s="202" t="s">
        <v>1</v>
      </c>
      <c r="F158" s="203" t="s">
        <v>2226</v>
      </c>
      <c r="G158" s="200"/>
      <c r="H158" s="204">
        <v>1</v>
      </c>
      <c r="I158" s="205"/>
      <c r="J158" s="200"/>
      <c r="K158" s="200"/>
      <c r="L158" s="206"/>
      <c r="M158" s="207"/>
      <c r="N158" s="208"/>
      <c r="O158" s="208"/>
      <c r="P158" s="208"/>
      <c r="Q158" s="208"/>
      <c r="R158" s="208"/>
      <c r="S158" s="208"/>
      <c r="T158" s="209"/>
      <c r="AT158" s="210" t="s">
        <v>199</v>
      </c>
      <c r="AU158" s="210" t="s">
        <v>86</v>
      </c>
      <c r="AV158" s="13" t="s">
        <v>86</v>
      </c>
      <c r="AW158" s="13" t="s">
        <v>32</v>
      </c>
      <c r="AX158" s="13" t="s">
        <v>84</v>
      </c>
      <c r="AY158" s="210" t="s">
        <v>182</v>
      </c>
    </row>
    <row r="159" spans="1:65" s="2" customFormat="1" ht="16.5" customHeight="1">
      <c r="A159" s="34"/>
      <c r="B159" s="35"/>
      <c r="C159" s="186" t="s">
        <v>278</v>
      </c>
      <c r="D159" s="186" t="s">
        <v>184</v>
      </c>
      <c r="E159" s="187" t="s">
        <v>2227</v>
      </c>
      <c r="F159" s="188" t="s">
        <v>2228</v>
      </c>
      <c r="G159" s="189" t="s">
        <v>1458</v>
      </c>
      <c r="H159" s="190">
        <v>91</v>
      </c>
      <c r="I159" s="191"/>
      <c r="J159" s="192">
        <f>ROUND(I159*H159,2)</f>
        <v>0</v>
      </c>
      <c r="K159" s="188" t="s">
        <v>1</v>
      </c>
      <c r="L159" s="39"/>
      <c r="M159" s="193" t="s">
        <v>1</v>
      </c>
      <c r="N159" s="194" t="s">
        <v>41</v>
      </c>
      <c r="O159" s="71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258</v>
      </c>
      <c r="AT159" s="197" t="s">
        <v>184</v>
      </c>
      <c r="AU159" s="197" t="s">
        <v>86</v>
      </c>
      <c r="AY159" s="17" t="s">
        <v>182</v>
      </c>
      <c r="BE159" s="198">
        <f>IF(N159="základní",J159,0)</f>
        <v>0</v>
      </c>
      <c r="BF159" s="198">
        <f>IF(N159="snížená",J159,0)</f>
        <v>0</v>
      </c>
      <c r="BG159" s="198">
        <f>IF(N159="zákl. přenesená",J159,0)</f>
        <v>0</v>
      </c>
      <c r="BH159" s="198">
        <f>IF(N159="sníž. přenesená",J159,0)</f>
        <v>0</v>
      </c>
      <c r="BI159" s="198">
        <f>IF(N159="nulová",J159,0)</f>
        <v>0</v>
      </c>
      <c r="BJ159" s="17" t="s">
        <v>84</v>
      </c>
      <c r="BK159" s="198">
        <f>ROUND(I159*H159,2)</f>
        <v>0</v>
      </c>
      <c r="BL159" s="17" t="s">
        <v>258</v>
      </c>
      <c r="BM159" s="197" t="s">
        <v>2229</v>
      </c>
    </row>
    <row r="160" spans="1:65" s="13" customFormat="1" ht="11.25">
      <c r="B160" s="199"/>
      <c r="C160" s="200"/>
      <c r="D160" s="201" t="s">
        <v>199</v>
      </c>
      <c r="E160" s="202" t="s">
        <v>1</v>
      </c>
      <c r="F160" s="203" t="s">
        <v>2230</v>
      </c>
      <c r="G160" s="200"/>
      <c r="H160" s="204">
        <v>91</v>
      </c>
      <c r="I160" s="205"/>
      <c r="J160" s="200"/>
      <c r="K160" s="200"/>
      <c r="L160" s="206"/>
      <c r="M160" s="207"/>
      <c r="N160" s="208"/>
      <c r="O160" s="208"/>
      <c r="P160" s="208"/>
      <c r="Q160" s="208"/>
      <c r="R160" s="208"/>
      <c r="S160" s="208"/>
      <c r="T160" s="209"/>
      <c r="AT160" s="210" t="s">
        <v>199</v>
      </c>
      <c r="AU160" s="210" t="s">
        <v>86</v>
      </c>
      <c r="AV160" s="13" t="s">
        <v>86</v>
      </c>
      <c r="AW160" s="13" t="s">
        <v>32</v>
      </c>
      <c r="AX160" s="13" t="s">
        <v>84</v>
      </c>
      <c r="AY160" s="210" t="s">
        <v>182</v>
      </c>
    </row>
    <row r="161" spans="1:65" s="2" customFormat="1" ht="24">
      <c r="A161" s="34"/>
      <c r="B161" s="35"/>
      <c r="C161" s="186" t="s">
        <v>7</v>
      </c>
      <c r="D161" s="186" t="s">
        <v>184</v>
      </c>
      <c r="E161" s="187" t="s">
        <v>2231</v>
      </c>
      <c r="F161" s="188" t="s">
        <v>2232</v>
      </c>
      <c r="G161" s="189" t="s">
        <v>1458</v>
      </c>
      <c r="H161" s="190">
        <v>1</v>
      </c>
      <c r="I161" s="191"/>
      <c r="J161" s="192">
        <f>ROUND(I161*H161,2)</f>
        <v>0</v>
      </c>
      <c r="K161" s="188" t="s">
        <v>1</v>
      </c>
      <c r="L161" s="39"/>
      <c r="M161" s="193" t="s">
        <v>1</v>
      </c>
      <c r="N161" s="194" t="s">
        <v>41</v>
      </c>
      <c r="O161" s="71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258</v>
      </c>
      <c r="AT161" s="197" t="s">
        <v>184</v>
      </c>
      <c r="AU161" s="197" t="s">
        <v>86</v>
      </c>
      <c r="AY161" s="17" t="s">
        <v>182</v>
      </c>
      <c r="BE161" s="198">
        <f>IF(N161="základní",J161,0)</f>
        <v>0</v>
      </c>
      <c r="BF161" s="198">
        <f>IF(N161="snížená",J161,0)</f>
        <v>0</v>
      </c>
      <c r="BG161" s="198">
        <f>IF(N161="zákl. přenesená",J161,0)</f>
        <v>0</v>
      </c>
      <c r="BH161" s="198">
        <f>IF(N161="sníž. přenesená",J161,0)</f>
        <v>0</v>
      </c>
      <c r="BI161" s="198">
        <f>IF(N161="nulová",J161,0)</f>
        <v>0</v>
      </c>
      <c r="BJ161" s="17" t="s">
        <v>84</v>
      </c>
      <c r="BK161" s="198">
        <f>ROUND(I161*H161,2)</f>
        <v>0</v>
      </c>
      <c r="BL161" s="17" t="s">
        <v>258</v>
      </c>
      <c r="BM161" s="197" t="s">
        <v>2233</v>
      </c>
    </row>
    <row r="162" spans="1:65" s="13" customFormat="1" ht="11.25">
      <c r="B162" s="199"/>
      <c r="C162" s="200"/>
      <c r="D162" s="201" t="s">
        <v>199</v>
      </c>
      <c r="E162" s="202" t="s">
        <v>1</v>
      </c>
      <c r="F162" s="203" t="s">
        <v>2234</v>
      </c>
      <c r="G162" s="200"/>
      <c r="H162" s="204">
        <v>1</v>
      </c>
      <c r="I162" s="205"/>
      <c r="J162" s="200"/>
      <c r="K162" s="200"/>
      <c r="L162" s="206"/>
      <c r="M162" s="207"/>
      <c r="N162" s="208"/>
      <c r="O162" s="208"/>
      <c r="P162" s="208"/>
      <c r="Q162" s="208"/>
      <c r="R162" s="208"/>
      <c r="S162" s="208"/>
      <c r="T162" s="209"/>
      <c r="AT162" s="210" t="s">
        <v>199</v>
      </c>
      <c r="AU162" s="210" t="s">
        <v>86</v>
      </c>
      <c r="AV162" s="13" t="s">
        <v>86</v>
      </c>
      <c r="AW162" s="13" t="s">
        <v>32</v>
      </c>
      <c r="AX162" s="13" t="s">
        <v>84</v>
      </c>
      <c r="AY162" s="210" t="s">
        <v>182</v>
      </c>
    </row>
    <row r="163" spans="1:65" s="2" customFormat="1" ht="16.5" customHeight="1">
      <c r="A163" s="34"/>
      <c r="B163" s="35"/>
      <c r="C163" s="186" t="s">
        <v>287</v>
      </c>
      <c r="D163" s="186" t="s">
        <v>184</v>
      </c>
      <c r="E163" s="187" t="s">
        <v>2235</v>
      </c>
      <c r="F163" s="188" t="s">
        <v>2236</v>
      </c>
      <c r="G163" s="189" t="s">
        <v>1458</v>
      </c>
      <c r="H163" s="190">
        <v>18</v>
      </c>
      <c r="I163" s="191"/>
      <c r="J163" s="192">
        <f>ROUND(I163*H163,2)</f>
        <v>0</v>
      </c>
      <c r="K163" s="188" t="s">
        <v>1</v>
      </c>
      <c r="L163" s="39"/>
      <c r="M163" s="193" t="s">
        <v>1</v>
      </c>
      <c r="N163" s="194" t="s">
        <v>41</v>
      </c>
      <c r="O163" s="71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258</v>
      </c>
      <c r="AT163" s="197" t="s">
        <v>184</v>
      </c>
      <c r="AU163" s="197" t="s">
        <v>86</v>
      </c>
      <c r="AY163" s="17" t="s">
        <v>182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17" t="s">
        <v>84</v>
      </c>
      <c r="BK163" s="198">
        <f>ROUND(I163*H163,2)</f>
        <v>0</v>
      </c>
      <c r="BL163" s="17" t="s">
        <v>258</v>
      </c>
      <c r="BM163" s="197" t="s">
        <v>2237</v>
      </c>
    </row>
    <row r="164" spans="1:65" s="13" customFormat="1" ht="11.25">
      <c r="B164" s="199"/>
      <c r="C164" s="200"/>
      <c r="D164" s="201" t="s">
        <v>199</v>
      </c>
      <c r="E164" s="202" t="s">
        <v>1</v>
      </c>
      <c r="F164" s="203" t="s">
        <v>2238</v>
      </c>
      <c r="G164" s="200"/>
      <c r="H164" s="204">
        <v>18</v>
      </c>
      <c r="I164" s="205"/>
      <c r="J164" s="200"/>
      <c r="K164" s="200"/>
      <c r="L164" s="206"/>
      <c r="M164" s="207"/>
      <c r="N164" s="208"/>
      <c r="O164" s="208"/>
      <c r="P164" s="208"/>
      <c r="Q164" s="208"/>
      <c r="R164" s="208"/>
      <c r="S164" s="208"/>
      <c r="T164" s="209"/>
      <c r="AT164" s="210" t="s">
        <v>199</v>
      </c>
      <c r="AU164" s="210" t="s">
        <v>86</v>
      </c>
      <c r="AV164" s="13" t="s">
        <v>86</v>
      </c>
      <c r="AW164" s="13" t="s">
        <v>32</v>
      </c>
      <c r="AX164" s="13" t="s">
        <v>84</v>
      </c>
      <c r="AY164" s="210" t="s">
        <v>182</v>
      </c>
    </row>
    <row r="165" spans="1:65" s="2" customFormat="1" ht="16.5" customHeight="1">
      <c r="A165" s="34"/>
      <c r="B165" s="35"/>
      <c r="C165" s="186" t="s">
        <v>293</v>
      </c>
      <c r="D165" s="186" t="s">
        <v>184</v>
      </c>
      <c r="E165" s="187" t="s">
        <v>2239</v>
      </c>
      <c r="F165" s="188" t="s">
        <v>2240</v>
      </c>
      <c r="G165" s="189" t="s">
        <v>1458</v>
      </c>
      <c r="H165" s="190">
        <v>13</v>
      </c>
      <c r="I165" s="191"/>
      <c r="J165" s="192">
        <f>ROUND(I165*H165,2)</f>
        <v>0</v>
      </c>
      <c r="K165" s="188" t="s">
        <v>1</v>
      </c>
      <c r="L165" s="39"/>
      <c r="M165" s="193" t="s">
        <v>1</v>
      </c>
      <c r="N165" s="194" t="s">
        <v>41</v>
      </c>
      <c r="O165" s="71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258</v>
      </c>
      <c r="AT165" s="197" t="s">
        <v>184</v>
      </c>
      <c r="AU165" s="197" t="s">
        <v>86</v>
      </c>
      <c r="AY165" s="17" t="s">
        <v>182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7" t="s">
        <v>84</v>
      </c>
      <c r="BK165" s="198">
        <f>ROUND(I165*H165,2)</f>
        <v>0</v>
      </c>
      <c r="BL165" s="17" t="s">
        <v>258</v>
      </c>
      <c r="BM165" s="197" t="s">
        <v>2241</v>
      </c>
    </row>
    <row r="166" spans="1:65" s="13" customFormat="1" ht="11.25">
      <c r="B166" s="199"/>
      <c r="C166" s="200"/>
      <c r="D166" s="201" t="s">
        <v>199</v>
      </c>
      <c r="E166" s="202" t="s">
        <v>1</v>
      </c>
      <c r="F166" s="203" t="s">
        <v>2242</v>
      </c>
      <c r="G166" s="200"/>
      <c r="H166" s="204">
        <v>13</v>
      </c>
      <c r="I166" s="205"/>
      <c r="J166" s="200"/>
      <c r="K166" s="200"/>
      <c r="L166" s="206"/>
      <c r="M166" s="207"/>
      <c r="N166" s="208"/>
      <c r="O166" s="208"/>
      <c r="P166" s="208"/>
      <c r="Q166" s="208"/>
      <c r="R166" s="208"/>
      <c r="S166" s="208"/>
      <c r="T166" s="209"/>
      <c r="AT166" s="210" t="s">
        <v>199</v>
      </c>
      <c r="AU166" s="210" t="s">
        <v>86</v>
      </c>
      <c r="AV166" s="13" t="s">
        <v>86</v>
      </c>
      <c r="AW166" s="13" t="s">
        <v>32</v>
      </c>
      <c r="AX166" s="13" t="s">
        <v>84</v>
      </c>
      <c r="AY166" s="210" t="s">
        <v>182</v>
      </c>
    </row>
    <row r="167" spans="1:65" s="2" customFormat="1" ht="16.5" customHeight="1">
      <c r="A167" s="34"/>
      <c r="B167" s="35"/>
      <c r="C167" s="186" t="s">
        <v>298</v>
      </c>
      <c r="D167" s="186" t="s">
        <v>184</v>
      </c>
      <c r="E167" s="187" t="s">
        <v>2243</v>
      </c>
      <c r="F167" s="188" t="s">
        <v>2244</v>
      </c>
      <c r="G167" s="189" t="s">
        <v>1458</v>
      </c>
      <c r="H167" s="190">
        <v>17</v>
      </c>
      <c r="I167" s="191"/>
      <c r="J167" s="192">
        <f>ROUND(I167*H167,2)</f>
        <v>0</v>
      </c>
      <c r="K167" s="188" t="s">
        <v>1</v>
      </c>
      <c r="L167" s="39"/>
      <c r="M167" s="193" t="s">
        <v>1</v>
      </c>
      <c r="N167" s="194" t="s">
        <v>41</v>
      </c>
      <c r="O167" s="71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258</v>
      </c>
      <c r="AT167" s="197" t="s">
        <v>184</v>
      </c>
      <c r="AU167" s="197" t="s">
        <v>86</v>
      </c>
      <c r="AY167" s="17" t="s">
        <v>182</v>
      </c>
      <c r="BE167" s="198">
        <f>IF(N167="základní",J167,0)</f>
        <v>0</v>
      </c>
      <c r="BF167" s="198">
        <f>IF(N167="snížená",J167,0)</f>
        <v>0</v>
      </c>
      <c r="BG167" s="198">
        <f>IF(N167="zákl. přenesená",J167,0)</f>
        <v>0</v>
      </c>
      <c r="BH167" s="198">
        <f>IF(N167="sníž. přenesená",J167,0)</f>
        <v>0</v>
      </c>
      <c r="BI167" s="198">
        <f>IF(N167="nulová",J167,0)</f>
        <v>0</v>
      </c>
      <c r="BJ167" s="17" t="s">
        <v>84</v>
      </c>
      <c r="BK167" s="198">
        <f>ROUND(I167*H167,2)</f>
        <v>0</v>
      </c>
      <c r="BL167" s="17" t="s">
        <v>258</v>
      </c>
      <c r="BM167" s="197" t="s">
        <v>2245</v>
      </c>
    </row>
    <row r="168" spans="1:65" s="13" customFormat="1" ht="11.25">
      <c r="B168" s="199"/>
      <c r="C168" s="200"/>
      <c r="D168" s="201" t="s">
        <v>199</v>
      </c>
      <c r="E168" s="202" t="s">
        <v>1</v>
      </c>
      <c r="F168" s="203" t="s">
        <v>2246</v>
      </c>
      <c r="G168" s="200"/>
      <c r="H168" s="204">
        <v>17</v>
      </c>
      <c r="I168" s="205"/>
      <c r="J168" s="200"/>
      <c r="K168" s="200"/>
      <c r="L168" s="206"/>
      <c r="M168" s="207"/>
      <c r="N168" s="208"/>
      <c r="O168" s="208"/>
      <c r="P168" s="208"/>
      <c r="Q168" s="208"/>
      <c r="R168" s="208"/>
      <c r="S168" s="208"/>
      <c r="T168" s="209"/>
      <c r="AT168" s="210" t="s">
        <v>199</v>
      </c>
      <c r="AU168" s="210" t="s">
        <v>86</v>
      </c>
      <c r="AV168" s="13" t="s">
        <v>86</v>
      </c>
      <c r="AW168" s="13" t="s">
        <v>32</v>
      </c>
      <c r="AX168" s="13" t="s">
        <v>84</v>
      </c>
      <c r="AY168" s="210" t="s">
        <v>182</v>
      </c>
    </row>
    <row r="169" spans="1:65" s="2" customFormat="1" ht="16.5" customHeight="1">
      <c r="A169" s="34"/>
      <c r="B169" s="35"/>
      <c r="C169" s="186" t="s">
        <v>309</v>
      </c>
      <c r="D169" s="186" t="s">
        <v>184</v>
      </c>
      <c r="E169" s="187" t="s">
        <v>2247</v>
      </c>
      <c r="F169" s="188" t="s">
        <v>2248</v>
      </c>
      <c r="G169" s="189" t="s">
        <v>1458</v>
      </c>
      <c r="H169" s="190">
        <v>12</v>
      </c>
      <c r="I169" s="191"/>
      <c r="J169" s="192">
        <f>ROUND(I169*H169,2)</f>
        <v>0</v>
      </c>
      <c r="K169" s="188" t="s">
        <v>1</v>
      </c>
      <c r="L169" s="39"/>
      <c r="M169" s="193" t="s">
        <v>1</v>
      </c>
      <c r="N169" s="194" t="s">
        <v>41</v>
      </c>
      <c r="O169" s="71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258</v>
      </c>
      <c r="AT169" s="197" t="s">
        <v>184</v>
      </c>
      <c r="AU169" s="197" t="s">
        <v>86</v>
      </c>
      <c r="AY169" s="17" t="s">
        <v>182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7" t="s">
        <v>84</v>
      </c>
      <c r="BK169" s="198">
        <f>ROUND(I169*H169,2)</f>
        <v>0</v>
      </c>
      <c r="BL169" s="17" t="s">
        <v>258</v>
      </c>
      <c r="BM169" s="197" t="s">
        <v>2249</v>
      </c>
    </row>
    <row r="170" spans="1:65" s="13" customFormat="1" ht="11.25">
      <c r="B170" s="199"/>
      <c r="C170" s="200"/>
      <c r="D170" s="201" t="s">
        <v>199</v>
      </c>
      <c r="E170" s="202" t="s">
        <v>1</v>
      </c>
      <c r="F170" s="203" t="s">
        <v>2250</v>
      </c>
      <c r="G170" s="200"/>
      <c r="H170" s="204">
        <v>12</v>
      </c>
      <c r="I170" s="205"/>
      <c r="J170" s="200"/>
      <c r="K170" s="200"/>
      <c r="L170" s="206"/>
      <c r="M170" s="207"/>
      <c r="N170" s="208"/>
      <c r="O170" s="208"/>
      <c r="P170" s="208"/>
      <c r="Q170" s="208"/>
      <c r="R170" s="208"/>
      <c r="S170" s="208"/>
      <c r="T170" s="209"/>
      <c r="AT170" s="210" t="s">
        <v>199</v>
      </c>
      <c r="AU170" s="210" t="s">
        <v>86</v>
      </c>
      <c r="AV170" s="13" t="s">
        <v>86</v>
      </c>
      <c r="AW170" s="13" t="s">
        <v>32</v>
      </c>
      <c r="AX170" s="13" t="s">
        <v>84</v>
      </c>
      <c r="AY170" s="210" t="s">
        <v>182</v>
      </c>
    </row>
    <row r="171" spans="1:65" s="2" customFormat="1" ht="16.5" customHeight="1">
      <c r="A171" s="34"/>
      <c r="B171" s="35"/>
      <c r="C171" s="186" t="s">
        <v>316</v>
      </c>
      <c r="D171" s="186" t="s">
        <v>184</v>
      </c>
      <c r="E171" s="187" t="s">
        <v>2251</v>
      </c>
      <c r="F171" s="188" t="s">
        <v>2252</v>
      </c>
      <c r="G171" s="189" t="s">
        <v>1458</v>
      </c>
      <c r="H171" s="190">
        <v>12</v>
      </c>
      <c r="I171" s="191"/>
      <c r="J171" s="192">
        <f>ROUND(I171*H171,2)</f>
        <v>0</v>
      </c>
      <c r="K171" s="188" t="s">
        <v>1</v>
      </c>
      <c r="L171" s="39"/>
      <c r="M171" s="193" t="s">
        <v>1</v>
      </c>
      <c r="N171" s="194" t="s">
        <v>41</v>
      </c>
      <c r="O171" s="71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258</v>
      </c>
      <c r="AT171" s="197" t="s">
        <v>184</v>
      </c>
      <c r="AU171" s="197" t="s">
        <v>86</v>
      </c>
      <c r="AY171" s="17" t="s">
        <v>182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7" t="s">
        <v>84</v>
      </c>
      <c r="BK171" s="198">
        <f>ROUND(I171*H171,2)</f>
        <v>0</v>
      </c>
      <c r="BL171" s="17" t="s">
        <v>258</v>
      </c>
      <c r="BM171" s="197" t="s">
        <v>2253</v>
      </c>
    </row>
    <row r="172" spans="1:65" s="13" customFormat="1" ht="11.25">
      <c r="B172" s="199"/>
      <c r="C172" s="200"/>
      <c r="D172" s="201" t="s">
        <v>199</v>
      </c>
      <c r="E172" s="202" t="s">
        <v>1</v>
      </c>
      <c r="F172" s="203" t="s">
        <v>2254</v>
      </c>
      <c r="G172" s="200"/>
      <c r="H172" s="204">
        <v>12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199</v>
      </c>
      <c r="AU172" s="210" t="s">
        <v>86</v>
      </c>
      <c r="AV172" s="13" t="s">
        <v>86</v>
      </c>
      <c r="AW172" s="13" t="s">
        <v>32</v>
      </c>
      <c r="AX172" s="13" t="s">
        <v>84</v>
      </c>
      <c r="AY172" s="210" t="s">
        <v>182</v>
      </c>
    </row>
    <row r="173" spans="1:65" s="2" customFormat="1" ht="21.75" customHeight="1">
      <c r="A173" s="34"/>
      <c r="B173" s="35"/>
      <c r="C173" s="186" t="s">
        <v>321</v>
      </c>
      <c r="D173" s="186" t="s">
        <v>184</v>
      </c>
      <c r="E173" s="187" t="s">
        <v>2255</v>
      </c>
      <c r="F173" s="188" t="s">
        <v>2256</v>
      </c>
      <c r="G173" s="189" t="s">
        <v>1458</v>
      </c>
      <c r="H173" s="190">
        <v>14</v>
      </c>
      <c r="I173" s="191"/>
      <c r="J173" s="192">
        <f>ROUND(I173*H173,2)</f>
        <v>0</v>
      </c>
      <c r="K173" s="188" t="s">
        <v>1</v>
      </c>
      <c r="L173" s="39"/>
      <c r="M173" s="193" t="s">
        <v>1</v>
      </c>
      <c r="N173" s="194" t="s">
        <v>41</v>
      </c>
      <c r="O173" s="71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258</v>
      </c>
      <c r="AT173" s="197" t="s">
        <v>184</v>
      </c>
      <c r="AU173" s="197" t="s">
        <v>86</v>
      </c>
      <c r="AY173" s="17" t="s">
        <v>182</v>
      </c>
      <c r="BE173" s="198">
        <f>IF(N173="základní",J173,0)</f>
        <v>0</v>
      </c>
      <c r="BF173" s="198">
        <f>IF(N173="snížená",J173,0)</f>
        <v>0</v>
      </c>
      <c r="BG173" s="198">
        <f>IF(N173="zákl. přenesená",J173,0)</f>
        <v>0</v>
      </c>
      <c r="BH173" s="198">
        <f>IF(N173="sníž. přenesená",J173,0)</f>
        <v>0</v>
      </c>
      <c r="BI173" s="198">
        <f>IF(N173="nulová",J173,0)</f>
        <v>0</v>
      </c>
      <c r="BJ173" s="17" t="s">
        <v>84</v>
      </c>
      <c r="BK173" s="198">
        <f>ROUND(I173*H173,2)</f>
        <v>0</v>
      </c>
      <c r="BL173" s="17" t="s">
        <v>258</v>
      </c>
      <c r="BM173" s="197" t="s">
        <v>2257</v>
      </c>
    </row>
    <row r="174" spans="1:65" s="13" customFormat="1" ht="11.25">
      <c r="B174" s="199"/>
      <c r="C174" s="200"/>
      <c r="D174" s="201" t="s">
        <v>199</v>
      </c>
      <c r="E174" s="202" t="s">
        <v>1</v>
      </c>
      <c r="F174" s="203" t="s">
        <v>2258</v>
      </c>
      <c r="G174" s="200"/>
      <c r="H174" s="204">
        <v>14</v>
      </c>
      <c r="I174" s="205"/>
      <c r="J174" s="200"/>
      <c r="K174" s="200"/>
      <c r="L174" s="206"/>
      <c r="M174" s="207"/>
      <c r="N174" s="208"/>
      <c r="O174" s="208"/>
      <c r="P174" s="208"/>
      <c r="Q174" s="208"/>
      <c r="R174" s="208"/>
      <c r="S174" s="208"/>
      <c r="T174" s="209"/>
      <c r="AT174" s="210" t="s">
        <v>199</v>
      </c>
      <c r="AU174" s="210" t="s">
        <v>86</v>
      </c>
      <c r="AV174" s="13" t="s">
        <v>86</v>
      </c>
      <c r="AW174" s="13" t="s">
        <v>32</v>
      </c>
      <c r="AX174" s="13" t="s">
        <v>84</v>
      </c>
      <c r="AY174" s="210" t="s">
        <v>182</v>
      </c>
    </row>
    <row r="175" spans="1:65" s="2" customFormat="1" ht="24">
      <c r="A175" s="34"/>
      <c r="B175" s="35"/>
      <c r="C175" s="186" t="s">
        <v>332</v>
      </c>
      <c r="D175" s="186" t="s">
        <v>184</v>
      </c>
      <c r="E175" s="187" t="s">
        <v>2259</v>
      </c>
      <c r="F175" s="188" t="s">
        <v>2260</v>
      </c>
      <c r="G175" s="189" t="s">
        <v>1458</v>
      </c>
      <c r="H175" s="190">
        <v>2</v>
      </c>
      <c r="I175" s="191"/>
      <c r="J175" s="192">
        <f>ROUND(I175*H175,2)</f>
        <v>0</v>
      </c>
      <c r="K175" s="188" t="s">
        <v>1</v>
      </c>
      <c r="L175" s="39"/>
      <c r="M175" s="193" t="s">
        <v>1</v>
      </c>
      <c r="N175" s="194" t="s">
        <v>41</v>
      </c>
      <c r="O175" s="71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258</v>
      </c>
      <c r="AT175" s="197" t="s">
        <v>184</v>
      </c>
      <c r="AU175" s="197" t="s">
        <v>86</v>
      </c>
      <c r="AY175" s="17" t="s">
        <v>182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7" t="s">
        <v>84</v>
      </c>
      <c r="BK175" s="198">
        <f>ROUND(I175*H175,2)</f>
        <v>0</v>
      </c>
      <c r="BL175" s="17" t="s">
        <v>258</v>
      </c>
      <c r="BM175" s="197" t="s">
        <v>2261</v>
      </c>
    </row>
    <row r="176" spans="1:65" s="13" customFormat="1" ht="11.25">
      <c r="B176" s="199"/>
      <c r="C176" s="200"/>
      <c r="D176" s="201" t="s">
        <v>199</v>
      </c>
      <c r="E176" s="202" t="s">
        <v>1</v>
      </c>
      <c r="F176" s="203" t="s">
        <v>2262</v>
      </c>
      <c r="G176" s="200"/>
      <c r="H176" s="204">
        <v>2</v>
      </c>
      <c r="I176" s="205"/>
      <c r="J176" s="200"/>
      <c r="K176" s="200"/>
      <c r="L176" s="206"/>
      <c r="M176" s="207"/>
      <c r="N176" s="208"/>
      <c r="O176" s="208"/>
      <c r="P176" s="208"/>
      <c r="Q176" s="208"/>
      <c r="R176" s="208"/>
      <c r="S176" s="208"/>
      <c r="T176" s="209"/>
      <c r="AT176" s="210" t="s">
        <v>199</v>
      </c>
      <c r="AU176" s="210" t="s">
        <v>86</v>
      </c>
      <c r="AV176" s="13" t="s">
        <v>86</v>
      </c>
      <c r="AW176" s="13" t="s">
        <v>32</v>
      </c>
      <c r="AX176" s="13" t="s">
        <v>84</v>
      </c>
      <c r="AY176" s="210" t="s">
        <v>182</v>
      </c>
    </row>
    <row r="177" spans="1:65" s="2" customFormat="1" ht="21.75" customHeight="1">
      <c r="A177" s="34"/>
      <c r="B177" s="35"/>
      <c r="C177" s="186" t="s">
        <v>337</v>
      </c>
      <c r="D177" s="186" t="s">
        <v>184</v>
      </c>
      <c r="E177" s="187" t="s">
        <v>2263</v>
      </c>
      <c r="F177" s="188" t="s">
        <v>2264</v>
      </c>
      <c r="G177" s="189" t="s">
        <v>1458</v>
      </c>
      <c r="H177" s="190">
        <v>12</v>
      </c>
      <c r="I177" s="191"/>
      <c r="J177" s="192">
        <f>ROUND(I177*H177,2)</f>
        <v>0</v>
      </c>
      <c r="K177" s="188" t="s">
        <v>1</v>
      </c>
      <c r="L177" s="39"/>
      <c r="M177" s="193" t="s">
        <v>1</v>
      </c>
      <c r="N177" s="194" t="s">
        <v>41</v>
      </c>
      <c r="O177" s="71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258</v>
      </c>
      <c r="AT177" s="197" t="s">
        <v>184</v>
      </c>
      <c r="AU177" s="197" t="s">
        <v>86</v>
      </c>
      <c r="AY177" s="17" t="s">
        <v>182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17" t="s">
        <v>84</v>
      </c>
      <c r="BK177" s="198">
        <f>ROUND(I177*H177,2)</f>
        <v>0</v>
      </c>
      <c r="BL177" s="17" t="s">
        <v>258</v>
      </c>
      <c r="BM177" s="197" t="s">
        <v>2265</v>
      </c>
    </row>
    <row r="178" spans="1:65" s="13" customFormat="1" ht="11.25">
      <c r="B178" s="199"/>
      <c r="C178" s="200"/>
      <c r="D178" s="201" t="s">
        <v>199</v>
      </c>
      <c r="E178" s="202" t="s">
        <v>1</v>
      </c>
      <c r="F178" s="203" t="s">
        <v>2266</v>
      </c>
      <c r="G178" s="200"/>
      <c r="H178" s="204">
        <v>12</v>
      </c>
      <c r="I178" s="205"/>
      <c r="J178" s="200"/>
      <c r="K178" s="200"/>
      <c r="L178" s="206"/>
      <c r="M178" s="207"/>
      <c r="N178" s="208"/>
      <c r="O178" s="208"/>
      <c r="P178" s="208"/>
      <c r="Q178" s="208"/>
      <c r="R178" s="208"/>
      <c r="S178" s="208"/>
      <c r="T178" s="209"/>
      <c r="AT178" s="210" t="s">
        <v>199</v>
      </c>
      <c r="AU178" s="210" t="s">
        <v>86</v>
      </c>
      <c r="AV178" s="13" t="s">
        <v>86</v>
      </c>
      <c r="AW178" s="13" t="s">
        <v>32</v>
      </c>
      <c r="AX178" s="13" t="s">
        <v>84</v>
      </c>
      <c r="AY178" s="210" t="s">
        <v>182</v>
      </c>
    </row>
    <row r="179" spans="1:65" s="2" customFormat="1" ht="16.5" customHeight="1">
      <c r="A179" s="34"/>
      <c r="B179" s="35"/>
      <c r="C179" s="186" t="s">
        <v>348</v>
      </c>
      <c r="D179" s="186" t="s">
        <v>184</v>
      </c>
      <c r="E179" s="187" t="s">
        <v>2267</v>
      </c>
      <c r="F179" s="188" t="s">
        <v>2268</v>
      </c>
      <c r="G179" s="189" t="s">
        <v>1458</v>
      </c>
      <c r="H179" s="190">
        <v>8</v>
      </c>
      <c r="I179" s="191"/>
      <c r="J179" s="192">
        <f>ROUND(I179*H179,2)</f>
        <v>0</v>
      </c>
      <c r="K179" s="188" t="s">
        <v>1</v>
      </c>
      <c r="L179" s="39"/>
      <c r="M179" s="193" t="s">
        <v>1</v>
      </c>
      <c r="N179" s="194" t="s">
        <v>41</v>
      </c>
      <c r="O179" s="71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258</v>
      </c>
      <c r="AT179" s="197" t="s">
        <v>184</v>
      </c>
      <c r="AU179" s="197" t="s">
        <v>86</v>
      </c>
      <c r="AY179" s="17" t="s">
        <v>182</v>
      </c>
      <c r="BE179" s="198">
        <f>IF(N179="základní",J179,0)</f>
        <v>0</v>
      </c>
      <c r="BF179" s="198">
        <f>IF(N179="snížená",J179,0)</f>
        <v>0</v>
      </c>
      <c r="BG179" s="198">
        <f>IF(N179="zákl. přenesená",J179,0)</f>
        <v>0</v>
      </c>
      <c r="BH179" s="198">
        <f>IF(N179="sníž. přenesená",J179,0)</f>
        <v>0</v>
      </c>
      <c r="BI179" s="198">
        <f>IF(N179="nulová",J179,0)</f>
        <v>0</v>
      </c>
      <c r="BJ179" s="17" t="s">
        <v>84</v>
      </c>
      <c r="BK179" s="198">
        <f>ROUND(I179*H179,2)</f>
        <v>0</v>
      </c>
      <c r="BL179" s="17" t="s">
        <v>258</v>
      </c>
      <c r="BM179" s="197" t="s">
        <v>2269</v>
      </c>
    </row>
    <row r="180" spans="1:65" s="13" customFormat="1" ht="11.25">
      <c r="B180" s="199"/>
      <c r="C180" s="200"/>
      <c r="D180" s="201" t="s">
        <v>199</v>
      </c>
      <c r="E180" s="202" t="s">
        <v>1</v>
      </c>
      <c r="F180" s="203" t="s">
        <v>2270</v>
      </c>
      <c r="G180" s="200"/>
      <c r="H180" s="204">
        <v>8</v>
      </c>
      <c r="I180" s="205"/>
      <c r="J180" s="200"/>
      <c r="K180" s="200"/>
      <c r="L180" s="206"/>
      <c r="M180" s="207"/>
      <c r="N180" s="208"/>
      <c r="O180" s="208"/>
      <c r="P180" s="208"/>
      <c r="Q180" s="208"/>
      <c r="R180" s="208"/>
      <c r="S180" s="208"/>
      <c r="T180" s="209"/>
      <c r="AT180" s="210" t="s">
        <v>199</v>
      </c>
      <c r="AU180" s="210" t="s">
        <v>86</v>
      </c>
      <c r="AV180" s="13" t="s">
        <v>86</v>
      </c>
      <c r="AW180" s="13" t="s">
        <v>32</v>
      </c>
      <c r="AX180" s="13" t="s">
        <v>84</v>
      </c>
      <c r="AY180" s="210" t="s">
        <v>182</v>
      </c>
    </row>
    <row r="181" spans="1:65" s="2" customFormat="1" ht="24">
      <c r="A181" s="34"/>
      <c r="B181" s="35"/>
      <c r="C181" s="186" t="s">
        <v>355</v>
      </c>
      <c r="D181" s="186" t="s">
        <v>184</v>
      </c>
      <c r="E181" s="187" t="s">
        <v>2271</v>
      </c>
      <c r="F181" s="188" t="s">
        <v>2272</v>
      </c>
      <c r="G181" s="189" t="s">
        <v>1458</v>
      </c>
      <c r="H181" s="190">
        <v>2</v>
      </c>
      <c r="I181" s="191"/>
      <c r="J181" s="192">
        <f>ROUND(I181*H181,2)</f>
        <v>0</v>
      </c>
      <c r="K181" s="188" t="s">
        <v>1</v>
      </c>
      <c r="L181" s="39"/>
      <c r="M181" s="193" t="s">
        <v>1</v>
      </c>
      <c r="N181" s="194" t="s">
        <v>41</v>
      </c>
      <c r="O181" s="71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258</v>
      </c>
      <c r="AT181" s="197" t="s">
        <v>184</v>
      </c>
      <c r="AU181" s="197" t="s">
        <v>86</v>
      </c>
      <c r="AY181" s="17" t="s">
        <v>182</v>
      </c>
      <c r="BE181" s="198">
        <f>IF(N181="základní",J181,0)</f>
        <v>0</v>
      </c>
      <c r="BF181" s="198">
        <f>IF(N181="snížená",J181,0)</f>
        <v>0</v>
      </c>
      <c r="BG181" s="198">
        <f>IF(N181="zákl. přenesená",J181,0)</f>
        <v>0</v>
      </c>
      <c r="BH181" s="198">
        <f>IF(N181="sníž. přenesená",J181,0)</f>
        <v>0</v>
      </c>
      <c r="BI181" s="198">
        <f>IF(N181="nulová",J181,0)</f>
        <v>0</v>
      </c>
      <c r="BJ181" s="17" t="s">
        <v>84</v>
      </c>
      <c r="BK181" s="198">
        <f>ROUND(I181*H181,2)</f>
        <v>0</v>
      </c>
      <c r="BL181" s="17" t="s">
        <v>258</v>
      </c>
      <c r="BM181" s="197" t="s">
        <v>2273</v>
      </c>
    </row>
    <row r="182" spans="1:65" s="13" customFormat="1" ht="11.25">
      <c r="B182" s="199"/>
      <c r="C182" s="200"/>
      <c r="D182" s="201" t="s">
        <v>199</v>
      </c>
      <c r="E182" s="202" t="s">
        <v>1</v>
      </c>
      <c r="F182" s="203" t="s">
        <v>2274</v>
      </c>
      <c r="G182" s="200"/>
      <c r="H182" s="204">
        <v>2</v>
      </c>
      <c r="I182" s="205"/>
      <c r="J182" s="200"/>
      <c r="K182" s="200"/>
      <c r="L182" s="206"/>
      <c r="M182" s="207"/>
      <c r="N182" s="208"/>
      <c r="O182" s="208"/>
      <c r="P182" s="208"/>
      <c r="Q182" s="208"/>
      <c r="R182" s="208"/>
      <c r="S182" s="208"/>
      <c r="T182" s="209"/>
      <c r="AT182" s="210" t="s">
        <v>199</v>
      </c>
      <c r="AU182" s="210" t="s">
        <v>86</v>
      </c>
      <c r="AV182" s="13" t="s">
        <v>86</v>
      </c>
      <c r="AW182" s="13" t="s">
        <v>32</v>
      </c>
      <c r="AX182" s="13" t="s">
        <v>84</v>
      </c>
      <c r="AY182" s="210" t="s">
        <v>182</v>
      </c>
    </row>
    <row r="183" spans="1:65" s="2" customFormat="1" ht="21.75" customHeight="1">
      <c r="A183" s="34"/>
      <c r="B183" s="35"/>
      <c r="C183" s="186" t="s">
        <v>359</v>
      </c>
      <c r="D183" s="186" t="s">
        <v>184</v>
      </c>
      <c r="E183" s="187" t="s">
        <v>2275</v>
      </c>
      <c r="F183" s="188" t="s">
        <v>2276</v>
      </c>
      <c r="G183" s="189" t="s">
        <v>1458</v>
      </c>
      <c r="H183" s="190">
        <v>2</v>
      </c>
      <c r="I183" s="191"/>
      <c r="J183" s="192">
        <f>ROUND(I183*H183,2)</f>
        <v>0</v>
      </c>
      <c r="K183" s="188" t="s">
        <v>1</v>
      </c>
      <c r="L183" s="39"/>
      <c r="M183" s="193" t="s">
        <v>1</v>
      </c>
      <c r="N183" s="194" t="s">
        <v>41</v>
      </c>
      <c r="O183" s="71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258</v>
      </c>
      <c r="AT183" s="197" t="s">
        <v>184</v>
      </c>
      <c r="AU183" s="197" t="s">
        <v>86</v>
      </c>
      <c r="AY183" s="17" t="s">
        <v>182</v>
      </c>
      <c r="BE183" s="198">
        <f>IF(N183="základní",J183,0)</f>
        <v>0</v>
      </c>
      <c r="BF183" s="198">
        <f>IF(N183="snížená",J183,0)</f>
        <v>0</v>
      </c>
      <c r="BG183" s="198">
        <f>IF(N183="zákl. přenesená",J183,0)</f>
        <v>0</v>
      </c>
      <c r="BH183" s="198">
        <f>IF(N183="sníž. přenesená",J183,0)</f>
        <v>0</v>
      </c>
      <c r="BI183" s="198">
        <f>IF(N183="nulová",J183,0)</f>
        <v>0</v>
      </c>
      <c r="BJ183" s="17" t="s">
        <v>84</v>
      </c>
      <c r="BK183" s="198">
        <f>ROUND(I183*H183,2)</f>
        <v>0</v>
      </c>
      <c r="BL183" s="17" t="s">
        <v>258</v>
      </c>
      <c r="BM183" s="197" t="s">
        <v>2277</v>
      </c>
    </row>
    <row r="184" spans="1:65" s="13" customFormat="1" ht="11.25">
      <c r="B184" s="199"/>
      <c r="C184" s="200"/>
      <c r="D184" s="201" t="s">
        <v>199</v>
      </c>
      <c r="E184" s="202" t="s">
        <v>1</v>
      </c>
      <c r="F184" s="203" t="s">
        <v>2278</v>
      </c>
      <c r="G184" s="200"/>
      <c r="H184" s="204">
        <v>2</v>
      </c>
      <c r="I184" s="205"/>
      <c r="J184" s="200"/>
      <c r="K184" s="200"/>
      <c r="L184" s="206"/>
      <c r="M184" s="207"/>
      <c r="N184" s="208"/>
      <c r="O184" s="208"/>
      <c r="P184" s="208"/>
      <c r="Q184" s="208"/>
      <c r="R184" s="208"/>
      <c r="S184" s="208"/>
      <c r="T184" s="209"/>
      <c r="AT184" s="210" t="s">
        <v>199</v>
      </c>
      <c r="AU184" s="210" t="s">
        <v>86</v>
      </c>
      <c r="AV184" s="13" t="s">
        <v>86</v>
      </c>
      <c r="AW184" s="13" t="s">
        <v>32</v>
      </c>
      <c r="AX184" s="13" t="s">
        <v>84</v>
      </c>
      <c r="AY184" s="210" t="s">
        <v>182</v>
      </c>
    </row>
    <row r="185" spans="1:65" s="2" customFormat="1" ht="21.75" customHeight="1">
      <c r="A185" s="34"/>
      <c r="B185" s="35"/>
      <c r="C185" s="186" t="s">
        <v>363</v>
      </c>
      <c r="D185" s="186" t="s">
        <v>184</v>
      </c>
      <c r="E185" s="187" t="s">
        <v>2279</v>
      </c>
      <c r="F185" s="188" t="s">
        <v>2280</v>
      </c>
      <c r="G185" s="189" t="s">
        <v>1458</v>
      </c>
      <c r="H185" s="190">
        <v>2</v>
      </c>
      <c r="I185" s="191"/>
      <c r="J185" s="192">
        <f>ROUND(I185*H185,2)</f>
        <v>0</v>
      </c>
      <c r="K185" s="188" t="s">
        <v>1</v>
      </c>
      <c r="L185" s="39"/>
      <c r="M185" s="193" t="s">
        <v>1</v>
      </c>
      <c r="N185" s="194" t="s">
        <v>41</v>
      </c>
      <c r="O185" s="71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258</v>
      </c>
      <c r="AT185" s="197" t="s">
        <v>184</v>
      </c>
      <c r="AU185" s="197" t="s">
        <v>86</v>
      </c>
      <c r="AY185" s="17" t="s">
        <v>182</v>
      </c>
      <c r="BE185" s="198">
        <f>IF(N185="základní",J185,0)</f>
        <v>0</v>
      </c>
      <c r="BF185" s="198">
        <f>IF(N185="snížená",J185,0)</f>
        <v>0</v>
      </c>
      <c r="BG185" s="198">
        <f>IF(N185="zákl. přenesená",J185,0)</f>
        <v>0</v>
      </c>
      <c r="BH185" s="198">
        <f>IF(N185="sníž. přenesená",J185,0)</f>
        <v>0</v>
      </c>
      <c r="BI185" s="198">
        <f>IF(N185="nulová",J185,0)</f>
        <v>0</v>
      </c>
      <c r="BJ185" s="17" t="s">
        <v>84</v>
      </c>
      <c r="BK185" s="198">
        <f>ROUND(I185*H185,2)</f>
        <v>0</v>
      </c>
      <c r="BL185" s="17" t="s">
        <v>258</v>
      </c>
      <c r="BM185" s="197" t="s">
        <v>2281</v>
      </c>
    </row>
    <row r="186" spans="1:65" s="13" customFormat="1" ht="11.25">
      <c r="B186" s="199"/>
      <c r="C186" s="200"/>
      <c r="D186" s="201" t="s">
        <v>199</v>
      </c>
      <c r="E186" s="202" t="s">
        <v>1</v>
      </c>
      <c r="F186" s="203" t="s">
        <v>2282</v>
      </c>
      <c r="G186" s="200"/>
      <c r="H186" s="204">
        <v>2</v>
      </c>
      <c r="I186" s="205"/>
      <c r="J186" s="200"/>
      <c r="K186" s="200"/>
      <c r="L186" s="206"/>
      <c r="M186" s="207"/>
      <c r="N186" s="208"/>
      <c r="O186" s="208"/>
      <c r="P186" s="208"/>
      <c r="Q186" s="208"/>
      <c r="R186" s="208"/>
      <c r="S186" s="208"/>
      <c r="T186" s="209"/>
      <c r="AT186" s="210" t="s">
        <v>199</v>
      </c>
      <c r="AU186" s="210" t="s">
        <v>86</v>
      </c>
      <c r="AV186" s="13" t="s">
        <v>86</v>
      </c>
      <c r="AW186" s="13" t="s">
        <v>32</v>
      </c>
      <c r="AX186" s="13" t="s">
        <v>84</v>
      </c>
      <c r="AY186" s="210" t="s">
        <v>182</v>
      </c>
    </row>
    <row r="187" spans="1:65" s="2" customFormat="1" ht="33" customHeight="1">
      <c r="A187" s="34"/>
      <c r="B187" s="35"/>
      <c r="C187" s="186" t="s">
        <v>368</v>
      </c>
      <c r="D187" s="186" t="s">
        <v>184</v>
      </c>
      <c r="E187" s="187" t="s">
        <v>2283</v>
      </c>
      <c r="F187" s="188" t="s">
        <v>2284</v>
      </c>
      <c r="G187" s="189" t="s">
        <v>1458</v>
      </c>
      <c r="H187" s="190">
        <v>1</v>
      </c>
      <c r="I187" s="191"/>
      <c r="J187" s="192">
        <f>ROUND(I187*H187,2)</f>
        <v>0</v>
      </c>
      <c r="K187" s="188" t="s">
        <v>1</v>
      </c>
      <c r="L187" s="39"/>
      <c r="M187" s="193" t="s">
        <v>1</v>
      </c>
      <c r="N187" s="194" t="s">
        <v>41</v>
      </c>
      <c r="O187" s="71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258</v>
      </c>
      <c r="AT187" s="197" t="s">
        <v>184</v>
      </c>
      <c r="AU187" s="197" t="s">
        <v>86</v>
      </c>
      <c r="AY187" s="17" t="s">
        <v>182</v>
      </c>
      <c r="BE187" s="198">
        <f>IF(N187="základní",J187,0)</f>
        <v>0</v>
      </c>
      <c r="BF187" s="198">
        <f>IF(N187="snížená",J187,0)</f>
        <v>0</v>
      </c>
      <c r="BG187" s="198">
        <f>IF(N187="zákl. přenesená",J187,0)</f>
        <v>0</v>
      </c>
      <c r="BH187" s="198">
        <f>IF(N187="sníž. přenesená",J187,0)</f>
        <v>0</v>
      </c>
      <c r="BI187" s="198">
        <f>IF(N187="nulová",J187,0)</f>
        <v>0</v>
      </c>
      <c r="BJ187" s="17" t="s">
        <v>84</v>
      </c>
      <c r="BK187" s="198">
        <f>ROUND(I187*H187,2)</f>
        <v>0</v>
      </c>
      <c r="BL187" s="17" t="s">
        <v>258</v>
      </c>
      <c r="BM187" s="197" t="s">
        <v>2285</v>
      </c>
    </row>
    <row r="188" spans="1:65" s="13" customFormat="1" ht="11.25">
      <c r="B188" s="199"/>
      <c r="C188" s="200"/>
      <c r="D188" s="201" t="s">
        <v>199</v>
      </c>
      <c r="E188" s="202" t="s">
        <v>1</v>
      </c>
      <c r="F188" s="203" t="s">
        <v>2286</v>
      </c>
      <c r="G188" s="200"/>
      <c r="H188" s="204">
        <v>1</v>
      </c>
      <c r="I188" s="205"/>
      <c r="J188" s="200"/>
      <c r="K188" s="200"/>
      <c r="L188" s="206"/>
      <c r="M188" s="207"/>
      <c r="N188" s="208"/>
      <c r="O188" s="208"/>
      <c r="P188" s="208"/>
      <c r="Q188" s="208"/>
      <c r="R188" s="208"/>
      <c r="S188" s="208"/>
      <c r="T188" s="209"/>
      <c r="AT188" s="210" t="s">
        <v>199</v>
      </c>
      <c r="AU188" s="210" t="s">
        <v>86</v>
      </c>
      <c r="AV188" s="13" t="s">
        <v>86</v>
      </c>
      <c r="AW188" s="13" t="s">
        <v>32</v>
      </c>
      <c r="AX188" s="13" t="s">
        <v>84</v>
      </c>
      <c r="AY188" s="210" t="s">
        <v>182</v>
      </c>
    </row>
    <row r="189" spans="1:65" s="2" customFormat="1" ht="24">
      <c r="A189" s="34"/>
      <c r="B189" s="35"/>
      <c r="C189" s="186" t="s">
        <v>372</v>
      </c>
      <c r="D189" s="186" t="s">
        <v>184</v>
      </c>
      <c r="E189" s="187" t="s">
        <v>2287</v>
      </c>
      <c r="F189" s="188" t="s">
        <v>2288</v>
      </c>
      <c r="G189" s="189" t="s">
        <v>1458</v>
      </c>
      <c r="H189" s="190">
        <v>3</v>
      </c>
      <c r="I189" s="191"/>
      <c r="J189" s="192">
        <f>ROUND(I189*H189,2)</f>
        <v>0</v>
      </c>
      <c r="K189" s="188" t="s">
        <v>1</v>
      </c>
      <c r="L189" s="39"/>
      <c r="M189" s="193" t="s">
        <v>1</v>
      </c>
      <c r="N189" s="194" t="s">
        <v>41</v>
      </c>
      <c r="O189" s="71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258</v>
      </c>
      <c r="AT189" s="197" t="s">
        <v>184</v>
      </c>
      <c r="AU189" s="197" t="s">
        <v>86</v>
      </c>
      <c r="AY189" s="17" t="s">
        <v>182</v>
      </c>
      <c r="BE189" s="198">
        <f>IF(N189="základní",J189,0)</f>
        <v>0</v>
      </c>
      <c r="BF189" s="198">
        <f>IF(N189="snížená",J189,0)</f>
        <v>0</v>
      </c>
      <c r="BG189" s="198">
        <f>IF(N189="zákl. přenesená",J189,0)</f>
        <v>0</v>
      </c>
      <c r="BH189" s="198">
        <f>IF(N189="sníž. přenesená",J189,0)</f>
        <v>0</v>
      </c>
      <c r="BI189" s="198">
        <f>IF(N189="nulová",J189,0)</f>
        <v>0</v>
      </c>
      <c r="BJ189" s="17" t="s">
        <v>84</v>
      </c>
      <c r="BK189" s="198">
        <f>ROUND(I189*H189,2)</f>
        <v>0</v>
      </c>
      <c r="BL189" s="17" t="s">
        <v>258</v>
      </c>
      <c r="BM189" s="197" t="s">
        <v>2289</v>
      </c>
    </row>
    <row r="190" spans="1:65" s="13" customFormat="1" ht="11.25">
      <c r="B190" s="199"/>
      <c r="C190" s="200"/>
      <c r="D190" s="201" t="s">
        <v>199</v>
      </c>
      <c r="E190" s="202" t="s">
        <v>1</v>
      </c>
      <c r="F190" s="203" t="s">
        <v>2290</v>
      </c>
      <c r="G190" s="200"/>
      <c r="H190" s="204">
        <v>3</v>
      </c>
      <c r="I190" s="205"/>
      <c r="J190" s="200"/>
      <c r="K190" s="200"/>
      <c r="L190" s="206"/>
      <c r="M190" s="207"/>
      <c r="N190" s="208"/>
      <c r="O190" s="208"/>
      <c r="P190" s="208"/>
      <c r="Q190" s="208"/>
      <c r="R190" s="208"/>
      <c r="S190" s="208"/>
      <c r="T190" s="209"/>
      <c r="AT190" s="210" t="s">
        <v>199</v>
      </c>
      <c r="AU190" s="210" t="s">
        <v>86</v>
      </c>
      <c r="AV190" s="13" t="s">
        <v>86</v>
      </c>
      <c r="AW190" s="13" t="s">
        <v>32</v>
      </c>
      <c r="AX190" s="13" t="s">
        <v>84</v>
      </c>
      <c r="AY190" s="210" t="s">
        <v>182</v>
      </c>
    </row>
    <row r="191" spans="1:65" s="2" customFormat="1" ht="16.5" customHeight="1">
      <c r="A191" s="34"/>
      <c r="B191" s="35"/>
      <c r="C191" s="186" t="s">
        <v>376</v>
      </c>
      <c r="D191" s="186" t="s">
        <v>184</v>
      </c>
      <c r="E191" s="187" t="s">
        <v>2291</v>
      </c>
      <c r="F191" s="188" t="s">
        <v>2292</v>
      </c>
      <c r="G191" s="189" t="s">
        <v>1458</v>
      </c>
      <c r="H191" s="190">
        <v>2</v>
      </c>
      <c r="I191" s="191"/>
      <c r="J191" s="192">
        <f>ROUND(I191*H191,2)</f>
        <v>0</v>
      </c>
      <c r="K191" s="188" t="s">
        <v>1</v>
      </c>
      <c r="L191" s="39"/>
      <c r="M191" s="193" t="s">
        <v>1</v>
      </c>
      <c r="N191" s="194" t="s">
        <v>41</v>
      </c>
      <c r="O191" s="71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258</v>
      </c>
      <c r="AT191" s="197" t="s">
        <v>184</v>
      </c>
      <c r="AU191" s="197" t="s">
        <v>86</v>
      </c>
      <c r="AY191" s="17" t="s">
        <v>182</v>
      </c>
      <c r="BE191" s="198">
        <f>IF(N191="základní",J191,0)</f>
        <v>0</v>
      </c>
      <c r="BF191" s="198">
        <f>IF(N191="snížená",J191,0)</f>
        <v>0</v>
      </c>
      <c r="BG191" s="198">
        <f>IF(N191="zákl. přenesená",J191,0)</f>
        <v>0</v>
      </c>
      <c r="BH191" s="198">
        <f>IF(N191="sníž. přenesená",J191,0)</f>
        <v>0</v>
      </c>
      <c r="BI191" s="198">
        <f>IF(N191="nulová",J191,0)</f>
        <v>0</v>
      </c>
      <c r="BJ191" s="17" t="s">
        <v>84</v>
      </c>
      <c r="BK191" s="198">
        <f>ROUND(I191*H191,2)</f>
        <v>0</v>
      </c>
      <c r="BL191" s="17" t="s">
        <v>258</v>
      </c>
      <c r="BM191" s="197" t="s">
        <v>2293</v>
      </c>
    </row>
    <row r="192" spans="1:65" s="13" customFormat="1" ht="11.25">
      <c r="B192" s="199"/>
      <c r="C192" s="200"/>
      <c r="D192" s="201" t="s">
        <v>199</v>
      </c>
      <c r="E192" s="202" t="s">
        <v>1</v>
      </c>
      <c r="F192" s="203" t="s">
        <v>2294</v>
      </c>
      <c r="G192" s="200"/>
      <c r="H192" s="204">
        <v>2</v>
      </c>
      <c r="I192" s="205"/>
      <c r="J192" s="200"/>
      <c r="K192" s="200"/>
      <c r="L192" s="206"/>
      <c r="M192" s="207"/>
      <c r="N192" s="208"/>
      <c r="O192" s="208"/>
      <c r="P192" s="208"/>
      <c r="Q192" s="208"/>
      <c r="R192" s="208"/>
      <c r="S192" s="208"/>
      <c r="T192" s="209"/>
      <c r="AT192" s="210" t="s">
        <v>199</v>
      </c>
      <c r="AU192" s="210" t="s">
        <v>86</v>
      </c>
      <c r="AV192" s="13" t="s">
        <v>86</v>
      </c>
      <c r="AW192" s="13" t="s">
        <v>32</v>
      </c>
      <c r="AX192" s="13" t="s">
        <v>84</v>
      </c>
      <c r="AY192" s="210" t="s">
        <v>182</v>
      </c>
    </row>
    <row r="193" spans="1:65" s="2" customFormat="1" ht="16.5" customHeight="1">
      <c r="A193" s="34"/>
      <c r="B193" s="35"/>
      <c r="C193" s="186" t="s">
        <v>380</v>
      </c>
      <c r="D193" s="186" t="s">
        <v>184</v>
      </c>
      <c r="E193" s="187" t="s">
        <v>2295</v>
      </c>
      <c r="F193" s="188" t="s">
        <v>2296</v>
      </c>
      <c r="G193" s="189" t="s">
        <v>1458</v>
      </c>
      <c r="H193" s="190">
        <v>8</v>
      </c>
      <c r="I193" s="191"/>
      <c r="J193" s="192">
        <f>ROUND(I193*H193,2)</f>
        <v>0</v>
      </c>
      <c r="K193" s="188" t="s">
        <v>1</v>
      </c>
      <c r="L193" s="39"/>
      <c r="M193" s="193" t="s">
        <v>1</v>
      </c>
      <c r="N193" s="194" t="s">
        <v>41</v>
      </c>
      <c r="O193" s="71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258</v>
      </c>
      <c r="AT193" s="197" t="s">
        <v>184</v>
      </c>
      <c r="AU193" s="197" t="s">
        <v>86</v>
      </c>
      <c r="AY193" s="17" t="s">
        <v>182</v>
      </c>
      <c r="BE193" s="198">
        <f>IF(N193="základní",J193,0)</f>
        <v>0</v>
      </c>
      <c r="BF193" s="198">
        <f>IF(N193="snížená",J193,0)</f>
        <v>0</v>
      </c>
      <c r="BG193" s="198">
        <f>IF(N193="zákl. přenesená",J193,0)</f>
        <v>0</v>
      </c>
      <c r="BH193" s="198">
        <f>IF(N193="sníž. přenesená",J193,0)</f>
        <v>0</v>
      </c>
      <c r="BI193" s="198">
        <f>IF(N193="nulová",J193,0)</f>
        <v>0</v>
      </c>
      <c r="BJ193" s="17" t="s">
        <v>84</v>
      </c>
      <c r="BK193" s="198">
        <f>ROUND(I193*H193,2)</f>
        <v>0</v>
      </c>
      <c r="BL193" s="17" t="s">
        <v>258</v>
      </c>
      <c r="BM193" s="197" t="s">
        <v>2297</v>
      </c>
    </row>
    <row r="194" spans="1:65" s="13" customFormat="1" ht="11.25">
      <c r="B194" s="199"/>
      <c r="C194" s="200"/>
      <c r="D194" s="201" t="s">
        <v>199</v>
      </c>
      <c r="E194" s="202" t="s">
        <v>1</v>
      </c>
      <c r="F194" s="203" t="s">
        <v>2298</v>
      </c>
      <c r="G194" s="200"/>
      <c r="H194" s="204">
        <v>8</v>
      </c>
      <c r="I194" s="205"/>
      <c r="J194" s="200"/>
      <c r="K194" s="200"/>
      <c r="L194" s="206"/>
      <c r="M194" s="207"/>
      <c r="N194" s="208"/>
      <c r="O194" s="208"/>
      <c r="P194" s="208"/>
      <c r="Q194" s="208"/>
      <c r="R194" s="208"/>
      <c r="S194" s="208"/>
      <c r="T194" s="209"/>
      <c r="AT194" s="210" t="s">
        <v>199</v>
      </c>
      <c r="AU194" s="210" t="s">
        <v>86</v>
      </c>
      <c r="AV194" s="13" t="s">
        <v>86</v>
      </c>
      <c r="AW194" s="13" t="s">
        <v>32</v>
      </c>
      <c r="AX194" s="13" t="s">
        <v>84</v>
      </c>
      <c r="AY194" s="210" t="s">
        <v>182</v>
      </c>
    </row>
    <row r="195" spans="1:65" s="2" customFormat="1" ht="24">
      <c r="A195" s="34"/>
      <c r="B195" s="35"/>
      <c r="C195" s="186" t="s">
        <v>384</v>
      </c>
      <c r="D195" s="186" t="s">
        <v>184</v>
      </c>
      <c r="E195" s="187" t="s">
        <v>2299</v>
      </c>
      <c r="F195" s="188" t="s">
        <v>2300</v>
      </c>
      <c r="G195" s="189" t="s">
        <v>1458</v>
      </c>
      <c r="H195" s="190">
        <v>1</v>
      </c>
      <c r="I195" s="191"/>
      <c r="J195" s="192">
        <f>ROUND(I195*H195,2)</f>
        <v>0</v>
      </c>
      <c r="K195" s="188" t="s">
        <v>1</v>
      </c>
      <c r="L195" s="39"/>
      <c r="M195" s="193" t="s">
        <v>1</v>
      </c>
      <c r="N195" s="194" t="s">
        <v>41</v>
      </c>
      <c r="O195" s="71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258</v>
      </c>
      <c r="AT195" s="197" t="s">
        <v>184</v>
      </c>
      <c r="AU195" s="197" t="s">
        <v>86</v>
      </c>
      <c r="AY195" s="17" t="s">
        <v>182</v>
      </c>
      <c r="BE195" s="198">
        <f>IF(N195="základní",J195,0)</f>
        <v>0</v>
      </c>
      <c r="BF195" s="198">
        <f>IF(N195="snížená",J195,0)</f>
        <v>0</v>
      </c>
      <c r="BG195" s="198">
        <f>IF(N195="zákl. přenesená",J195,0)</f>
        <v>0</v>
      </c>
      <c r="BH195" s="198">
        <f>IF(N195="sníž. přenesená",J195,0)</f>
        <v>0</v>
      </c>
      <c r="BI195" s="198">
        <f>IF(N195="nulová",J195,0)</f>
        <v>0</v>
      </c>
      <c r="BJ195" s="17" t="s">
        <v>84</v>
      </c>
      <c r="BK195" s="198">
        <f>ROUND(I195*H195,2)</f>
        <v>0</v>
      </c>
      <c r="BL195" s="17" t="s">
        <v>258</v>
      </c>
      <c r="BM195" s="197" t="s">
        <v>2301</v>
      </c>
    </row>
    <row r="196" spans="1:65" s="13" customFormat="1" ht="11.25">
      <c r="B196" s="199"/>
      <c r="C196" s="200"/>
      <c r="D196" s="201" t="s">
        <v>199</v>
      </c>
      <c r="E196" s="202" t="s">
        <v>1</v>
      </c>
      <c r="F196" s="203" t="s">
        <v>2302</v>
      </c>
      <c r="G196" s="200"/>
      <c r="H196" s="204">
        <v>1</v>
      </c>
      <c r="I196" s="205"/>
      <c r="J196" s="200"/>
      <c r="K196" s="200"/>
      <c r="L196" s="206"/>
      <c r="M196" s="207"/>
      <c r="N196" s="208"/>
      <c r="O196" s="208"/>
      <c r="P196" s="208"/>
      <c r="Q196" s="208"/>
      <c r="R196" s="208"/>
      <c r="S196" s="208"/>
      <c r="T196" s="209"/>
      <c r="AT196" s="210" t="s">
        <v>199</v>
      </c>
      <c r="AU196" s="210" t="s">
        <v>86</v>
      </c>
      <c r="AV196" s="13" t="s">
        <v>86</v>
      </c>
      <c r="AW196" s="13" t="s">
        <v>32</v>
      </c>
      <c r="AX196" s="13" t="s">
        <v>84</v>
      </c>
      <c r="AY196" s="210" t="s">
        <v>182</v>
      </c>
    </row>
    <row r="197" spans="1:65" s="2" customFormat="1" ht="16.5" customHeight="1">
      <c r="A197" s="34"/>
      <c r="B197" s="35"/>
      <c r="C197" s="186" t="s">
        <v>388</v>
      </c>
      <c r="D197" s="186" t="s">
        <v>184</v>
      </c>
      <c r="E197" s="187" t="s">
        <v>2303</v>
      </c>
      <c r="F197" s="188" t="s">
        <v>2304</v>
      </c>
      <c r="G197" s="189" t="s">
        <v>1458</v>
      </c>
      <c r="H197" s="190">
        <v>2</v>
      </c>
      <c r="I197" s="191"/>
      <c r="J197" s="192">
        <f>ROUND(I197*H197,2)</f>
        <v>0</v>
      </c>
      <c r="K197" s="188" t="s">
        <v>1</v>
      </c>
      <c r="L197" s="39"/>
      <c r="M197" s="193" t="s">
        <v>1</v>
      </c>
      <c r="N197" s="194" t="s">
        <v>41</v>
      </c>
      <c r="O197" s="71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258</v>
      </c>
      <c r="AT197" s="197" t="s">
        <v>184</v>
      </c>
      <c r="AU197" s="197" t="s">
        <v>86</v>
      </c>
      <c r="AY197" s="17" t="s">
        <v>182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17" t="s">
        <v>84</v>
      </c>
      <c r="BK197" s="198">
        <f>ROUND(I197*H197,2)</f>
        <v>0</v>
      </c>
      <c r="BL197" s="17" t="s">
        <v>258</v>
      </c>
      <c r="BM197" s="197" t="s">
        <v>2305</v>
      </c>
    </row>
    <row r="198" spans="1:65" s="13" customFormat="1" ht="11.25">
      <c r="B198" s="199"/>
      <c r="C198" s="200"/>
      <c r="D198" s="201" t="s">
        <v>199</v>
      </c>
      <c r="E198" s="202" t="s">
        <v>1</v>
      </c>
      <c r="F198" s="203" t="s">
        <v>2306</v>
      </c>
      <c r="G198" s="200"/>
      <c r="H198" s="204">
        <v>2</v>
      </c>
      <c r="I198" s="205"/>
      <c r="J198" s="200"/>
      <c r="K198" s="200"/>
      <c r="L198" s="206"/>
      <c r="M198" s="207"/>
      <c r="N198" s="208"/>
      <c r="O198" s="208"/>
      <c r="P198" s="208"/>
      <c r="Q198" s="208"/>
      <c r="R198" s="208"/>
      <c r="S198" s="208"/>
      <c r="T198" s="209"/>
      <c r="AT198" s="210" t="s">
        <v>199</v>
      </c>
      <c r="AU198" s="210" t="s">
        <v>86</v>
      </c>
      <c r="AV198" s="13" t="s">
        <v>86</v>
      </c>
      <c r="AW198" s="13" t="s">
        <v>32</v>
      </c>
      <c r="AX198" s="13" t="s">
        <v>84</v>
      </c>
      <c r="AY198" s="210" t="s">
        <v>182</v>
      </c>
    </row>
    <row r="199" spans="1:65" s="2" customFormat="1" ht="16.5" customHeight="1">
      <c r="A199" s="34"/>
      <c r="B199" s="35"/>
      <c r="C199" s="186" t="s">
        <v>392</v>
      </c>
      <c r="D199" s="186" t="s">
        <v>184</v>
      </c>
      <c r="E199" s="187" t="s">
        <v>2307</v>
      </c>
      <c r="F199" s="188" t="s">
        <v>2308</v>
      </c>
      <c r="G199" s="189" t="s">
        <v>1458</v>
      </c>
      <c r="H199" s="190">
        <v>4</v>
      </c>
      <c r="I199" s="191"/>
      <c r="J199" s="192">
        <f>ROUND(I199*H199,2)</f>
        <v>0</v>
      </c>
      <c r="K199" s="188" t="s">
        <v>1</v>
      </c>
      <c r="L199" s="39"/>
      <c r="M199" s="193" t="s">
        <v>1</v>
      </c>
      <c r="N199" s="194" t="s">
        <v>41</v>
      </c>
      <c r="O199" s="71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258</v>
      </c>
      <c r="AT199" s="197" t="s">
        <v>184</v>
      </c>
      <c r="AU199" s="197" t="s">
        <v>86</v>
      </c>
      <c r="AY199" s="17" t="s">
        <v>182</v>
      </c>
      <c r="BE199" s="198">
        <f>IF(N199="základní",J199,0)</f>
        <v>0</v>
      </c>
      <c r="BF199" s="198">
        <f>IF(N199="snížená",J199,0)</f>
        <v>0</v>
      </c>
      <c r="BG199" s="198">
        <f>IF(N199="zákl. přenesená",J199,0)</f>
        <v>0</v>
      </c>
      <c r="BH199" s="198">
        <f>IF(N199="sníž. přenesená",J199,0)</f>
        <v>0</v>
      </c>
      <c r="BI199" s="198">
        <f>IF(N199="nulová",J199,0)</f>
        <v>0</v>
      </c>
      <c r="BJ199" s="17" t="s">
        <v>84</v>
      </c>
      <c r="BK199" s="198">
        <f>ROUND(I199*H199,2)</f>
        <v>0</v>
      </c>
      <c r="BL199" s="17" t="s">
        <v>258</v>
      </c>
      <c r="BM199" s="197" t="s">
        <v>2309</v>
      </c>
    </row>
    <row r="200" spans="1:65" s="13" customFormat="1" ht="11.25">
      <c r="B200" s="199"/>
      <c r="C200" s="200"/>
      <c r="D200" s="201" t="s">
        <v>199</v>
      </c>
      <c r="E200" s="202" t="s">
        <v>1</v>
      </c>
      <c r="F200" s="203" t="s">
        <v>2310</v>
      </c>
      <c r="G200" s="200"/>
      <c r="H200" s="204">
        <v>4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199</v>
      </c>
      <c r="AU200" s="210" t="s">
        <v>86</v>
      </c>
      <c r="AV200" s="13" t="s">
        <v>86</v>
      </c>
      <c r="AW200" s="13" t="s">
        <v>32</v>
      </c>
      <c r="AX200" s="13" t="s">
        <v>84</v>
      </c>
      <c r="AY200" s="210" t="s">
        <v>182</v>
      </c>
    </row>
    <row r="201" spans="1:65" s="2" customFormat="1" ht="16.5" customHeight="1">
      <c r="A201" s="34"/>
      <c r="B201" s="35"/>
      <c r="C201" s="186" t="s">
        <v>396</v>
      </c>
      <c r="D201" s="186" t="s">
        <v>184</v>
      </c>
      <c r="E201" s="187" t="s">
        <v>2311</v>
      </c>
      <c r="F201" s="188" t="s">
        <v>2312</v>
      </c>
      <c r="G201" s="189" t="s">
        <v>1458</v>
      </c>
      <c r="H201" s="190">
        <v>2</v>
      </c>
      <c r="I201" s="191"/>
      <c r="J201" s="192">
        <f>ROUND(I201*H201,2)</f>
        <v>0</v>
      </c>
      <c r="K201" s="188" t="s">
        <v>1</v>
      </c>
      <c r="L201" s="39"/>
      <c r="M201" s="193" t="s">
        <v>1</v>
      </c>
      <c r="N201" s="194" t="s">
        <v>41</v>
      </c>
      <c r="O201" s="71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258</v>
      </c>
      <c r="AT201" s="197" t="s">
        <v>184</v>
      </c>
      <c r="AU201" s="197" t="s">
        <v>86</v>
      </c>
      <c r="AY201" s="17" t="s">
        <v>182</v>
      </c>
      <c r="BE201" s="198">
        <f>IF(N201="základní",J201,0)</f>
        <v>0</v>
      </c>
      <c r="BF201" s="198">
        <f>IF(N201="snížená",J201,0)</f>
        <v>0</v>
      </c>
      <c r="BG201" s="198">
        <f>IF(N201="zákl. přenesená",J201,0)</f>
        <v>0</v>
      </c>
      <c r="BH201" s="198">
        <f>IF(N201="sníž. přenesená",J201,0)</f>
        <v>0</v>
      </c>
      <c r="BI201" s="198">
        <f>IF(N201="nulová",J201,0)</f>
        <v>0</v>
      </c>
      <c r="BJ201" s="17" t="s">
        <v>84</v>
      </c>
      <c r="BK201" s="198">
        <f>ROUND(I201*H201,2)</f>
        <v>0</v>
      </c>
      <c r="BL201" s="17" t="s">
        <v>258</v>
      </c>
      <c r="BM201" s="197" t="s">
        <v>2313</v>
      </c>
    </row>
    <row r="202" spans="1:65" s="13" customFormat="1" ht="11.25">
      <c r="B202" s="199"/>
      <c r="C202" s="200"/>
      <c r="D202" s="201" t="s">
        <v>199</v>
      </c>
      <c r="E202" s="202" t="s">
        <v>1</v>
      </c>
      <c r="F202" s="203" t="s">
        <v>2314</v>
      </c>
      <c r="G202" s="200"/>
      <c r="H202" s="204">
        <v>2</v>
      </c>
      <c r="I202" s="205"/>
      <c r="J202" s="200"/>
      <c r="K202" s="200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199</v>
      </c>
      <c r="AU202" s="210" t="s">
        <v>86</v>
      </c>
      <c r="AV202" s="13" t="s">
        <v>86</v>
      </c>
      <c r="AW202" s="13" t="s">
        <v>32</v>
      </c>
      <c r="AX202" s="13" t="s">
        <v>84</v>
      </c>
      <c r="AY202" s="210" t="s">
        <v>182</v>
      </c>
    </row>
    <row r="203" spans="1:65" s="2" customFormat="1" ht="16.5" customHeight="1">
      <c r="A203" s="34"/>
      <c r="B203" s="35"/>
      <c r="C203" s="186" t="s">
        <v>400</v>
      </c>
      <c r="D203" s="186" t="s">
        <v>184</v>
      </c>
      <c r="E203" s="187" t="s">
        <v>2315</v>
      </c>
      <c r="F203" s="188" t="s">
        <v>2316</v>
      </c>
      <c r="G203" s="189" t="s">
        <v>1458</v>
      </c>
      <c r="H203" s="190">
        <v>6</v>
      </c>
      <c r="I203" s="191"/>
      <c r="J203" s="192">
        <f>ROUND(I203*H203,2)</f>
        <v>0</v>
      </c>
      <c r="K203" s="188" t="s">
        <v>1</v>
      </c>
      <c r="L203" s="39"/>
      <c r="M203" s="193" t="s">
        <v>1</v>
      </c>
      <c r="N203" s="194" t="s">
        <v>41</v>
      </c>
      <c r="O203" s="71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258</v>
      </c>
      <c r="AT203" s="197" t="s">
        <v>184</v>
      </c>
      <c r="AU203" s="197" t="s">
        <v>86</v>
      </c>
      <c r="AY203" s="17" t="s">
        <v>182</v>
      </c>
      <c r="BE203" s="198">
        <f>IF(N203="základní",J203,0)</f>
        <v>0</v>
      </c>
      <c r="BF203" s="198">
        <f>IF(N203="snížená",J203,0)</f>
        <v>0</v>
      </c>
      <c r="BG203" s="198">
        <f>IF(N203="zákl. přenesená",J203,0)</f>
        <v>0</v>
      </c>
      <c r="BH203" s="198">
        <f>IF(N203="sníž. přenesená",J203,0)</f>
        <v>0</v>
      </c>
      <c r="BI203" s="198">
        <f>IF(N203="nulová",J203,0)</f>
        <v>0</v>
      </c>
      <c r="BJ203" s="17" t="s">
        <v>84</v>
      </c>
      <c r="BK203" s="198">
        <f>ROUND(I203*H203,2)</f>
        <v>0</v>
      </c>
      <c r="BL203" s="17" t="s">
        <v>258</v>
      </c>
      <c r="BM203" s="197" t="s">
        <v>2317</v>
      </c>
    </row>
    <row r="204" spans="1:65" s="13" customFormat="1" ht="11.25">
      <c r="B204" s="199"/>
      <c r="C204" s="200"/>
      <c r="D204" s="201" t="s">
        <v>199</v>
      </c>
      <c r="E204" s="202" t="s">
        <v>1</v>
      </c>
      <c r="F204" s="203" t="s">
        <v>2318</v>
      </c>
      <c r="G204" s="200"/>
      <c r="H204" s="204">
        <v>6</v>
      </c>
      <c r="I204" s="205"/>
      <c r="J204" s="200"/>
      <c r="K204" s="200"/>
      <c r="L204" s="206"/>
      <c r="M204" s="207"/>
      <c r="N204" s="208"/>
      <c r="O204" s="208"/>
      <c r="P204" s="208"/>
      <c r="Q204" s="208"/>
      <c r="R204" s="208"/>
      <c r="S204" s="208"/>
      <c r="T204" s="209"/>
      <c r="AT204" s="210" t="s">
        <v>199</v>
      </c>
      <c r="AU204" s="210" t="s">
        <v>86</v>
      </c>
      <c r="AV204" s="13" t="s">
        <v>86</v>
      </c>
      <c r="AW204" s="13" t="s">
        <v>32</v>
      </c>
      <c r="AX204" s="13" t="s">
        <v>84</v>
      </c>
      <c r="AY204" s="210" t="s">
        <v>182</v>
      </c>
    </row>
    <row r="205" spans="1:65" s="2" customFormat="1" ht="16.5" customHeight="1">
      <c r="A205" s="34"/>
      <c r="B205" s="35"/>
      <c r="C205" s="186" t="s">
        <v>407</v>
      </c>
      <c r="D205" s="186" t="s">
        <v>184</v>
      </c>
      <c r="E205" s="187" t="s">
        <v>2319</v>
      </c>
      <c r="F205" s="188" t="s">
        <v>2320</v>
      </c>
      <c r="G205" s="189" t="s">
        <v>1458</v>
      </c>
      <c r="H205" s="190">
        <v>2</v>
      </c>
      <c r="I205" s="191"/>
      <c r="J205" s="192">
        <f>ROUND(I205*H205,2)</f>
        <v>0</v>
      </c>
      <c r="K205" s="188" t="s">
        <v>1</v>
      </c>
      <c r="L205" s="39"/>
      <c r="M205" s="193" t="s">
        <v>1</v>
      </c>
      <c r="N205" s="194" t="s">
        <v>41</v>
      </c>
      <c r="O205" s="71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258</v>
      </c>
      <c r="AT205" s="197" t="s">
        <v>184</v>
      </c>
      <c r="AU205" s="197" t="s">
        <v>86</v>
      </c>
      <c r="AY205" s="17" t="s">
        <v>182</v>
      </c>
      <c r="BE205" s="198">
        <f>IF(N205="základní",J205,0)</f>
        <v>0</v>
      </c>
      <c r="BF205" s="198">
        <f>IF(N205="snížená",J205,0)</f>
        <v>0</v>
      </c>
      <c r="BG205" s="198">
        <f>IF(N205="zákl. přenesená",J205,0)</f>
        <v>0</v>
      </c>
      <c r="BH205" s="198">
        <f>IF(N205="sníž. přenesená",J205,0)</f>
        <v>0</v>
      </c>
      <c r="BI205" s="198">
        <f>IF(N205="nulová",J205,0)</f>
        <v>0</v>
      </c>
      <c r="BJ205" s="17" t="s">
        <v>84</v>
      </c>
      <c r="BK205" s="198">
        <f>ROUND(I205*H205,2)</f>
        <v>0</v>
      </c>
      <c r="BL205" s="17" t="s">
        <v>258</v>
      </c>
      <c r="BM205" s="197" t="s">
        <v>2321</v>
      </c>
    </row>
    <row r="206" spans="1:65" s="13" customFormat="1" ht="11.25">
      <c r="B206" s="199"/>
      <c r="C206" s="200"/>
      <c r="D206" s="201" t="s">
        <v>199</v>
      </c>
      <c r="E206" s="202" t="s">
        <v>1</v>
      </c>
      <c r="F206" s="203" t="s">
        <v>2322</v>
      </c>
      <c r="G206" s="200"/>
      <c r="H206" s="204">
        <v>2</v>
      </c>
      <c r="I206" s="205"/>
      <c r="J206" s="200"/>
      <c r="K206" s="200"/>
      <c r="L206" s="206"/>
      <c r="M206" s="207"/>
      <c r="N206" s="208"/>
      <c r="O206" s="208"/>
      <c r="P206" s="208"/>
      <c r="Q206" s="208"/>
      <c r="R206" s="208"/>
      <c r="S206" s="208"/>
      <c r="T206" s="209"/>
      <c r="AT206" s="210" t="s">
        <v>199</v>
      </c>
      <c r="AU206" s="210" t="s">
        <v>86</v>
      </c>
      <c r="AV206" s="13" t="s">
        <v>86</v>
      </c>
      <c r="AW206" s="13" t="s">
        <v>32</v>
      </c>
      <c r="AX206" s="13" t="s">
        <v>84</v>
      </c>
      <c r="AY206" s="210" t="s">
        <v>182</v>
      </c>
    </row>
    <row r="207" spans="1:65" s="2" customFormat="1" ht="21.75" customHeight="1">
      <c r="A207" s="34"/>
      <c r="B207" s="35"/>
      <c r="C207" s="186" t="s">
        <v>412</v>
      </c>
      <c r="D207" s="186" t="s">
        <v>184</v>
      </c>
      <c r="E207" s="187" t="s">
        <v>2323</v>
      </c>
      <c r="F207" s="188" t="s">
        <v>2324</v>
      </c>
      <c r="G207" s="189" t="s">
        <v>1458</v>
      </c>
      <c r="H207" s="190">
        <v>2</v>
      </c>
      <c r="I207" s="191"/>
      <c r="J207" s="192">
        <f>ROUND(I207*H207,2)</f>
        <v>0</v>
      </c>
      <c r="K207" s="188" t="s">
        <v>1</v>
      </c>
      <c r="L207" s="39"/>
      <c r="M207" s="193" t="s">
        <v>1</v>
      </c>
      <c r="N207" s="194" t="s">
        <v>41</v>
      </c>
      <c r="O207" s="71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258</v>
      </c>
      <c r="AT207" s="197" t="s">
        <v>184</v>
      </c>
      <c r="AU207" s="197" t="s">
        <v>86</v>
      </c>
      <c r="AY207" s="17" t="s">
        <v>182</v>
      </c>
      <c r="BE207" s="198">
        <f>IF(N207="základní",J207,0)</f>
        <v>0</v>
      </c>
      <c r="BF207" s="198">
        <f>IF(N207="snížená",J207,0)</f>
        <v>0</v>
      </c>
      <c r="BG207" s="198">
        <f>IF(N207="zákl. přenesená",J207,0)</f>
        <v>0</v>
      </c>
      <c r="BH207" s="198">
        <f>IF(N207="sníž. přenesená",J207,0)</f>
        <v>0</v>
      </c>
      <c r="BI207" s="198">
        <f>IF(N207="nulová",J207,0)</f>
        <v>0</v>
      </c>
      <c r="BJ207" s="17" t="s">
        <v>84</v>
      </c>
      <c r="BK207" s="198">
        <f>ROUND(I207*H207,2)</f>
        <v>0</v>
      </c>
      <c r="BL207" s="17" t="s">
        <v>258</v>
      </c>
      <c r="BM207" s="197" t="s">
        <v>2325</v>
      </c>
    </row>
    <row r="208" spans="1:65" s="13" customFormat="1" ht="11.25">
      <c r="B208" s="199"/>
      <c r="C208" s="200"/>
      <c r="D208" s="201" t="s">
        <v>199</v>
      </c>
      <c r="E208" s="202" t="s">
        <v>1</v>
      </c>
      <c r="F208" s="203" t="s">
        <v>2326</v>
      </c>
      <c r="G208" s="200"/>
      <c r="H208" s="204">
        <v>2</v>
      </c>
      <c r="I208" s="205"/>
      <c r="J208" s="200"/>
      <c r="K208" s="200"/>
      <c r="L208" s="206"/>
      <c r="M208" s="207"/>
      <c r="N208" s="208"/>
      <c r="O208" s="208"/>
      <c r="P208" s="208"/>
      <c r="Q208" s="208"/>
      <c r="R208" s="208"/>
      <c r="S208" s="208"/>
      <c r="T208" s="209"/>
      <c r="AT208" s="210" t="s">
        <v>199</v>
      </c>
      <c r="AU208" s="210" t="s">
        <v>86</v>
      </c>
      <c r="AV208" s="13" t="s">
        <v>86</v>
      </c>
      <c r="AW208" s="13" t="s">
        <v>32</v>
      </c>
      <c r="AX208" s="13" t="s">
        <v>84</v>
      </c>
      <c r="AY208" s="210" t="s">
        <v>182</v>
      </c>
    </row>
    <row r="209" spans="1:65" s="2" customFormat="1" ht="16.5" customHeight="1">
      <c r="A209" s="34"/>
      <c r="B209" s="35"/>
      <c r="C209" s="186" t="s">
        <v>416</v>
      </c>
      <c r="D209" s="186" t="s">
        <v>184</v>
      </c>
      <c r="E209" s="187" t="s">
        <v>2327</v>
      </c>
      <c r="F209" s="188" t="s">
        <v>2328</v>
      </c>
      <c r="G209" s="189" t="s">
        <v>1458</v>
      </c>
      <c r="H209" s="190">
        <v>6</v>
      </c>
      <c r="I209" s="191"/>
      <c r="J209" s="192">
        <f>ROUND(I209*H209,2)</f>
        <v>0</v>
      </c>
      <c r="K209" s="188" t="s">
        <v>1</v>
      </c>
      <c r="L209" s="39"/>
      <c r="M209" s="193" t="s">
        <v>1</v>
      </c>
      <c r="N209" s="194" t="s">
        <v>41</v>
      </c>
      <c r="O209" s="71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258</v>
      </c>
      <c r="AT209" s="197" t="s">
        <v>184</v>
      </c>
      <c r="AU209" s="197" t="s">
        <v>86</v>
      </c>
      <c r="AY209" s="17" t="s">
        <v>182</v>
      </c>
      <c r="BE209" s="198">
        <f>IF(N209="základní",J209,0)</f>
        <v>0</v>
      </c>
      <c r="BF209" s="198">
        <f>IF(N209="snížená",J209,0)</f>
        <v>0</v>
      </c>
      <c r="BG209" s="198">
        <f>IF(N209="zákl. přenesená",J209,0)</f>
        <v>0</v>
      </c>
      <c r="BH209" s="198">
        <f>IF(N209="sníž. přenesená",J209,0)</f>
        <v>0</v>
      </c>
      <c r="BI209" s="198">
        <f>IF(N209="nulová",J209,0)</f>
        <v>0</v>
      </c>
      <c r="BJ209" s="17" t="s">
        <v>84</v>
      </c>
      <c r="BK209" s="198">
        <f>ROUND(I209*H209,2)</f>
        <v>0</v>
      </c>
      <c r="BL209" s="17" t="s">
        <v>258</v>
      </c>
      <c r="BM209" s="197" t="s">
        <v>2329</v>
      </c>
    </row>
    <row r="210" spans="1:65" s="13" customFormat="1" ht="11.25">
      <c r="B210" s="199"/>
      <c r="C210" s="200"/>
      <c r="D210" s="201" t="s">
        <v>199</v>
      </c>
      <c r="E210" s="202" t="s">
        <v>1</v>
      </c>
      <c r="F210" s="203" t="s">
        <v>2330</v>
      </c>
      <c r="G210" s="200"/>
      <c r="H210" s="204">
        <v>6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199</v>
      </c>
      <c r="AU210" s="210" t="s">
        <v>86</v>
      </c>
      <c r="AV210" s="13" t="s">
        <v>86</v>
      </c>
      <c r="AW210" s="13" t="s">
        <v>32</v>
      </c>
      <c r="AX210" s="13" t="s">
        <v>84</v>
      </c>
      <c r="AY210" s="210" t="s">
        <v>182</v>
      </c>
    </row>
    <row r="211" spans="1:65" s="2" customFormat="1" ht="16.5" customHeight="1">
      <c r="A211" s="34"/>
      <c r="B211" s="35"/>
      <c r="C211" s="186" t="s">
        <v>422</v>
      </c>
      <c r="D211" s="186" t="s">
        <v>184</v>
      </c>
      <c r="E211" s="187" t="s">
        <v>2331</v>
      </c>
      <c r="F211" s="188" t="s">
        <v>2332</v>
      </c>
      <c r="G211" s="189" t="s">
        <v>1458</v>
      </c>
      <c r="H211" s="190">
        <v>7</v>
      </c>
      <c r="I211" s="191"/>
      <c r="J211" s="192">
        <f>ROUND(I211*H211,2)</f>
        <v>0</v>
      </c>
      <c r="K211" s="188" t="s">
        <v>1</v>
      </c>
      <c r="L211" s="39"/>
      <c r="M211" s="193" t="s">
        <v>1</v>
      </c>
      <c r="N211" s="194" t="s">
        <v>41</v>
      </c>
      <c r="O211" s="71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258</v>
      </c>
      <c r="AT211" s="197" t="s">
        <v>184</v>
      </c>
      <c r="AU211" s="197" t="s">
        <v>86</v>
      </c>
      <c r="AY211" s="17" t="s">
        <v>182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7" t="s">
        <v>84</v>
      </c>
      <c r="BK211" s="198">
        <f>ROUND(I211*H211,2)</f>
        <v>0</v>
      </c>
      <c r="BL211" s="17" t="s">
        <v>258</v>
      </c>
      <c r="BM211" s="197" t="s">
        <v>2333</v>
      </c>
    </row>
    <row r="212" spans="1:65" s="13" customFormat="1" ht="11.25">
      <c r="B212" s="199"/>
      <c r="C212" s="200"/>
      <c r="D212" s="201" t="s">
        <v>199</v>
      </c>
      <c r="E212" s="202" t="s">
        <v>1</v>
      </c>
      <c r="F212" s="203" t="s">
        <v>2334</v>
      </c>
      <c r="G212" s="200"/>
      <c r="H212" s="204">
        <v>7</v>
      </c>
      <c r="I212" s="205"/>
      <c r="J212" s="200"/>
      <c r="K212" s="200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199</v>
      </c>
      <c r="AU212" s="210" t="s">
        <v>86</v>
      </c>
      <c r="AV212" s="13" t="s">
        <v>86</v>
      </c>
      <c r="AW212" s="13" t="s">
        <v>32</v>
      </c>
      <c r="AX212" s="13" t="s">
        <v>84</v>
      </c>
      <c r="AY212" s="210" t="s">
        <v>182</v>
      </c>
    </row>
    <row r="213" spans="1:65" s="2" customFormat="1" ht="16.5" customHeight="1">
      <c r="A213" s="34"/>
      <c r="B213" s="35"/>
      <c r="C213" s="186" t="s">
        <v>427</v>
      </c>
      <c r="D213" s="186" t="s">
        <v>184</v>
      </c>
      <c r="E213" s="187" t="s">
        <v>2335</v>
      </c>
      <c r="F213" s="188" t="s">
        <v>2336</v>
      </c>
      <c r="G213" s="189" t="s">
        <v>1458</v>
      </c>
      <c r="H213" s="190">
        <v>4</v>
      </c>
      <c r="I213" s="191"/>
      <c r="J213" s="192">
        <f>ROUND(I213*H213,2)</f>
        <v>0</v>
      </c>
      <c r="K213" s="188" t="s">
        <v>1</v>
      </c>
      <c r="L213" s="39"/>
      <c r="M213" s="193" t="s">
        <v>1</v>
      </c>
      <c r="N213" s="194" t="s">
        <v>41</v>
      </c>
      <c r="O213" s="71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258</v>
      </c>
      <c r="AT213" s="197" t="s">
        <v>184</v>
      </c>
      <c r="AU213" s="197" t="s">
        <v>86</v>
      </c>
      <c r="AY213" s="17" t="s">
        <v>182</v>
      </c>
      <c r="BE213" s="198">
        <f>IF(N213="základní",J213,0)</f>
        <v>0</v>
      </c>
      <c r="BF213" s="198">
        <f>IF(N213="snížená",J213,0)</f>
        <v>0</v>
      </c>
      <c r="BG213" s="198">
        <f>IF(N213="zákl. přenesená",J213,0)</f>
        <v>0</v>
      </c>
      <c r="BH213" s="198">
        <f>IF(N213="sníž. přenesená",J213,0)</f>
        <v>0</v>
      </c>
      <c r="BI213" s="198">
        <f>IF(N213="nulová",J213,0)</f>
        <v>0</v>
      </c>
      <c r="BJ213" s="17" t="s">
        <v>84</v>
      </c>
      <c r="BK213" s="198">
        <f>ROUND(I213*H213,2)</f>
        <v>0</v>
      </c>
      <c r="BL213" s="17" t="s">
        <v>258</v>
      </c>
      <c r="BM213" s="197" t="s">
        <v>2337</v>
      </c>
    </row>
    <row r="214" spans="1:65" s="13" customFormat="1" ht="11.25">
      <c r="B214" s="199"/>
      <c r="C214" s="200"/>
      <c r="D214" s="201" t="s">
        <v>199</v>
      </c>
      <c r="E214" s="202" t="s">
        <v>1</v>
      </c>
      <c r="F214" s="203" t="s">
        <v>2338</v>
      </c>
      <c r="G214" s="200"/>
      <c r="H214" s="204">
        <v>4</v>
      </c>
      <c r="I214" s="205"/>
      <c r="J214" s="200"/>
      <c r="K214" s="200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199</v>
      </c>
      <c r="AU214" s="210" t="s">
        <v>86</v>
      </c>
      <c r="AV214" s="13" t="s">
        <v>86</v>
      </c>
      <c r="AW214" s="13" t="s">
        <v>32</v>
      </c>
      <c r="AX214" s="13" t="s">
        <v>84</v>
      </c>
      <c r="AY214" s="210" t="s">
        <v>182</v>
      </c>
    </row>
    <row r="215" spans="1:65" s="2" customFormat="1" ht="16.5" customHeight="1">
      <c r="A215" s="34"/>
      <c r="B215" s="35"/>
      <c r="C215" s="186" t="s">
        <v>431</v>
      </c>
      <c r="D215" s="186" t="s">
        <v>184</v>
      </c>
      <c r="E215" s="187" t="s">
        <v>2339</v>
      </c>
      <c r="F215" s="188" t="s">
        <v>2340</v>
      </c>
      <c r="G215" s="189" t="s">
        <v>1458</v>
      </c>
      <c r="H215" s="190">
        <v>1</v>
      </c>
      <c r="I215" s="191"/>
      <c r="J215" s="192">
        <f>ROUND(I215*H215,2)</f>
        <v>0</v>
      </c>
      <c r="K215" s="188" t="s">
        <v>1</v>
      </c>
      <c r="L215" s="39"/>
      <c r="M215" s="193" t="s">
        <v>1</v>
      </c>
      <c r="N215" s="194" t="s">
        <v>41</v>
      </c>
      <c r="O215" s="71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258</v>
      </c>
      <c r="AT215" s="197" t="s">
        <v>184</v>
      </c>
      <c r="AU215" s="197" t="s">
        <v>86</v>
      </c>
      <c r="AY215" s="17" t="s">
        <v>182</v>
      </c>
      <c r="BE215" s="198">
        <f>IF(N215="základní",J215,0)</f>
        <v>0</v>
      </c>
      <c r="BF215" s="198">
        <f>IF(N215="snížená",J215,0)</f>
        <v>0</v>
      </c>
      <c r="BG215" s="198">
        <f>IF(N215="zákl. přenesená",J215,0)</f>
        <v>0</v>
      </c>
      <c r="BH215" s="198">
        <f>IF(N215="sníž. přenesená",J215,0)</f>
        <v>0</v>
      </c>
      <c r="BI215" s="198">
        <f>IF(N215="nulová",J215,0)</f>
        <v>0</v>
      </c>
      <c r="BJ215" s="17" t="s">
        <v>84</v>
      </c>
      <c r="BK215" s="198">
        <f>ROUND(I215*H215,2)</f>
        <v>0</v>
      </c>
      <c r="BL215" s="17" t="s">
        <v>258</v>
      </c>
      <c r="BM215" s="197" t="s">
        <v>2341</v>
      </c>
    </row>
    <row r="216" spans="1:65" s="13" customFormat="1" ht="11.25">
      <c r="B216" s="199"/>
      <c r="C216" s="200"/>
      <c r="D216" s="201" t="s">
        <v>199</v>
      </c>
      <c r="E216" s="202" t="s">
        <v>1</v>
      </c>
      <c r="F216" s="203" t="s">
        <v>2342</v>
      </c>
      <c r="G216" s="200"/>
      <c r="H216" s="204">
        <v>1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199</v>
      </c>
      <c r="AU216" s="210" t="s">
        <v>86</v>
      </c>
      <c r="AV216" s="13" t="s">
        <v>86</v>
      </c>
      <c r="AW216" s="13" t="s">
        <v>32</v>
      </c>
      <c r="AX216" s="13" t="s">
        <v>84</v>
      </c>
      <c r="AY216" s="210" t="s">
        <v>182</v>
      </c>
    </row>
    <row r="217" spans="1:65" s="2" customFormat="1" ht="24">
      <c r="A217" s="34"/>
      <c r="B217" s="35"/>
      <c r="C217" s="186" t="s">
        <v>435</v>
      </c>
      <c r="D217" s="186" t="s">
        <v>184</v>
      </c>
      <c r="E217" s="187" t="s">
        <v>2343</v>
      </c>
      <c r="F217" s="188" t="s">
        <v>2344</v>
      </c>
      <c r="G217" s="189" t="s">
        <v>1458</v>
      </c>
      <c r="H217" s="190">
        <v>22</v>
      </c>
      <c r="I217" s="191"/>
      <c r="J217" s="192">
        <f>ROUND(I217*H217,2)</f>
        <v>0</v>
      </c>
      <c r="K217" s="188" t="s">
        <v>1</v>
      </c>
      <c r="L217" s="39"/>
      <c r="M217" s="193" t="s">
        <v>1</v>
      </c>
      <c r="N217" s="194" t="s">
        <v>41</v>
      </c>
      <c r="O217" s="71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258</v>
      </c>
      <c r="AT217" s="197" t="s">
        <v>184</v>
      </c>
      <c r="AU217" s="197" t="s">
        <v>86</v>
      </c>
      <c r="AY217" s="17" t="s">
        <v>182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7" t="s">
        <v>84</v>
      </c>
      <c r="BK217" s="198">
        <f>ROUND(I217*H217,2)</f>
        <v>0</v>
      </c>
      <c r="BL217" s="17" t="s">
        <v>258</v>
      </c>
      <c r="BM217" s="197" t="s">
        <v>2345</v>
      </c>
    </row>
    <row r="218" spans="1:65" s="13" customFormat="1" ht="11.25">
      <c r="B218" s="199"/>
      <c r="C218" s="200"/>
      <c r="D218" s="201" t="s">
        <v>199</v>
      </c>
      <c r="E218" s="202" t="s">
        <v>1</v>
      </c>
      <c r="F218" s="203" t="s">
        <v>2346</v>
      </c>
      <c r="G218" s="200"/>
      <c r="H218" s="204">
        <v>22</v>
      </c>
      <c r="I218" s="205"/>
      <c r="J218" s="200"/>
      <c r="K218" s="200"/>
      <c r="L218" s="206"/>
      <c r="M218" s="207"/>
      <c r="N218" s="208"/>
      <c r="O218" s="208"/>
      <c r="P218" s="208"/>
      <c r="Q218" s="208"/>
      <c r="R218" s="208"/>
      <c r="S218" s="208"/>
      <c r="T218" s="209"/>
      <c r="AT218" s="210" t="s">
        <v>199</v>
      </c>
      <c r="AU218" s="210" t="s">
        <v>86</v>
      </c>
      <c r="AV218" s="13" t="s">
        <v>86</v>
      </c>
      <c r="AW218" s="13" t="s">
        <v>32</v>
      </c>
      <c r="AX218" s="13" t="s">
        <v>84</v>
      </c>
      <c r="AY218" s="210" t="s">
        <v>182</v>
      </c>
    </row>
    <row r="219" spans="1:65" s="2" customFormat="1" ht="24">
      <c r="A219" s="34"/>
      <c r="B219" s="35"/>
      <c r="C219" s="186" t="s">
        <v>439</v>
      </c>
      <c r="D219" s="186" t="s">
        <v>184</v>
      </c>
      <c r="E219" s="187" t="s">
        <v>2347</v>
      </c>
      <c r="F219" s="188" t="s">
        <v>2348</v>
      </c>
      <c r="G219" s="189" t="s">
        <v>1458</v>
      </c>
      <c r="H219" s="190">
        <v>30</v>
      </c>
      <c r="I219" s="191"/>
      <c r="J219" s="192">
        <f>ROUND(I219*H219,2)</f>
        <v>0</v>
      </c>
      <c r="K219" s="188" t="s">
        <v>1</v>
      </c>
      <c r="L219" s="39"/>
      <c r="M219" s="193" t="s">
        <v>1</v>
      </c>
      <c r="N219" s="194" t="s">
        <v>41</v>
      </c>
      <c r="O219" s="71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258</v>
      </c>
      <c r="AT219" s="197" t="s">
        <v>184</v>
      </c>
      <c r="AU219" s="197" t="s">
        <v>86</v>
      </c>
      <c r="AY219" s="17" t="s">
        <v>182</v>
      </c>
      <c r="BE219" s="198">
        <f>IF(N219="základní",J219,0)</f>
        <v>0</v>
      </c>
      <c r="BF219" s="198">
        <f>IF(N219="snížená",J219,0)</f>
        <v>0</v>
      </c>
      <c r="BG219" s="198">
        <f>IF(N219="zákl. přenesená",J219,0)</f>
        <v>0</v>
      </c>
      <c r="BH219" s="198">
        <f>IF(N219="sníž. přenesená",J219,0)</f>
        <v>0</v>
      </c>
      <c r="BI219" s="198">
        <f>IF(N219="nulová",J219,0)</f>
        <v>0</v>
      </c>
      <c r="BJ219" s="17" t="s">
        <v>84</v>
      </c>
      <c r="BK219" s="198">
        <f>ROUND(I219*H219,2)</f>
        <v>0</v>
      </c>
      <c r="BL219" s="17" t="s">
        <v>258</v>
      </c>
      <c r="BM219" s="197" t="s">
        <v>2349</v>
      </c>
    </row>
    <row r="220" spans="1:65" s="13" customFormat="1" ht="11.25">
      <c r="B220" s="199"/>
      <c r="C220" s="200"/>
      <c r="D220" s="201" t="s">
        <v>199</v>
      </c>
      <c r="E220" s="202" t="s">
        <v>1</v>
      </c>
      <c r="F220" s="203" t="s">
        <v>2350</v>
      </c>
      <c r="G220" s="200"/>
      <c r="H220" s="204">
        <v>30</v>
      </c>
      <c r="I220" s="205"/>
      <c r="J220" s="200"/>
      <c r="K220" s="200"/>
      <c r="L220" s="206"/>
      <c r="M220" s="207"/>
      <c r="N220" s="208"/>
      <c r="O220" s="208"/>
      <c r="P220" s="208"/>
      <c r="Q220" s="208"/>
      <c r="R220" s="208"/>
      <c r="S220" s="208"/>
      <c r="T220" s="209"/>
      <c r="AT220" s="210" t="s">
        <v>199</v>
      </c>
      <c r="AU220" s="210" t="s">
        <v>86</v>
      </c>
      <c r="AV220" s="13" t="s">
        <v>86</v>
      </c>
      <c r="AW220" s="13" t="s">
        <v>32</v>
      </c>
      <c r="AX220" s="13" t="s">
        <v>84</v>
      </c>
      <c r="AY220" s="210" t="s">
        <v>182</v>
      </c>
    </row>
    <row r="221" spans="1:65" s="2" customFormat="1" ht="24">
      <c r="A221" s="34"/>
      <c r="B221" s="35"/>
      <c r="C221" s="186" t="s">
        <v>444</v>
      </c>
      <c r="D221" s="186" t="s">
        <v>184</v>
      </c>
      <c r="E221" s="187" t="s">
        <v>2351</v>
      </c>
      <c r="F221" s="188" t="s">
        <v>2352</v>
      </c>
      <c r="G221" s="189" t="s">
        <v>1458</v>
      </c>
      <c r="H221" s="190">
        <v>1</v>
      </c>
      <c r="I221" s="191"/>
      <c r="J221" s="192">
        <f>ROUND(I221*H221,2)</f>
        <v>0</v>
      </c>
      <c r="K221" s="188" t="s">
        <v>1</v>
      </c>
      <c r="L221" s="39"/>
      <c r="M221" s="193" t="s">
        <v>1</v>
      </c>
      <c r="N221" s="194" t="s">
        <v>41</v>
      </c>
      <c r="O221" s="71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258</v>
      </c>
      <c r="AT221" s="197" t="s">
        <v>184</v>
      </c>
      <c r="AU221" s="197" t="s">
        <v>86</v>
      </c>
      <c r="AY221" s="17" t="s">
        <v>182</v>
      </c>
      <c r="BE221" s="198">
        <f>IF(N221="základní",J221,0)</f>
        <v>0</v>
      </c>
      <c r="BF221" s="198">
        <f>IF(N221="snížená",J221,0)</f>
        <v>0</v>
      </c>
      <c r="BG221" s="198">
        <f>IF(N221="zákl. přenesená",J221,0)</f>
        <v>0</v>
      </c>
      <c r="BH221" s="198">
        <f>IF(N221="sníž. přenesená",J221,0)</f>
        <v>0</v>
      </c>
      <c r="BI221" s="198">
        <f>IF(N221="nulová",J221,0)</f>
        <v>0</v>
      </c>
      <c r="BJ221" s="17" t="s">
        <v>84</v>
      </c>
      <c r="BK221" s="198">
        <f>ROUND(I221*H221,2)</f>
        <v>0</v>
      </c>
      <c r="BL221" s="17" t="s">
        <v>258</v>
      </c>
      <c r="BM221" s="197" t="s">
        <v>2353</v>
      </c>
    </row>
    <row r="222" spans="1:65" s="13" customFormat="1" ht="11.25">
      <c r="B222" s="199"/>
      <c r="C222" s="200"/>
      <c r="D222" s="201" t="s">
        <v>199</v>
      </c>
      <c r="E222" s="202" t="s">
        <v>1</v>
      </c>
      <c r="F222" s="203" t="s">
        <v>2354</v>
      </c>
      <c r="G222" s="200"/>
      <c r="H222" s="204">
        <v>1</v>
      </c>
      <c r="I222" s="205"/>
      <c r="J222" s="200"/>
      <c r="K222" s="200"/>
      <c r="L222" s="206"/>
      <c r="M222" s="207"/>
      <c r="N222" s="208"/>
      <c r="O222" s="208"/>
      <c r="P222" s="208"/>
      <c r="Q222" s="208"/>
      <c r="R222" s="208"/>
      <c r="S222" s="208"/>
      <c r="T222" s="209"/>
      <c r="AT222" s="210" t="s">
        <v>199</v>
      </c>
      <c r="AU222" s="210" t="s">
        <v>86</v>
      </c>
      <c r="AV222" s="13" t="s">
        <v>86</v>
      </c>
      <c r="AW222" s="13" t="s">
        <v>32</v>
      </c>
      <c r="AX222" s="13" t="s">
        <v>84</v>
      </c>
      <c r="AY222" s="210" t="s">
        <v>182</v>
      </c>
    </row>
    <row r="223" spans="1:65" s="2" customFormat="1" ht="21.75" customHeight="1">
      <c r="A223" s="34"/>
      <c r="B223" s="35"/>
      <c r="C223" s="186" t="s">
        <v>449</v>
      </c>
      <c r="D223" s="186" t="s">
        <v>184</v>
      </c>
      <c r="E223" s="187" t="s">
        <v>2355</v>
      </c>
      <c r="F223" s="188" t="s">
        <v>2356</v>
      </c>
      <c r="G223" s="189" t="s">
        <v>1458</v>
      </c>
      <c r="H223" s="190">
        <v>3</v>
      </c>
      <c r="I223" s="191"/>
      <c r="J223" s="192">
        <f>ROUND(I223*H223,2)</f>
        <v>0</v>
      </c>
      <c r="K223" s="188" t="s">
        <v>1</v>
      </c>
      <c r="L223" s="39"/>
      <c r="M223" s="193" t="s">
        <v>1</v>
      </c>
      <c r="N223" s="194" t="s">
        <v>41</v>
      </c>
      <c r="O223" s="71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258</v>
      </c>
      <c r="AT223" s="197" t="s">
        <v>184</v>
      </c>
      <c r="AU223" s="197" t="s">
        <v>86</v>
      </c>
      <c r="AY223" s="17" t="s">
        <v>182</v>
      </c>
      <c r="BE223" s="198">
        <f>IF(N223="základní",J223,0)</f>
        <v>0</v>
      </c>
      <c r="BF223" s="198">
        <f>IF(N223="snížená",J223,0)</f>
        <v>0</v>
      </c>
      <c r="BG223" s="198">
        <f>IF(N223="zákl. přenesená",J223,0)</f>
        <v>0</v>
      </c>
      <c r="BH223" s="198">
        <f>IF(N223="sníž. přenesená",J223,0)</f>
        <v>0</v>
      </c>
      <c r="BI223" s="198">
        <f>IF(N223="nulová",J223,0)</f>
        <v>0</v>
      </c>
      <c r="BJ223" s="17" t="s">
        <v>84</v>
      </c>
      <c r="BK223" s="198">
        <f>ROUND(I223*H223,2)</f>
        <v>0</v>
      </c>
      <c r="BL223" s="17" t="s">
        <v>258</v>
      </c>
      <c r="BM223" s="197" t="s">
        <v>2357</v>
      </c>
    </row>
    <row r="224" spans="1:65" s="13" customFormat="1" ht="11.25">
      <c r="B224" s="199"/>
      <c r="C224" s="200"/>
      <c r="D224" s="201" t="s">
        <v>199</v>
      </c>
      <c r="E224" s="202" t="s">
        <v>1</v>
      </c>
      <c r="F224" s="203" t="s">
        <v>2358</v>
      </c>
      <c r="G224" s="200"/>
      <c r="H224" s="204">
        <v>3</v>
      </c>
      <c r="I224" s="205"/>
      <c r="J224" s="200"/>
      <c r="K224" s="200"/>
      <c r="L224" s="206"/>
      <c r="M224" s="207"/>
      <c r="N224" s="208"/>
      <c r="O224" s="208"/>
      <c r="P224" s="208"/>
      <c r="Q224" s="208"/>
      <c r="R224" s="208"/>
      <c r="S224" s="208"/>
      <c r="T224" s="209"/>
      <c r="AT224" s="210" t="s">
        <v>199</v>
      </c>
      <c r="AU224" s="210" t="s">
        <v>86</v>
      </c>
      <c r="AV224" s="13" t="s">
        <v>86</v>
      </c>
      <c r="AW224" s="13" t="s">
        <v>32</v>
      </c>
      <c r="AX224" s="13" t="s">
        <v>84</v>
      </c>
      <c r="AY224" s="210" t="s">
        <v>182</v>
      </c>
    </row>
    <row r="225" spans="1:65" s="2" customFormat="1" ht="16.5" customHeight="1">
      <c r="A225" s="34"/>
      <c r="B225" s="35"/>
      <c r="C225" s="186" t="s">
        <v>453</v>
      </c>
      <c r="D225" s="186" t="s">
        <v>184</v>
      </c>
      <c r="E225" s="187" t="s">
        <v>2359</v>
      </c>
      <c r="F225" s="188" t="s">
        <v>2360</v>
      </c>
      <c r="G225" s="189" t="s">
        <v>1458</v>
      </c>
      <c r="H225" s="190">
        <v>4</v>
      </c>
      <c r="I225" s="191"/>
      <c r="J225" s="192">
        <f>ROUND(I225*H225,2)</f>
        <v>0</v>
      </c>
      <c r="K225" s="188" t="s">
        <v>1</v>
      </c>
      <c r="L225" s="39"/>
      <c r="M225" s="193" t="s">
        <v>1</v>
      </c>
      <c r="N225" s="194" t="s">
        <v>41</v>
      </c>
      <c r="O225" s="71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258</v>
      </c>
      <c r="AT225" s="197" t="s">
        <v>184</v>
      </c>
      <c r="AU225" s="197" t="s">
        <v>86</v>
      </c>
      <c r="AY225" s="17" t="s">
        <v>182</v>
      </c>
      <c r="BE225" s="198">
        <f>IF(N225="základní",J225,0)</f>
        <v>0</v>
      </c>
      <c r="BF225" s="198">
        <f>IF(N225="snížená",J225,0)</f>
        <v>0</v>
      </c>
      <c r="BG225" s="198">
        <f>IF(N225="zákl. přenesená",J225,0)</f>
        <v>0</v>
      </c>
      <c r="BH225" s="198">
        <f>IF(N225="sníž. přenesená",J225,0)</f>
        <v>0</v>
      </c>
      <c r="BI225" s="198">
        <f>IF(N225="nulová",J225,0)</f>
        <v>0</v>
      </c>
      <c r="BJ225" s="17" t="s">
        <v>84</v>
      </c>
      <c r="BK225" s="198">
        <f>ROUND(I225*H225,2)</f>
        <v>0</v>
      </c>
      <c r="BL225" s="17" t="s">
        <v>258</v>
      </c>
      <c r="BM225" s="197" t="s">
        <v>2361</v>
      </c>
    </row>
    <row r="226" spans="1:65" s="13" customFormat="1" ht="11.25">
      <c r="B226" s="199"/>
      <c r="C226" s="200"/>
      <c r="D226" s="201" t="s">
        <v>199</v>
      </c>
      <c r="E226" s="202" t="s">
        <v>1</v>
      </c>
      <c r="F226" s="203" t="s">
        <v>2362</v>
      </c>
      <c r="G226" s="200"/>
      <c r="H226" s="204">
        <v>4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199</v>
      </c>
      <c r="AU226" s="210" t="s">
        <v>86</v>
      </c>
      <c r="AV226" s="13" t="s">
        <v>86</v>
      </c>
      <c r="AW226" s="13" t="s">
        <v>32</v>
      </c>
      <c r="AX226" s="13" t="s">
        <v>84</v>
      </c>
      <c r="AY226" s="210" t="s">
        <v>182</v>
      </c>
    </row>
    <row r="227" spans="1:65" s="2" customFormat="1" ht="24">
      <c r="A227" s="34"/>
      <c r="B227" s="35"/>
      <c r="C227" s="186" t="s">
        <v>458</v>
      </c>
      <c r="D227" s="186" t="s">
        <v>184</v>
      </c>
      <c r="E227" s="187" t="s">
        <v>2363</v>
      </c>
      <c r="F227" s="188" t="s">
        <v>2364</v>
      </c>
      <c r="G227" s="189" t="s">
        <v>1458</v>
      </c>
      <c r="H227" s="190">
        <v>1</v>
      </c>
      <c r="I227" s="191"/>
      <c r="J227" s="192">
        <f>ROUND(I227*H227,2)</f>
        <v>0</v>
      </c>
      <c r="K227" s="188" t="s">
        <v>1</v>
      </c>
      <c r="L227" s="39"/>
      <c r="M227" s="193" t="s">
        <v>1</v>
      </c>
      <c r="N227" s="194" t="s">
        <v>41</v>
      </c>
      <c r="O227" s="71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258</v>
      </c>
      <c r="AT227" s="197" t="s">
        <v>184</v>
      </c>
      <c r="AU227" s="197" t="s">
        <v>86</v>
      </c>
      <c r="AY227" s="17" t="s">
        <v>182</v>
      </c>
      <c r="BE227" s="198">
        <f>IF(N227="základní",J227,0)</f>
        <v>0</v>
      </c>
      <c r="BF227" s="198">
        <f>IF(N227="snížená",J227,0)</f>
        <v>0</v>
      </c>
      <c r="BG227" s="198">
        <f>IF(N227="zákl. přenesená",J227,0)</f>
        <v>0</v>
      </c>
      <c r="BH227" s="198">
        <f>IF(N227="sníž. přenesená",J227,0)</f>
        <v>0</v>
      </c>
      <c r="BI227" s="198">
        <f>IF(N227="nulová",J227,0)</f>
        <v>0</v>
      </c>
      <c r="BJ227" s="17" t="s">
        <v>84</v>
      </c>
      <c r="BK227" s="198">
        <f>ROUND(I227*H227,2)</f>
        <v>0</v>
      </c>
      <c r="BL227" s="17" t="s">
        <v>258</v>
      </c>
      <c r="BM227" s="197" t="s">
        <v>2365</v>
      </c>
    </row>
    <row r="228" spans="1:65" s="13" customFormat="1" ht="11.25">
      <c r="B228" s="199"/>
      <c r="C228" s="200"/>
      <c r="D228" s="201" t="s">
        <v>199</v>
      </c>
      <c r="E228" s="202" t="s">
        <v>1</v>
      </c>
      <c r="F228" s="203" t="s">
        <v>2366</v>
      </c>
      <c r="G228" s="200"/>
      <c r="H228" s="204">
        <v>1</v>
      </c>
      <c r="I228" s="205"/>
      <c r="J228" s="200"/>
      <c r="K228" s="200"/>
      <c r="L228" s="206"/>
      <c r="M228" s="207"/>
      <c r="N228" s="208"/>
      <c r="O228" s="208"/>
      <c r="P228" s="208"/>
      <c r="Q228" s="208"/>
      <c r="R228" s="208"/>
      <c r="S228" s="208"/>
      <c r="T228" s="209"/>
      <c r="AT228" s="210" t="s">
        <v>199</v>
      </c>
      <c r="AU228" s="210" t="s">
        <v>86</v>
      </c>
      <c r="AV228" s="13" t="s">
        <v>86</v>
      </c>
      <c r="AW228" s="13" t="s">
        <v>32</v>
      </c>
      <c r="AX228" s="13" t="s">
        <v>84</v>
      </c>
      <c r="AY228" s="210" t="s">
        <v>182</v>
      </c>
    </row>
    <row r="229" spans="1:65" s="2" customFormat="1" ht="16.5" customHeight="1">
      <c r="A229" s="34"/>
      <c r="B229" s="35"/>
      <c r="C229" s="186" t="s">
        <v>468</v>
      </c>
      <c r="D229" s="186" t="s">
        <v>184</v>
      </c>
      <c r="E229" s="187" t="s">
        <v>2367</v>
      </c>
      <c r="F229" s="188" t="s">
        <v>2368</v>
      </c>
      <c r="G229" s="189" t="s">
        <v>1458</v>
      </c>
      <c r="H229" s="190">
        <v>1</v>
      </c>
      <c r="I229" s="191"/>
      <c r="J229" s="192">
        <f>ROUND(I229*H229,2)</f>
        <v>0</v>
      </c>
      <c r="K229" s="188" t="s">
        <v>1</v>
      </c>
      <c r="L229" s="39"/>
      <c r="M229" s="193" t="s">
        <v>1</v>
      </c>
      <c r="N229" s="194" t="s">
        <v>41</v>
      </c>
      <c r="O229" s="71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258</v>
      </c>
      <c r="AT229" s="197" t="s">
        <v>184</v>
      </c>
      <c r="AU229" s="197" t="s">
        <v>86</v>
      </c>
      <c r="AY229" s="17" t="s">
        <v>182</v>
      </c>
      <c r="BE229" s="198">
        <f>IF(N229="základní",J229,0)</f>
        <v>0</v>
      </c>
      <c r="BF229" s="198">
        <f>IF(N229="snížená",J229,0)</f>
        <v>0</v>
      </c>
      <c r="BG229" s="198">
        <f>IF(N229="zákl. přenesená",J229,0)</f>
        <v>0</v>
      </c>
      <c r="BH229" s="198">
        <f>IF(N229="sníž. přenesená",J229,0)</f>
        <v>0</v>
      </c>
      <c r="BI229" s="198">
        <f>IF(N229="nulová",J229,0)</f>
        <v>0</v>
      </c>
      <c r="BJ229" s="17" t="s">
        <v>84</v>
      </c>
      <c r="BK229" s="198">
        <f>ROUND(I229*H229,2)</f>
        <v>0</v>
      </c>
      <c r="BL229" s="17" t="s">
        <v>258</v>
      </c>
      <c r="BM229" s="197" t="s">
        <v>2369</v>
      </c>
    </row>
    <row r="230" spans="1:65" s="13" customFormat="1" ht="11.25">
      <c r="B230" s="199"/>
      <c r="C230" s="200"/>
      <c r="D230" s="201" t="s">
        <v>199</v>
      </c>
      <c r="E230" s="202" t="s">
        <v>1</v>
      </c>
      <c r="F230" s="203" t="s">
        <v>2370</v>
      </c>
      <c r="G230" s="200"/>
      <c r="H230" s="204">
        <v>1</v>
      </c>
      <c r="I230" s="205"/>
      <c r="J230" s="200"/>
      <c r="K230" s="200"/>
      <c r="L230" s="206"/>
      <c r="M230" s="207"/>
      <c r="N230" s="208"/>
      <c r="O230" s="208"/>
      <c r="P230" s="208"/>
      <c r="Q230" s="208"/>
      <c r="R230" s="208"/>
      <c r="S230" s="208"/>
      <c r="T230" s="209"/>
      <c r="AT230" s="210" t="s">
        <v>199</v>
      </c>
      <c r="AU230" s="210" t="s">
        <v>86</v>
      </c>
      <c r="AV230" s="13" t="s">
        <v>86</v>
      </c>
      <c r="AW230" s="13" t="s">
        <v>32</v>
      </c>
      <c r="AX230" s="13" t="s">
        <v>84</v>
      </c>
      <c r="AY230" s="210" t="s">
        <v>182</v>
      </c>
    </row>
    <row r="231" spans="1:65" s="2" customFormat="1" ht="21.75" customHeight="1">
      <c r="A231" s="34"/>
      <c r="B231" s="35"/>
      <c r="C231" s="186" t="s">
        <v>476</v>
      </c>
      <c r="D231" s="186" t="s">
        <v>184</v>
      </c>
      <c r="E231" s="187" t="s">
        <v>2371</v>
      </c>
      <c r="F231" s="188" t="s">
        <v>2372</v>
      </c>
      <c r="G231" s="189" t="s">
        <v>1458</v>
      </c>
      <c r="H231" s="190">
        <v>2</v>
      </c>
      <c r="I231" s="191"/>
      <c r="J231" s="192">
        <f>ROUND(I231*H231,2)</f>
        <v>0</v>
      </c>
      <c r="K231" s="188" t="s">
        <v>1</v>
      </c>
      <c r="L231" s="39"/>
      <c r="M231" s="193" t="s">
        <v>1</v>
      </c>
      <c r="N231" s="194" t="s">
        <v>41</v>
      </c>
      <c r="O231" s="71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258</v>
      </c>
      <c r="AT231" s="197" t="s">
        <v>184</v>
      </c>
      <c r="AU231" s="197" t="s">
        <v>86</v>
      </c>
      <c r="AY231" s="17" t="s">
        <v>182</v>
      </c>
      <c r="BE231" s="198">
        <f>IF(N231="základní",J231,0)</f>
        <v>0</v>
      </c>
      <c r="BF231" s="198">
        <f>IF(N231="snížená",J231,0)</f>
        <v>0</v>
      </c>
      <c r="BG231" s="198">
        <f>IF(N231="zákl. přenesená",J231,0)</f>
        <v>0</v>
      </c>
      <c r="BH231" s="198">
        <f>IF(N231="sníž. přenesená",J231,0)</f>
        <v>0</v>
      </c>
      <c r="BI231" s="198">
        <f>IF(N231="nulová",J231,0)</f>
        <v>0</v>
      </c>
      <c r="BJ231" s="17" t="s">
        <v>84</v>
      </c>
      <c r="BK231" s="198">
        <f>ROUND(I231*H231,2)</f>
        <v>0</v>
      </c>
      <c r="BL231" s="17" t="s">
        <v>258</v>
      </c>
      <c r="BM231" s="197" t="s">
        <v>2373</v>
      </c>
    </row>
    <row r="232" spans="1:65" s="13" customFormat="1" ht="11.25">
      <c r="B232" s="199"/>
      <c r="C232" s="200"/>
      <c r="D232" s="201" t="s">
        <v>199</v>
      </c>
      <c r="E232" s="202" t="s">
        <v>1</v>
      </c>
      <c r="F232" s="203" t="s">
        <v>2374</v>
      </c>
      <c r="G232" s="200"/>
      <c r="H232" s="204">
        <v>2</v>
      </c>
      <c r="I232" s="205"/>
      <c r="J232" s="200"/>
      <c r="K232" s="200"/>
      <c r="L232" s="206"/>
      <c r="M232" s="207"/>
      <c r="N232" s="208"/>
      <c r="O232" s="208"/>
      <c r="P232" s="208"/>
      <c r="Q232" s="208"/>
      <c r="R232" s="208"/>
      <c r="S232" s="208"/>
      <c r="T232" s="209"/>
      <c r="AT232" s="210" t="s">
        <v>199</v>
      </c>
      <c r="AU232" s="210" t="s">
        <v>86</v>
      </c>
      <c r="AV232" s="13" t="s">
        <v>86</v>
      </c>
      <c r="AW232" s="13" t="s">
        <v>32</v>
      </c>
      <c r="AX232" s="13" t="s">
        <v>84</v>
      </c>
      <c r="AY232" s="210" t="s">
        <v>182</v>
      </c>
    </row>
    <row r="233" spans="1:65" s="2" customFormat="1" ht="21.75" customHeight="1">
      <c r="A233" s="34"/>
      <c r="B233" s="35"/>
      <c r="C233" s="186" t="s">
        <v>481</v>
      </c>
      <c r="D233" s="186" t="s">
        <v>184</v>
      </c>
      <c r="E233" s="187" t="s">
        <v>2375</v>
      </c>
      <c r="F233" s="188" t="s">
        <v>2376</v>
      </c>
      <c r="G233" s="189" t="s">
        <v>1458</v>
      </c>
      <c r="H233" s="190">
        <v>11</v>
      </c>
      <c r="I233" s="191"/>
      <c r="J233" s="192">
        <f>ROUND(I233*H233,2)</f>
        <v>0</v>
      </c>
      <c r="K233" s="188" t="s">
        <v>1</v>
      </c>
      <c r="L233" s="39"/>
      <c r="M233" s="193" t="s">
        <v>1</v>
      </c>
      <c r="N233" s="194" t="s">
        <v>41</v>
      </c>
      <c r="O233" s="71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258</v>
      </c>
      <c r="AT233" s="197" t="s">
        <v>184</v>
      </c>
      <c r="AU233" s="197" t="s">
        <v>86</v>
      </c>
      <c r="AY233" s="17" t="s">
        <v>182</v>
      </c>
      <c r="BE233" s="198">
        <f>IF(N233="základní",J233,0)</f>
        <v>0</v>
      </c>
      <c r="BF233" s="198">
        <f>IF(N233="snížená",J233,0)</f>
        <v>0</v>
      </c>
      <c r="BG233" s="198">
        <f>IF(N233="zákl. přenesená",J233,0)</f>
        <v>0</v>
      </c>
      <c r="BH233" s="198">
        <f>IF(N233="sníž. přenesená",J233,0)</f>
        <v>0</v>
      </c>
      <c r="BI233" s="198">
        <f>IF(N233="nulová",J233,0)</f>
        <v>0</v>
      </c>
      <c r="BJ233" s="17" t="s">
        <v>84</v>
      </c>
      <c r="BK233" s="198">
        <f>ROUND(I233*H233,2)</f>
        <v>0</v>
      </c>
      <c r="BL233" s="17" t="s">
        <v>258</v>
      </c>
      <c r="BM233" s="197" t="s">
        <v>2377</v>
      </c>
    </row>
    <row r="234" spans="1:65" s="13" customFormat="1" ht="11.25">
      <c r="B234" s="199"/>
      <c r="C234" s="200"/>
      <c r="D234" s="201" t="s">
        <v>199</v>
      </c>
      <c r="E234" s="202" t="s">
        <v>1</v>
      </c>
      <c r="F234" s="203" t="s">
        <v>2378</v>
      </c>
      <c r="G234" s="200"/>
      <c r="H234" s="204">
        <v>11</v>
      </c>
      <c r="I234" s="205"/>
      <c r="J234" s="200"/>
      <c r="K234" s="200"/>
      <c r="L234" s="206"/>
      <c r="M234" s="207"/>
      <c r="N234" s="208"/>
      <c r="O234" s="208"/>
      <c r="P234" s="208"/>
      <c r="Q234" s="208"/>
      <c r="R234" s="208"/>
      <c r="S234" s="208"/>
      <c r="T234" s="209"/>
      <c r="AT234" s="210" t="s">
        <v>199</v>
      </c>
      <c r="AU234" s="210" t="s">
        <v>86</v>
      </c>
      <c r="AV234" s="13" t="s">
        <v>86</v>
      </c>
      <c r="AW234" s="13" t="s">
        <v>32</v>
      </c>
      <c r="AX234" s="13" t="s">
        <v>84</v>
      </c>
      <c r="AY234" s="210" t="s">
        <v>182</v>
      </c>
    </row>
    <row r="235" spans="1:65" s="2" customFormat="1" ht="21.75" customHeight="1">
      <c r="A235" s="34"/>
      <c r="B235" s="35"/>
      <c r="C235" s="186" t="s">
        <v>488</v>
      </c>
      <c r="D235" s="186" t="s">
        <v>184</v>
      </c>
      <c r="E235" s="187" t="s">
        <v>2379</v>
      </c>
      <c r="F235" s="188" t="s">
        <v>2380</v>
      </c>
      <c r="G235" s="189" t="s">
        <v>1458</v>
      </c>
      <c r="H235" s="190">
        <v>1</v>
      </c>
      <c r="I235" s="191"/>
      <c r="J235" s="192">
        <f>ROUND(I235*H235,2)</f>
        <v>0</v>
      </c>
      <c r="K235" s="188" t="s">
        <v>1</v>
      </c>
      <c r="L235" s="39"/>
      <c r="M235" s="193" t="s">
        <v>1</v>
      </c>
      <c r="N235" s="194" t="s">
        <v>41</v>
      </c>
      <c r="O235" s="71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258</v>
      </c>
      <c r="AT235" s="197" t="s">
        <v>184</v>
      </c>
      <c r="AU235" s="197" t="s">
        <v>86</v>
      </c>
      <c r="AY235" s="17" t="s">
        <v>182</v>
      </c>
      <c r="BE235" s="198">
        <f>IF(N235="základní",J235,0)</f>
        <v>0</v>
      </c>
      <c r="BF235" s="198">
        <f>IF(N235="snížená",J235,0)</f>
        <v>0</v>
      </c>
      <c r="BG235" s="198">
        <f>IF(N235="zákl. přenesená",J235,0)</f>
        <v>0</v>
      </c>
      <c r="BH235" s="198">
        <f>IF(N235="sníž. přenesená",J235,0)</f>
        <v>0</v>
      </c>
      <c r="BI235" s="198">
        <f>IF(N235="nulová",J235,0)</f>
        <v>0</v>
      </c>
      <c r="BJ235" s="17" t="s">
        <v>84</v>
      </c>
      <c r="BK235" s="198">
        <f>ROUND(I235*H235,2)</f>
        <v>0</v>
      </c>
      <c r="BL235" s="17" t="s">
        <v>258</v>
      </c>
      <c r="BM235" s="197" t="s">
        <v>2381</v>
      </c>
    </row>
    <row r="236" spans="1:65" s="13" customFormat="1" ht="11.25">
      <c r="B236" s="199"/>
      <c r="C236" s="200"/>
      <c r="D236" s="201" t="s">
        <v>199</v>
      </c>
      <c r="E236" s="202" t="s">
        <v>1</v>
      </c>
      <c r="F236" s="203" t="s">
        <v>2382</v>
      </c>
      <c r="G236" s="200"/>
      <c r="H236" s="204">
        <v>1</v>
      </c>
      <c r="I236" s="205"/>
      <c r="J236" s="200"/>
      <c r="K236" s="200"/>
      <c r="L236" s="206"/>
      <c r="M236" s="207"/>
      <c r="N236" s="208"/>
      <c r="O236" s="208"/>
      <c r="P236" s="208"/>
      <c r="Q236" s="208"/>
      <c r="R236" s="208"/>
      <c r="S236" s="208"/>
      <c r="T236" s="209"/>
      <c r="AT236" s="210" t="s">
        <v>199</v>
      </c>
      <c r="AU236" s="210" t="s">
        <v>86</v>
      </c>
      <c r="AV236" s="13" t="s">
        <v>86</v>
      </c>
      <c r="AW236" s="13" t="s">
        <v>32</v>
      </c>
      <c r="AX236" s="13" t="s">
        <v>84</v>
      </c>
      <c r="AY236" s="210" t="s">
        <v>182</v>
      </c>
    </row>
    <row r="237" spans="1:65" s="2" customFormat="1" ht="24">
      <c r="A237" s="34"/>
      <c r="B237" s="35"/>
      <c r="C237" s="186" t="s">
        <v>493</v>
      </c>
      <c r="D237" s="186" t="s">
        <v>184</v>
      </c>
      <c r="E237" s="187" t="s">
        <v>2383</v>
      </c>
      <c r="F237" s="188" t="s">
        <v>2384</v>
      </c>
      <c r="G237" s="189" t="s">
        <v>1458</v>
      </c>
      <c r="H237" s="190">
        <v>5</v>
      </c>
      <c r="I237" s="191"/>
      <c r="J237" s="192">
        <f>ROUND(I237*H237,2)</f>
        <v>0</v>
      </c>
      <c r="K237" s="188" t="s">
        <v>1</v>
      </c>
      <c r="L237" s="39"/>
      <c r="M237" s="193" t="s">
        <v>1</v>
      </c>
      <c r="N237" s="194" t="s">
        <v>41</v>
      </c>
      <c r="O237" s="71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258</v>
      </c>
      <c r="AT237" s="197" t="s">
        <v>184</v>
      </c>
      <c r="AU237" s="197" t="s">
        <v>86</v>
      </c>
      <c r="AY237" s="17" t="s">
        <v>182</v>
      </c>
      <c r="BE237" s="198">
        <f>IF(N237="základní",J237,0)</f>
        <v>0</v>
      </c>
      <c r="BF237" s="198">
        <f>IF(N237="snížená",J237,0)</f>
        <v>0</v>
      </c>
      <c r="BG237" s="198">
        <f>IF(N237="zákl. přenesená",J237,0)</f>
        <v>0</v>
      </c>
      <c r="BH237" s="198">
        <f>IF(N237="sníž. přenesená",J237,0)</f>
        <v>0</v>
      </c>
      <c r="BI237" s="198">
        <f>IF(N237="nulová",J237,0)</f>
        <v>0</v>
      </c>
      <c r="BJ237" s="17" t="s">
        <v>84</v>
      </c>
      <c r="BK237" s="198">
        <f>ROUND(I237*H237,2)</f>
        <v>0</v>
      </c>
      <c r="BL237" s="17" t="s">
        <v>258</v>
      </c>
      <c r="BM237" s="197" t="s">
        <v>2385</v>
      </c>
    </row>
    <row r="238" spans="1:65" s="13" customFormat="1" ht="11.25">
      <c r="B238" s="199"/>
      <c r="C238" s="200"/>
      <c r="D238" s="201" t="s">
        <v>199</v>
      </c>
      <c r="E238" s="202" t="s">
        <v>1</v>
      </c>
      <c r="F238" s="203" t="s">
        <v>2386</v>
      </c>
      <c r="G238" s="200"/>
      <c r="H238" s="204">
        <v>5</v>
      </c>
      <c r="I238" s="205"/>
      <c r="J238" s="200"/>
      <c r="K238" s="200"/>
      <c r="L238" s="206"/>
      <c r="M238" s="207"/>
      <c r="N238" s="208"/>
      <c r="O238" s="208"/>
      <c r="P238" s="208"/>
      <c r="Q238" s="208"/>
      <c r="R238" s="208"/>
      <c r="S238" s="208"/>
      <c r="T238" s="209"/>
      <c r="AT238" s="210" t="s">
        <v>199</v>
      </c>
      <c r="AU238" s="210" t="s">
        <v>86</v>
      </c>
      <c r="AV238" s="13" t="s">
        <v>86</v>
      </c>
      <c r="AW238" s="13" t="s">
        <v>32</v>
      </c>
      <c r="AX238" s="13" t="s">
        <v>84</v>
      </c>
      <c r="AY238" s="210" t="s">
        <v>182</v>
      </c>
    </row>
    <row r="239" spans="1:65" s="2" customFormat="1" ht="16.5" customHeight="1">
      <c r="A239" s="34"/>
      <c r="B239" s="35"/>
      <c r="C239" s="186" t="s">
        <v>497</v>
      </c>
      <c r="D239" s="186" t="s">
        <v>184</v>
      </c>
      <c r="E239" s="187" t="s">
        <v>2387</v>
      </c>
      <c r="F239" s="188" t="s">
        <v>2388</v>
      </c>
      <c r="G239" s="189" t="s">
        <v>1458</v>
      </c>
      <c r="H239" s="190">
        <v>2</v>
      </c>
      <c r="I239" s="191"/>
      <c r="J239" s="192">
        <f>ROUND(I239*H239,2)</f>
        <v>0</v>
      </c>
      <c r="K239" s="188" t="s">
        <v>1</v>
      </c>
      <c r="L239" s="39"/>
      <c r="M239" s="193" t="s">
        <v>1</v>
      </c>
      <c r="N239" s="194" t="s">
        <v>41</v>
      </c>
      <c r="O239" s="71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258</v>
      </c>
      <c r="AT239" s="197" t="s">
        <v>184</v>
      </c>
      <c r="AU239" s="197" t="s">
        <v>86</v>
      </c>
      <c r="AY239" s="17" t="s">
        <v>182</v>
      </c>
      <c r="BE239" s="198">
        <f>IF(N239="základní",J239,0)</f>
        <v>0</v>
      </c>
      <c r="BF239" s="198">
        <f>IF(N239="snížená",J239,0)</f>
        <v>0</v>
      </c>
      <c r="BG239" s="198">
        <f>IF(N239="zákl. přenesená",J239,0)</f>
        <v>0</v>
      </c>
      <c r="BH239" s="198">
        <f>IF(N239="sníž. přenesená",J239,0)</f>
        <v>0</v>
      </c>
      <c r="BI239" s="198">
        <f>IF(N239="nulová",J239,0)</f>
        <v>0</v>
      </c>
      <c r="BJ239" s="17" t="s">
        <v>84</v>
      </c>
      <c r="BK239" s="198">
        <f>ROUND(I239*H239,2)</f>
        <v>0</v>
      </c>
      <c r="BL239" s="17" t="s">
        <v>258</v>
      </c>
      <c r="BM239" s="197" t="s">
        <v>2389</v>
      </c>
    </row>
    <row r="240" spans="1:65" s="13" customFormat="1" ht="11.25">
      <c r="B240" s="199"/>
      <c r="C240" s="200"/>
      <c r="D240" s="201" t="s">
        <v>199</v>
      </c>
      <c r="E240" s="202" t="s">
        <v>1</v>
      </c>
      <c r="F240" s="203" t="s">
        <v>2390</v>
      </c>
      <c r="G240" s="200"/>
      <c r="H240" s="204">
        <v>2</v>
      </c>
      <c r="I240" s="205"/>
      <c r="J240" s="200"/>
      <c r="K240" s="200"/>
      <c r="L240" s="206"/>
      <c r="M240" s="207"/>
      <c r="N240" s="208"/>
      <c r="O240" s="208"/>
      <c r="P240" s="208"/>
      <c r="Q240" s="208"/>
      <c r="R240" s="208"/>
      <c r="S240" s="208"/>
      <c r="T240" s="209"/>
      <c r="AT240" s="210" t="s">
        <v>199</v>
      </c>
      <c r="AU240" s="210" t="s">
        <v>86</v>
      </c>
      <c r="AV240" s="13" t="s">
        <v>86</v>
      </c>
      <c r="AW240" s="13" t="s">
        <v>32</v>
      </c>
      <c r="AX240" s="13" t="s">
        <v>84</v>
      </c>
      <c r="AY240" s="210" t="s">
        <v>182</v>
      </c>
    </row>
    <row r="241" spans="1:65" s="2" customFormat="1" ht="16.5" customHeight="1">
      <c r="A241" s="34"/>
      <c r="B241" s="35"/>
      <c r="C241" s="186" t="s">
        <v>502</v>
      </c>
      <c r="D241" s="186" t="s">
        <v>184</v>
      </c>
      <c r="E241" s="187" t="s">
        <v>2391</v>
      </c>
      <c r="F241" s="188" t="s">
        <v>2392</v>
      </c>
      <c r="G241" s="189" t="s">
        <v>1458</v>
      </c>
      <c r="H241" s="190">
        <v>1</v>
      </c>
      <c r="I241" s="191"/>
      <c r="J241" s="192">
        <f>ROUND(I241*H241,2)</f>
        <v>0</v>
      </c>
      <c r="K241" s="188" t="s">
        <v>1</v>
      </c>
      <c r="L241" s="39"/>
      <c r="M241" s="193" t="s">
        <v>1</v>
      </c>
      <c r="N241" s="194" t="s">
        <v>41</v>
      </c>
      <c r="O241" s="71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258</v>
      </c>
      <c r="AT241" s="197" t="s">
        <v>184</v>
      </c>
      <c r="AU241" s="197" t="s">
        <v>86</v>
      </c>
      <c r="AY241" s="17" t="s">
        <v>182</v>
      </c>
      <c r="BE241" s="198">
        <f>IF(N241="základní",J241,0)</f>
        <v>0</v>
      </c>
      <c r="BF241" s="198">
        <f>IF(N241="snížená",J241,0)</f>
        <v>0</v>
      </c>
      <c r="BG241" s="198">
        <f>IF(N241="zákl. přenesená",J241,0)</f>
        <v>0</v>
      </c>
      <c r="BH241" s="198">
        <f>IF(N241="sníž. přenesená",J241,0)</f>
        <v>0</v>
      </c>
      <c r="BI241" s="198">
        <f>IF(N241="nulová",J241,0)</f>
        <v>0</v>
      </c>
      <c r="BJ241" s="17" t="s">
        <v>84</v>
      </c>
      <c r="BK241" s="198">
        <f>ROUND(I241*H241,2)</f>
        <v>0</v>
      </c>
      <c r="BL241" s="17" t="s">
        <v>258</v>
      </c>
      <c r="BM241" s="197" t="s">
        <v>2393</v>
      </c>
    </row>
    <row r="242" spans="1:65" s="13" customFormat="1" ht="11.25">
      <c r="B242" s="199"/>
      <c r="C242" s="200"/>
      <c r="D242" s="201" t="s">
        <v>199</v>
      </c>
      <c r="E242" s="202" t="s">
        <v>1</v>
      </c>
      <c r="F242" s="203" t="s">
        <v>2394</v>
      </c>
      <c r="G242" s="200"/>
      <c r="H242" s="204">
        <v>1</v>
      </c>
      <c r="I242" s="205"/>
      <c r="J242" s="200"/>
      <c r="K242" s="200"/>
      <c r="L242" s="206"/>
      <c r="M242" s="207"/>
      <c r="N242" s="208"/>
      <c r="O242" s="208"/>
      <c r="P242" s="208"/>
      <c r="Q242" s="208"/>
      <c r="R242" s="208"/>
      <c r="S242" s="208"/>
      <c r="T242" s="209"/>
      <c r="AT242" s="210" t="s">
        <v>199</v>
      </c>
      <c r="AU242" s="210" t="s">
        <v>86</v>
      </c>
      <c r="AV242" s="13" t="s">
        <v>86</v>
      </c>
      <c r="AW242" s="13" t="s">
        <v>32</v>
      </c>
      <c r="AX242" s="13" t="s">
        <v>84</v>
      </c>
      <c r="AY242" s="210" t="s">
        <v>182</v>
      </c>
    </row>
    <row r="243" spans="1:65" s="2" customFormat="1" ht="16.5" customHeight="1">
      <c r="A243" s="34"/>
      <c r="B243" s="35"/>
      <c r="C243" s="186" t="s">
        <v>506</v>
      </c>
      <c r="D243" s="186" t="s">
        <v>184</v>
      </c>
      <c r="E243" s="187" t="s">
        <v>2395</v>
      </c>
      <c r="F243" s="188" t="s">
        <v>2396</v>
      </c>
      <c r="G243" s="189" t="s">
        <v>1458</v>
      </c>
      <c r="H243" s="190">
        <v>1</v>
      </c>
      <c r="I243" s="191"/>
      <c r="J243" s="192">
        <f>ROUND(I243*H243,2)</f>
        <v>0</v>
      </c>
      <c r="K243" s="188" t="s">
        <v>1</v>
      </c>
      <c r="L243" s="39"/>
      <c r="M243" s="193" t="s">
        <v>1</v>
      </c>
      <c r="N243" s="194" t="s">
        <v>41</v>
      </c>
      <c r="O243" s="71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258</v>
      </c>
      <c r="AT243" s="197" t="s">
        <v>184</v>
      </c>
      <c r="AU243" s="197" t="s">
        <v>86</v>
      </c>
      <c r="AY243" s="17" t="s">
        <v>182</v>
      </c>
      <c r="BE243" s="198">
        <f>IF(N243="základní",J243,0)</f>
        <v>0</v>
      </c>
      <c r="BF243" s="198">
        <f>IF(N243="snížená",J243,0)</f>
        <v>0</v>
      </c>
      <c r="BG243" s="198">
        <f>IF(N243="zákl. přenesená",J243,0)</f>
        <v>0</v>
      </c>
      <c r="BH243" s="198">
        <f>IF(N243="sníž. přenesená",J243,0)</f>
        <v>0</v>
      </c>
      <c r="BI243" s="198">
        <f>IF(N243="nulová",J243,0)</f>
        <v>0</v>
      </c>
      <c r="BJ243" s="17" t="s">
        <v>84</v>
      </c>
      <c r="BK243" s="198">
        <f>ROUND(I243*H243,2)</f>
        <v>0</v>
      </c>
      <c r="BL243" s="17" t="s">
        <v>258</v>
      </c>
      <c r="BM243" s="197" t="s">
        <v>2397</v>
      </c>
    </row>
    <row r="244" spans="1:65" s="13" customFormat="1" ht="11.25">
      <c r="B244" s="199"/>
      <c r="C244" s="200"/>
      <c r="D244" s="201" t="s">
        <v>199</v>
      </c>
      <c r="E244" s="202" t="s">
        <v>1</v>
      </c>
      <c r="F244" s="203" t="s">
        <v>2398</v>
      </c>
      <c r="G244" s="200"/>
      <c r="H244" s="204">
        <v>1</v>
      </c>
      <c r="I244" s="205"/>
      <c r="J244" s="200"/>
      <c r="K244" s="200"/>
      <c r="L244" s="206"/>
      <c r="M244" s="207"/>
      <c r="N244" s="208"/>
      <c r="O244" s="208"/>
      <c r="P244" s="208"/>
      <c r="Q244" s="208"/>
      <c r="R244" s="208"/>
      <c r="S244" s="208"/>
      <c r="T244" s="209"/>
      <c r="AT244" s="210" t="s">
        <v>199</v>
      </c>
      <c r="AU244" s="210" t="s">
        <v>86</v>
      </c>
      <c r="AV244" s="13" t="s">
        <v>86</v>
      </c>
      <c r="AW244" s="13" t="s">
        <v>32</v>
      </c>
      <c r="AX244" s="13" t="s">
        <v>84</v>
      </c>
      <c r="AY244" s="210" t="s">
        <v>182</v>
      </c>
    </row>
    <row r="245" spans="1:65" s="2" customFormat="1" ht="16.5" customHeight="1">
      <c r="A245" s="34"/>
      <c r="B245" s="35"/>
      <c r="C245" s="186" t="s">
        <v>510</v>
      </c>
      <c r="D245" s="186" t="s">
        <v>184</v>
      </c>
      <c r="E245" s="187" t="s">
        <v>2399</v>
      </c>
      <c r="F245" s="188" t="s">
        <v>2400</v>
      </c>
      <c r="G245" s="189" t="s">
        <v>1458</v>
      </c>
      <c r="H245" s="190">
        <v>1</v>
      </c>
      <c r="I245" s="191"/>
      <c r="J245" s="192">
        <f>ROUND(I245*H245,2)</f>
        <v>0</v>
      </c>
      <c r="K245" s="188" t="s">
        <v>1</v>
      </c>
      <c r="L245" s="39"/>
      <c r="M245" s="193" t="s">
        <v>1</v>
      </c>
      <c r="N245" s="194" t="s">
        <v>41</v>
      </c>
      <c r="O245" s="71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258</v>
      </c>
      <c r="AT245" s="197" t="s">
        <v>184</v>
      </c>
      <c r="AU245" s="197" t="s">
        <v>86</v>
      </c>
      <c r="AY245" s="17" t="s">
        <v>182</v>
      </c>
      <c r="BE245" s="198">
        <f>IF(N245="základní",J245,0)</f>
        <v>0</v>
      </c>
      <c r="BF245" s="198">
        <f>IF(N245="snížená",J245,0)</f>
        <v>0</v>
      </c>
      <c r="BG245" s="198">
        <f>IF(N245="zákl. přenesená",J245,0)</f>
        <v>0</v>
      </c>
      <c r="BH245" s="198">
        <f>IF(N245="sníž. přenesená",J245,0)</f>
        <v>0</v>
      </c>
      <c r="BI245" s="198">
        <f>IF(N245="nulová",J245,0)</f>
        <v>0</v>
      </c>
      <c r="BJ245" s="17" t="s">
        <v>84</v>
      </c>
      <c r="BK245" s="198">
        <f>ROUND(I245*H245,2)</f>
        <v>0</v>
      </c>
      <c r="BL245" s="17" t="s">
        <v>258</v>
      </c>
      <c r="BM245" s="197" t="s">
        <v>2401</v>
      </c>
    </row>
    <row r="246" spans="1:65" s="13" customFormat="1" ht="11.25">
      <c r="B246" s="199"/>
      <c r="C246" s="200"/>
      <c r="D246" s="201" t="s">
        <v>199</v>
      </c>
      <c r="E246" s="202" t="s">
        <v>1</v>
      </c>
      <c r="F246" s="203" t="s">
        <v>2402</v>
      </c>
      <c r="G246" s="200"/>
      <c r="H246" s="204">
        <v>1</v>
      </c>
      <c r="I246" s="205"/>
      <c r="J246" s="200"/>
      <c r="K246" s="200"/>
      <c r="L246" s="206"/>
      <c r="M246" s="207"/>
      <c r="N246" s="208"/>
      <c r="O246" s="208"/>
      <c r="P246" s="208"/>
      <c r="Q246" s="208"/>
      <c r="R246" s="208"/>
      <c r="S246" s="208"/>
      <c r="T246" s="209"/>
      <c r="AT246" s="210" t="s">
        <v>199</v>
      </c>
      <c r="AU246" s="210" t="s">
        <v>86</v>
      </c>
      <c r="AV246" s="13" t="s">
        <v>86</v>
      </c>
      <c r="AW246" s="13" t="s">
        <v>32</v>
      </c>
      <c r="AX246" s="13" t="s">
        <v>84</v>
      </c>
      <c r="AY246" s="210" t="s">
        <v>182</v>
      </c>
    </row>
    <row r="247" spans="1:65" s="2" customFormat="1" ht="16.5" customHeight="1">
      <c r="A247" s="34"/>
      <c r="B247" s="35"/>
      <c r="C247" s="186" t="s">
        <v>514</v>
      </c>
      <c r="D247" s="186" t="s">
        <v>184</v>
      </c>
      <c r="E247" s="187" t="s">
        <v>2403</v>
      </c>
      <c r="F247" s="188" t="s">
        <v>2404</v>
      </c>
      <c r="G247" s="189" t="s">
        <v>1458</v>
      </c>
      <c r="H247" s="190">
        <v>2</v>
      </c>
      <c r="I247" s="191"/>
      <c r="J247" s="192">
        <f>ROUND(I247*H247,2)</f>
        <v>0</v>
      </c>
      <c r="K247" s="188" t="s">
        <v>1</v>
      </c>
      <c r="L247" s="39"/>
      <c r="M247" s="193" t="s">
        <v>1</v>
      </c>
      <c r="N247" s="194" t="s">
        <v>41</v>
      </c>
      <c r="O247" s="71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258</v>
      </c>
      <c r="AT247" s="197" t="s">
        <v>184</v>
      </c>
      <c r="AU247" s="197" t="s">
        <v>86</v>
      </c>
      <c r="AY247" s="17" t="s">
        <v>182</v>
      </c>
      <c r="BE247" s="198">
        <f>IF(N247="základní",J247,0)</f>
        <v>0</v>
      </c>
      <c r="BF247" s="198">
        <f>IF(N247="snížená",J247,0)</f>
        <v>0</v>
      </c>
      <c r="BG247" s="198">
        <f>IF(N247="zákl. přenesená",J247,0)</f>
        <v>0</v>
      </c>
      <c r="BH247" s="198">
        <f>IF(N247="sníž. přenesená",J247,0)</f>
        <v>0</v>
      </c>
      <c r="BI247" s="198">
        <f>IF(N247="nulová",J247,0)</f>
        <v>0</v>
      </c>
      <c r="BJ247" s="17" t="s">
        <v>84</v>
      </c>
      <c r="BK247" s="198">
        <f>ROUND(I247*H247,2)</f>
        <v>0</v>
      </c>
      <c r="BL247" s="17" t="s">
        <v>258</v>
      </c>
      <c r="BM247" s="197" t="s">
        <v>2405</v>
      </c>
    </row>
    <row r="248" spans="1:65" s="13" customFormat="1" ht="11.25">
      <c r="B248" s="199"/>
      <c r="C248" s="200"/>
      <c r="D248" s="201" t="s">
        <v>199</v>
      </c>
      <c r="E248" s="202" t="s">
        <v>1</v>
      </c>
      <c r="F248" s="203" t="s">
        <v>2406</v>
      </c>
      <c r="G248" s="200"/>
      <c r="H248" s="204">
        <v>2</v>
      </c>
      <c r="I248" s="205"/>
      <c r="J248" s="200"/>
      <c r="K248" s="200"/>
      <c r="L248" s="206"/>
      <c r="M248" s="207"/>
      <c r="N248" s="208"/>
      <c r="O248" s="208"/>
      <c r="P248" s="208"/>
      <c r="Q248" s="208"/>
      <c r="R248" s="208"/>
      <c r="S248" s="208"/>
      <c r="T248" s="209"/>
      <c r="AT248" s="210" t="s">
        <v>199</v>
      </c>
      <c r="AU248" s="210" t="s">
        <v>86</v>
      </c>
      <c r="AV248" s="13" t="s">
        <v>86</v>
      </c>
      <c r="AW248" s="13" t="s">
        <v>32</v>
      </c>
      <c r="AX248" s="13" t="s">
        <v>84</v>
      </c>
      <c r="AY248" s="210" t="s">
        <v>182</v>
      </c>
    </row>
    <row r="249" spans="1:65" s="2" customFormat="1" ht="24">
      <c r="A249" s="34"/>
      <c r="B249" s="35"/>
      <c r="C249" s="186" t="s">
        <v>519</v>
      </c>
      <c r="D249" s="186" t="s">
        <v>184</v>
      </c>
      <c r="E249" s="187" t="s">
        <v>2407</v>
      </c>
      <c r="F249" s="188" t="s">
        <v>2408</v>
      </c>
      <c r="G249" s="189" t="s">
        <v>1458</v>
      </c>
      <c r="H249" s="190">
        <v>1</v>
      </c>
      <c r="I249" s="191"/>
      <c r="J249" s="192">
        <f>ROUND(I249*H249,2)</f>
        <v>0</v>
      </c>
      <c r="K249" s="188" t="s">
        <v>1</v>
      </c>
      <c r="L249" s="39"/>
      <c r="M249" s="193" t="s">
        <v>1</v>
      </c>
      <c r="N249" s="194" t="s">
        <v>41</v>
      </c>
      <c r="O249" s="71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258</v>
      </c>
      <c r="AT249" s="197" t="s">
        <v>184</v>
      </c>
      <c r="AU249" s="197" t="s">
        <v>86</v>
      </c>
      <c r="AY249" s="17" t="s">
        <v>182</v>
      </c>
      <c r="BE249" s="198">
        <f>IF(N249="základní",J249,0)</f>
        <v>0</v>
      </c>
      <c r="BF249" s="198">
        <f>IF(N249="snížená",J249,0)</f>
        <v>0</v>
      </c>
      <c r="BG249" s="198">
        <f>IF(N249="zákl. přenesená",J249,0)</f>
        <v>0</v>
      </c>
      <c r="BH249" s="198">
        <f>IF(N249="sníž. přenesená",J249,0)</f>
        <v>0</v>
      </c>
      <c r="BI249" s="198">
        <f>IF(N249="nulová",J249,0)</f>
        <v>0</v>
      </c>
      <c r="BJ249" s="17" t="s">
        <v>84</v>
      </c>
      <c r="BK249" s="198">
        <f>ROUND(I249*H249,2)</f>
        <v>0</v>
      </c>
      <c r="BL249" s="17" t="s">
        <v>258</v>
      </c>
      <c r="BM249" s="197" t="s">
        <v>2409</v>
      </c>
    </row>
    <row r="250" spans="1:65" s="13" customFormat="1" ht="11.25">
      <c r="B250" s="199"/>
      <c r="C250" s="200"/>
      <c r="D250" s="201" t="s">
        <v>199</v>
      </c>
      <c r="E250" s="202" t="s">
        <v>1</v>
      </c>
      <c r="F250" s="203" t="s">
        <v>2410</v>
      </c>
      <c r="G250" s="200"/>
      <c r="H250" s="204">
        <v>1</v>
      </c>
      <c r="I250" s="205"/>
      <c r="J250" s="200"/>
      <c r="K250" s="200"/>
      <c r="L250" s="206"/>
      <c r="M250" s="207"/>
      <c r="N250" s="208"/>
      <c r="O250" s="208"/>
      <c r="P250" s="208"/>
      <c r="Q250" s="208"/>
      <c r="R250" s="208"/>
      <c r="S250" s="208"/>
      <c r="T250" s="209"/>
      <c r="AT250" s="210" t="s">
        <v>199</v>
      </c>
      <c r="AU250" s="210" t="s">
        <v>86</v>
      </c>
      <c r="AV250" s="13" t="s">
        <v>86</v>
      </c>
      <c r="AW250" s="13" t="s">
        <v>32</v>
      </c>
      <c r="AX250" s="13" t="s">
        <v>84</v>
      </c>
      <c r="AY250" s="210" t="s">
        <v>182</v>
      </c>
    </row>
    <row r="251" spans="1:65" s="2" customFormat="1" ht="24">
      <c r="A251" s="34"/>
      <c r="B251" s="35"/>
      <c r="C251" s="186" t="s">
        <v>523</v>
      </c>
      <c r="D251" s="186" t="s">
        <v>184</v>
      </c>
      <c r="E251" s="187" t="s">
        <v>2411</v>
      </c>
      <c r="F251" s="188" t="s">
        <v>2412</v>
      </c>
      <c r="G251" s="189" t="s">
        <v>1458</v>
      </c>
      <c r="H251" s="190">
        <v>5</v>
      </c>
      <c r="I251" s="191"/>
      <c r="J251" s="192">
        <f>ROUND(I251*H251,2)</f>
        <v>0</v>
      </c>
      <c r="K251" s="188" t="s">
        <v>1</v>
      </c>
      <c r="L251" s="39"/>
      <c r="M251" s="193" t="s">
        <v>1</v>
      </c>
      <c r="N251" s="194" t="s">
        <v>41</v>
      </c>
      <c r="O251" s="71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258</v>
      </c>
      <c r="AT251" s="197" t="s">
        <v>184</v>
      </c>
      <c r="AU251" s="197" t="s">
        <v>86</v>
      </c>
      <c r="AY251" s="17" t="s">
        <v>182</v>
      </c>
      <c r="BE251" s="198">
        <f>IF(N251="základní",J251,0)</f>
        <v>0</v>
      </c>
      <c r="BF251" s="198">
        <f>IF(N251="snížená",J251,0)</f>
        <v>0</v>
      </c>
      <c r="BG251" s="198">
        <f>IF(N251="zákl. přenesená",J251,0)</f>
        <v>0</v>
      </c>
      <c r="BH251" s="198">
        <f>IF(N251="sníž. přenesená",J251,0)</f>
        <v>0</v>
      </c>
      <c r="BI251" s="198">
        <f>IF(N251="nulová",J251,0)</f>
        <v>0</v>
      </c>
      <c r="BJ251" s="17" t="s">
        <v>84</v>
      </c>
      <c r="BK251" s="198">
        <f>ROUND(I251*H251,2)</f>
        <v>0</v>
      </c>
      <c r="BL251" s="17" t="s">
        <v>258</v>
      </c>
      <c r="BM251" s="197" t="s">
        <v>2413</v>
      </c>
    </row>
    <row r="252" spans="1:65" s="13" customFormat="1" ht="11.25">
      <c r="B252" s="199"/>
      <c r="C252" s="200"/>
      <c r="D252" s="201" t="s">
        <v>199</v>
      </c>
      <c r="E252" s="202" t="s">
        <v>1</v>
      </c>
      <c r="F252" s="203" t="s">
        <v>2414</v>
      </c>
      <c r="G252" s="200"/>
      <c r="H252" s="204">
        <v>5</v>
      </c>
      <c r="I252" s="205"/>
      <c r="J252" s="200"/>
      <c r="K252" s="200"/>
      <c r="L252" s="206"/>
      <c r="M252" s="207"/>
      <c r="N252" s="208"/>
      <c r="O252" s="208"/>
      <c r="P252" s="208"/>
      <c r="Q252" s="208"/>
      <c r="R252" s="208"/>
      <c r="S252" s="208"/>
      <c r="T252" s="209"/>
      <c r="AT252" s="210" t="s">
        <v>199</v>
      </c>
      <c r="AU252" s="210" t="s">
        <v>86</v>
      </c>
      <c r="AV252" s="13" t="s">
        <v>86</v>
      </c>
      <c r="AW252" s="13" t="s">
        <v>32</v>
      </c>
      <c r="AX252" s="13" t="s">
        <v>84</v>
      </c>
      <c r="AY252" s="210" t="s">
        <v>182</v>
      </c>
    </row>
    <row r="253" spans="1:65" s="2" customFormat="1" ht="16.5" customHeight="1">
      <c r="A253" s="34"/>
      <c r="B253" s="35"/>
      <c r="C253" s="186" t="s">
        <v>528</v>
      </c>
      <c r="D253" s="186" t="s">
        <v>184</v>
      </c>
      <c r="E253" s="187" t="s">
        <v>2415</v>
      </c>
      <c r="F253" s="188" t="s">
        <v>2416</v>
      </c>
      <c r="G253" s="189" t="s">
        <v>1458</v>
      </c>
      <c r="H253" s="190">
        <v>6</v>
      </c>
      <c r="I253" s="191"/>
      <c r="J253" s="192">
        <f>ROUND(I253*H253,2)</f>
        <v>0</v>
      </c>
      <c r="K253" s="188" t="s">
        <v>1</v>
      </c>
      <c r="L253" s="39"/>
      <c r="M253" s="193" t="s">
        <v>1</v>
      </c>
      <c r="N253" s="194" t="s">
        <v>41</v>
      </c>
      <c r="O253" s="71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258</v>
      </c>
      <c r="AT253" s="197" t="s">
        <v>184</v>
      </c>
      <c r="AU253" s="197" t="s">
        <v>86</v>
      </c>
      <c r="AY253" s="17" t="s">
        <v>182</v>
      </c>
      <c r="BE253" s="198">
        <f>IF(N253="základní",J253,0)</f>
        <v>0</v>
      </c>
      <c r="BF253" s="198">
        <f>IF(N253="snížená",J253,0)</f>
        <v>0</v>
      </c>
      <c r="BG253" s="198">
        <f>IF(N253="zákl. přenesená",J253,0)</f>
        <v>0</v>
      </c>
      <c r="BH253" s="198">
        <f>IF(N253="sníž. přenesená",J253,0)</f>
        <v>0</v>
      </c>
      <c r="BI253" s="198">
        <f>IF(N253="nulová",J253,0)</f>
        <v>0</v>
      </c>
      <c r="BJ253" s="17" t="s">
        <v>84</v>
      </c>
      <c r="BK253" s="198">
        <f>ROUND(I253*H253,2)</f>
        <v>0</v>
      </c>
      <c r="BL253" s="17" t="s">
        <v>258</v>
      </c>
      <c r="BM253" s="197" t="s">
        <v>2417</v>
      </c>
    </row>
    <row r="254" spans="1:65" s="13" customFormat="1" ht="11.25">
      <c r="B254" s="199"/>
      <c r="C254" s="200"/>
      <c r="D254" s="201" t="s">
        <v>199</v>
      </c>
      <c r="E254" s="202" t="s">
        <v>1</v>
      </c>
      <c r="F254" s="203" t="s">
        <v>2418</v>
      </c>
      <c r="G254" s="200"/>
      <c r="H254" s="204">
        <v>6</v>
      </c>
      <c r="I254" s="205"/>
      <c r="J254" s="200"/>
      <c r="K254" s="200"/>
      <c r="L254" s="206"/>
      <c r="M254" s="207"/>
      <c r="N254" s="208"/>
      <c r="O254" s="208"/>
      <c r="P254" s="208"/>
      <c r="Q254" s="208"/>
      <c r="R254" s="208"/>
      <c r="S254" s="208"/>
      <c r="T254" s="209"/>
      <c r="AT254" s="210" t="s">
        <v>199</v>
      </c>
      <c r="AU254" s="210" t="s">
        <v>86</v>
      </c>
      <c r="AV254" s="13" t="s">
        <v>86</v>
      </c>
      <c r="AW254" s="13" t="s">
        <v>32</v>
      </c>
      <c r="AX254" s="13" t="s">
        <v>84</v>
      </c>
      <c r="AY254" s="210" t="s">
        <v>182</v>
      </c>
    </row>
    <row r="255" spans="1:65" s="2" customFormat="1" ht="24">
      <c r="A255" s="34"/>
      <c r="B255" s="35"/>
      <c r="C255" s="186" t="s">
        <v>533</v>
      </c>
      <c r="D255" s="186" t="s">
        <v>184</v>
      </c>
      <c r="E255" s="187" t="s">
        <v>2419</v>
      </c>
      <c r="F255" s="188" t="s">
        <v>2420</v>
      </c>
      <c r="G255" s="189" t="s">
        <v>1458</v>
      </c>
      <c r="H255" s="190">
        <v>10</v>
      </c>
      <c r="I255" s="191"/>
      <c r="J255" s="192">
        <f>ROUND(I255*H255,2)</f>
        <v>0</v>
      </c>
      <c r="K255" s="188" t="s">
        <v>1</v>
      </c>
      <c r="L255" s="39"/>
      <c r="M255" s="193" t="s">
        <v>1</v>
      </c>
      <c r="N255" s="194" t="s">
        <v>41</v>
      </c>
      <c r="O255" s="71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258</v>
      </c>
      <c r="AT255" s="197" t="s">
        <v>184</v>
      </c>
      <c r="AU255" s="197" t="s">
        <v>86</v>
      </c>
      <c r="AY255" s="17" t="s">
        <v>182</v>
      </c>
      <c r="BE255" s="198">
        <f>IF(N255="základní",J255,0)</f>
        <v>0</v>
      </c>
      <c r="BF255" s="198">
        <f>IF(N255="snížená",J255,0)</f>
        <v>0</v>
      </c>
      <c r="BG255" s="198">
        <f>IF(N255="zákl. přenesená",J255,0)</f>
        <v>0</v>
      </c>
      <c r="BH255" s="198">
        <f>IF(N255="sníž. přenesená",J255,0)</f>
        <v>0</v>
      </c>
      <c r="BI255" s="198">
        <f>IF(N255="nulová",J255,0)</f>
        <v>0</v>
      </c>
      <c r="BJ255" s="17" t="s">
        <v>84</v>
      </c>
      <c r="BK255" s="198">
        <f>ROUND(I255*H255,2)</f>
        <v>0</v>
      </c>
      <c r="BL255" s="17" t="s">
        <v>258</v>
      </c>
      <c r="BM255" s="197" t="s">
        <v>2421</v>
      </c>
    </row>
    <row r="256" spans="1:65" s="13" customFormat="1" ht="11.25">
      <c r="B256" s="199"/>
      <c r="C256" s="200"/>
      <c r="D256" s="201" t="s">
        <v>199</v>
      </c>
      <c r="E256" s="202" t="s">
        <v>1</v>
      </c>
      <c r="F256" s="203" t="s">
        <v>2422</v>
      </c>
      <c r="G256" s="200"/>
      <c r="H256" s="204">
        <v>10</v>
      </c>
      <c r="I256" s="205"/>
      <c r="J256" s="200"/>
      <c r="K256" s="200"/>
      <c r="L256" s="206"/>
      <c r="M256" s="207"/>
      <c r="N256" s="208"/>
      <c r="O256" s="208"/>
      <c r="P256" s="208"/>
      <c r="Q256" s="208"/>
      <c r="R256" s="208"/>
      <c r="S256" s="208"/>
      <c r="T256" s="209"/>
      <c r="AT256" s="210" t="s">
        <v>199</v>
      </c>
      <c r="AU256" s="210" t="s">
        <v>86</v>
      </c>
      <c r="AV256" s="13" t="s">
        <v>86</v>
      </c>
      <c r="AW256" s="13" t="s">
        <v>32</v>
      </c>
      <c r="AX256" s="13" t="s">
        <v>84</v>
      </c>
      <c r="AY256" s="210" t="s">
        <v>182</v>
      </c>
    </row>
    <row r="257" spans="1:65" s="2" customFormat="1" ht="21.75" customHeight="1">
      <c r="A257" s="34"/>
      <c r="B257" s="35"/>
      <c r="C257" s="186" t="s">
        <v>539</v>
      </c>
      <c r="D257" s="186" t="s">
        <v>184</v>
      </c>
      <c r="E257" s="187" t="s">
        <v>2423</v>
      </c>
      <c r="F257" s="188" t="s">
        <v>2424</v>
      </c>
      <c r="G257" s="189" t="s">
        <v>1458</v>
      </c>
      <c r="H257" s="190">
        <v>7</v>
      </c>
      <c r="I257" s="191"/>
      <c r="J257" s="192">
        <f>ROUND(I257*H257,2)</f>
        <v>0</v>
      </c>
      <c r="K257" s="188" t="s">
        <v>1</v>
      </c>
      <c r="L257" s="39"/>
      <c r="M257" s="193" t="s">
        <v>1</v>
      </c>
      <c r="N257" s="194" t="s">
        <v>41</v>
      </c>
      <c r="O257" s="71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258</v>
      </c>
      <c r="AT257" s="197" t="s">
        <v>184</v>
      </c>
      <c r="AU257" s="197" t="s">
        <v>86</v>
      </c>
      <c r="AY257" s="17" t="s">
        <v>182</v>
      </c>
      <c r="BE257" s="198">
        <f>IF(N257="základní",J257,0)</f>
        <v>0</v>
      </c>
      <c r="BF257" s="198">
        <f>IF(N257="snížená",J257,0)</f>
        <v>0</v>
      </c>
      <c r="BG257" s="198">
        <f>IF(N257="zákl. přenesená",J257,0)</f>
        <v>0</v>
      </c>
      <c r="BH257" s="198">
        <f>IF(N257="sníž. přenesená",J257,0)</f>
        <v>0</v>
      </c>
      <c r="BI257" s="198">
        <f>IF(N257="nulová",J257,0)</f>
        <v>0</v>
      </c>
      <c r="BJ257" s="17" t="s">
        <v>84</v>
      </c>
      <c r="BK257" s="198">
        <f>ROUND(I257*H257,2)</f>
        <v>0</v>
      </c>
      <c r="BL257" s="17" t="s">
        <v>258</v>
      </c>
      <c r="BM257" s="197" t="s">
        <v>2425</v>
      </c>
    </row>
    <row r="258" spans="1:65" s="13" customFormat="1" ht="11.25">
      <c r="B258" s="199"/>
      <c r="C258" s="200"/>
      <c r="D258" s="201" t="s">
        <v>199</v>
      </c>
      <c r="E258" s="202" t="s">
        <v>1</v>
      </c>
      <c r="F258" s="203" t="s">
        <v>2426</v>
      </c>
      <c r="G258" s="200"/>
      <c r="H258" s="204">
        <v>7</v>
      </c>
      <c r="I258" s="205"/>
      <c r="J258" s="200"/>
      <c r="K258" s="200"/>
      <c r="L258" s="206"/>
      <c r="M258" s="207"/>
      <c r="N258" s="208"/>
      <c r="O258" s="208"/>
      <c r="P258" s="208"/>
      <c r="Q258" s="208"/>
      <c r="R258" s="208"/>
      <c r="S258" s="208"/>
      <c r="T258" s="209"/>
      <c r="AT258" s="210" t="s">
        <v>199</v>
      </c>
      <c r="AU258" s="210" t="s">
        <v>86</v>
      </c>
      <c r="AV258" s="13" t="s">
        <v>86</v>
      </c>
      <c r="AW258" s="13" t="s">
        <v>32</v>
      </c>
      <c r="AX258" s="13" t="s">
        <v>84</v>
      </c>
      <c r="AY258" s="210" t="s">
        <v>182</v>
      </c>
    </row>
    <row r="259" spans="1:65" s="2" customFormat="1" ht="21.75" customHeight="1">
      <c r="A259" s="34"/>
      <c r="B259" s="35"/>
      <c r="C259" s="186" t="s">
        <v>544</v>
      </c>
      <c r="D259" s="186" t="s">
        <v>184</v>
      </c>
      <c r="E259" s="187" t="s">
        <v>2427</v>
      </c>
      <c r="F259" s="188" t="s">
        <v>2428</v>
      </c>
      <c r="G259" s="189" t="s">
        <v>1458</v>
      </c>
      <c r="H259" s="190">
        <v>1</v>
      </c>
      <c r="I259" s="191"/>
      <c r="J259" s="192">
        <f>ROUND(I259*H259,2)</f>
        <v>0</v>
      </c>
      <c r="K259" s="188" t="s">
        <v>1</v>
      </c>
      <c r="L259" s="39"/>
      <c r="M259" s="193" t="s">
        <v>1</v>
      </c>
      <c r="N259" s="194" t="s">
        <v>41</v>
      </c>
      <c r="O259" s="71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258</v>
      </c>
      <c r="AT259" s="197" t="s">
        <v>184</v>
      </c>
      <c r="AU259" s="197" t="s">
        <v>86</v>
      </c>
      <c r="AY259" s="17" t="s">
        <v>182</v>
      </c>
      <c r="BE259" s="198">
        <f>IF(N259="základní",J259,0)</f>
        <v>0</v>
      </c>
      <c r="BF259" s="198">
        <f>IF(N259="snížená",J259,0)</f>
        <v>0</v>
      </c>
      <c r="BG259" s="198">
        <f>IF(N259="zákl. přenesená",J259,0)</f>
        <v>0</v>
      </c>
      <c r="BH259" s="198">
        <f>IF(N259="sníž. přenesená",J259,0)</f>
        <v>0</v>
      </c>
      <c r="BI259" s="198">
        <f>IF(N259="nulová",J259,0)</f>
        <v>0</v>
      </c>
      <c r="BJ259" s="17" t="s">
        <v>84</v>
      </c>
      <c r="BK259" s="198">
        <f>ROUND(I259*H259,2)</f>
        <v>0</v>
      </c>
      <c r="BL259" s="17" t="s">
        <v>258</v>
      </c>
      <c r="BM259" s="197" t="s">
        <v>2429</v>
      </c>
    </row>
    <row r="260" spans="1:65" s="13" customFormat="1" ht="11.25">
      <c r="B260" s="199"/>
      <c r="C260" s="200"/>
      <c r="D260" s="201" t="s">
        <v>199</v>
      </c>
      <c r="E260" s="202" t="s">
        <v>1</v>
      </c>
      <c r="F260" s="203" t="s">
        <v>2430</v>
      </c>
      <c r="G260" s="200"/>
      <c r="H260" s="204">
        <v>1</v>
      </c>
      <c r="I260" s="205"/>
      <c r="J260" s="200"/>
      <c r="K260" s="200"/>
      <c r="L260" s="206"/>
      <c r="M260" s="207"/>
      <c r="N260" s="208"/>
      <c r="O260" s="208"/>
      <c r="P260" s="208"/>
      <c r="Q260" s="208"/>
      <c r="R260" s="208"/>
      <c r="S260" s="208"/>
      <c r="T260" s="209"/>
      <c r="AT260" s="210" t="s">
        <v>199</v>
      </c>
      <c r="AU260" s="210" t="s">
        <v>86</v>
      </c>
      <c r="AV260" s="13" t="s">
        <v>86</v>
      </c>
      <c r="AW260" s="13" t="s">
        <v>32</v>
      </c>
      <c r="AX260" s="13" t="s">
        <v>84</v>
      </c>
      <c r="AY260" s="210" t="s">
        <v>182</v>
      </c>
    </row>
    <row r="261" spans="1:65" s="2" customFormat="1" ht="16.5" customHeight="1">
      <c r="A261" s="34"/>
      <c r="B261" s="35"/>
      <c r="C261" s="186" t="s">
        <v>549</v>
      </c>
      <c r="D261" s="186" t="s">
        <v>184</v>
      </c>
      <c r="E261" s="187" t="s">
        <v>2431</v>
      </c>
      <c r="F261" s="188" t="s">
        <v>2432</v>
      </c>
      <c r="G261" s="189" t="s">
        <v>1458</v>
      </c>
      <c r="H261" s="190">
        <v>2</v>
      </c>
      <c r="I261" s="191"/>
      <c r="J261" s="192">
        <f>ROUND(I261*H261,2)</f>
        <v>0</v>
      </c>
      <c r="K261" s="188" t="s">
        <v>1</v>
      </c>
      <c r="L261" s="39"/>
      <c r="M261" s="193" t="s">
        <v>1</v>
      </c>
      <c r="N261" s="194" t="s">
        <v>41</v>
      </c>
      <c r="O261" s="71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258</v>
      </c>
      <c r="AT261" s="197" t="s">
        <v>184</v>
      </c>
      <c r="AU261" s="197" t="s">
        <v>86</v>
      </c>
      <c r="AY261" s="17" t="s">
        <v>182</v>
      </c>
      <c r="BE261" s="198">
        <f>IF(N261="základní",J261,0)</f>
        <v>0</v>
      </c>
      <c r="BF261" s="198">
        <f>IF(N261="snížená",J261,0)</f>
        <v>0</v>
      </c>
      <c r="BG261" s="198">
        <f>IF(N261="zákl. přenesená",J261,0)</f>
        <v>0</v>
      </c>
      <c r="BH261" s="198">
        <f>IF(N261="sníž. přenesená",J261,0)</f>
        <v>0</v>
      </c>
      <c r="BI261" s="198">
        <f>IF(N261="nulová",J261,0)</f>
        <v>0</v>
      </c>
      <c r="BJ261" s="17" t="s">
        <v>84</v>
      </c>
      <c r="BK261" s="198">
        <f>ROUND(I261*H261,2)</f>
        <v>0</v>
      </c>
      <c r="BL261" s="17" t="s">
        <v>258</v>
      </c>
      <c r="BM261" s="197" t="s">
        <v>2433</v>
      </c>
    </row>
    <row r="262" spans="1:65" s="13" customFormat="1" ht="11.25">
      <c r="B262" s="199"/>
      <c r="C262" s="200"/>
      <c r="D262" s="201" t="s">
        <v>199</v>
      </c>
      <c r="E262" s="202" t="s">
        <v>1</v>
      </c>
      <c r="F262" s="203" t="s">
        <v>2434</v>
      </c>
      <c r="G262" s="200"/>
      <c r="H262" s="204">
        <v>2</v>
      </c>
      <c r="I262" s="205"/>
      <c r="J262" s="200"/>
      <c r="K262" s="200"/>
      <c r="L262" s="206"/>
      <c r="M262" s="207"/>
      <c r="N262" s="208"/>
      <c r="O262" s="208"/>
      <c r="P262" s="208"/>
      <c r="Q262" s="208"/>
      <c r="R262" s="208"/>
      <c r="S262" s="208"/>
      <c r="T262" s="209"/>
      <c r="AT262" s="210" t="s">
        <v>199</v>
      </c>
      <c r="AU262" s="210" t="s">
        <v>86</v>
      </c>
      <c r="AV262" s="13" t="s">
        <v>86</v>
      </c>
      <c r="AW262" s="13" t="s">
        <v>32</v>
      </c>
      <c r="AX262" s="13" t="s">
        <v>84</v>
      </c>
      <c r="AY262" s="210" t="s">
        <v>182</v>
      </c>
    </row>
    <row r="263" spans="1:65" s="2" customFormat="1" ht="16.5" customHeight="1">
      <c r="A263" s="34"/>
      <c r="B263" s="35"/>
      <c r="C263" s="186" t="s">
        <v>554</v>
      </c>
      <c r="D263" s="186" t="s">
        <v>184</v>
      </c>
      <c r="E263" s="187" t="s">
        <v>2435</v>
      </c>
      <c r="F263" s="188" t="s">
        <v>2436</v>
      </c>
      <c r="G263" s="189" t="s">
        <v>1458</v>
      </c>
      <c r="H263" s="190">
        <v>9</v>
      </c>
      <c r="I263" s="191"/>
      <c r="J263" s="192">
        <f>ROUND(I263*H263,2)</f>
        <v>0</v>
      </c>
      <c r="K263" s="188" t="s">
        <v>1</v>
      </c>
      <c r="L263" s="39"/>
      <c r="M263" s="193" t="s">
        <v>1</v>
      </c>
      <c r="N263" s="194" t="s">
        <v>41</v>
      </c>
      <c r="O263" s="71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258</v>
      </c>
      <c r="AT263" s="197" t="s">
        <v>184</v>
      </c>
      <c r="AU263" s="197" t="s">
        <v>86</v>
      </c>
      <c r="AY263" s="17" t="s">
        <v>182</v>
      </c>
      <c r="BE263" s="198">
        <f>IF(N263="základní",J263,0)</f>
        <v>0</v>
      </c>
      <c r="BF263" s="198">
        <f>IF(N263="snížená",J263,0)</f>
        <v>0</v>
      </c>
      <c r="BG263" s="198">
        <f>IF(N263="zákl. přenesená",J263,0)</f>
        <v>0</v>
      </c>
      <c r="BH263" s="198">
        <f>IF(N263="sníž. přenesená",J263,0)</f>
        <v>0</v>
      </c>
      <c r="BI263" s="198">
        <f>IF(N263="nulová",J263,0)</f>
        <v>0</v>
      </c>
      <c r="BJ263" s="17" t="s">
        <v>84</v>
      </c>
      <c r="BK263" s="198">
        <f>ROUND(I263*H263,2)</f>
        <v>0</v>
      </c>
      <c r="BL263" s="17" t="s">
        <v>258</v>
      </c>
      <c r="BM263" s="197" t="s">
        <v>2437</v>
      </c>
    </row>
    <row r="264" spans="1:65" s="13" customFormat="1" ht="11.25">
      <c r="B264" s="199"/>
      <c r="C264" s="200"/>
      <c r="D264" s="201" t="s">
        <v>199</v>
      </c>
      <c r="E264" s="202" t="s">
        <v>1</v>
      </c>
      <c r="F264" s="203" t="s">
        <v>2438</v>
      </c>
      <c r="G264" s="200"/>
      <c r="H264" s="204">
        <v>9</v>
      </c>
      <c r="I264" s="205"/>
      <c r="J264" s="200"/>
      <c r="K264" s="200"/>
      <c r="L264" s="206"/>
      <c r="M264" s="207"/>
      <c r="N264" s="208"/>
      <c r="O264" s="208"/>
      <c r="P264" s="208"/>
      <c r="Q264" s="208"/>
      <c r="R264" s="208"/>
      <c r="S264" s="208"/>
      <c r="T264" s="209"/>
      <c r="AT264" s="210" t="s">
        <v>199</v>
      </c>
      <c r="AU264" s="210" t="s">
        <v>86</v>
      </c>
      <c r="AV264" s="13" t="s">
        <v>86</v>
      </c>
      <c r="AW264" s="13" t="s">
        <v>32</v>
      </c>
      <c r="AX264" s="13" t="s">
        <v>84</v>
      </c>
      <c r="AY264" s="210" t="s">
        <v>182</v>
      </c>
    </row>
    <row r="265" spans="1:65" s="2" customFormat="1" ht="16.5" customHeight="1">
      <c r="A265" s="34"/>
      <c r="B265" s="35"/>
      <c r="C265" s="186" t="s">
        <v>557</v>
      </c>
      <c r="D265" s="186" t="s">
        <v>184</v>
      </c>
      <c r="E265" s="187" t="s">
        <v>2439</v>
      </c>
      <c r="F265" s="188" t="s">
        <v>2440</v>
      </c>
      <c r="G265" s="189" t="s">
        <v>1458</v>
      </c>
      <c r="H265" s="190">
        <v>6</v>
      </c>
      <c r="I265" s="191"/>
      <c r="J265" s="192">
        <f>ROUND(I265*H265,2)</f>
        <v>0</v>
      </c>
      <c r="K265" s="188" t="s">
        <v>1</v>
      </c>
      <c r="L265" s="39"/>
      <c r="M265" s="193" t="s">
        <v>1</v>
      </c>
      <c r="N265" s="194" t="s">
        <v>41</v>
      </c>
      <c r="O265" s="71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258</v>
      </c>
      <c r="AT265" s="197" t="s">
        <v>184</v>
      </c>
      <c r="AU265" s="197" t="s">
        <v>86</v>
      </c>
      <c r="AY265" s="17" t="s">
        <v>182</v>
      </c>
      <c r="BE265" s="198">
        <f>IF(N265="základní",J265,0)</f>
        <v>0</v>
      </c>
      <c r="BF265" s="198">
        <f>IF(N265="snížená",J265,0)</f>
        <v>0</v>
      </c>
      <c r="BG265" s="198">
        <f>IF(N265="zákl. přenesená",J265,0)</f>
        <v>0</v>
      </c>
      <c r="BH265" s="198">
        <f>IF(N265="sníž. přenesená",J265,0)</f>
        <v>0</v>
      </c>
      <c r="BI265" s="198">
        <f>IF(N265="nulová",J265,0)</f>
        <v>0</v>
      </c>
      <c r="BJ265" s="17" t="s">
        <v>84</v>
      </c>
      <c r="BK265" s="198">
        <f>ROUND(I265*H265,2)</f>
        <v>0</v>
      </c>
      <c r="BL265" s="17" t="s">
        <v>258</v>
      </c>
      <c r="BM265" s="197" t="s">
        <v>2441</v>
      </c>
    </row>
    <row r="266" spans="1:65" s="13" customFormat="1" ht="11.25">
      <c r="B266" s="199"/>
      <c r="C266" s="200"/>
      <c r="D266" s="201" t="s">
        <v>199</v>
      </c>
      <c r="E266" s="202" t="s">
        <v>1</v>
      </c>
      <c r="F266" s="203" t="s">
        <v>2442</v>
      </c>
      <c r="G266" s="200"/>
      <c r="H266" s="204">
        <v>6</v>
      </c>
      <c r="I266" s="205"/>
      <c r="J266" s="200"/>
      <c r="K266" s="200"/>
      <c r="L266" s="206"/>
      <c r="M266" s="207"/>
      <c r="N266" s="208"/>
      <c r="O266" s="208"/>
      <c r="P266" s="208"/>
      <c r="Q266" s="208"/>
      <c r="R266" s="208"/>
      <c r="S266" s="208"/>
      <c r="T266" s="209"/>
      <c r="AT266" s="210" t="s">
        <v>199</v>
      </c>
      <c r="AU266" s="210" t="s">
        <v>86</v>
      </c>
      <c r="AV266" s="13" t="s">
        <v>86</v>
      </c>
      <c r="AW266" s="13" t="s">
        <v>32</v>
      </c>
      <c r="AX266" s="13" t="s">
        <v>84</v>
      </c>
      <c r="AY266" s="210" t="s">
        <v>182</v>
      </c>
    </row>
    <row r="267" spans="1:65" s="2" customFormat="1" ht="16.5" customHeight="1">
      <c r="A267" s="34"/>
      <c r="B267" s="35"/>
      <c r="C267" s="186" t="s">
        <v>562</v>
      </c>
      <c r="D267" s="186" t="s">
        <v>184</v>
      </c>
      <c r="E267" s="187" t="s">
        <v>2443</v>
      </c>
      <c r="F267" s="188" t="s">
        <v>2444</v>
      </c>
      <c r="G267" s="189" t="s">
        <v>1458</v>
      </c>
      <c r="H267" s="190">
        <v>7</v>
      </c>
      <c r="I267" s="191"/>
      <c r="J267" s="192">
        <f>ROUND(I267*H267,2)</f>
        <v>0</v>
      </c>
      <c r="K267" s="188" t="s">
        <v>1</v>
      </c>
      <c r="L267" s="39"/>
      <c r="M267" s="193" t="s">
        <v>1</v>
      </c>
      <c r="N267" s="194" t="s">
        <v>41</v>
      </c>
      <c r="O267" s="71"/>
      <c r="P267" s="195">
        <f>O267*H267</f>
        <v>0</v>
      </c>
      <c r="Q267" s="195">
        <v>0</v>
      </c>
      <c r="R267" s="195">
        <f>Q267*H267</f>
        <v>0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258</v>
      </c>
      <c r="AT267" s="197" t="s">
        <v>184</v>
      </c>
      <c r="AU267" s="197" t="s">
        <v>86</v>
      </c>
      <c r="AY267" s="17" t="s">
        <v>182</v>
      </c>
      <c r="BE267" s="198">
        <f>IF(N267="základní",J267,0)</f>
        <v>0</v>
      </c>
      <c r="BF267" s="198">
        <f>IF(N267="snížená",J267,0)</f>
        <v>0</v>
      </c>
      <c r="BG267" s="198">
        <f>IF(N267="zákl. přenesená",J267,0)</f>
        <v>0</v>
      </c>
      <c r="BH267" s="198">
        <f>IF(N267="sníž. přenesená",J267,0)</f>
        <v>0</v>
      </c>
      <c r="BI267" s="198">
        <f>IF(N267="nulová",J267,0)</f>
        <v>0</v>
      </c>
      <c r="BJ267" s="17" t="s">
        <v>84</v>
      </c>
      <c r="BK267" s="198">
        <f>ROUND(I267*H267,2)</f>
        <v>0</v>
      </c>
      <c r="BL267" s="17" t="s">
        <v>258</v>
      </c>
      <c r="BM267" s="197" t="s">
        <v>2445</v>
      </c>
    </row>
    <row r="268" spans="1:65" s="13" customFormat="1" ht="11.25">
      <c r="B268" s="199"/>
      <c r="C268" s="200"/>
      <c r="D268" s="201" t="s">
        <v>199</v>
      </c>
      <c r="E268" s="202" t="s">
        <v>1</v>
      </c>
      <c r="F268" s="203" t="s">
        <v>2446</v>
      </c>
      <c r="G268" s="200"/>
      <c r="H268" s="204">
        <v>7</v>
      </c>
      <c r="I268" s="205"/>
      <c r="J268" s="200"/>
      <c r="K268" s="200"/>
      <c r="L268" s="206"/>
      <c r="M268" s="207"/>
      <c r="N268" s="208"/>
      <c r="O268" s="208"/>
      <c r="P268" s="208"/>
      <c r="Q268" s="208"/>
      <c r="R268" s="208"/>
      <c r="S268" s="208"/>
      <c r="T268" s="209"/>
      <c r="AT268" s="210" t="s">
        <v>199</v>
      </c>
      <c r="AU268" s="210" t="s">
        <v>86</v>
      </c>
      <c r="AV268" s="13" t="s">
        <v>86</v>
      </c>
      <c r="AW268" s="13" t="s">
        <v>32</v>
      </c>
      <c r="AX268" s="13" t="s">
        <v>84</v>
      </c>
      <c r="AY268" s="210" t="s">
        <v>182</v>
      </c>
    </row>
    <row r="269" spans="1:65" s="2" customFormat="1" ht="16.5" customHeight="1">
      <c r="A269" s="34"/>
      <c r="B269" s="35"/>
      <c r="C269" s="186" t="s">
        <v>566</v>
      </c>
      <c r="D269" s="186" t="s">
        <v>184</v>
      </c>
      <c r="E269" s="187" t="s">
        <v>2447</v>
      </c>
      <c r="F269" s="188" t="s">
        <v>2448</v>
      </c>
      <c r="G269" s="189" t="s">
        <v>1458</v>
      </c>
      <c r="H269" s="190">
        <v>4</v>
      </c>
      <c r="I269" s="191"/>
      <c r="J269" s="192">
        <f>ROUND(I269*H269,2)</f>
        <v>0</v>
      </c>
      <c r="K269" s="188" t="s">
        <v>1</v>
      </c>
      <c r="L269" s="39"/>
      <c r="M269" s="193" t="s">
        <v>1</v>
      </c>
      <c r="N269" s="194" t="s">
        <v>41</v>
      </c>
      <c r="O269" s="71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258</v>
      </c>
      <c r="AT269" s="197" t="s">
        <v>184</v>
      </c>
      <c r="AU269" s="197" t="s">
        <v>86</v>
      </c>
      <c r="AY269" s="17" t="s">
        <v>182</v>
      </c>
      <c r="BE269" s="198">
        <f>IF(N269="základní",J269,0)</f>
        <v>0</v>
      </c>
      <c r="BF269" s="198">
        <f>IF(N269="snížená",J269,0)</f>
        <v>0</v>
      </c>
      <c r="BG269" s="198">
        <f>IF(N269="zákl. přenesená",J269,0)</f>
        <v>0</v>
      </c>
      <c r="BH269" s="198">
        <f>IF(N269="sníž. přenesená",J269,0)</f>
        <v>0</v>
      </c>
      <c r="BI269" s="198">
        <f>IF(N269="nulová",J269,0)</f>
        <v>0</v>
      </c>
      <c r="BJ269" s="17" t="s">
        <v>84</v>
      </c>
      <c r="BK269" s="198">
        <f>ROUND(I269*H269,2)</f>
        <v>0</v>
      </c>
      <c r="BL269" s="17" t="s">
        <v>258</v>
      </c>
      <c r="BM269" s="197" t="s">
        <v>2449</v>
      </c>
    </row>
    <row r="270" spans="1:65" s="13" customFormat="1" ht="11.25">
      <c r="B270" s="199"/>
      <c r="C270" s="200"/>
      <c r="D270" s="201" t="s">
        <v>199</v>
      </c>
      <c r="E270" s="202" t="s">
        <v>1</v>
      </c>
      <c r="F270" s="203" t="s">
        <v>2450</v>
      </c>
      <c r="G270" s="200"/>
      <c r="H270" s="204">
        <v>4</v>
      </c>
      <c r="I270" s="205"/>
      <c r="J270" s="200"/>
      <c r="K270" s="200"/>
      <c r="L270" s="206"/>
      <c r="M270" s="207"/>
      <c r="N270" s="208"/>
      <c r="O270" s="208"/>
      <c r="P270" s="208"/>
      <c r="Q270" s="208"/>
      <c r="R270" s="208"/>
      <c r="S270" s="208"/>
      <c r="T270" s="209"/>
      <c r="AT270" s="210" t="s">
        <v>199</v>
      </c>
      <c r="AU270" s="210" t="s">
        <v>86</v>
      </c>
      <c r="AV270" s="13" t="s">
        <v>86</v>
      </c>
      <c r="AW270" s="13" t="s">
        <v>32</v>
      </c>
      <c r="AX270" s="13" t="s">
        <v>84</v>
      </c>
      <c r="AY270" s="210" t="s">
        <v>182</v>
      </c>
    </row>
    <row r="271" spans="1:65" s="2" customFormat="1" ht="24">
      <c r="A271" s="34"/>
      <c r="B271" s="35"/>
      <c r="C271" s="186" t="s">
        <v>571</v>
      </c>
      <c r="D271" s="186" t="s">
        <v>184</v>
      </c>
      <c r="E271" s="187" t="s">
        <v>2451</v>
      </c>
      <c r="F271" s="188" t="s">
        <v>2452</v>
      </c>
      <c r="G271" s="189" t="s">
        <v>1458</v>
      </c>
      <c r="H271" s="190">
        <v>7</v>
      </c>
      <c r="I271" s="191"/>
      <c r="J271" s="192">
        <f>ROUND(I271*H271,2)</f>
        <v>0</v>
      </c>
      <c r="K271" s="188" t="s">
        <v>1</v>
      </c>
      <c r="L271" s="39"/>
      <c r="M271" s="193" t="s">
        <v>1</v>
      </c>
      <c r="N271" s="194" t="s">
        <v>41</v>
      </c>
      <c r="O271" s="71"/>
      <c r="P271" s="195">
        <f>O271*H271</f>
        <v>0</v>
      </c>
      <c r="Q271" s="195">
        <v>0</v>
      </c>
      <c r="R271" s="195">
        <f>Q271*H271</f>
        <v>0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258</v>
      </c>
      <c r="AT271" s="197" t="s">
        <v>184</v>
      </c>
      <c r="AU271" s="197" t="s">
        <v>86</v>
      </c>
      <c r="AY271" s="17" t="s">
        <v>182</v>
      </c>
      <c r="BE271" s="198">
        <f>IF(N271="základní",J271,0)</f>
        <v>0</v>
      </c>
      <c r="BF271" s="198">
        <f>IF(N271="snížená",J271,0)</f>
        <v>0</v>
      </c>
      <c r="BG271" s="198">
        <f>IF(N271="zákl. přenesená",J271,0)</f>
        <v>0</v>
      </c>
      <c r="BH271" s="198">
        <f>IF(N271="sníž. přenesená",J271,0)</f>
        <v>0</v>
      </c>
      <c r="BI271" s="198">
        <f>IF(N271="nulová",J271,0)</f>
        <v>0</v>
      </c>
      <c r="BJ271" s="17" t="s">
        <v>84</v>
      </c>
      <c r="BK271" s="198">
        <f>ROUND(I271*H271,2)</f>
        <v>0</v>
      </c>
      <c r="BL271" s="17" t="s">
        <v>258</v>
      </c>
      <c r="BM271" s="197" t="s">
        <v>2453</v>
      </c>
    </row>
    <row r="272" spans="1:65" s="13" customFormat="1" ht="11.25">
      <c r="B272" s="199"/>
      <c r="C272" s="200"/>
      <c r="D272" s="201" t="s">
        <v>199</v>
      </c>
      <c r="E272" s="202" t="s">
        <v>1</v>
      </c>
      <c r="F272" s="203" t="s">
        <v>2454</v>
      </c>
      <c r="G272" s="200"/>
      <c r="H272" s="204">
        <v>7</v>
      </c>
      <c r="I272" s="205"/>
      <c r="J272" s="200"/>
      <c r="K272" s="200"/>
      <c r="L272" s="206"/>
      <c r="M272" s="207"/>
      <c r="N272" s="208"/>
      <c r="O272" s="208"/>
      <c r="P272" s="208"/>
      <c r="Q272" s="208"/>
      <c r="R272" s="208"/>
      <c r="S272" s="208"/>
      <c r="T272" s="209"/>
      <c r="AT272" s="210" t="s">
        <v>199</v>
      </c>
      <c r="AU272" s="210" t="s">
        <v>86</v>
      </c>
      <c r="AV272" s="13" t="s">
        <v>86</v>
      </c>
      <c r="AW272" s="13" t="s">
        <v>32</v>
      </c>
      <c r="AX272" s="13" t="s">
        <v>84</v>
      </c>
      <c r="AY272" s="210" t="s">
        <v>182</v>
      </c>
    </row>
    <row r="273" spans="1:65" s="2" customFormat="1" ht="16.5" customHeight="1">
      <c r="A273" s="34"/>
      <c r="B273" s="35"/>
      <c r="C273" s="186" t="s">
        <v>574</v>
      </c>
      <c r="D273" s="186" t="s">
        <v>184</v>
      </c>
      <c r="E273" s="187" t="s">
        <v>2455</v>
      </c>
      <c r="F273" s="188" t="s">
        <v>2456</v>
      </c>
      <c r="G273" s="189" t="s">
        <v>1458</v>
      </c>
      <c r="H273" s="190">
        <v>2</v>
      </c>
      <c r="I273" s="191"/>
      <c r="J273" s="192">
        <f>ROUND(I273*H273,2)</f>
        <v>0</v>
      </c>
      <c r="K273" s="188" t="s">
        <v>1</v>
      </c>
      <c r="L273" s="39"/>
      <c r="M273" s="193" t="s">
        <v>1</v>
      </c>
      <c r="N273" s="194" t="s">
        <v>41</v>
      </c>
      <c r="O273" s="71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258</v>
      </c>
      <c r="AT273" s="197" t="s">
        <v>184</v>
      </c>
      <c r="AU273" s="197" t="s">
        <v>86</v>
      </c>
      <c r="AY273" s="17" t="s">
        <v>182</v>
      </c>
      <c r="BE273" s="198">
        <f>IF(N273="základní",J273,0)</f>
        <v>0</v>
      </c>
      <c r="BF273" s="198">
        <f>IF(N273="snížená",J273,0)</f>
        <v>0</v>
      </c>
      <c r="BG273" s="198">
        <f>IF(N273="zákl. přenesená",J273,0)</f>
        <v>0</v>
      </c>
      <c r="BH273" s="198">
        <f>IF(N273="sníž. přenesená",J273,0)</f>
        <v>0</v>
      </c>
      <c r="BI273" s="198">
        <f>IF(N273="nulová",J273,0)</f>
        <v>0</v>
      </c>
      <c r="BJ273" s="17" t="s">
        <v>84</v>
      </c>
      <c r="BK273" s="198">
        <f>ROUND(I273*H273,2)</f>
        <v>0</v>
      </c>
      <c r="BL273" s="17" t="s">
        <v>258</v>
      </c>
      <c r="BM273" s="197" t="s">
        <v>2457</v>
      </c>
    </row>
    <row r="274" spans="1:65" s="13" customFormat="1" ht="11.25">
      <c r="B274" s="199"/>
      <c r="C274" s="200"/>
      <c r="D274" s="201" t="s">
        <v>199</v>
      </c>
      <c r="E274" s="202" t="s">
        <v>1</v>
      </c>
      <c r="F274" s="203" t="s">
        <v>2458</v>
      </c>
      <c r="G274" s="200"/>
      <c r="H274" s="204">
        <v>2</v>
      </c>
      <c r="I274" s="205"/>
      <c r="J274" s="200"/>
      <c r="K274" s="200"/>
      <c r="L274" s="206"/>
      <c r="M274" s="207"/>
      <c r="N274" s="208"/>
      <c r="O274" s="208"/>
      <c r="P274" s="208"/>
      <c r="Q274" s="208"/>
      <c r="R274" s="208"/>
      <c r="S274" s="208"/>
      <c r="T274" s="209"/>
      <c r="AT274" s="210" t="s">
        <v>199</v>
      </c>
      <c r="AU274" s="210" t="s">
        <v>86</v>
      </c>
      <c r="AV274" s="13" t="s">
        <v>86</v>
      </c>
      <c r="AW274" s="13" t="s">
        <v>32</v>
      </c>
      <c r="AX274" s="13" t="s">
        <v>84</v>
      </c>
      <c r="AY274" s="210" t="s">
        <v>182</v>
      </c>
    </row>
    <row r="275" spans="1:65" s="2" customFormat="1" ht="16.5" customHeight="1">
      <c r="A275" s="34"/>
      <c r="B275" s="35"/>
      <c r="C275" s="186" t="s">
        <v>577</v>
      </c>
      <c r="D275" s="186" t="s">
        <v>184</v>
      </c>
      <c r="E275" s="187" t="s">
        <v>2459</v>
      </c>
      <c r="F275" s="188" t="s">
        <v>2460</v>
      </c>
      <c r="G275" s="189" t="s">
        <v>187</v>
      </c>
      <c r="H275" s="190">
        <v>126.72</v>
      </c>
      <c r="I275" s="191"/>
      <c r="J275" s="192">
        <f>ROUND(I275*H275,2)</f>
        <v>0</v>
      </c>
      <c r="K275" s="188" t="s">
        <v>1</v>
      </c>
      <c r="L275" s="39"/>
      <c r="M275" s="193" t="s">
        <v>1</v>
      </c>
      <c r="N275" s="194" t="s">
        <v>41</v>
      </c>
      <c r="O275" s="71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258</v>
      </c>
      <c r="AT275" s="197" t="s">
        <v>184</v>
      </c>
      <c r="AU275" s="197" t="s">
        <v>86</v>
      </c>
      <c r="AY275" s="17" t="s">
        <v>182</v>
      </c>
      <c r="BE275" s="198">
        <f>IF(N275="základní",J275,0)</f>
        <v>0</v>
      </c>
      <c r="BF275" s="198">
        <f>IF(N275="snížená",J275,0)</f>
        <v>0</v>
      </c>
      <c r="BG275" s="198">
        <f>IF(N275="zákl. přenesená",J275,0)</f>
        <v>0</v>
      </c>
      <c r="BH275" s="198">
        <f>IF(N275="sníž. přenesená",J275,0)</f>
        <v>0</v>
      </c>
      <c r="BI275" s="198">
        <f>IF(N275="nulová",J275,0)</f>
        <v>0</v>
      </c>
      <c r="BJ275" s="17" t="s">
        <v>84</v>
      </c>
      <c r="BK275" s="198">
        <f>ROUND(I275*H275,2)</f>
        <v>0</v>
      </c>
      <c r="BL275" s="17" t="s">
        <v>258</v>
      </c>
      <c r="BM275" s="197" t="s">
        <v>2461</v>
      </c>
    </row>
    <row r="276" spans="1:65" s="13" customFormat="1" ht="11.25">
      <c r="B276" s="199"/>
      <c r="C276" s="200"/>
      <c r="D276" s="201" t="s">
        <v>199</v>
      </c>
      <c r="E276" s="202" t="s">
        <v>1</v>
      </c>
      <c r="F276" s="203" t="s">
        <v>2462</v>
      </c>
      <c r="G276" s="200"/>
      <c r="H276" s="204">
        <v>126.72</v>
      </c>
      <c r="I276" s="205"/>
      <c r="J276" s="200"/>
      <c r="K276" s="200"/>
      <c r="L276" s="206"/>
      <c r="M276" s="207"/>
      <c r="N276" s="208"/>
      <c r="O276" s="208"/>
      <c r="P276" s="208"/>
      <c r="Q276" s="208"/>
      <c r="R276" s="208"/>
      <c r="S276" s="208"/>
      <c r="T276" s="209"/>
      <c r="AT276" s="210" t="s">
        <v>199</v>
      </c>
      <c r="AU276" s="210" t="s">
        <v>86</v>
      </c>
      <c r="AV276" s="13" t="s">
        <v>86</v>
      </c>
      <c r="AW276" s="13" t="s">
        <v>32</v>
      </c>
      <c r="AX276" s="13" t="s">
        <v>84</v>
      </c>
      <c r="AY276" s="210" t="s">
        <v>182</v>
      </c>
    </row>
    <row r="277" spans="1:65" s="2" customFormat="1" ht="16.5" customHeight="1">
      <c r="A277" s="34"/>
      <c r="B277" s="35"/>
      <c r="C277" s="186" t="s">
        <v>582</v>
      </c>
      <c r="D277" s="186" t="s">
        <v>184</v>
      </c>
      <c r="E277" s="187" t="s">
        <v>2463</v>
      </c>
      <c r="F277" s="188" t="s">
        <v>2464</v>
      </c>
      <c r="G277" s="189" t="s">
        <v>1458</v>
      </c>
      <c r="H277" s="190">
        <v>6</v>
      </c>
      <c r="I277" s="191"/>
      <c r="J277" s="192">
        <f>ROUND(I277*H277,2)</f>
        <v>0</v>
      </c>
      <c r="K277" s="188" t="s">
        <v>1</v>
      </c>
      <c r="L277" s="39"/>
      <c r="M277" s="193" t="s">
        <v>1</v>
      </c>
      <c r="N277" s="194" t="s">
        <v>41</v>
      </c>
      <c r="O277" s="71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258</v>
      </c>
      <c r="AT277" s="197" t="s">
        <v>184</v>
      </c>
      <c r="AU277" s="197" t="s">
        <v>86</v>
      </c>
      <c r="AY277" s="17" t="s">
        <v>182</v>
      </c>
      <c r="BE277" s="198">
        <f>IF(N277="základní",J277,0)</f>
        <v>0</v>
      </c>
      <c r="BF277" s="198">
        <f>IF(N277="snížená",J277,0)</f>
        <v>0</v>
      </c>
      <c r="BG277" s="198">
        <f>IF(N277="zákl. přenesená",J277,0)</f>
        <v>0</v>
      </c>
      <c r="BH277" s="198">
        <f>IF(N277="sníž. přenesená",J277,0)</f>
        <v>0</v>
      </c>
      <c r="BI277" s="198">
        <f>IF(N277="nulová",J277,0)</f>
        <v>0</v>
      </c>
      <c r="BJ277" s="17" t="s">
        <v>84</v>
      </c>
      <c r="BK277" s="198">
        <f>ROUND(I277*H277,2)</f>
        <v>0</v>
      </c>
      <c r="BL277" s="17" t="s">
        <v>258</v>
      </c>
      <c r="BM277" s="197" t="s">
        <v>2465</v>
      </c>
    </row>
    <row r="278" spans="1:65" s="13" customFormat="1" ht="11.25">
      <c r="B278" s="199"/>
      <c r="C278" s="200"/>
      <c r="D278" s="201" t="s">
        <v>199</v>
      </c>
      <c r="E278" s="202" t="s">
        <v>1</v>
      </c>
      <c r="F278" s="203" t="s">
        <v>2466</v>
      </c>
      <c r="G278" s="200"/>
      <c r="H278" s="204">
        <v>6</v>
      </c>
      <c r="I278" s="205"/>
      <c r="J278" s="200"/>
      <c r="K278" s="200"/>
      <c r="L278" s="206"/>
      <c r="M278" s="207"/>
      <c r="N278" s="208"/>
      <c r="O278" s="208"/>
      <c r="P278" s="208"/>
      <c r="Q278" s="208"/>
      <c r="R278" s="208"/>
      <c r="S278" s="208"/>
      <c r="T278" s="209"/>
      <c r="AT278" s="210" t="s">
        <v>199</v>
      </c>
      <c r="AU278" s="210" t="s">
        <v>86</v>
      </c>
      <c r="AV278" s="13" t="s">
        <v>86</v>
      </c>
      <c r="AW278" s="13" t="s">
        <v>32</v>
      </c>
      <c r="AX278" s="13" t="s">
        <v>84</v>
      </c>
      <c r="AY278" s="210" t="s">
        <v>182</v>
      </c>
    </row>
    <row r="279" spans="1:65" s="2" customFormat="1" ht="16.5" customHeight="1">
      <c r="A279" s="34"/>
      <c r="B279" s="35"/>
      <c r="C279" s="186" t="s">
        <v>585</v>
      </c>
      <c r="D279" s="186" t="s">
        <v>184</v>
      </c>
      <c r="E279" s="187" t="s">
        <v>2467</v>
      </c>
      <c r="F279" s="188" t="s">
        <v>2468</v>
      </c>
      <c r="G279" s="189" t="s">
        <v>1458</v>
      </c>
      <c r="H279" s="190">
        <v>48</v>
      </c>
      <c r="I279" s="191"/>
      <c r="J279" s="192">
        <f>ROUND(I279*H279,2)</f>
        <v>0</v>
      </c>
      <c r="K279" s="188" t="s">
        <v>1</v>
      </c>
      <c r="L279" s="39"/>
      <c r="M279" s="193" t="s">
        <v>1</v>
      </c>
      <c r="N279" s="194" t="s">
        <v>41</v>
      </c>
      <c r="O279" s="71"/>
      <c r="P279" s="195">
        <f>O279*H279</f>
        <v>0</v>
      </c>
      <c r="Q279" s="195">
        <v>0</v>
      </c>
      <c r="R279" s="195">
        <f>Q279*H279</f>
        <v>0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258</v>
      </c>
      <c r="AT279" s="197" t="s">
        <v>184</v>
      </c>
      <c r="AU279" s="197" t="s">
        <v>86</v>
      </c>
      <c r="AY279" s="17" t="s">
        <v>182</v>
      </c>
      <c r="BE279" s="198">
        <f>IF(N279="základní",J279,0)</f>
        <v>0</v>
      </c>
      <c r="BF279" s="198">
        <f>IF(N279="snížená",J279,0)</f>
        <v>0</v>
      </c>
      <c r="BG279" s="198">
        <f>IF(N279="zákl. přenesená",J279,0)</f>
        <v>0</v>
      </c>
      <c r="BH279" s="198">
        <f>IF(N279="sníž. přenesená",J279,0)</f>
        <v>0</v>
      </c>
      <c r="BI279" s="198">
        <f>IF(N279="nulová",J279,0)</f>
        <v>0</v>
      </c>
      <c r="BJ279" s="17" t="s">
        <v>84</v>
      </c>
      <c r="BK279" s="198">
        <f>ROUND(I279*H279,2)</f>
        <v>0</v>
      </c>
      <c r="BL279" s="17" t="s">
        <v>258</v>
      </c>
      <c r="BM279" s="197" t="s">
        <v>2469</v>
      </c>
    </row>
    <row r="280" spans="1:65" s="13" customFormat="1" ht="11.25">
      <c r="B280" s="199"/>
      <c r="C280" s="200"/>
      <c r="D280" s="201" t="s">
        <v>199</v>
      </c>
      <c r="E280" s="202" t="s">
        <v>1</v>
      </c>
      <c r="F280" s="203" t="s">
        <v>2470</v>
      </c>
      <c r="G280" s="200"/>
      <c r="H280" s="204">
        <v>48</v>
      </c>
      <c r="I280" s="205"/>
      <c r="J280" s="200"/>
      <c r="K280" s="200"/>
      <c r="L280" s="206"/>
      <c r="M280" s="207"/>
      <c r="N280" s="208"/>
      <c r="O280" s="208"/>
      <c r="P280" s="208"/>
      <c r="Q280" s="208"/>
      <c r="R280" s="208"/>
      <c r="S280" s="208"/>
      <c r="T280" s="209"/>
      <c r="AT280" s="210" t="s">
        <v>199</v>
      </c>
      <c r="AU280" s="210" t="s">
        <v>86</v>
      </c>
      <c r="AV280" s="13" t="s">
        <v>86</v>
      </c>
      <c r="AW280" s="13" t="s">
        <v>32</v>
      </c>
      <c r="AX280" s="13" t="s">
        <v>84</v>
      </c>
      <c r="AY280" s="210" t="s">
        <v>182</v>
      </c>
    </row>
    <row r="281" spans="1:65" s="2" customFormat="1" ht="21.75" customHeight="1">
      <c r="A281" s="34"/>
      <c r="B281" s="35"/>
      <c r="C281" s="186" t="s">
        <v>588</v>
      </c>
      <c r="D281" s="186" t="s">
        <v>184</v>
      </c>
      <c r="E281" s="187" t="s">
        <v>2471</v>
      </c>
      <c r="F281" s="188" t="s">
        <v>2472</v>
      </c>
      <c r="G281" s="189" t="s">
        <v>1458</v>
      </c>
      <c r="H281" s="190">
        <v>26</v>
      </c>
      <c r="I281" s="191"/>
      <c r="J281" s="192">
        <f>ROUND(I281*H281,2)</f>
        <v>0</v>
      </c>
      <c r="K281" s="188" t="s">
        <v>1</v>
      </c>
      <c r="L281" s="39"/>
      <c r="M281" s="193" t="s">
        <v>1</v>
      </c>
      <c r="N281" s="194" t="s">
        <v>41</v>
      </c>
      <c r="O281" s="71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258</v>
      </c>
      <c r="AT281" s="197" t="s">
        <v>184</v>
      </c>
      <c r="AU281" s="197" t="s">
        <v>86</v>
      </c>
      <c r="AY281" s="17" t="s">
        <v>182</v>
      </c>
      <c r="BE281" s="198">
        <f>IF(N281="základní",J281,0)</f>
        <v>0</v>
      </c>
      <c r="BF281" s="198">
        <f>IF(N281="snížená",J281,0)</f>
        <v>0</v>
      </c>
      <c r="BG281" s="198">
        <f>IF(N281="zákl. přenesená",J281,0)</f>
        <v>0</v>
      </c>
      <c r="BH281" s="198">
        <f>IF(N281="sníž. přenesená",J281,0)</f>
        <v>0</v>
      </c>
      <c r="BI281" s="198">
        <f>IF(N281="nulová",J281,0)</f>
        <v>0</v>
      </c>
      <c r="BJ281" s="17" t="s">
        <v>84</v>
      </c>
      <c r="BK281" s="198">
        <f>ROUND(I281*H281,2)</f>
        <v>0</v>
      </c>
      <c r="BL281" s="17" t="s">
        <v>258</v>
      </c>
      <c r="BM281" s="197" t="s">
        <v>2473</v>
      </c>
    </row>
    <row r="282" spans="1:65" s="13" customFormat="1" ht="11.25">
      <c r="B282" s="199"/>
      <c r="C282" s="200"/>
      <c r="D282" s="201" t="s">
        <v>199</v>
      </c>
      <c r="E282" s="202" t="s">
        <v>1</v>
      </c>
      <c r="F282" s="203" t="s">
        <v>2474</v>
      </c>
      <c r="G282" s="200"/>
      <c r="H282" s="204">
        <v>26</v>
      </c>
      <c r="I282" s="205"/>
      <c r="J282" s="200"/>
      <c r="K282" s="200"/>
      <c r="L282" s="206"/>
      <c r="M282" s="207"/>
      <c r="N282" s="208"/>
      <c r="O282" s="208"/>
      <c r="P282" s="208"/>
      <c r="Q282" s="208"/>
      <c r="R282" s="208"/>
      <c r="S282" s="208"/>
      <c r="T282" s="209"/>
      <c r="AT282" s="210" t="s">
        <v>199</v>
      </c>
      <c r="AU282" s="210" t="s">
        <v>86</v>
      </c>
      <c r="AV282" s="13" t="s">
        <v>86</v>
      </c>
      <c r="AW282" s="13" t="s">
        <v>32</v>
      </c>
      <c r="AX282" s="13" t="s">
        <v>84</v>
      </c>
      <c r="AY282" s="210" t="s">
        <v>182</v>
      </c>
    </row>
    <row r="283" spans="1:65" s="2" customFormat="1" ht="16.5" customHeight="1">
      <c r="A283" s="34"/>
      <c r="B283" s="35"/>
      <c r="C283" s="186" t="s">
        <v>592</v>
      </c>
      <c r="D283" s="186" t="s">
        <v>184</v>
      </c>
      <c r="E283" s="187" t="s">
        <v>2475</v>
      </c>
      <c r="F283" s="188" t="s">
        <v>2476</v>
      </c>
      <c r="G283" s="189" t="s">
        <v>1252</v>
      </c>
      <c r="H283" s="190">
        <v>67</v>
      </c>
      <c r="I283" s="191"/>
      <c r="J283" s="192">
        <f>ROUND(I283*H283,2)</f>
        <v>0</v>
      </c>
      <c r="K283" s="188" t="s">
        <v>1</v>
      </c>
      <c r="L283" s="39"/>
      <c r="M283" s="193" t="s">
        <v>1</v>
      </c>
      <c r="N283" s="194" t="s">
        <v>41</v>
      </c>
      <c r="O283" s="71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258</v>
      </c>
      <c r="AT283" s="197" t="s">
        <v>184</v>
      </c>
      <c r="AU283" s="197" t="s">
        <v>86</v>
      </c>
      <c r="AY283" s="17" t="s">
        <v>182</v>
      </c>
      <c r="BE283" s="198">
        <f>IF(N283="základní",J283,0)</f>
        <v>0</v>
      </c>
      <c r="BF283" s="198">
        <f>IF(N283="snížená",J283,0)</f>
        <v>0</v>
      </c>
      <c r="BG283" s="198">
        <f>IF(N283="zákl. přenesená",J283,0)</f>
        <v>0</v>
      </c>
      <c r="BH283" s="198">
        <f>IF(N283="sníž. přenesená",J283,0)</f>
        <v>0</v>
      </c>
      <c r="BI283" s="198">
        <f>IF(N283="nulová",J283,0)</f>
        <v>0</v>
      </c>
      <c r="BJ283" s="17" t="s">
        <v>84</v>
      </c>
      <c r="BK283" s="198">
        <f>ROUND(I283*H283,2)</f>
        <v>0</v>
      </c>
      <c r="BL283" s="17" t="s">
        <v>258</v>
      </c>
      <c r="BM283" s="197" t="s">
        <v>2477</v>
      </c>
    </row>
    <row r="284" spans="1:65" s="13" customFormat="1" ht="11.25">
      <c r="B284" s="199"/>
      <c r="C284" s="200"/>
      <c r="D284" s="201" t="s">
        <v>199</v>
      </c>
      <c r="E284" s="202" t="s">
        <v>1</v>
      </c>
      <c r="F284" s="203" t="s">
        <v>2478</v>
      </c>
      <c r="G284" s="200"/>
      <c r="H284" s="204">
        <v>67</v>
      </c>
      <c r="I284" s="205"/>
      <c r="J284" s="200"/>
      <c r="K284" s="200"/>
      <c r="L284" s="206"/>
      <c r="M284" s="207"/>
      <c r="N284" s="208"/>
      <c r="O284" s="208"/>
      <c r="P284" s="208"/>
      <c r="Q284" s="208"/>
      <c r="R284" s="208"/>
      <c r="S284" s="208"/>
      <c r="T284" s="209"/>
      <c r="AT284" s="210" t="s">
        <v>199</v>
      </c>
      <c r="AU284" s="210" t="s">
        <v>86</v>
      </c>
      <c r="AV284" s="13" t="s">
        <v>86</v>
      </c>
      <c r="AW284" s="13" t="s">
        <v>32</v>
      </c>
      <c r="AX284" s="13" t="s">
        <v>84</v>
      </c>
      <c r="AY284" s="210" t="s">
        <v>182</v>
      </c>
    </row>
    <row r="285" spans="1:65" s="2" customFormat="1" ht="16.5" customHeight="1">
      <c r="A285" s="34"/>
      <c r="B285" s="35"/>
      <c r="C285" s="186" t="s">
        <v>594</v>
      </c>
      <c r="D285" s="186" t="s">
        <v>184</v>
      </c>
      <c r="E285" s="187" t="s">
        <v>2479</v>
      </c>
      <c r="F285" s="188" t="s">
        <v>2480</v>
      </c>
      <c r="G285" s="189" t="s">
        <v>1252</v>
      </c>
      <c r="H285" s="190">
        <v>2</v>
      </c>
      <c r="I285" s="191"/>
      <c r="J285" s="192">
        <f>ROUND(I285*H285,2)</f>
        <v>0</v>
      </c>
      <c r="K285" s="188" t="s">
        <v>1</v>
      </c>
      <c r="L285" s="39"/>
      <c r="M285" s="193" t="s">
        <v>1</v>
      </c>
      <c r="N285" s="194" t="s">
        <v>41</v>
      </c>
      <c r="O285" s="71"/>
      <c r="P285" s="195">
        <f>O285*H285</f>
        <v>0</v>
      </c>
      <c r="Q285" s="195">
        <v>0</v>
      </c>
      <c r="R285" s="195">
        <f>Q285*H285</f>
        <v>0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258</v>
      </c>
      <c r="AT285" s="197" t="s">
        <v>184</v>
      </c>
      <c r="AU285" s="197" t="s">
        <v>86</v>
      </c>
      <c r="AY285" s="17" t="s">
        <v>182</v>
      </c>
      <c r="BE285" s="198">
        <f>IF(N285="základní",J285,0)</f>
        <v>0</v>
      </c>
      <c r="BF285" s="198">
        <f>IF(N285="snížená",J285,0)</f>
        <v>0</v>
      </c>
      <c r="BG285" s="198">
        <f>IF(N285="zákl. přenesená",J285,0)</f>
        <v>0</v>
      </c>
      <c r="BH285" s="198">
        <f>IF(N285="sníž. přenesená",J285,0)</f>
        <v>0</v>
      </c>
      <c r="BI285" s="198">
        <f>IF(N285="nulová",J285,0)</f>
        <v>0</v>
      </c>
      <c r="BJ285" s="17" t="s">
        <v>84</v>
      </c>
      <c r="BK285" s="198">
        <f>ROUND(I285*H285,2)</f>
        <v>0</v>
      </c>
      <c r="BL285" s="17" t="s">
        <v>258</v>
      </c>
      <c r="BM285" s="197" t="s">
        <v>2481</v>
      </c>
    </row>
    <row r="286" spans="1:65" s="13" customFormat="1" ht="11.25">
      <c r="B286" s="199"/>
      <c r="C286" s="200"/>
      <c r="D286" s="201" t="s">
        <v>199</v>
      </c>
      <c r="E286" s="202" t="s">
        <v>1</v>
      </c>
      <c r="F286" s="203" t="s">
        <v>2482</v>
      </c>
      <c r="G286" s="200"/>
      <c r="H286" s="204">
        <v>2</v>
      </c>
      <c r="I286" s="205"/>
      <c r="J286" s="200"/>
      <c r="K286" s="200"/>
      <c r="L286" s="206"/>
      <c r="M286" s="207"/>
      <c r="N286" s="208"/>
      <c r="O286" s="208"/>
      <c r="P286" s="208"/>
      <c r="Q286" s="208"/>
      <c r="R286" s="208"/>
      <c r="S286" s="208"/>
      <c r="T286" s="209"/>
      <c r="AT286" s="210" t="s">
        <v>199</v>
      </c>
      <c r="AU286" s="210" t="s">
        <v>86</v>
      </c>
      <c r="AV286" s="13" t="s">
        <v>86</v>
      </c>
      <c r="AW286" s="13" t="s">
        <v>32</v>
      </c>
      <c r="AX286" s="13" t="s">
        <v>84</v>
      </c>
      <c r="AY286" s="210" t="s">
        <v>182</v>
      </c>
    </row>
    <row r="287" spans="1:65" s="2" customFormat="1" ht="24">
      <c r="A287" s="34"/>
      <c r="B287" s="35"/>
      <c r="C287" s="186" t="s">
        <v>597</v>
      </c>
      <c r="D287" s="186" t="s">
        <v>184</v>
      </c>
      <c r="E287" s="187" t="s">
        <v>2483</v>
      </c>
      <c r="F287" s="188" t="s">
        <v>2484</v>
      </c>
      <c r="G287" s="189" t="s">
        <v>1458</v>
      </c>
      <c r="H287" s="190">
        <v>9</v>
      </c>
      <c r="I287" s="191"/>
      <c r="J287" s="192">
        <f>ROUND(I287*H287,2)</f>
        <v>0</v>
      </c>
      <c r="K287" s="188" t="s">
        <v>1</v>
      </c>
      <c r="L287" s="39"/>
      <c r="M287" s="193" t="s">
        <v>1</v>
      </c>
      <c r="N287" s="194" t="s">
        <v>41</v>
      </c>
      <c r="O287" s="71"/>
      <c r="P287" s="195">
        <f>O287*H287</f>
        <v>0</v>
      </c>
      <c r="Q287" s="195">
        <v>0</v>
      </c>
      <c r="R287" s="195">
        <f>Q287*H287</f>
        <v>0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258</v>
      </c>
      <c r="AT287" s="197" t="s">
        <v>184</v>
      </c>
      <c r="AU287" s="197" t="s">
        <v>86</v>
      </c>
      <c r="AY287" s="17" t="s">
        <v>182</v>
      </c>
      <c r="BE287" s="198">
        <f>IF(N287="základní",J287,0)</f>
        <v>0</v>
      </c>
      <c r="BF287" s="198">
        <f>IF(N287="snížená",J287,0)</f>
        <v>0</v>
      </c>
      <c r="BG287" s="198">
        <f>IF(N287="zákl. přenesená",J287,0)</f>
        <v>0</v>
      </c>
      <c r="BH287" s="198">
        <f>IF(N287="sníž. přenesená",J287,0)</f>
        <v>0</v>
      </c>
      <c r="BI287" s="198">
        <f>IF(N287="nulová",J287,0)</f>
        <v>0</v>
      </c>
      <c r="BJ287" s="17" t="s">
        <v>84</v>
      </c>
      <c r="BK287" s="198">
        <f>ROUND(I287*H287,2)</f>
        <v>0</v>
      </c>
      <c r="BL287" s="17" t="s">
        <v>258</v>
      </c>
      <c r="BM287" s="197" t="s">
        <v>2485</v>
      </c>
    </row>
    <row r="288" spans="1:65" s="13" customFormat="1" ht="11.25">
      <c r="B288" s="199"/>
      <c r="C288" s="200"/>
      <c r="D288" s="201" t="s">
        <v>199</v>
      </c>
      <c r="E288" s="202" t="s">
        <v>1</v>
      </c>
      <c r="F288" s="203" t="s">
        <v>2486</v>
      </c>
      <c r="G288" s="200"/>
      <c r="H288" s="204">
        <v>9</v>
      </c>
      <c r="I288" s="205"/>
      <c r="J288" s="200"/>
      <c r="K288" s="200"/>
      <c r="L288" s="206"/>
      <c r="M288" s="207"/>
      <c r="N288" s="208"/>
      <c r="O288" s="208"/>
      <c r="P288" s="208"/>
      <c r="Q288" s="208"/>
      <c r="R288" s="208"/>
      <c r="S288" s="208"/>
      <c r="T288" s="209"/>
      <c r="AT288" s="210" t="s">
        <v>199</v>
      </c>
      <c r="AU288" s="210" t="s">
        <v>86</v>
      </c>
      <c r="AV288" s="13" t="s">
        <v>86</v>
      </c>
      <c r="AW288" s="13" t="s">
        <v>32</v>
      </c>
      <c r="AX288" s="13" t="s">
        <v>84</v>
      </c>
      <c r="AY288" s="210" t="s">
        <v>182</v>
      </c>
    </row>
    <row r="289" spans="1:65" s="2" customFormat="1" ht="16.5" customHeight="1">
      <c r="A289" s="34"/>
      <c r="B289" s="35"/>
      <c r="C289" s="186" t="s">
        <v>602</v>
      </c>
      <c r="D289" s="186" t="s">
        <v>184</v>
      </c>
      <c r="E289" s="187" t="s">
        <v>2487</v>
      </c>
      <c r="F289" s="188" t="s">
        <v>2488</v>
      </c>
      <c r="G289" s="189" t="s">
        <v>1458</v>
      </c>
      <c r="H289" s="190">
        <v>9</v>
      </c>
      <c r="I289" s="191"/>
      <c r="J289" s="192">
        <f>ROUND(I289*H289,2)</f>
        <v>0</v>
      </c>
      <c r="K289" s="188" t="s">
        <v>1</v>
      </c>
      <c r="L289" s="39"/>
      <c r="M289" s="193" t="s">
        <v>1</v>
      </c>
      <c r="N289" s="194" t="s">
        <v>41</v>
      </c>
      <c r="O289" s="71"/>
      <c r="P289" s="195">
        <f>O289*H289</f>
        <v>0</v>
      </c>
      <c r="Q289" s="195">
        <v>0</v>
      </c>
      <c r="R289" s="195">
        <f>Q289*H289</f>
        <v>0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258</v>
      </c>
      <c r="AT289" s="197" t="s">
        <v>184</v>
      </c>
      <c r="AU289" s="197" t="s">
        <v>86</v>
      </c>
      <c r="AY289" s="17" t="s">
        <v>182</v>
      </c>
      <c r="BE289" s="198">
        <f>IF(N289="základní",J289,0)</f>
        <v>0</v>
      </c>
      <c r="BF289" s="198">
        <f>IF(N289="snížená",J289,0)</f>
        <v>0</v>
      </c>
      <c r="BG289" s="198">
        <f>IF(N289="zákl. přenesená",J289,0)</f>
        <v>0</v>
      </c>
      <c r="BH289" s="198">
        <f>IF(N289="sníž. přenesená",J289,0)</f>
        <v>0</v>
      </c>
      <c r="BI289" s="198">
        <f>IF(N289="nulová",J289,0)</f>
        <v>0</v>
      </c>
      <c r="BJ289" s="17" t="s">
        <v>84</v>
      </c>
      <c r="BK289" s="198">
        <f>ROUND(I289*H289,2)</f>
        <v>0</v>
      </c>
      <c r="BL289" s="17" t="s">
        <v>258</v>
      </c>
      <c r="BM289" s="197" t="s">
        <v>2489</v>
      </c>
    </row>
    <row r="290" spans="1:65" s="13" customFormat="1" ht="11.25">
      <c r="B290" s="199"/>
      <c r="C290" s="200"/>
      <c r="D290" s="201" t="s">
        <v>199</v>
      </c>
      <c r="E290" s="202" t="s">
        <v>1</v>
      </c>
      <c r="F290" s="203" t="s">
        <v>2490</v>
      </c>
      <c r="G290" s="200"/>
      <c r="H290" s="204">
        <v>9</v>
      </c>
      <c r="I290" s="205"/>
      <c r="J290" s="200"/>
      <c r="K290" s="200"/>
      <c r="L290" s="206"/>
      <c r="M290" s="248"/>
      <c r="N290" s="249"/>
      <c r="O290" s="249"/>
      <c r="P290" s="249"/>
      <c r="Q290" s="249"/>
      <c r="R290" s="249"/>
      <c r="S290" s="249"/>
      <c r="T290" s="250"/>
      <c r="AT290" s="210" t="s">
        <v>199</v>
      </c>
      <c r="AU290" s="210" t="s">
        <v>86</v>
      </c>
      <c r="AV290" s="13" t="s">
        <v>86</v>
      </c>
      <c r="AW290" s="13" t="s">
        <v>32</v>
      </c>
      <c r="AX290" s="13" t="s">
        <v>84</v>
      </c>
      <c r="AY290" s="210" t="s">
        <v>182</v>
      </c>
    </row>
    <row r="291" spans="1:65" s="2" customFormat="1" ht="6.95" customHeight="1">
      <c r="A291" s="34"/>
      <c r="B291" s="54"/>
      <c r="C291" s="55"/>
      <c r="D291" s="55"/>
      <c r="E291" s="55"/>
      <c r="F291" s="55"/>
      <c r="G291" s="55"/>
      <c r="H291" s="55"/>
      <c r="I291" s="55"/>
      <c r="J291" s="55"/>
      <c r="K291" s="55"/>
      <c r="L291" s="39"/>
      <c r="M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</row>
  </sheetData>
  <sheetProtection algorithmName="SHA-512" hashValue="9wXFfnuWGB+GoosP11C7A7CjAgIwb33xWUn7hndaNzUw7Zqt1SB8nanoYuehTgksYQAipNJlLc3JDbwbcjbwYQ==" saltValue="T5CrD0ZOqlBNhQIhPv0WJuKY88mVZD9ur1XYkFK3T3nqJpmiVsC8SlBrw+i4bOlFLHUf9nG1pghEkLXpG/0j8g==" spinCount="100000" sheet="1" objects="1" scenarios="1" formatColumns="0" formatRows="0" autoFilter="0"/>
  <autoFilter ref="C117:K290" xr:uid="{00000000-0009-0000-0000-00000B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008"/>
  <sheetViews>
    <sheetView showGridLines="0" topLeftCell="A949" workbookViewId="0">
      <selection activeCell="I969" sqref="I96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85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119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ROUND(J158,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ROUND((SUM(BE158:BE1007)),  2)</f>
        <v>0</v>
      </c>
      <c r="G33" s="34"/>
      <c r="H33" s="34"/>
      <c r="I33" s="124">
        <v>0.21</v>
      </c>
      <c r="J33" s="123">
        <f>ROUND(((SUM(BE158:BE1007))*I33),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ROUND((SUM(BF158:BF1007)),  2)</f>
        <v>0</v>
      </c>
      <c r="G34" s="34"/>
      <c r="H34" s="34"/>
      <c r="I34" s="124">
        <v>0.15</v>
      </c>
      <c r="J34" s="123">
        <f>ROUND(((SUM(BF158:BF1007))*I34),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ROUND((SUM(BG158:BG1007)),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ROUND((SUM(BH158:BH1007)),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ROUND((SUM(BI158:BI1007)),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>LYSA 01 - SO-01-Vlastní budova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J158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2:12" s="9" customFormat="1" ht="24.95" customHeight="1">
      <c r="B97" s="147"/>
      <c r="C97" s="148"/>
      <c r="D97" s="149" t="s">
        <v>125</v>
      </c>
      <c r="E97" s="150"/>
      <c r="F97" s="150"/>
      <c r="G97" s="150"/>
      <c r="H97" s="150"/>
      <c r="I97" s="150"/>
      <c r="J97" s="151">
        <f>J159</f>
        <v>0</v>
      </c>
      <c r="K97" s="148"/>
      <c r="L97" s="152"/>
    </row>
    <row r="98" spans="2:12" s="10" customFormat="1" ht="19.899999999999999" customHeight="1">
      <c r="B98" s="153"/>
      <c r="C98" s="154"/>
      <c r="D98" s="155" t="s">
        <v>126</v>
      </c>
      <c r="E98" s="156"/>
      <c r="F98" s="156"/>
      <c r="G98" s="156"/>
      <c r="H98" s="156"/>
      <c r="I98" s="156"/>
      <c r="J98" s="157">
        <f>J160</f>
        <v>0</v>
      </c>
      <c r="K98" s="154"/>
      <c r="L98" s="158"/>
    </row>
    <row r="99" spans="2:12" s="10" customFormat="1" ht="19.899999999999999" customHeight="1">
      <c r="B99" s="153"/>
      <c r="C99" s="154"/>
      <c r="D99" s="155" t="s">
        <v>127</v>
      </c>
      <c r="E99" s="156"/>
      <c r="F99" s="156"/>
      <c r="G99" s="156"/>
      <c r="H99" s="156"/>
      <c r="I99" s="156"/>
      <c r="J99" s="157">
        <f>J174</f>
        <v>0</v>
      </c>
      <c r="K99" s="154"/>
      <c r="L99" s="158"/>
    </row>
    <row r="100" spans="2:12" s="10" customFormat="1" ht="19.899999999999999" customHeight="1">
      <c r="B100" s="153"/>
      <c r="C100" s="154"/>
      <c r="D100" s="155" t="s">
        <v>128</v>
      </c>
      <c r="E100" s="156"/>
      <c r="F100" s="156"/>
      <c r="G100" s="156"/>
      <c r="H100" s="156"/>
      <c r="I100" s="156"/>
      <c r="J100" s="157">
        <f>J198</f>
        <v>0</v>
      </c>
      <c r="K100" s="154"/>
      <c r="L100" s="158"/>
    </row>
    <row r="101" spans="2:12" s="10" customFormat="1" ht="19.899999999999999" customHeight="1">
      <c r="B101" s="153"/>
      <c r="C101" s="154"/>
      <c r="D101" s="155" t="s">
        <v>129</v>
      </c>
      <c r="E101" s="156"/>
      <c r="F101" s="156"/>
      <c r="G101" s="156"/>
      <c r="H101" s="156"/>
      <c r="I101" s="156"/>
      <c r="J101" s="157">
        <f>J291</f>
        <v>0</v>
      </c>
      <c r="K101" s="154"/>
      <c r="L101" s="158"/>
    </row>
    <row r="102" spans="2:12" s="10" customFormat="1" ht="19.899999999999999" customHeight="1">
      <c r="B102" s="153"/>
      <c r="C102" s="154"/>
      <c r="D102" s="155" t="s">
        <v>130</v>
      </c>
      <c r="E102" s="156"/>
      <c r="F102" s="156"/>
      <c r="G102" s="156"/>
      <c r="H102" s="156"/>
      <c r="I102" s="156"/>
      <c r="J102" s="157">
        <f>J349</f>
        <v>0</v>
      </c>
      <c r="K102" s="154"/>
      <c r="L102" s="158"/>
    </row>
    <row r="103" spans="2:12" s="10" customFormat="1" ht="19.899999999999999" customHeight="1">
      <c r="B103" s="153"/>
      <c r="C103" s="154"/>
      <c r="D103" s="155" t="s">
        <v>131</v>
      </c>
      <c r="E103" s="156"/>
      <c r="F103" s="156"/>
      <c r="G103" s="156"/>
      <c r="H103" s="156"/>
      <c r="I103" s="156"/>
      <c r="J103" s="157">
        <f>J357</f>
        <v>0</v>
      </c>
      <c r="K103" s="154"/>
      <c r="L103" s="158"/>
    </row>
    <row r="104" spans="2:12" s="10" customFormat="1" ht="19.899999999999999" customHeight="1">
      <c r="B104" s="153"/>
      <c r="C104" s="154"/>
      <c r="D104" s="155" t="s">
        <v>132</v>
      </c>
      <c r="E104" s="156"/>
      <c r="F104" s="156"/>
      <c r="G104" s="156"/>
      <c r="H104" s="156"/>
      <c r="I104" s="156"/>
      <c r="J104" s="157">
        <f>J509</f>
        <v>0</v>
      </c>
      <c r="K104" s="154"/>
      <c r="L104" s="158"/>
    </row>
    <row r="105" spans="2:12" s="10" customFormat="1" ht="19.899999999999999" customHeight="1">
      <c r="B105" s="153"/>
      <c r="C105" s="154"/>
      <c r="D105" s="155" t="s">
        <v>133</v>
      </c>
      <c r="E105" s="156"/>
      <c r="F105" s="156"/>
      <c r="G105" s="156"/>
      <c r="H105" s="156"/>
      <c r="I105" s="156"/>
      <c r="J105" s="157">
        <f>J533</f>
        <v>0</v>
      </c>
      <c r="K105" s="154"/>
      <c r="L105" s="158"/>
    </row>
    <row r="106" spans="2:12" s="9" customFormat="1" ht="24.95" customHeight="1">
      <c r="B106" s="147"/>
      <c r="C106" s="148"/>
      <c r="D106" s="149" t="s">
        <v>134</v>
      </c>
      <c r="E106" s="150"/>
      <c r="F106" s="150"/>
      <c r="G106" s="150"/>
      <c r="H106" s="150"/>
      <c r="I106" s="150"/>
      <c r="J106" s="151">
        <f>J535</f>
        <v>0</v>
      </c>
      <c r="K106" s="148"/>
      <c r="L106" s="152"/>
    </row>
    <row r="107" spans="2:12" s="10" customFormat="1" ht="19.899999999999999" customHeight="1">
      <c r="B107" s="153"/>
      <c r="C107" s="154"/>
      <c r="D107" s="155" t="s">
        <v>135</v>
      </c>
      <c r="E107" s="156"/>
      <c r="F107" s="156"/>
      <c r="G107" s="156"/>
      <c r="H107" s="156"/>
      <c r="I107" s="156"/>
      <c r="J107" s="157">
        <f>J536</f>
        <v>0</v>
      </c>
      <c r="K107" s="154"/>
      <c r="L107" s="158"/>
    </row>
    <row r="108" spans="2:12" s="10" customFormat="1" ht="19.899999999999999" customHeight="1">
      <c r="B108" s="153"/>
      <c r="C108" s="154"/>
      <c r="D108" s="155" t="s">
        <v>136</v>
      </c>
      <c r="E108" s="156"/>
      <c r="F108" s="156"/>
      <c r="G108" s="156"/>
      <c r="H108" s="156"/>
      <c r="I108" s="156"/>
      <c r="J108" s="157">
        <f>J560</f>
        <v>0</v>
      </c>
      <c r="K108" s="154"/>
      <c r="L108" s="158"/>
    </row>
    <row r="109" spans="2:12" s="10" customFormat="1" ht="19.899999999999999" customHeight="1">
      <c r="B109" s="153"/>
      <c r="C109" s="154"/>
      <c r="D109" s="155" t="s">
        <v>137</v>
      </c>
      <c r="E109" s="156"/>
      <c r="F109" s="156"/>
      <c r="G109" s="156"/>
      <c r="H109" s="156"/>
      <c r="I109" s="156"/>
      <c r="J109" s="157">
        <f>J614</f>
        <v>0</v>
      </c>
      <c r="K109" s="154"/>
      <c r="L109" s="158"/>
    </row>
    <row r="110" spans="2:12" s="10" customFormat="1" ht="19.899999999999999" customHeight="1">
      <c r="B110" s="153"/>
      <c r="C110" s="154"/>
      <c r="D110" s="155" t="s">
        <v>138</v>
      </c>
      <c r="E110" s="156"/>
      <c r="F110" s="156"/>
      <c r="G110" s="156"/>
      <c r="H110" s="156"/>
      <c r="I110" s="156"/>
      <c r="J110" s="157">
        <f>J666</f>
        <v>0</v>
      </c>
      <c r="K110" s="154"/>
      <c r="L110" s="158"/>
    </row>
    <row r="111" spans="2:12" s="10" customFormat="1" ht="19.899999999999999" customHeight="1">
      <c r="B111" s="153"/>
      <c r="C111" s="154"/>
      <c r="D111" s="155" t="s">
        <v>139</v>
      </c>
      <c r="E111" s="156"/>
      <c r="F111" s="156"/>
      <c r="G111" s="156"/>
      <c r="H111" s="156"/>
      <c r="I111" s="156"/>
      <c r="J111" s="157">
        <f>J689</f>
        <v>0</v>
      </c>
      <c r="K111" s="154"/>
      <c r="L111" s="158"/>
    </row>
    <row r="112" spans="2:12" s="10" customFormat="1" ht="19.899999999999999" customHeight="1">
      <c r="B112" s="153"/>
      <c r="C112" s="154"/>
      <c r="D112" s="155" t="s">
        <v>140</v>
      </c>
      <c r="E112" s="156"/>
      <c r="F112" s="156"/>
      <c r="G112" s="156"/>
      <c r="H112" s="156"/>
      <c r="I112" s="156"/>
      <c r="J112" s="157">
        <f>J692</f>
        <v>0</v>
      </c>
      <c r="K112" s="154"/>
      <c r="L112" s="158"/>
    </row>
    <row r="113" spans="2:12" s="10" customFormat="1" ht="19.899999999999999" customHeight="1">
      <c r="B113" s="153"/>
      <c r="C113" s="154"/>
      <c r="D113" s="155" t="s">
        <v>141</v>
      </c>
      <c r="E113" s="156"/>
      <c r="F113" s="156"/>
      <c r="G113" s="156"/>
      <c r="H113" s="156"/>
      <c r="I113" s="156"/>
      <c r="J113" s="157">
        <f>J695</f>
        <v>0</v>
      </c>
      <c r="K113" s="154"/>
      <c r="L113" s="158"/>
    </row>
    <row r="114" spans="2:12" s="10" customFormat="1" ht="19.899999999999999" customHeight="1">
      <c r="B114" s="153"/>
      <c r="C114" s="154"/>
      <c r="D114" s="155" t="s">
        <v>142</v>
      </c>
      <c r="E114" s="156"/>
      <c r="F114" s="156"/>
      <c r="G114" s="156"/>
      <c r="H114" s="156"/>
      <c r="I114" s="156"/>
      <c r="J114" s="157">
        <f>J697</f>
        <v>0</v>
      </c>
      <c r="K114" s="154"/>
      <c r="L114" s="158"/>
    </row>
    <row r="115" spans="2:12" s="10" customFormat="1" ht="19.899999999999999" customHeight="1">
      <c r="B115" s="153"/>
      <c r="C115" s="154"/>
      <c r="D115" s="155" t="s">
        <v>143</v>
      </c>
      <c r="E115" s="156"/>
      <c r="F115" s="156"/>
      <c r="G115" s="156"/>
      <c r="H115" s="156"/>
      <c r="I115" s="156"/>
      <c r="J115" s="157">
        <f>J699</f>
        <v>0</v>
      </c>
      <c r="K115" s="154"/>
      <c r="L115" s="158"/>
    </row>
    <row r="116" spans="2:12" s="10" customFormat="1" ht="19.899999999999999" customHeight="1">
      <c r="B116" s="153"/>
      <c r="C116" s="154"/>
      <c r="D116" s="155" t="s">
        <v>144</v>
      </c>
      <c r="E116" s="156"/>
      <c r="F116" s="156"/>
      <c r="G116" s="156"/>
      <c r="H116" s="156"/>
      <c r="I116" s="156"/>
      <c r="J116" s="157">
        <f>J701</f>
        <v>0</v>
      </c>
      <c r="K116" s="154"/>
      <c r="L116" s="158"/>
    </row>
    <row r="117" spans="2:12" s="10" customFormat="1" ht="19.899999999999999" customHeight="1">
      <c r="B117" s="153"/>
      <c r="C117" s="154"/>
      <c r="D117" s="155" t="s">
        <v>145</v>
      </c>
      <c r="E117" s="156"/>
      <c r="F117" s="156"/>
      <c r="G117" s="156"/>
      <c r="H117" s="156"/>
      <c r="I117" s="156"/>
      <c r="J117" s="157">
        <f>J720</f>
        <v>0</v>
      </c>
      <c r="K117" s="154"/>
      <c r="L117" s="158"/>
    </row>
    <row r="118" spans="2:12" s="10" customFormat="1" ht="19.899999999999999" customHeight="1">
      <c r="B118" s="153"/>
      <c r="C118" s="154"/>
      <c r="D118" s="155" t="s">
        <v>146</v>
      </c>
      <c r="E118" s="156"/>
      <c r="F118" s="156"/>
      <c r="G118" s="156"/>
      <c r="H118" s="156"/>
      <c r="I118" s="156"/>
      <c r="J118" s="157">
        <f>J749</f>
        <v>0</v>
      </c>
      <c r="K118" s="154"/>
      <c r="L118" s="158"/>
    </row>
    <row r="119" spans="2:12" s="10" customFormat="1" ht="19.899999999999999" customHeight="1">
      <c r="B119" s="153"/>
      <c r="C119" s="154"/>
      <c r="D119" s="155" t="s">
        <v>147</v>
      </c>
      <c r="E119" s="156"/>
      <c r="F119" s="156"/>
      <c r="G119" s="156"/>
      <c r="H119" s="156"/>
      <c r="I119" s="156"/>
      <c r="J119" s="157">
        <f>J768</f>
        <v>0</v>
      </c>
      <c r="K119" s="154"/>
      <c r="L119" s="158"/>
    </row>
    <row r="120" spans="2:12" s="10" customFormat="1" ht="19.899999999999999" customHeight="1">
      <c r="B120" s="153"/>
      <c r="C120" s="154"/>
      <c r="D120" s="155" t="s">
        <v>148</v>
      </c>
      <c r="E120" s="156"/>
      <c r="F120" s="156"/>
      <c r="G120" s="156"/>
      <c r="H120" s="156"/>
      <c r="I120" s="156"/>
      <c r="J120" s="157">
        <f>J772</f>
        <v>0</v>
      </c>
      <c r="K120" s="154"/>
      <c r="L120" s="158"/>
    </row>
    <row r="121" spans="2:12" s="10" customFormat="1" ht="19.899999999999999" customHeight="1">
      <c r="B121" s="153"/>
      <c r="C121" s="154"/>
      <c r="D121" s="155" t="s">
        <v>149</v>
      </c>
      <c r="E121" s="156"/>
      <c r="F121" s="156"/>
      <c r="G121" s="156"/>
      <c r="H121" s="156"/>
      <c r="I121" s="156"/>
      <c r="J121" s="157">
        <f>J810</f>
        <v>0</v>
      </c>
      <c r="K121" s="154"/>
      <c r="L121" s="158"/>
    </row>
    <row r="122" spans="2:12" s="10" customFormat="1" ht="19.899999999999999" customHeight="1">
      <c r="B122" s="153"/>
      <c r="C122" s="154"/>
      <c r="D122" s="155" t="s">
        <v>150</v>
      </c>
      <c r="E122" s="156"/>
      <c r="F122" s="156"/>
      <c r="G122" s="156"/>
      <c r="H122" s="156"/>
      <c r="I122" s="156"/>
      <c r="J122" s="157">
        <f>J907</f>
        <v>0</v>
      </c>
      <c r="K122" s="154"/>
      <c r="L122" s="158"/>
    </row>
    <row r="123" spans="2:12" s="10" customFormat="1" ht="19.899999999999999" customHeight="1">
      <c r="B123" s="153"/>
      <c r="C123" s="154"/>
      <c r="D123" s="155" t="s">
        <v>151</v>
      </c>
      <c r="E123" s="156"/>
      <c r="F123" s="156"/>
      <c r="G123" s="156"/>
      <c r="H123" s="156"/>
      <c r="I123" s="156"/>
      <c r="J123" s="157">
        <f>J911</f>
        <v>0</v>
      </c>
      <c r="K123" s="154"/>
      <c r="L123" s="158"/>
    </row>
    <row r="124" spans="2:12" s="10" customFormat="1" ht="19.899999999999999" customHeight="1">
      <c r="B124" s="153"/>
      <c r="C124" s="154"/>
      <c r="D124" s="155" t="s">
        <v>152</v>
      </c>
      <c r="E124" s="156"/>
      <c r="F124" s="156"/>
      <c r="G124" s="156"/>
      <c r="H124" s="156"/>
      <c r="I124" s="156"/>
      <c r="J124" s="157">
        <f>J945</f>
        <v>0</v>
      </c>
      <c r="K124" s="154"/>
      <c r="L124" s="158"/>
    </row>
    <row r="125" spans="2:12" s="10" customFormat="1" ht="19.899999999999999" customHeight="1">
      <c r="B125" s="153"/>
      <c r="C125" s="154"/>
      <c r="D125" s="155" t="s">
        <v>153</v>
      </c>
      <c r="E125" s="156"/>
      <c r="F125" s="156"/>
      <c r="G125" s="156"/>
      <c r="H125" s="156"/>
      <c r="I125" s="156"/>
      <c r="J125" s="157">
        <f>J952</f>
        <v>0</v>
      </c>
      <c r="K125" s="154"/>
      <c r="L125" s="158"/>
    </row>
    <row r="126" spans="2:12" s="10" customFormat="1" ht="19.899999999999999" customHeight="1">
      <c r="B126" s="153"/>
      <c r="C126" s="154"/>
      <c r="D126" s="155" t="s">
        <v>154</v>
      </c>
      <c r="E126" s="156"/>
      <c r="F126" s="156"/>
      <c r="G126" s="156"/>
      <c r="H126" s="156"/>
      <c r="I126" s="156"/>
      <c r="J126" s="157">
        <f>J956</f>
        <v>0</v>
      </c>
      <c r="K126" s="154"/>
      <c r="L126" s="158"/>
    </row>
    <row r="127" spans="2:12" s="10" customFormat="1" ht="19.899999999999999" customHeight="1">
      <c r="B127" s="153"/>
      <c r="C127" s="154"/>
      <c r="D127" s="155" t="s">
        <v>155</v>
      </c>
      <c r="E127" s="156"/>
      <c r="F127" s="156"/>
      <c r="G127" s="156"/>
      <c r="H127" s="156"/>
      <c r="I127" s="156"/>
      <c r="J127" s="157">
        <f>J960</f>
        <v>0</v>
      </c>
      <c r="K127" s="154"/>
      <c r="L127" s="158"/>
    </row>
    <row r="128" spans="2:12" s="9" customFormat="1" ht="24.95" customHeight="1">
      <c r="B128" s="147"/>
      <c r="C128" s="148"/>
      <c r="D128" s="149" t="s">
        <v>156</v>
      </c>
      <c r="E128" s="150"/>
      <c r="F128" s="150"/>
      <c r="G128" s="150"/>
      <c r="H128" s="150"/>
      <c r="I128" s="150"/>
      <c r="J128" s="151">
        <f>J962</f>
        <v>0</v>
      </c>
      <c r="K128" s="148"/>
      <c r="L128" s="152"/>
    </row>
    <row r="129" spans="1:31" s="10" customFormat="1" ht="19.899999999999999" customHeight="1">
      <c r="B129" s="153"/>
      <c r="C129" s="154"/>
      <c r="D129" s="155" t="s">
        <v>157</v>
      </c>
      <c r="E129" s="156"/>
      <c r="F129" s="156"/>
      <c r="G129" s="156"/>
      <c r="H129" s="156"/>
      <c r="I129" s="156"/>
      <c r="J129" s="157">
        <f>J963</f>
        <v>0</v>
      </c>
      <c r="K129" s="154"/>
      <c r="L129" s="158"/>
    </row>
    <row r="130" spans="1:31" s="9" customFormat="1" ht="24.95" customHeight="1">
      <c r="B130" s="147"/>
      <c r="C130" s="148"/>
      <c r="D130" s="149" t="s">
        <v>158</v>
      </c>
      <c r="E130" s="150"/>
      <c r="F130" s="150"/>
      <c r="G130" s="150"/>
      <c r="H130" s="150"/>
      <c r="I130" s="150"/>
      <c r="J130" s="151">
        <f>J966</f>
        <v>0</v>
      </c>
      <c r="K130" s="148"/>
      <c r="L130" s="152"/>
    </row>
    <row r="131" spans="1:31" s="9" customFormat="1" ht="24.95" customHeight="1">
      <c r="B131" s="147"/>
      <c r="C131" s="148"/>
      <c r="D131" s="149" t="s">
        <v>159</v>
      </c>
      <c r="E131" s="150"/>
      <c r="F131" s="150"/>
      <c r="G131" s="150"/>
      <c r="H131" s="150"/>
      <c r="I131" s="150"/>
      <c r="J131" s="151">
        <f>J968</f>
        <v>0</v>
      </c>
      <c r="K131" s="148"/>
      <c r="L131" s="152"/>
    </row>
    <row r="132" spans="1:31" s="10" customFormat="1" ht="19.899999999999999" customHeight="1">
      <c r="B132" s="153"/>
      <c r="C132" s="154"/>
      <c r="D132" s="155" t="s">
        <v>160</v>
      </c>
      <c r="E132" s="156"/>
      <c r="F132" s="156"/>
      <c r="G132" s="156"/>
      <c r="H132" s="156"/>
      <c r="I132" s="156"/>
      <c r="J132" s="157">
        <f>J969</f>
        <v>0</v>
      </c>
      <c r="K132" s="154"/>
      <c r="L132" s="158"/>
    </row>
    <row r="133" spans="1:31" s="10" customFormat="1" ht="19.899999999999999" customHeight="1">
      <c r="B133" s="153"/>
      <c r="C133" s="154"/>
      <c r="D133" s="155" t="s">
        <v>161</v>
      </c>
      <c r="E133" s="156"/>
      <c r="F133" s="156"/>
      <c r="G133" s="156"/>
      <c r="H133" s="156"/>
      <c r="I133" s="156"/>
      <c r="J133" s="157">
        <f>J977</f>
        <v>0</v>
      </c>
      <c r="K133" s="154"/>
      <c r="L133" s="158"/>
    </row>
    <row r="134" spans="1:31" s="10" customFormat="1" ht="19.899999999999999" customHeight="1">
      <c r="B134" s="153"/>
      <c r="C134" s="154"/>
      <c r="D134" s="155" t="s">
        <v>162</v>
      </c>
      <c r="E134" s="156"/>
      <c r="F134" s="156"/>
      <c r="G134" s="156"/>
      <c r="H134" s="156"/>
      <c r="I134" s="156"/>
      <c r="J134" s="157">
        <f>J987</f>
        <v>0</v>
      </c>
      <c r="K134" s="154"/>
      <c r="L134" s="158"/>
    </row>
    <row r="135" spans="1:31" s="10" customFormat="1" ht="19.899999999999999" customHeight="1">
      <c r="B135" s="153"/>
      <c r="C135" s="154"/>
      <c r="D135" s="155" t="s">
        <v>163</v>
      </c>
      <c r="E135" s="156"/>
      <c r="F135" s="156"/>
      <c r="G135" s="156"/>
      <c r="H135" s="156"/>
      <c r="I135" s="156"/>
      <c r="J135" s="157">
        <f>J997</f>
        <v>0</v>
      </c>
      <c r="K135" s="154"/>
      <c r="L135" s="158"/>
    </row>
    <row r="136" spans="1:31" s="10" customFormat="1" ht="19.899999999999999" customHeight="1">
      <c r="B136" s="153"/>
      <c r="C136" s="154"/>
      <c r="D136" s="155" t="s">
        <v>164</v>
      </c>
      <c r="E136" s="156"/>
      <c r="F136" s="156"/>
      <c r="G136" s="156"/>
      <c r="H136" s="156"/>
      <c r="I136" s="156"/>
      <c r="J136" s="157">
        <f>J999</f>
        <v>0</v>
      </c>
      <c r="K136" s="154"/>
      <c r="L136" s="158"/>
    </row>
    <row r="137" spans="1:31" s="10" customFormat="1" ht="19.899999999999999" customHeight="1">
      <c r="B137" s="153"/>
      <c r="C137" s="154"/>
      <c r="D137" s="155" t="s">
        <v>165</v>
      </c>
      <c r="E137" s="156"/>
      <c r="F137" s="156"/>
      <c r="G137" s="156"/>
      <c r="H137" s="156"/>
      <c r="I137" s="156"/>
      <c r="J137" s="157">
        <f>J1001</f>
        <v>0</v>
      </c>
      <c r="K137" s="154"/>
      <c r="L137" s="158"/>
    </row>
    <row r="138" spans="1:31" s="10" customFormat="1" ht="19.899999999999999" customHeight="1">
      <c r="B138" s="153"/>
      <c r="C138" s="154"/>
      <c r="D138" s="155" t="s">
        <v>166</v>
      </c>
      <c r="E138" s="156"/>
      <c r="F138" s="156"/>
      <c r="G138" s="156"/>
      <c r="H138" s="156"/>
      <c r="I138" s="156"/>
      <c r="J138" s="157">
        <f>J1004</f>
        <v>0</v>
      </c>
      <c r="K138" s="154"/>
      <c r="L138" s="158"/>
    </row>
    <row r="139" spans="1:31" s="2" customFormat="1" ht="21.75" customHeight="1">
      <c r="A139" s="34"/>
      <c r="B139" s="35"/>
      <c r="C139" s="36"/>
      <c r="D139" s="36"/>
      <c r="E139" s="36"/>
      <c r="F139" s="36"/>
      <c r="G139" s="36"/>
      <c r="H139" s="36"/>
      <c r="I139" s="36"/>
      <c r="J139" s="36"/>
      <c r="K139" s="36"/>
      <c r="L139" s="51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pans="1:31" s="2" customFormat="1" ht="6.95" customHeight="1">
      <c r="A140" s="34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1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4" spans="1:31" s="2" customFormat="1" ht="6.95" customHeight="1">
      <c r="A144" s="34"/>
      <c r="B144" s="56"/>
      <c r="C144" s="57"/>
      <c r="D144" s="57"/>
      <c r="E144" s="57"/>
      <c r="F144" s="57"/>
      <c r="G144" s="57"/>
      <c r="H144" s="57"/>
      <c r="I144" s="57"/>
      <c r="J144" s="57"/>
      <c r="K144" s="57"/>
      <c r="L144" s="51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pans="1:63" s="2" customFormat="1" ht="24.95" customHeight="1">
      <c r="A145" s="34"/>
      <c r="B145" s="35"/>
      <c r="C145" s="23" t="s">
        <v>167</v>
      </c>
      <c r="D145" s="36"/>
      <c r="E145" s="36"/>
      <c r="F145" s="36"/>
      <c r="G145" s="36"/>
      <c r="H145" s="36"/>
      <c r="I145" s="36"/>
      <c r="J145" s="36"/>
      <c r="K145" s="36"/>
      <c r="L145" s="51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pans="1:63" s="2" customFormat="1" ht="6.95" customHeight="1">
      <c r="A146" s="34"/>
      <c r="B146" s="35"/>
      <c r="C146" s="36"/>
      <c r="D146" s="36"/>
      <c r="E146" s="36"/>
      <c r="F146" s="36"/>
      <c r="G146" s="36"/>
      <c r="H146" s="36"/>
      <c r="I146" s="36"/>
      <c r="J146" s="36"/>
      <c r="K146" s="36"/>
      <c r="L146" s="51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pans="1:63" s="2" customFormat="1" ht="12" customHeight="1">
      <c r="A147" s="34"/>
      <c r="B147" s="35"/>
      <c r="C147" s="29" t="s">
        <v>16</v>
      </c>
      <c r="D147" s="36"/>
      <c r="E147" s="36"/>
      <c r="F147" s="36"/>
      <c r="G147" s="36"/>
      <c r="H147" s="36"/>
      <c r="I147" s="36"/>
      <c r="J147" s="36"/>
      <c r="K147" s="36"/>
      <c r="L147" s="51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pans="1:63" s="2" customFormat="1" ht="16.5" customHeight="1">
      <c r="A148" s="34"/>
      <c r="B148" s="35"/>
      <c r="C148" s="36"/>
      <c r="D148" s="36"/>
      <c r="E148" s="299" t="str">
        <f>E7</f>
        <v>Sprtovní hala</v>
      </c>
      <c r="F148" s="300"/>
      <c r="G148" s="300"/>
      <c r="H148" s="300"/>
      <c r="I148" s="36"/>
      <c r="J148" s="36"/>
      <c r="K148" s="36"/>
      <c r="L148" s="51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pans="1:63" s="2" customFormat="1" ht="12" customHeight="1">
      <c r="A149" s="34"/>
      <c r="B149" s="35"/>
      <c r="C149" s="29" t="s">
        <v>118</v>
      </c>
      <c r="D149" s="36"/>
      <c r="E149" s="36"/>
      <c r="F149" s="36"/>
      <c r="G149" s="36"/>
      <c r="H149" s="36"/>
      <c r="I149" s="36"/>
      <c r="J149" s="36"/>
      <c r="K149" s="36"/>
      <c r="L149" s="51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  <row r="150" spans="1:63" s="2" customFormat="1" ht="16.5" customHeight="1">
      <c r="A150" s="34"/>
      <c r="B150" s="35"/>
      <c r="C150" s="36"/>
      <c r="D150" s="36"/>
      <c r="E150" s="255" t="str">
        <f>E9</f>
        <v>LYSA 01 - SO-01-Vlastní budova</v>
      </c>
      <c r="F150" s="301"/>
      <c r="G150" s="301"/>
      <c r="H150" s="301"/>
      <c r="I150" s="36"/>
      <c r="J150" s="36"/>
      <c r="K150" s="36"/>
      <c r="L150" s="51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  <row r="151" spans="1:63" s="2" customFormat="1" ht="6.95" customHeight="1">
      <c r="A151" s="34"/>
      <c r="B151" s="35"/>
      <c r="C151" s="36"/>
      <c r="D151" s="36"/>
      <c r="E151" s="36"/>
      <c r="F151" s="36"/>
      <c r="G151" s="36"/>
      <c r="H151" s="36"/>
      <c r="I151" s="36"/>
      <c r="J151" s="36"/>
      <c r="K151" s="36"/>
      <c r="L151" s="51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</row>
    <row r="152" spans="1:63" s="2" customFormat="1" ht="12" customHeight="1">
      <c r="A152" s="34"/>
      <c r="B152" s="35"/>
      <c r="C152" s="29" t="s">
        <v>20</v>
      </c>
      <c r="D152" s="36"/>
      <c r="E152" s="36"/>
      <c r="F152" s="27" t="str">
        <f>F12</f>
        <v>Lysá nad Labem</v>
      </c>
      <c r="G152" s="36"/>
      <c r="H152" s="36"/>
      <c r="I152" s="29" t="s">
        <v>22</v>
      </c>
      <c r="J152" s="66" t="str">
        <f>IF(J12="","",J12)</f>
        <v>12. 5. 2020</v>
      </c>
      <c r="K152" s="36"/>
      <c r="L152" s="51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  <row r="153" spans="1:63" s="2" customFormat="1" ht="6.95" customHeight="1">
      <c r="A153" s="34"/>
      <c r="B153" s="35"/>
      <c r="C153" s="36"/>
      <c r="D153" s="36"/>
      <c r="E153" s="36"/>
      <c r="F153" s="36"/>
      <c r="G153" s="36"/>
      <c r="H153" s="36"/>
      <c r="I153" s="36"/>
      <c r="J153" s="36"/>
      <c r="K153" s="36"/>
      <c r="L153" s="51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</row>
    <row r="154" spans="1:63" s="2" customFormat="1" ht="15.2" customHeight="1">
      <c r="A154" s="34"/>
      <c r="B154" s="35"/>
      <c r="C154" s="29" t="s">
        <v>24</v>
      </c>
      <c r="D154" s="36"/>
      <c r="E154" s="36"/>
      <c r="F154" s="27" t="str">
        <f>E15</f>
        <v>Město Lysá nad Labem</v>
      </c>
      <c r="G154" s="36"/>
      <c r="H154" s="36"/>
      <c r="I154" s="29" t="s">
        <v>30</v>
      </c>
      <c r="J154" s="32" t="str">
        <f>E21</f>
        <v>JIKA CZ</v>
      </c>
      <c r="K154" s="36"/>
      <c r="L154" s="51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  <row r="155" spans="1:63" s="2" customFormat="1" ht="15.2" customHeight="1">
      <c r="A155" s="34"/>
      <c r="B155" s="35"/>
      <c r="C155" s="29" t="s">
        <v>28</v>
      </c>
      <c r="D155" s="36"/>
      <c r="E155" s="36"/>
      <c r="F155" s="27" t="str">
        <f>IF(E18="","",E18)</f>
        <v>Vyplň údaj</v>
      </c>
      <c r="G155" s="36"/>
      <c r="H155" s="36"/>
      <c r="I155" s="29" t="s">
        <v>33</v>
      </c>
      <c r="J155" s="32" t="str">
        <f>E24</f>
        <v>Ing.Pavel Michálek</v>
      </c>
      <c r="K155" s="36"/>
      <c r="L155" s="51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  <row r="156" spans="1:63" s="2" customFormat="1" ht="10.35" customHeight="1">
      <c r="A156" s="34"/>
      <c r="B156" s="35"/>
      <c r="C156" s="36"/>
      <c r="D156" s="36"/>
      <c r="E156" s="36"/>
      <c r="F156" s="36"/>
      <c r="G156" s="36"/>
      <c r="H156" s="36"/>
      <c r="I156" s="36"/>
      <c r="J156" s="36"/>
      <c r="K156" s="36"/>
      <c r="L156" s="51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</row>
    <row r="157" spans="1:63" s="11" customFormat="1" ht="29.25" customHeight="1">
      <c r="A157" s="159"/>
      <c r="B157" s="160"/>
      <c r="C157" s="161" t="s">
        <v>168</v>
      </c>
      <c r="D157" s="162" t="s">
        <v>61</v>
      </c>
      <c r="E157" s="162" t="s">
        <v>57</v>
      </c>
      <c r="F157" s="162" t="s">
        <v>58</v>
      </c>
      <c r="G157" s="162" t="s">
        <v>169</v>
      </c>
      <c r="H157" s="162" t="s">
        <v>170</v>
      </c>
      <c r="I157" s="162" t="s">
        <v>171</v>
      </c>
      <c r="J157" s="162" t="s">
        <v>122</v>
      </c>
      <c r="K157" s="163" t="s">
        <v>172</v>
      </c>
      <c r="L157" s="164"/>
      <c r="M157" s="75" t="s">
        <v>1</v>
      </c>
      <c r="N157" s="76" t="s">
        <v>40</v>
      </c>
      <c r="O157" s="76" t="s">
        <v>173</v>
      </c>
      <c r="P157" s="76" t="s">
        <v>174</v>
      </c>
      <c r="Q157" s="76" t="s">
        <v>175</v>
      </c>
      <c r="R157" s="76" t="s">
        <v>176</v>
      </c>
      <c r="S157" s="76" t="s">
        <v>177</v>
      </c>
      <c r="T157" s="77" t="s">
        <v>178</v>
      </c>
      <c r="U157" s="159"/>
      <c r="V157" s="159"/>
      <c r="W157" s="159"/>
      <c r="X157" s="159"/>
      <c r="Y157" s="159"/>
      <c r="Z157" s="159"/>
      <c r="AA157" s="159"/>
      <c r="AB157" s="159"/>
      <c r="AC157" s="159"/>
      <c r="AD157" s="159"/>
      <c r="AE157" s="159"/>
    </row>
    <row r="158" spans="1:63" s="2" customFormat="1" ht="22.9" customHeight="1">
      <c r="A158" s="34"/>
      <c r="B158" s="35"/>
      <c r="C158" s="82" t="s">
        <v>179</v>
      </c>
      <c r="D158" s="36"/>
      <c r="E158" s="36"/>
      <c r="F158" s="36"/>
      <c r="G158" s="36"/>
      <c r="H158" s="36"/>
      <c r="I158" s="36"/>
      <c r="J158" s="165">
        <f>BK158</f>
        <v>0</v>
      </c>
      <c r="K158" s="36"/>
      <c r="L158" s="39"/>
      <c r="M158" s="78"/>
      <c r="N158" s="166"/>
      <c r="O158" s="79"/>
      <c r="P158" s="167">
        <f>P159+P535+P962+P966+P968</f>
        <v>0</v>
      </c>
      <c r="Q158" s="79"/>
      <c r="R158" s="167">
        <f>R159+R535+R962+R966+R968</f>
        <v>7545.1035525100015</v>
      </c>
      <c r="S158" s="79"/>
      <c r="T158" s="168">
        <f>T159+T535+T962+T966+T968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T158" s="17" t="s">
        <v>75</v>
      </c>
      <c r="AU158" s="17" t="s">
        <v>124</v>
      </c>
      <c r="BK158" s="169">
        <f>BK159+BK535+BK962+BK966+BK968</f>
        <v>0</v>
      </c>
    </row>
    <row r="159" spans="1:63" s="12" customFormat="1" ht="25.9" customHeight="1">
      <c r="B159" s="170"/>
      <c r="C159" s="171"/>
      <c r="D159" s="172" t="s">
        <v>75</v>
      </c>
      <c r="E159" s="173" t="s">
        <v>180</v>
      </c>
      <c r="F159" s="173" t="s">
        <v>181</v>
      </c>
      <c r="G159" s="171"/>
      <c r="H159" s="171"/>
      <c r="I159" s="174"/>
      <c r="J159" s="175">
        <f>BK159</f>
        <v>0</v>
      </c>
      <c r="K159" s="171"/>
      <c r="L159" s="176"/>
      <c r="M159" s="177"/>
      <c r="N159" s="178"/>
      <c r="O159" s="178"/>
      <c r="P159" s="179">
        <f>P160+P174+P198+P291+P349+P357+P509+P533</f>
        <v>0</v>
      </c>
      <c r="Q159" s="178"/>
      <c r="R159" s="179">
        <f>R160+R174+R198+R291+R349+R357+R509+R533</f>
        <v>7330.6133548400012</v>
      </c>
      <c r="S159" s="178"/>
      <c r="T159" s="180">
        <f>T160+T174+T198+T291+T349+T357+T509+T533</f>
        <v>0</v>
      </c>
      <c r="AR159" s="181" t="s">
        <v>84</v>
      </c>
      <c r="AT159" s="182" t="s">
        <v>75</v>
      </c>
      <c r="AU159" s="182" t="s">
        <v>76</v>
      </c>
      <c r="AY159" s="181" t="s">
        <v>182</v>
      </c>
      <c r="BK159" s="183">
        <f>BK160+BK174+BK198+BK291+BK349+BK357+BK509+BK533</f>
        <v>0</v>
      </c>
    </row>
    <row r="160" spans="1:63" s="12" customFormat="1" ht="22.9" customHeight="1">
      <c r="B160" s="170"/>
      <c r="C160" s="171"/>
      <c r="D160" s="172" t="s">
        <v>75</v>
      </c>
      <c r="E160" s="184" t="s">
        <v>84</v>
      </c>
      <c r="F160" s="184" t="s">
        <v>183</v>
      </c>
      <c r="G160" s="171"/>
      <c r="H160" s="171"/>
      <c r="I160" s="174"/>
      <c r="J160" s="185">
        <f>BK160</f>
        <v>0</v>
      </c>
      <c r="K160" s="171"/>
      <c r="L160" s="176"/>
      <c r="M160" s="177"/>
      <c r="N160" s="178"/>
      <c r="O160" s="178"/>
      <c r="P160" s="179">
        <f>SUM(P161:P173)</f>
        <v>0</v>
      </c>
      <c r="Q160" s="178"/>
      <c r="R160" s="179">
        <f>SUM(R161:R173)</f>
        <v>0</v>
      </c>
      <c r="S160" s="178"/>
      <c r="T160" s="180">
        <f>SUM(T161:T173)</f>
        <v>0</v>
      </c>
      <c r="AR160" s="181" t="s">
        <v>84</v>
      </c>
      <c r="AT160" s="182" t="s">
        <v>75</v>
      </c>
      <c r="AU160" s="182" t="s">
        <v>84</v>
      </c>
      <c r="AY160" s="181" t="s">
        <v>182</v>
      </c>
      <c r="BK160" s="183">
        <f>SUM(BK161:BK173)</f>
        <v>0</v>
      </c>
    </row>
    <row r="161" spans="1:65" s="2" customFormat="1" ht="24">
      <c r="A161" s="34"/>
      <c r="B161" s="35"/>
      <c r="C161" s="186" t="s">
        <v>84</v>
      </c>
      <c r="D161" s="186" t="s">
        <v>184</v>
      </c>
      <c r="E161" s="187" t="s">
        <v>185</v>
      </c>
      <c r="F161" s="188" t="s">
        <v>186</v>
      </c>
      <c r="G161" s="189" t="s">
        <v>187</v>
      </c>
      <c r="H161" s="190">
        <v>13695</v>
      </c>
      <c r="I161" s="191"/>
      <c r="J161" s="192">
        <f>ROUND(I161*H161,2)</f>
        <v>0</v>
      </c>
      <c r="K161" s="188" t="s">
        <v>188</v>
      </c>
      <c r="L161" s="39"/>
      <c r="M161" s="193" t="s">
        <v>1</v>
      </c>
      <c r="N161" s="194" t="s">
        <v>41</v>
      </c>
      <c r="O161" s="71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189</v>
      </c>
      <c r="AT161" s="197" t="s">
        <v>184</v>
      </c>
      <c r="AU161" s="197" t="s">
        <v>86</v>
      </c>
      <c r="AY161" s="17" t="s">
        <v>182</v>
      </c>
      <c r="BE161" s="198">
        <f>IF(N161="základní",J161,0)</f>
        <v>0</v>
      </c>
      <c r="BF161" s="198">
        <f>IF(N161="snížená",J161,0)</f>
        <v>0</v>
      </c>
      <c r="BG161" s="198">
        <f>IF(N161="zákl. přenesená",J161,0)</f>
        <v>0</v>
      </c>
      <c r="BH161" s="198">
        <f>IF(N161="sníž. přenesená",J161,0)</f>
        <v>0</v>
      </c>
      <c r="BI161" s="198">
        <f>IF(N161="nulová",J161,0)</f>
        <v>0</v>
      </c>
      <c r="BJ161" s="17" t="s">
        <v>84</v>
      </c>
      <c r="BK161" s="198">
        <f>ROUND(I161*H161,2)</f>
        <v>0</v>
      </c>
      <c r="BL161" s="17" t="s">
        <v>189</v>
      </c>
      <c r="BM161" s="197" t="s">
        <v>190</v>
      </c>
    </row>
    <row r="162" spans="1:65" s="2" customFormat="1" ht="33" customHeight="1">
      <c r="A162" s="34"/>
      <c r="B162" s="35"/>
      <c r="C162" s="186" t="s">
        <v>86</v>
      </c>
      <c r="D162" s="186" t="s">
        <v>184</v>
      </c>
      <c r="E162" s="187" t="s">
        <v>191</v>
      </c>
      <c r="F162" s="188" t="s">
        <v>192</v>
      </c>
      <c r="G162" s="189" t="s">
        <v>193</v>
      </c>
      <c r="H162" s="190">
        <v>7139</v>
      </c>
      <c r="I162" s="191"/>
      <c r="J162" s="192">
        <f>ROUND(I162*H162,2)</f>
        <v>0</v>
      </c>
      <c r="K162" s="188" t="s">
        <v>188</v>
      </c>
      <c r="L162" s="39"/>
      <c r="M162" s="193" t="s">
        <v>1</v>
      </c>
      <c r="N162" s="194" t="s">
        <v>41</v>
      </c>
      <c r="O162" s="71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189</v>
      </c>
      <c r="AT162" s="197" t="s">
        <v>184</v>
      </c>
      <c r="AU162" s="197" t="s">
        <v>86</v>
      </c>
      <c r="AY162" s="17" t="s">
        <v>182</v>
      </c>
      <c r="BE162" s="198">
        <f>IF(N162="základní",J162,0)</f>
        <v>0</v>
      </c>
      <c r="BF162" s="198">
        <f>IF(N162="snížená",J162,0)</f>
        <v>0</v>
      </c>
      <c r="BG162" s="198">
        <f>IF(N162="zákl. přenesená",J162,0)</f>
        <v>0</v>
      </c>
      <c r="BH162" s="198">
        <f>IF(N162="sníž. přenesená",J162,0)</f>
        <v>0</v>
      </c>
      <c r="BI162" s="198">
        <f>IF(N162="nulová",J162,0)</f>
        <v>0</v>
      </c>
      <c r="BJ162" s="17" t="s">
        <v>84</v>
      </c>
      <c r="BK162" s="198">
        <f>ROUND(I162*H162,2)</f>
        <v>0</v>
      </c>
      <c r="BL162" s="17" t="s">
        <v>189</v>
      </c>
      <c r="BM162" s="197" t="s">
        <v>194</v>
      </c>
    </row>
    <row r="163" spans="1:65" s="2" customFormat="1" ht="33" customHeight="1">
      <c r="A163" s="34"/>
      <c r="B163" s="35"/>
      <c r="C163" s="186" t="s">
        <v>195</v>
      </c>
      <c r="D163" s="186" t="s">
        <v>184</v>
      </c>
      <c r="E163" s="187" t="s">
        <v>196</v>
      </c>
      <c r="F163" s="188" t="s">
        <v>197</v>
      </c>
      <c r="G163" s="189" t="s">
        <v>193</v>
      </c>
      <c r="H163" s="190">
        <v>3681.4</v>
      </c>
      <c r="I163" s="191"/>
      <c r="J163" s="192">
        <f>ROUND(I163*H163,2)</f>
        <v>0</v>
      </c>
      <c r="K163" s="188" t="s">
        <v>188</v>
      </c>
      <c r="L163" s="39"/>
      <c r="M163" s="193" t="s">
        <v>1</v>
      </c>
      <c r="N163" s="194" t="s">
        <v>41</v>
      </c>
      <c r="O163" s="71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189</v>
      </c>
      <c r="AT163" s="197" t="s">
        <v>184</v>
      </c>
      <c r="AU163" s="197" t="s">
        <v>86</v>
      </c>
      <c r="AY163" s="17" t="s">
        <v>182</v>
      </c>
      <c r="BE163" s="198">
        <f>IF(N163="základní",J163,0)</f>
        <v>0</v>
      </c>
      <c r="BF163" s="198">
        <f>IF(N163="snížená",J163,0)</f>
        <v>0</v>
      </c>
      <c r="BG163" s="198">
        <f>IF(N163="zákl. přenesená",J163,0)</f>
        <v>0</v>
      </c>
      <c r="BH163" s="198">
        <f>IF(N163="sníž. přenesená",J163,0)</f>
        <v>0</v>
      </c>
      <c r="BI163" s="198">
        <f>IF(N163="nulová",J163,0)</f>
        <v>0</v>
      </c>
      <c r="BJ163" s="17" t="s">
        <v>84</v>
      </c>
      <c r="BK163" s="198">
        <f>ROUND(I163*H163,2)</f>
        <v>0</v>
      </c>
      <c r="BL163" s="17" t="s">
        <v>189</v>
      </c>
      <c r="BM163" s="197" t="s">
        <v>198</v>
      </c>
    </row>
    <row r="164" spans="1:65" s="13" customFormat="1" ht="11.25">
      <c r="B164" s="199"/>
      <c r="C164" s="200"/>
      <c r="D164" s="201" t="s">
        <v>199</v>
      </c>
      <c r="E164" s="202" t="s">
        <v>1</v>
      </c>
      <c r="F164" s="203" t="s">
        <v>200</v>
      </c>
      <c r="G164" s="200"/>
      <c r="H164" s="204">
        <v>3681.4</v>
      </c>
      <c r="I164" s="205"/>
      <c r="J164" s="200"/>
      <c r="K164" s="200"/>
      <c r="L164" s="206"/>
      <c r="M164" s="207"/>
      <c r="N164" s="208"/>
      <c r="O164" s="208"/>
      <c r="P164" s="208"/>
      <c r="Q164" s="208"/>
      <c r="R164" s="208"/>
      <c r="S164" s="208"/>
      <c r="T164" s="209"/>
      <c r="AT164" s="210" t="s">
        <v>199</v>
      </c>
      <c r="AU164" s="210" t="s">
        <v>86</v>
      </c>
      <c r="AV164" s="13" t="s">
        <v>86</v>
      </c>
      <c r="AW164" s="13" t="s">
        <v>32</v>
      </c>
      <c r="AX164" s="13" t="s">
        <v>84</v>
      </c>
      <c r="AY164" s="210" t="s">
        <v>182</v>
      </c>
    </row>
    <row r="165" spans="1:65" s="2" customFormat="1" ht="33" customHeight="1">
      <c r="A165" s="34"/>
      <c r="B165" s="35"/>
      <c r="C165" s="186" t="s">
        <v>189</v>
      </c>
      <c r="D165" s="186" t="s">
        <v>184</v>
      </c>
      <c r="E165" s="187" t="s">
        <v>201</v>
      </c>
      <c r="F165" s="188" t="s">
        <v>202</v>
      </c>
      <c r="G165" s="189" t="s">
        <v>193</v>
      </c>
      <c r="H165" s="190">
        <v>3681.4</v>
      </c>
      <c r="I165" s="191"/>
      <c r="J165" s="192">
        <f>ROUND(I165*H165,2)</f>
        <v>0</v>
      </c>
      <c r="K165" s="188" t="s">
        <v>188</v>
      </c>
      <c r="L165" s="39"/>
      <c r="M165" s="193" t="s">
        <v>1</v>
      </c>
      <c r="N165" s="194" t="s">
        <v>41</v>
      </c>
      <c r="O165" s="71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189</v>
      </c>
      <c r="AT165" s="197" t="s">
        <v>184</v>
      </c>
      <c r="AU165" s="197" t="s">
        <v>86</v>
      </c>
      <c r="AY165" s="17" t="s">
        <v>182</v>
      </c>
      <c r="BE165" s="198">
        <f>IF(N165="základní",J165,0)</f>
        <v>0</v>
      </c>
      <c r="BF165" s="198">
        <f>IF(N165="snížená",J165,0)</f>
        <v>0</v>
      </c>
      <c r="BG165" s="198">
        <f>IF(N165="zákl. přenesená",J165,0)</f>
        <v>0</v>
      </c>
      <c r="BH165" s="198">
        <f>IF(N165="sníž. přenesená",J165,0)</f>
        <v>0</v>
      </c>
      <c r="BI165" s="198">
        <f>IF(N165="nulová",J165,0)</f>
        <v>0</v>
      </c>
      <c r="BJ165" s="17" t="s">
        <v>84</v>
      </c>
      <c r="BK165" s="198">
        <f>ROUND(I165*H165,2)</f>
        <v>0</v>
      </c>
      <c r="BL165" s="17" t="s">
        <v>189</v>
      </c>
      <c r="BM165" s="197" t="s">
        <v>203</v>
      </c>
    </row>
    <row r="166" spans="1:65" s="2" customFormat="1" ht="24">
      <c r="A166" s="34"/>
      <c r="B166" s="35"/>
      <c r="C166" s="186" t="s">
        <v>204</v>
      </c>
      <c r="D166" s="186" t="s">
        <v>184</v>
      </c>
      <c r="E166" s="187" t="s">
        <v>205</v>
      </c>
      <c r="F166" s="188" t="s">
        <v>206</v>
      </c>
      <c r="G166" s="189" t="s">
        <v>193</v>
      </c>
      <c r="H166" s="190">
        <v>3681.4</v>
      </c>
      <c r="I166" s="191"/>
      <c r="J166" s="192">
        <f>ROUND(I166*H166,2)</f>
        <v>0</v>
      </c>
      <c r="K166" s="188" t="s">
        <v>188</v>
      </c>
      <c r="L166" s="39"/>
      <c r="M166" s="193" t="s">
        <v>1</v>
      </c>
      <c r="N166" s="194" t="s">
        <v>41</v>
      </c>
      <c r="O166" s="71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189</v>
      </c>
      <c r="AT166" s="197" t="s">
        <v>184</v>
      </c>
      <c r="AU166" s="197" t="s">
        <v>86</v>
      </c>
      <c r="AY166" s="17" t="s">
        <v>182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7" t="s">
        <v>84</v>
      </c>
      <c r="BK166" s="198">
        <f>ROUND(I166*H166,2)</f>
        <v>0</v>
      </c>
      <c r="BL166" s="17" t="s">
        <v>189</v>
      </c>
      <c r="BM166" s="197" t="s">
        <v>207</v>
      </c>
    </row>
    <row r="167" spans="1:65" s="2" customFormat="1" ht="24">
      <c r="A167" s="34"/>
      <c r="B167" s="35"/>
      <c r="C167" s="186" t="s">
        <v>208</v>
      </c>
      <c r="D167" s="186" t="s">
        <v>184</v>
      </c>
      <c r="E167" s="187" t="s">
        <v>209</v>
      </c>
      <c r="F167" s="188" t="s">
        <v>210</v>
      </c>
      <c r="G167" s="189" t="s">
        <v>193</v>
      </c>
      <c r="H167" s="190">
        <v>3457.6</v>
      </c>
      <c r="I167" s="191"/>
      <c r="J167" s="192">
        <f>ROUND(I167*H167,2)</f>
        <v>0</v>
      </c>
      <c r="K167" s="188" t="s">
        <v>188</v>
      </c>
      <c r="L167" s="39"/>
      <c r="M167" s="193" t="s">
        <v>1</v>
      </c>
      <c r="N167" s="194" t="s">
        <v>41</v>
      </c>
      <c r="O167" s="71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189</v>
      </c>
      <c r="AT167" s="197" t="s">
        <v>184</v>
      </c>
      <c r="AU167" s="197" t="s">
        <v>86</v>
      </c>
      <c r="AY167" s="17" t="s">
        <v>182</v>
      </c>
      <c r="BE167" s="198">
        <f>IF(N167="základní",J167,0)</f>
        <v>0</v>
      </c>
      <c r="BF167" s="198">
        <f>IF(N167="snížená",J167,0)</f>
        <v>0</v>
      </c>
      <c r="BG167" s="198">
        <f>IF(N167="zákl. přenesená",J167,0)</f>
        <v>0</v>
      </c>
      <c r="BH167" s="198">
        <f>IF(N167="sníž. přenesená",J167,0)</f>
        <v>0</v>
      </c>
      <c r="BI167" s="198">
        <f>IF(N167="nulová",J167,0)</f>
        <v>0</v>
      </c>
      <c r="BJ167" s="17" t="s">
        <v>84</v>
      </c>
      <c r="BK167" s="198">
        <f>ROUND(I167*H167,2)</f>
        <v>0</v>
      </c>
      <c r="BL167" s="17" t="s">
        <v>189</v>
      </c>
      <c r="BM167" s="197" t="s">
        <v>211</v>
      </c>
    </row>
    <row r="168" spans="1:65" s="13" customFormat="1" ht="11.25">
      <c r="B168" s="199"/>
      <c r="C168" s="200"/>
      <c r="D168" s="201" t="s">
        <v>199</v>
      </c>
      <c r="E168" s="202" t="s">
        <v>1</v>
      </c>
      <c r="F168" s="203" t="s">
        <v>212</v>
      </c>
      <c r="G168" s="200"/>
      <c r="H168" s="204">
        <v>3457.6</v>
      </c>
      <c r="I168" s="205"/>
      <c r="J168" s="200"/>
      <c r="K168" s="200"/>
      <c r="L168" s="206"/>
      <c r="M168" s="207"/>
      <c r="N168" s="208"/>
      <c r="O168" s="208"/>
      <c r="P168" s="208"/>
      <c r="Q168" s="208"/>
      <c r="R168" s="208"/>
      <c r="S168" s="208"/>
      <c r="T168" s="209"/>
      <c r="AT168" s="210" t="s">
        <v>199</v>
      </c>
      <c r="AU168" s="210" t="s">
        <v>86</v>
      </c>
      <c r="AV168" s="13" t="s">
        <v>86</v>
      </c>
      <c r="AW168" s="13" t="s">
        <v>32</v>
      </c>
      <c r="AX168" s="13" t="s">
        <v>84</v>
      </c>
      <c r="AY168" s="210" t="s">
        <v>182</v>
      </c>
    </row>
    <row r="169" spans="1:65" s="2" customFormat="1" ht="24">
      <c r="A169" s="34"/>
      <c r="B169" s="35"/>
      <c r="C169" s="186" t="s">
        <v>213</v>
      </c>
      <c r="D169" s="186" t="s">
        <v>184</v>
      </c>
      <c r="E169" s="187" t="s">
        <v>214</v>
      </c>
      <c r="F169" s="188" t="s">
        <v>215</v>
      </c>
      <c r="G169" s="189" t="s">
        <v>216</v>
      </c>
      <c r="H169" s="190">
        <v>6626.52</v>
      </c>
      <c r="I169" s="191"/>
      <c r="J169" s="192">
        <f>ROUND(I169*H169,2)</f>
        <v>0</v>
      </c>
      <c r="K169" s="188" t="s">
        <v>188</v>
      </c>
      <c r="L169" s="39"/>
      <c r="M169" s="193" t="s">
        <v>1</v>
      </c>
      <c r="N169" s="194" t="s">
        <v>41</v>
      </c>
      <c r="O169" s="71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189</v>
      </c>
      <c r="AT169" s="197" t="s">
        <v>184</v>
      </c>
      <c r="AU169" s="197" t="s">
        <v>86</v>
      </c>
      <c r="AY169" s="17" t="s">
        <v>182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7" t="s">
        <v>84</v>
      </c>
      <c r="BK169" s="198">
        <f>ROUND(I169*H169,2)</f>
        <v>0</v>
      </c>
      <c r="BL169" s="17" t="s">
        <v>189</v>
      </c>
      <c r="BM169" s="197" t="s">
        <v>217</v>
      </c>
    </row>
    <row r="170" spans="1:65" s="13" customFormat="1" ht="11.25">
      <c r="B170" s="199"/>
      <c r="C170" s="200"/>
      <c r="D170" s="201" t="s">
        <v>199</v>
      </c>
      <c r="E170" s="202" t="s">
        <v>1</v>
      </c>
      <c r="F170" s="203" t="s">
        <v>218</v>
      </c>
      <c r="G170" s="200"/>
      <c r="H170" s="204">
        <v>6626.52</v>
      </c>
      <c r="I170" s="205"/>
      <c r="J170" s="200"/>
      <c r="K170" s="200"/>
      <c r="L170" s="206"/>
      <c r="M170" s="207"/>
      <c r="N170" s="208"/>
      <c r="O170" s="208"/>
      <c r="P170" s="208"/>
      <c r="Q170" s="208"/>
      <c r="R170" s="208"/>
      <c r="S170" s="208"/>
      <c r="T170" s="209"/>
      <c r="AT170" s="210" t="s">
        <v>199</v>
      </c>
      <c r="AU170" s="210" t="s">
        <v>86</v>
      </c>
      <c r="AV170" s="13" t="s">
        <v>86</v>
      </c>
      <c r="AW170" s="13" t="s">
        <v>32</v>
      </c>
      <c r="AX170" s="13" t="s">
        <v>84</v>
      </c>
      <c r="AY170" s="210" t="s">
        <v>182</v>
      </c>
    </row>
    <row r="171" spans="1:65" s="2" customFormat="1" ht="16.5" customHeight="1">
      <c r="A171" s="34"/>
      <c r="B171" s="35"/>
      <c r="C171" s="186" t="s">
        <v>219</v>
      </c>
      <c r="D171" s="186" t="s">
        <v>184</v>
      </c>
      <c r="E171" s="187" t="s">
        <v>220</v>
      </c>
      <c r="F171" s="188" t="s">
        <v>221</v>
      </c>
      <c r="G171" s="189" t="s">
        <v>193</v>
      </c>
      <c r="H171" s="190">
        <v>3681.4</v>
      </c>
      <c r="I171" s="191"/>
      <c r="J171" s="192">
        <f>ROUND(I171*H171,2)</f>
        <v>0</v>
      </c>
      <c r="K171" s="188" t="s">
        <v>188</v>
      </c>
      <c r="L171" s="39"/>
      <c r="M171" s="193" t="s">
        <v>1</v>
      </c>
      <c r="N171" s="194" t="s">
        <v>41</v>
      </c>
      <c r="O171" s="71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189</v>
      </c>
      <c r="AT171" s="197" t="s">
        <v>184</v>
      </c>
      <c r="AU171" s="197" t="s">
        <v>86</v>
      </c>
      <c r="AY171" s="17" t="s">
        <v>182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7" t="s">
        <v>84</v>
      </c>
      <c r="BK171" s="198">
        <f>ROUND(I171*H171,2)</f>
        <v>0</v>
      </c>
      <c r="BL171" s="17" t="s">
        <v>189</v>
      </c>
      <c r="BM171" s="197" t="s">
        <v>222</v>
      </c>
    </row>
    <row r="172" spans="1:65" s="13" customFormat="1" ht="11.25">
      <c r="B172" s="199"/>
      <c r="C172" s="200"/>
      <c r="D172" s="201" t="s">
        <v>199</v>
      </c>
      <c r="E172" s="202" t="s">
        <v>1</v>
      </c>
      <c r="F172" s="203" t="s">
        <v>223</v>
      </c>
      <c r="G172" s="200"/>
      <c r="H172" s="204">
        <v>3681.4</v>
      </c>
      <c r="I172" s="205"/>
      <c r="J172" s="200"/>
      <c r="K172" s="200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199</v>
      </c>
      <c r="AU172" s="210" t="s">
        <v>86</v>
      </c>
      <c r="AV172" s="13" t="s">
        <v>86</v>
      </c>
      <c r="AW172" s="13" t="s">
        <v>32</v>
      </c>
      <c r="AX172" s="13" t="s">
        <v>84</v>
      </c>
      <c r="AY172" s="210" t="s">
        <v>182</v>
      </c>
    </row>
    <row r="173" spans="1:65" s="2" customFormat="1" ht="24">
      <c r="A173" s="34"/>
      <c r="B173" s="35"/>
      <c r="C173" s="186" t="s">
        <v>224</v>
      </c>
      <c r="D173" s="186" t="s">
        <v>184</v>
      </c>
      <c r="E173" s="187" t="s">
        <v>225</v>
      </c>
      <c r="F173" s="188" t="s">
        <v>226</v>
      </c>
      <c r="G173" s="189" t="s">
        <v>187</v>
      </c>
      <c r="H173" s="190">
        <v>13695</v>
      </c>
      <c r="I173" s="191"/>
      <c r="J173" s="192">
        <f>ROUND(I173*H173,2)</f>
        <v>0</v>
      </c>
      <c r="K173" s="188" t="s">
        <v>188</v>
      </c>
      <c r="L173" s="39"/>
      <c r="M173" s="193" t="s">
        <v>1</v>
      </c>
      <c r="N173" s="194" t="s">
        <v>41</v>
      </c>
      <c r="O173" s="71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189</v>
      </c>
      <c r="AT173" s="197" t="s">
        <v>184</v>
      </c>
      <c r="AU173" s="197" t="s">
        <v>86</v>
      </c>
      <c r="AY173" s="17" t="s">
        <v>182</v>
      </c>
      <c r="BE173" s="198">
        <f>IF(N173="základní",J173,0)</f>
        <v>0</v>
      </c>
      <c r="BF173" s="198">
        <f>IF(N173="snížená",J173,0)</f>
        <v>0</v>
      </c>
      <c r="BG173" s="198">
        <f>IF(N173="zákl. přenesená",J173,0)</f>
        <v>0</v>
      </c>
      <c r="BH173" s="198">
        <f>IF(N173="sníž. přenesená",J173,0)</f>
        <v>0</v>
      </c>
      <c r="BI173" s="198">
        <f>IF(N173="nulová",J173,0)</f>
        <v>0</v>
      </c>
      <c r="BJ173" s="17" t="s">
        <v>84</v>
      </c>
      <c r="BK173" s="198">
        <f>ROUND(I173*H173,2)</f>
        <v>0</v>
      </c>
      <c r="BL173" s="17" t="s">
        <v>189</v>
      </c>
      <c r="BM173" s="197" t="s">
        <v>227</v>
      </c>
    </row>
    <row r="174" spans="1:65" s="12" customFormat="1" ht="22.9" customHeight="1">
      <c r="B174" s="170"/>
      <c r="C174" s="171"/>
      <c r="D174" s="172" t="s">
        <v>75</v>
      </c>
      <c r="E174" s="184" t="s">
        <v>86</v>
      </c>
      <c r="F174" s="184" t="s">
        <v>228</v>
      </c>
      <c r="G174" s="171"/>
      <c r="H174" s="171"/>
      <c r="I174" s="174"/>
      <c r="J174" s="185">
        <f>BK174</f>
        <v>0</v>
      </c>
      <c r="K174" s="171"/>
      <c r="L174" s="176"/>
      <c r="M174" s="177"/>
      <c r="N174" s="178"/>
      <c r="O174" s="178"/>
      <c r="P174" s="179">
        <f>SUM(P175:P197)</f>
        <v>0</v>
      </c>
      <c r="Q174" s="178"/>
      <c r="R174" s="179">
        <f>SUM(R175:R197)</f>
        <v>1708.6384910099998</v>
      </c>
      <c r="S174" s="178"/>
      <c r="T174" s="180">
        <f>SUM(T175:T197)</f>
        <v>0</v>
      </c>
      <c r="AR174" s="181" t="s">
        <v>84</v>
      </c>
      <c r="AT174" s="182" t="s">
        <v>75</v>
      </c>
      <c r="AU174" s="182" t="s">
        <v>84</v>
      </c>
      <c r="AY174" s="181" t="s">
        <v>182</v>
      </c>
      <c r="BK174" s="183">
        <f>SUM(BK175:BK197)</f>
        <v>0</v>
      </c>
    </row>
    <row r="175" spans="1:65" s="2" customFormat="1" ht="44.25" customHeight="1">
      <c r="A175" s="34"/>
      <c r="B175" s="35"/>
      <c r="C175" s="186" t="s">
        <v>229</v>
      </c>
      <c r="D175" s="186" t="s">
        <v>184</v>
      </c>
      <c r="E175" s="187" t="s">
        <v>230</v>
      </c>
      <c r="F175" s="188" t="s">
        <v>231</v>
      </c>
      <c r="G175" s="189" t="s">
        <v>232</v>
      </c>
      <c r="H175" s="190">
        <v>644</v>
      </c>
      <c r="I175" s="191"/>
      <c r="J175" s="192">
        <f>ROUND(I175*H175,2)</f>
        <v>0</v>
      </c>
      <c r="K175" s="188" t="s">
        <v>188</v>
      </c>
      <c r="L175" s="39"/>
      <c r="M175" s="193" t="s">
        <v>1</v>
      </c>
      <c r="N175" s="194" t="s">
        <v>41</v>
      </c>
      <c r="O175" s="71"/>
      <c r="P175" s="195">
        <f>O175*H175</f>
        <v>0</v>
      </c>
      <c r="Q175" s="195">
        <v>0.2044</v>
      </c>
      <c r="R175" s="195">
        <f>Q175*H175</f>
        <v>131.6336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189</v>
      </c>
      <c r="AT175" s="197" t="s">
        <v>184</v>
      </c>
      <c r="AU175" s="197" t="s">
        <v>86</v>
      </c>
      <c r="AY175" s="17" t="s">
        <v>182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7" t="s">
        <v>84</v>
      </c>
      <c r="BK175" s="198">
        <f>ROUND(I175*H175,2)</f>
        <v>0</v>
      </c>
      <c r="BL175" s="17" t="s">
        <v>189</v>
      </c>
      <c r="BM175" s="197" t="s">
        <v>233</v>
      </c>
    </row>
    <row r="176" spans="1:65" s="2" customFormat="1" ht="36">
      <c r="A176" s="34"/>
      <c r="B176" s="35"/>
      <c r="C176" s="186" t="s">
        <v>234</v>
      </c>
      <c r="D176" s="186" t="s">
        <v>184</v>
      </c>
      <c r="E176" s="187" t="s">
        <v>235</v>
      </c>
      <c r="F176" s="188" t="s">
        <v>236</v>
      </c>
      <c r="G176" s="189" t="s">
        <v>232</v>
      </c>
      <c r="H176" s="190">
        <v>70</v>
      </c>
      <c r="I176" s="191"/>
      <c r="J176" s="192">
        <f>ROUND(I176*H176,2)</f>
        <v>0</v>
      </c>
      <c r="K176" s="188" t="s">
        <v>188</v>
      </c>
      <c r="L176" s="39"/>
      <c r="M176" s="193" t="s">
        <v>1</v>
      </c>
      <c r="N176" s="194" t="s">
        <v>41</v>
      </c>
      <c r="O176" s="71"/>
      <c r="P176" s="195">
        <f>O176*H176</f>
        <v>0</v>
      </c>
      <c r="Q176" s="195">
        <v>0.28700999999999999</v>
      </c>
      <c r="R176" s="195">
        <f>Q176*H176</f>
        <v>20.090699999999998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189</v>
      </c>
      <c r="AT176" s="197" t="s">
        <v>184</v>
      </c>
      <c r="AU176" s="197" t="s">
        <v>86</v>
      </c>
      <c r="AY176" s="17" t="s">
        <v>182</v>
      </c>
      <c r="BE176" s="198">
        <f>IF(N176="základní",J176,0)</f>
        <v>0</v>
      </c>
      <c r="BF176" s="198">
        <f>IF(N176="snížená",J176,0)</f>
        <v>0</v>
      </c>
      <c r="BG176" s="198">
        <f>IF(N176="zákl. přenesená",J176,0)</f>
        <v>0</v>
      </c>
      <c r="BH176" s="198">
        <f>IF(N176="sníž. přenesená",J176,0)</f>
        <v>0</v>
      </c>
      <c r="BI176" s="198">
        <f>IF(N176="nulová",J176,0)</f>
        <v>0</v>
      </c>
      <c r="BJ176" s="17" t="s">
        <v>84</v>
      </c>
      <c r="BK176" s="198">
        <f>ROUND(I176*H176,2)</f>
        <v>0</v>
      </c>
      <c r="BL176" s="17" t="s">
        <v>189</v>
      </c>
      <c r="BM176" s="197" t="s">
        <v>237</v>
      </c>
    </row>
    <row r="177" spans="1:65" s="2" customFormat="1" ht="24">
      <c r="A177" s="34"/>
      <c r="B177" s="35"/>
      <c r="C177" s="186" t="s">
        <v>238</v>
      </c>
      <c r="D177" s="186" t="s">
        <v>184</v>
      </c>
      <c r="E177" s="187" t="s">
        <v>239</v>
      </c>
      <c r="F177" s="188" t="s">
        <v>240</v>
      </c>
      <c r="G177" s="189" t="s">
        <v>193</v>
      </c>
      <c r="H177" s="190">
        <v>598.58299999999997</v>
      </c>
      <c r="I177" s="191"/>
      <c r="J177" s="192">
        <f>ROUND(I177*H177,2)</f>
        <v>0</v>
      </c>
      <c r="K177" s="188" t="s">
        <v>188</v>
      </c>
      <c r="L177" s="39"/>
      <c r="M177" s="193" t="s">
        <v>1</v>
      </c>
      <c r="N177" s="194" t="s">
        <v>41</v>
      </c>
      <c r="O177" s="71"/>
      <c r="P177" s="195">
        <f>O177*H177</f>
        <v>0</v>
      </c>
      <c r="Q177" s="195">
        <v>2.45329</v>
      </c>
      <c r="R177" s="195">
        <f>Q177*H177</f>
        <v>1468.4976880699999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189</v>
      </c>
      <c r="AT177" s="197" t="s">
        <v>184</v>
      </c>
      <c r="AU177" s="197" t="s">
        <v>86</v>
      </c>
      <c r="AY177" s="17" t="s">
        <v>182</v>
      </c>
      <c r="BE177" s="198">
        <f>IF(N177="základní",J177,0)</f>
        <v>0</v>
      </c>
      <c r="BF177" s="198">
        <f>IF(N177="snížená",J177,0)</f>
        <v>0</v>
      </c>
      <c r="BG177" s="198">
        <f>IF(N177="zákl. přenesená",J177,0)</f>
        <v>0</v>
      </c>
      <c r="BH177" s="198">
        <f>IF(N177="sníž. přenesená",J177,0)</f>
        <v>0</v>
      </c>
      <c r="BI177" s="198">
        <f>IF(N177="nulová",J177,0)</f>
        <v>0</v>
      </c>
      <c r="BJ177" s="17" t="s">
        <v>84</v>
      </c>
      <c r="BK177" s="198">
        <f>ROUND(I177*H177,2)</f>
        <v>0</v>
      </c>
      <c r="BL177" s="17" t="s">
        <v>189</v>
      </c>
      <c r="BM177" s="197" t="s">
        <v>241</v>
      </c>
    </row>
    <row r="178" spans="1:65" s="13" customFormat="1" ht="11.25">
      <c r="B178" s="199"/>
      <c r="C178" s="200"/>
      <c r="D178" s="201" t="s">
        <v>199</v>
      </c>
      <c r="E178" s="202" t="s">
        <v>1</v>
      </c>
      <c r="F178" s="203" t="s">
        <v>242</v>
      </c>
      <c r="G178" s="200"/>
      <c r="H178" s="204">
        <v>611.851</v>
      </c>
      <c r="I178" s="205"/>
      <c r="J178" s="200"/>
      <c r="K178" s="200"/>
      <c r="L178" s="206"/>
      <c r="M178" s="207"/>
      <c r="N178" s="208"/>
      <c r="O178" s="208"/>
      <c r="P178" s="208"/>
      <c r="Q178" s="208"/>
      <c r="R178" s="208"/>
      <c r="S178" s="208"/>
      <c r="T178" s="209"/>
      <c r="AT178" s="210" t="s">
        <v>199</v>
      </c>
      <c r="AU178" s="210" t="s">
        <v>86</v>
      </c>
      <c r="AV178" s="13" t="s">
        <v>86</v>
      </c>
      <c r="AW178" s="13" t="s">
        <v>32</v>
      </c>
      <c r="AX178" s="13" t="s">
        <v>76</v>
      </c>
      <c r="AY178" s="210" t="s">
        <v>182</v>
      </c>
    </row>
    <row r="179" spans="1:65" s="13" customFormat="1" ht="11.25">
      <c r="B179" s="199"/>
      <c r="C179" s="200"/>
      <c r="D179" s="201" t="s">
        <v>199</v>
      </c>
      <c r="E179" s="202" t="s">
        <v>1</v>
      </c>
      <c r="F179" s="203" t="s">
        <v>243</v>
      </c>
      <c r="G179" s="200"/>
      <c r="H179" s="204">
        <v>-13.268000000000001</v>
      </c>
      <c r="I179" s="205"/>
      <c r="J179" s="200"/>
      <c r="K179" s="200"/>
      <c r="L179" s="206"/>
      <c r="M179" s="207"/>
      <c r="N179" s="208"/>
      <c r="O179" s="208"/>
      <c r="P179" s="208"/>
      <c r="Q179" s="208"/>
      <c r="R179" s="208"/>
      <c r="S179" s="208"/>
      <c r="T179" s="209"/>
      <c r="AT179" s="210" t="s">
        <v>199</v>
      </c>
      <c r="AU179" s="210" t="s">
        <v>86</v>
      </c>
      <c r="AV179" s="13" t="s">
        <v>86</v>
      </c>
      <c r="AW179" s="13" t="s">
        <v>32</v>
      </c>
      <c r="AX179" s="13" t="s">
        <v>76</v>
      </c>
      <c r="AY179" s="210" t="s">
        <v>182</v>
      </c>
    </row>
    <row r="180" spans="1:65" s="14" customFormat="1" ht="11.25">
      <c r="B180" s="211"/>
      <c r="C180" s="212"/>
      <c r="D180" s="201" t="s">
        <v>199</v>
      </c>
      <c r="E180" s="213" t="s">
        <v>1</v>
      </c>
      <c r="F180" s="214" t="s">
        <v>244</v>
      </c>
      <c r="G180" s="212"/>
      <c r="H180" s="215">
        <v>598.58299999999997</v>
      </c>
      <c r="I180" s="216"/>
      <c r="J180" s="212"/>
      <c r="K180" s="212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199</v>
      </c>
      <c r="AU180" s="221" t="s">
        <v>86</v>
      </c>
      <c r="AV180" s="14" t="s">
        <v>189</v>
      </c>
      <c r="AW180" s="14" t="s">
        <v>32</v>
      </c>
      <c r="AX180" s="14" t="s">
        <v>84</v>
      </c>
      <c r="AY180" s="221" t="s">
        <v>182</v>
      </c>
    </row>
    <row r="181" spans="1:65" s="2" customFormat="1" ht="16.5" customHeight="1">
      <c r="A181" s="34"/>
      <c r="B181" s="35"/>
      <c r="C181" s="186" t="s">
        <v>245</v>
      </c>
      <c r="D181" s="186" t="s">
        <v>184</v>
      </c>
      <c r="E181" s="187" t="s">
        <v>246</v>
      </c>
      <c r="F181" s="188" t="s">
        <v>247</v>
      </c>
      <c r="G181" s="189" t="s">
        <v>187</v>
      </c>
      <c r="H181" s="190">
        <v>55.048000000000002</v>
      </c>
      <c r="I181" s="191"/>
      <c r="J181" s="192">
        <f>ROUND(I181*H181,2)</f>
        <v>0</v>
      </c>
      <c r="K181" s="188" t="s">
        <v>188</v>
      </c>
      <c r="L181" s="39"/>
      <c r="M181" s="193" t="s">
        <v>1</v>
      </c>
      <c r="N181" s="194" t="s">
        <v>41</v>
      </c>
      <c r="O181" s="71"/>
      <c r="P181" s="195">
        <f>O181*H181</f>
        <v>0</v>
      </c>
      <c r="Q181" s="195">
        <v>2.47E-3</v>
      </c>
      <c r="R181" s="195">
        <f>Q181*H181</f>
        <v>0.13596856000000002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189</v>
      </c>
      <c r="AT181" s="197" t="s">
        <v>184</v>
      </c>
      <c r="AU181" s="197" t="s">
        <v>86</v>
      </c>
      <c r="AY181" s="17" t="s">
        <v>182</v>
      </c>
      <c r="BE181" s="198">
        <f>IF(N181="základní",J181,0)</f>
        <v>0</v>
      </c>
      <c r="BF181" s="198">
        <f>IF(N181="snížená",J181,0)</f>
        <v>0</v>
      </c>
      <c r="BG181" s="198">
        <f>IF(N181="zákl. přenesená",J181,0)</f>
        <v>0</v>
      </c>
      <c r="BH181" s="198">
        <f>IF(N181="sníž. přenesená",J181,0)</f>
        <v>0</v>
      </c>
      <c r="BI181" s="198">
        <f>IF(N181="nulová",J181,0)</f>
        <v>0</v>
      </c>
      <c r="BJ181" s="17" t="s">
        <v>84</v>
      </c>
      <c r="BK181" s="198">
        <f>ROUND(I181*H181,2)</f>
        <v>0</v>
      </c>
      <c r="BL181" s="17" t="s">
        <v>189</v>
      </c>
      <c r="BM181" s="197" t="s">
        <v>248</v>
      </c>
    </row>
    <row r="182" spans="1:65" s="13" customFormat="1" ht="11.25">
      <c r="B182" s="199"/>
      <c r="C182" s="200"/>
      <c r="D182" s="201" t="s">
        <v>199</v>
      </c>
      <c r="E182" s="202" t="s">
        <v>1</v>
      </c>
      <c r="F182" s="203" t="s">
        <v>249</v>
      </c>
      <c r="G182" s="200"/>
      <c r="H182" s="204">
        <v>55.048000000000002</v>
      </c>
      <c r="I182" s="205"/>
      <c r="J182" s="200"/>
      <c r="K182" s="200"/>
      <c r="L182" s="206"/>
      <c r="M182" s="207"/>
      <c r="N182" s="208"/>
      <c r="O182" s="208"/>
      <c r="P182" s="208"/>
      <c r="Q182" s="208"/>
      <c r="R182" s="208"/>
      <c r="S182" s="208"/>
      <c r="T182" s="209"/>
      <c r="AT182" s="210" t="s">
        <v>199</v>
      </c>
      <c r="AU182" s="210" t="s">
        <v>86</v>
      </c>
      <c r="AV182" s="13" t="s">
        <v>86</v>
      </c>
      <c r="AW182" s="13" t="s">
        <v>32</v>
      </c>
      <c r="AX182" s="13" t="s">
        <v>84</v>
      </c>
      <c r="AY182" s="210" t="s">
        <v>182</v>
      </c>
    </row>
    <row r="183" spans="1:65" s="2" customFormat="1" ht="16.5" customHeight="1">
      <c r="A183" s="34"/>
      <c r="B183" s="35"/>
      <c r="C183" s="186" t="s">
        <v>250</v>
      </c>
      <c r="D183" s="186" t="s">
        <v>184</v>
      </c>
      <c r="E183" s="187" t="s">
        <v>251</v>
      </c>
      <c r="F183" s="188" t="s">
        <v>252</v>
      </c>
      <c r="G183" s="189" t="s">
        <v>187</v>
      </c>
      <c r="H183" s="190">
        <v>55.048000000000002</v>
      </c>
      <c r="I183" s="191"/>
      <c r="J183" s="192">
        <f>ROUND(I183*H183,2)</f>
        <v>0</v>
      </c>
      <c r="K183" s="188" t="s">
        <v>188</v>
      </c>
      <c r="L183" s="39"/>
      <c r="M183" s="193" t="s">
        <v>1</v>
      </c>
      <c r="N183" s="194" t="s">
        <v>41</v>
      </c>
      <c r="O183" s="71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189</v>
      </c>
      <c r="AT183" s="197" t="s">
        <v>184</v>
      </c>
      <c r="AU183" s="197" t="s">
        <v>86</v>
      </c>
      <c r="AY183" s="17" t="s">
        <v>182</v>
      </c>
      <c r="BE183" s="198">
        <f>IF(N183="základní",J183,0)</f>
        <v>0</v>
      </c>
      <c r="BF183" s="198">
        <f>IF(N183="snížená",J183,0)</f>
        <v>0</v>
      </c>
      <c r="BG183" s="198">
        <f>IF(N183="zákl. přenesená",J183,0)</f>
        <v>0</v>
      </c>
      <c r="BH183" s="198">
        <f>IF(N183="sníž. přenesená",J183,0)</f>
        <v>0</v>
      </c>
      <c r="BI183" s="198">
        <f>IF(N183="nulová",J183,0)</f>
        <v>0</v>
      </c>
      <c r="BJ183" s="17" t="s">
        <v>84</v>
      </c>
      <c r="BK183" s="198">
        <f>ROUND(I183*H183,2)</f>
        <v>0</v>
      </c>
      <c r="BL183" s="17" t="s">
        <v>189</v>
      </c>
      <c r="BM183" s="197" t="s">
        <v>253</v>
      </c>
    </row>
    <row r="184" spans="1:65" s="2" customFormat="1" ht="21.75" customHeight="1">
      <c r="A184" s="34"/>
      <c r="B184" s="35"/>
      <c r="C184" s="186" t="s">
        <v>8</v>
      </c>
      <c r="D184" s="186" t="s">
        <v>184</v>
      </c>
      <c r="E184" s="187" t="s">
        <v>254</v>
      </c>
      <c r="F184" s="188" t="s">
        <v>255</v>
      </c>
      <c r="G184" s="189" t="s">
        <v>216</v>
      </c>
      <c r="H184" s="190">
        <v>66.738</v>
      </c>
      <c r="I184" s="191"/>
      <c r="J184" s="192">
        <f>ROUND(I184*H184,2)</f>
        <v>0</v>
      </c>
      <c r="K184" s="188" t="s">
        <v>188</v>
      </c>
      <c r="L184" s="39"/>
      <c r="M184" s="193" t="s">
        <v>1</v>
      </c>
      <c r="N184" s="194" t="s">
        <v>41</v>
      </c>
      <c r="O184" s="71"/>
      <c r="P184" s="195">
        <f>O184*H184</f>
        <v>0</v>
      </c>
      <c r="Q184" s="195">
        <v>1.0601700000000001</v>
      </c>
      <c r="R184" s="195">
        <f>Q184*H184</f>
        <v>70.753625460000009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189</v>
      </c>
      <c r="AT184" s="197" t="s">
        <v>184</v>
      </c>
      <c r="AU184" s="197" t="s">
        <v>86</v>
      </c>
      <c r="AY184" s="17" t="s">
        <v>182</v>
      </c>
      <c r="BE184" s="198">
        <f>IF(N184="základní",J184,0)</f>
        <v>0</v>
      </c>
      <c r="BF184" s="198">
        <f>IF(N184="snížená",J184,0)</f>
        <v>0</v>
      </c>
      <c r="BG184" s="198">
        <f>IF(N184="zákl. přenesená",J184,0)</f>
        <v>0</v>
      </c>
      <c r="BH184" s="198">
        <f>IF(N184="sníž. přenesená",J184,0)</f>
        <v>0</v>
      </c>
      <c r="BI184" s="198">
        <f>IF(N184="nulová",J184,0)</f>
        <v>0</v>
      </c>
      <c r="BJ184" s="17" t="s">
        <v>84</v>
      </c>
      <c r="BK184" s="198">
        <f>ROUND(I184*H184,2)</f>
        <v>0</v>
      </c>
      <c r="BL184" s="17" t="s">
        <v>189</v>
      </c>
      <c r="BM184" s="197" t="s">
        <v>256</v>
      </c>
    </row>
    <row r="185" spans="1:65" s="13" customFormat="1" ht="11.25">
      <c r="B185" s="199"/>
      <c r="C185" s="200"/>
      <c r="D185" s="201" t="s">
        <v>199</v>
      </c>
      <c r="E185" s="202" t="s">
        <v>1</v>
      </c>
      <c r="F185" s="203" t="s">
        <v>257</v>
      </c>
      <c r="G185" s="200"/>
      <c r="H185" s="204">
        <v>66.738</v>
      </c>
      <c r="I185" s="205"/>
      <c r="J185" s="200"/>
      <c r="K185" s="200"/>
      <c r="L185" s="206"/>
      <c r="M185" s="207"/>
      <c r="N185" s="208"/>
      <c r="O185" s="208"/>
      <c r="P185" s="208"/>
      <c r="Q185" s="208"/>
      <c r="R185" s="208"/>
      <c r="S185" s="208"/>
      <c r="T185" s="209"/>
      <c r="AT185" s="210" t="s">
        <v>199</v>
      </c>
      <c r="AU185" s="210" t="s">
        <v>86</v>
      </c>
      <c r="AV185" s="13" t="s">
        <v>86</v>
      </c>
      <c r="AW185" s="13" t="s">
        <v>32</v>
      </c>
      <c r="AX185" s="13" t="s">
        <v>84</v>
      </c>
      <c r="AY185" s="210" t="s">
        <v>182</v>
      </c>
    </row>
    <row r="186" spans="1:65" s="2" customFormat="1" ht="16.5" customHeight="1">
      <c r="A186" s="34"/>
      <c r="B186" s="35"/>
      <c r="C186" s="186" t="s">
        <v>258</v>
      </c>
      <c r="D186" s="186" t="s">
        <v>184</v>
      </c>
      <c r="E186" s="187" t="s">
        <v>259</v>
      </c>
      <c r="F186" s="188" t="s">
        <v>260</v>
      </c>
      <c r="G186" s="189" t="s">
        <v>193</v>
      </c>
      <c r="H186" s="190">
        <v>7.165</v>
      </c>
      <c r="I186" s="191"/>
      <c r="J186" s="192">
        <f>ROUND(I186*H186,2)</f>
        <v>0</v>
      </c>
      <c r="K186" s="188" t="s">
        <v>188</v>
      </c>
      <c r="L186" s="39"/>
      <c r="M186" s="193" t="s">
        <v>1</v>
      </c>
      <c r="N186" s="194" t="s">
        <v>41</v>
      </c>
      <c r="O186" s="71"/>
      <c r="P186" s="195">
        <f>O186*H186</f>
        <v>0</v>
      </c>
      <c r="Q186" s="195">
        <v>2.2563399999999998</v>
      </c>
      <c r="R186" s="195">
        <f>Q186*H186</f>
        <v>16.1666761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189</v>
      </c>
      <c r="AT186" s="197" t="s">
        <v>184</v>
      </c>
      <c r="AU186" s="197" t="s">
        <v>86</v>
      </c>
      <c r="AY186" s="17" t="s">
        <v>182</v>
      </c>
      <c r="BE186" s="198">
        <f>IF(N186="základní",J186,0)</f>
        <v>0</v>
      </c>
      <c r="BF186" s="198">
        <f>IF(N186="snížená",J186,0)</f>
        <v>0</v>
      </c>
      <c r="BG186" s="198">
        <f>IF(N186="zákl. přenesená",J186,0)</f>
        <v>0</v>
      </c>
      <c r="BH186" s="198">
        <f>IF(N186="sníž. přenesená",J186,0)</f>
        <v>0</v>
      </c>
      <c r="BI186" s="198">
        <f>IF(N186="nulová",J186,0)</f>
        <v>0</v>
      </c>
      <c r="BJ186" s="17" t="s">
        <v>84</v>
      </c>
      <c r="BK186" s="198">
        <f>ROUND(I186*H186,2)</f>
        <v>0</v>
      </c>
      <c r="BL186" s="17" t="s">
        <v>189</v>
      </c>
      <c r="BM186" s="197" t="s">
        <v>261</v>
      </c>
    </row>
    <row r="187" spans="1:65" s="13" customFormat="1" ht="11.25">
      <c r="B187" s="199"/>
      <c r="C187" s="200"/>
      <c r="D187" s="201" t="s">
        <v>199</v>
      </c>
      <c r="E187" s="202" t="s">
        <v>1</v>
      </c>
      <c r="F187" s="203" t="s">
        <v>262</v>
      </c>
      <c r="G187" s="200"/>
      <c r="H187" s="204">
        <v>2.069</v>
      </c>
      <c r="I187" s="205"/>
      <c r="J187" s="200"/>
      <c r="K187" s="200"/>
      <c r="L187" s="206"/>
      <c r="M187" s="207"/>
      <c r="N187" s="208"/>
      <c r="O187" s="208"/>
      <c r="P187" s="208"/>
      <c r="Q187" s="208"/>
      <c r="R187" s="208"/>
      <c r="S187" s="208"/>
      <c r="T187" s="209"/>
      <c r="AT187" s="210" t="s">
        <v>199</v>
      </c>
      <c r="AU187" s="210" t="s">
        <v>86</v>
      </c>
      <c r="AV187" s="13" t="s">
        <v>86</v>
      </c>
      <c r="AW187" s="13" t="s">
        <v>32</v>
      </c>
      <c r="AX187" s="13" t="s">
        <v>76</v>
      </c>
      <c r="AY187" s="210" t="s">
        <v>182</v>
      </c>
    </row>
    <row r="188" spans="1:65" s="13" customFormat="1" ht="11.25">
      <c r="B188" s="199"/>
      <c r="C188" s="200"/>
      <c r="D188" s="201" t="s">
        <v>199</v>
      </c>
      <c r="E188" s="202" t="s">
        <v>1</v>
      </c>
      <c r="F188" s="203" t="s">
        <v>263</v>
      </c>
      <c r="G188" s="200"/>
      <c r="H188" s="204">
        <v>5.0960000000000001</v>
      </c>
      <c r="I188" s="205"/>
      <c r="J188" s="200"/>
      <c r="K188" s="200"/>
      <c r="L188" s="206"/>
      <c r="M188" s="207"/>
      <c r="N188" s="208"/>
      <c r="O188" s="208"/>
      <c r="P188" s="208"/>
      <c r="Q188" s="208"/>
      <c r="R188" s="208"/>
      <c r="S188" s="208"/>
      <c r="T188" s="209"/>
      <c r="AT188" s="210" t="s">
        <v>199</v>
      </c>
      <c r="AU188" s="210" t="s">
        <v>86</v>
      </c>
      <c r="AV188" s="13" t="s">
        <v>86</v>
      </c>
      <c r="AW188" s="13" t="s">
        <v>32</v>
      </c>
      <c r="AX188" s="13" t="s">
        <v>76</v>
      </c>
      <c r="AY188" s="210" t="s">
        <v>182</v>
      </c>
    </row>
    <row r="189" spans="1:65" s="14" customFormat="1" ht="11.25">
      <c r="B189" s="211"/>
      <c r="C189" s="212"/>
      <c r="D189" s="201" t="s">
        <v>199</v>
      </c>
      <c r="E189" s="213" t="s">
        <v>1</v>
      </c>
      <c r="F189" s="214" t="s">
        <v>244</v>
      </c>
      <c r="G189" s="212"/>
      <c r="H189" s="215">
        <v>7.165</v>
      </c>
      <c r="I189" s="216"/>
      <c r="J189" s="212"/>
      <c r="K189" s="212"/>
      <c r="L189" s="217"/>
      <c r="M189" s="218"/>
      <c r="N189" s="219"/>
      <c r="O189" s="219"/>
      <c r="P189" s="219"/>
      <c r="Q189" s="219"/>
      <c r="R189" s="219"/>
      <c r="S189" s="219"/>
      <c r="T189" s="220"/>
      <c r="AT189" s="221" t="s">
        <v>199</v>
      </c>
      <c r="AU189" s="221" t="s">
        <v>86</v>
      </c>
      <c r="AV189" s="14" t="s">
        <v>189</v>
      </c>
      <c r="AW189" s="14" t="s">
        <v>32</v>
      </c>
      <c r="AX189" s="14" t="s">
        <v>84</v>
      </c>
      <c r="AY189" s="221" t="s">
        <v>182</v>
      </c>
    </row>
    <row r="190" spans="1:65" s="2" customFormat="1" ht="16.5" customHeight="1">
      <c r="A190" s="34"/>
      <c r="B190" s="35"/>
      <c r="C190" s="186" t="s">
        <v>264</v>
      </c>
      <c r="D190" s="186" t="s">
        <v>184</v>
      </c>
      <c r="E190" s="187" t="s">
        <v>265</v>
      </c>
      <c r="F190" s="188" t="s">
        <v>266</v>
      </c>
      <c r="G190" s="189" t="s">
        <v>187</v>
      </c>
      <c r="H190" s="190">
        <v>42.076000000000001</v>
      </c>
      <c r="I190" s="191"/>
      <c r="J190" s="192">
        <f>ROUND(I190*H190,2)</f>
        <v>0</v>
      </c>
      <c r="K190" s="188" t="s">
        <v>188</v>
      </c>
      <c r="L190" s="39"/>
      <c r="M190" s="193" t="s">
        <v>1</v>
      </c>
      <c r="N190" s="194" t="s">
        <v>41</v>
      </c>
      <c r="O190" s="71"/>
      <c r="P190" s="195">
        <f>O190*H190</f>
        <v>0</v>
      </c>
      <c r="Q190" s="195">
        <v>2.6900000000000001E-3</v>
      </c>
      <c r="R190" s="195">
        <f>Q190*H190</f>
        <v>0.11318444000000001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189</v>
      </c>
      <c r="AT190" s="197" t="s">
        <v>184</v>
      </c>
      <c r="AU190" s="197" t="s">
        <v>86</v>
      </c>
      <c r="AY190" s="17" t="s">
        <v>182</v>
      </c>
      <c r="BE190" s="198">
        <f>IF(N190="základní",J190,0)</f>
        <v>0</v>
      </c>
      <c r="BF190" s="198">
        <f>IF(N190="snížená",J190,0)</f>
        <v>0</v>
      </c>
      <c r="BG190" s="198">
        <f>IF(N190="zákl. přenesená",J190,0)</f>
        <v>0</v>
      </c>
      <c r="BH190" s="198">
        <f>IF(N190="sníž. přenesená",J190,0)</f>
        <v>0</v>
      </c>
      <c r="BI190" s="198">
        <f>IF(N190="nulová",J190,0)</f>
        <v>0</v>
      </c>
      <c r="BJ190" s="17" t="s">
        <v>84</v>
      </c>
      <c r="BK190" s="198">
        <f>ROUND(I190*H190,2)</f>
        <v>0</v>
      </c>
      <c r="BL190" s="17" t="s">
        <v>189</v>
      </c>
      <c r="BM190" s="197" t="s">
        <v>267</v>
      </c>
    </row>
    <row r="191" spans="1:65" s="13" customFormat="1" ht="22.5">
      <c r="B191" s="199"/>
      <c r="C191" s="200"/>
      <c r="D191" s="201" t="s">
        <v>199</v>
      </c>
      <c r="E191" s="202" t="s">
        <v>1</v>
      </c>
      <c r="F191" s="203" t="s">
        <v>268</v>
      </c>
      <c r="G191" s="200"/>
      <c r="H191" s="204">
        <v>42.076000000000001</v>
      </c>
      <c r="I191" s="205"/>
      <c r="J191" s="200"/>
      <c r="K191" s="200"/>
      <c r="L191" s="206"/>
      <c r="M191" s="207"/>
      <c r="N191" s="208"/>
      <c r="O191" s="208"/>
      <c r="P191" s="208"/>
      <c r="Q191" s="208"/>
      <c r="R191" s="208"/>
      <c r="S191" s="208"/>
      <c r="T191" s="209"/>
      <c r="AT191" s="210" t="s">
        <v>199</v>
      </c>
      <c r="AU191" s="210" t="s">
        <v>86</v>
      </c>
      <c r="AV191" s="13" t="s">
        <v>86</v>
      </c>
      <c r="AW191" s="13" t="s">
        <v>32</v>
      </c>
      <c r="AX191" s="13" t="s">
        <v>84</v>
      </c>
      <c r="AY191" s="210" t="s">
        <v>182</v>
      </c>
    </row>
    <row r="192" spans="1:65" s="2" customFormat="1" ht="16.5" customHeight="1">
      <c r="A192" s="34"/>
      <c r="B192" s="35"/>
      <c r="C192" s="186" t="s">
        <v>269</v>
      </c>
      <c r="D192" s="186" t="s">
        <v>184</v>
      </c>
      <c r="E192" s="187" t="s">
        <v>270</v>
      </c>
      <c r="F192" s="188" t="s">
        <v>271</v>
      </c>
      <c r="G192" s="189" t="s">
        <v>187</v>
      </c>
      <c r="H192" s="190">
        <v>42.076000000000001</v>
      </c>
      <c r="I192" s="191"/>
      <c r="J192" s="192">
        <f>ROUND(I192*H192,2)</f>
        <v>0</v>
      </c>
      <c r="K192" s="188" t="s">
        <v>188</v>
      </c>
      <c r="L192" s="39"/>
      <c r="M192" s="193" t="s">
        <v>1</v>
      </c>
      <c r="N192" s="194" t="s">
        <v>41</v>
      </c>
      <c r="O192" s="71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189</v>
      </c>
      <c r="AT192" s="197" t="s">
        <v>184</v>
      </c>
      <c r="AU192" s="197" t="s">
        <v>86</v>
      </c>
      <c r="AY192" s="17" t="s">
        <v>182</v>
      </c>
      <c r="BE192" s="198">
        <f>IF(N192="základní",J192,0)</f>
        <v>0</v>
      </c>
      <c r="BF192" s="198">
        <f>IF(N192="snížená",J192,0)</f>
        <v>0</v>
      </c>
      <c r="BG192" s="198">
        <f>IF(N192="zákl. přenesená",J192,0)</f>
        <v>0</v>
      </c>
      <c r="BH192" s="198">
        <f>IF(N192="sníž. přenesená",J192,0)</f>
        <v>0</v>
      </c>
      <c r="BI192" s="198">
        <f>IF(N192="nulová",J192,0)</f>
        <v>0</v>
      </c>
      <c r="BJ192" s="17" t="s">
        <v>84</v>
      </c>
      <c r="BK192" s="198">
        <f>ROUND(I192*H192,2)</f>
        <v>0</v>
      </c>
      <c r="BL192" s="17" t="s">
        <v>189</v>
      </c>
      <c r="BM192" s="197" t="s">
        <v>272</v>
      </c>
    </row>
    <row r="193" spans="1:65" s="2" customFormat="1" ht="16.5" customHeight="1">
      <c r="A193" s="34"/>
      <c r="B193" s="35"/>
      <c r="C193" s="186" t="s">
        <v>273</v>
      </c>
      <c r="D193" s="186" t="s">
        <v>184</v>
      </c>
      <c r="E193" s="187" t="s">
        <v>274</v>
      </c>
      <c r="F193" s="188" t="s">
        <v>275</v>
      </c>
      <c r="G193" s="189" t="s">
        <v>193</v>
      </c>
      <c r="H193" s="190">
        <v>0.54700000000000004</v>
      </c>
      <c r="I193" s="191"/>
      <c r="J193" s="192">
        <f>ROUND(I193*H193,2)</f>
        <v>0</v>
      </c>
      <c r="K193" s="188" t="s">
        <v>188</v>
      </c>
      <c r="L193" s="39"/>
      <c r="M193" s="193" t="s">
        <v>1</v>
      </c>
      <c r="N193" s="194" t="s">
        <v>41</v>
      </c>
      <c r="O193" s="71"/>
      <c r="P193" s="195">
        <f>O193*H193</f>
        <v>0</v>
      </c>
      <c r="Q193" s="195">
        <v>2.2563399999999998</v>
      </c>
      <c r="R193" s="195">
        <f>Q193*H193</f>
        <v>1.2342179799999999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189</v>
      </c>
      <c r="AT193" s="197" t="s">
        <v>184</v>
      </c>
      <c r="AU193" s="197" t="s">
        <v>86</v>
      </c>
      <c r="AY193" s="17" t="s">
        <v>182</v>
      </c>
      <c r="BE193" s="198">
        <f>IF(N193="základní",J193,0)</f>
        <v>0</v>
      </c>
      <c r="BF193" s="198">
        <f>IF(N193="snížená",J193,0)</f>
        <v>0</v>
      </c>
      <c r="BG193" s="198">
        <f>IF(N193="zákl. přenesená",J193,0)</f>
        <v>0</v>
      </c>
      <c r="BH193" s="198">
        <f>IF(N193="sníž. přenesená",J193,0)</f>
        <v>0</v>
      </c>
      <c r="BI193" s="198">
        <f>IF(N193="nulová",J193,0)</f>
        <v>0</v>
      </c>
      <c r="BJ193" s="17" t="s">
        <v>84</v>
      </c>
      <c r="BK193" s="198">
        <f>ROUND(I193*H193,2)</f>
        <v>0</v>
      </c>
      <c r="BL193" s="17" t="s">
        <v>189</v>
      </c>
      <c r="BM193" s="197" t="s">
        <v>276</v>
      </c>
    </row>
    <row r="194" spans="1:65" s="13" customFormat="1" ht="11.25">
      <c r="B194" s="199"/>
      <c r="C194" s="200"/>
      <c r="D194" s="201" t="s">
        <v>199</v>
      </c>
      <c r="E194" s="202" t="s">
        <v>1</v>
      </c>
      <c r="F194" s="203" t="s">
        <v>277</v>
      </c>
      <c r="G194" s="200"/>
      <c r="H194" s="204">
        <v>0.54700000000000004</v>
      </c>
      <c r="I194" s="205"/>
      <c r="J194" s="200"/>
      <c r="K194" s="200"/>
      <c r="L194" s="206"/>
      <c r="M194" s="207"/>
      <c r="N194" s="208"/>
      <c r="O194" s="208"/>
      <c r="P194" s="208"/>
      <c r="Q194" s="208"/>
      <c r="R194" s="208"/>
      <c r="S194" s="208"/>
      <c r="T194" s="209"/>
      <c r="AT194" s="210" t="s">
        <v>199</v>
      </c>
      <c r="AU194" s="210" t="s">
        <v>86</v>
      </c>
      <c r="AV194" s="13" t="s">
        <v>86</v>
      </c>
      <c r="AW194" s="13" t="s">
        <v>32</v>
      </c>
      <c r="AX194" s="13" t="s">
        <v>84</v>
      </c>
      <c r="AY194" s="210" t="s">
        <v>182</v>
      </c>
    </row>
    <row r="195" spans="1:65" s="2" customFormat="1" ht="16.5" customHeight="1">
      <c r="A195" s="34"/>
      <c r="B195" s="35"/>
      <c r="C195" s="186" t="s">
        <v>278</v>
      </c>
      <c r="D195" s="186" t="s">
        <v>184</v>
      </c>
      <c r="E195" s="187" t="s">
        <v>279</v>
      </c>
      <c r="F195" s="188" t="s">
        <v>280</v>
      </c>
      <c r="G195" s="189" t="s">
        <v>187</v>
      </c>
      <c r="H195" s="190">
        <v>4.8600000000000003</v>
      </c>
      <c r="I195" s="191"/>
      <c r="J195" s="192">
        <f>ROUND(I195*H195,2)</f>
        <v>0</v>
      </c>
      <c r="K195" s="188" t="s">
        <v>188</v>
      </c>
      <c r="L195" s="39"/>
      <c r="M195" s="193" t="s">
        <v>1</v>
      </c>
      <c r="N195" s="194" t="s">
        <v>41</v>
      </c>
      <c r="O195" s="71"/>
      <c r="P195" s="195">
        <f>O195*H195</f>
        <v>0</v>
      </c>
      <c r="Q195" s="195">
        <v>2.64E-3</v>
      </c>
      <c r="R195" s="195">
        <f>Q195*H195</f>
        <v>1.28304E-2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189</v>
      </c>
      <c r="AT195" s="197" t="s">
        <v>184</v>
      </c>
      <c r="AU195" s="197" t="s">
        <v>86</v>
      </c>
      <c r="AY195" s="17" t="s">
        <v>182</v>
      </c>
      <c r="BE195" s="198">
        <f>IF(N195="základní",J195,0)</f>
        <v>0</v>
      </c>
      <c r="BF195" s="198">
        <f>IF(N195="snížená",J195,0)</f>
        <v>0</v>
      </c>
      <c r="BG195" s="198">
        <f>IF(N195="zákl. přenesená",J195,0)</f>
        <v>0</v>
      </c>
      <c r="BH195" s="198">
        <f>IF(N195="sníž. přenesená",J195,0)</f>
        <v>0</v>
      </c>
      <c r="BI195" s="198">
        <f>IF(N195="nulová",J195,0)</f>
        <v>0</v>
      </c>
      <c r="BJ195" s="17" t="s">
        <v>84</v>
      </c>
      <c r="BK195" s="198">
        <f>ROUND(I195*H195,2)</f>
        <v>0</v>
      </c>
      <c r="BL195" s="17" t="s">
        <v>189</v>
      </c>
      <c r="BM195" s="197" t="s">
        <v>281</v>
      </c>
    </row>
    <row r="196" spans="1:65" s="13" customFormat="1" ht="11.25">
      <c r="B196" s="199"/>
      <c r="C196" s="200"/>
      <c r="D196" s="201" t="s">
        <v>199</v>
      </c>
      <c r="E196" s="202" t="s">
        <v>1</v>
      </c>
      <c r="F196" s="203" t="s">
        <v>282</v>
      </c>
      <c r="G196" s="200"/>
      <c r="H196" s="204">
        <v>4.8600000000000003</v>
      </c>
      <c r="I196" s="205"/>
      <c r="J196" s="200"/>
      <c r="K196" s="200"/>
      <c r="L196" s="206"/>
      <c r="M196" s="207"/>
      <c r="N196" s="208"/>
      <c r="O196" s="208"/>
      <c r="P196" s="208"/>
      <c r="Q196" s="208"/>
      <c r="R196" s="208"/>
      <c r="S196" s="208"/>
      <c r="T196" s="209"/>
      <c r="AT196" s="210" t="s">
        <v>199</v>
      </c>
      <c r="AU196" s="210" t="s">
        <v>86</v>
      </c>
      <c r="AV196" s="13" t="s">
        <v>86</v>
      </c>
      <c r="AW196" s="13" t="s">
        <v>32</v>
      </c>
      <c r="AX196" s="13" t="s">
        <v>84</v>
      </c>
      <c r="AY196" s="210" t="s">
        <v>182</v>
      </c>
    </row>
    <row r="197" spans="1:65" s="2" customFormat="1" ht="16.5" customHeight="1">
      <c r="A197" s="34"/>
      <c r="B197" s="35"/>
      <c r="C197" s="186" t="s">
        <v>7</v>
      </c>
      <c r="D197" s="186" t="s">
        <v>184</v>
      </c>
      <c r="E197" s="187" t="s">
        <v>283</v>
      </c>
      <c r="F197" s="188" t="s">
        <v>284</v>
      </c>
      <c r="G197" s="189" t="s">
        <v>187</v>
      </c>
      <c r="H197" s="190">
        <v>4.8600000000000003</v>
      </c>
      <c r="I197" s="191"/>
      <c r="J197" s="192">
        <f>ROUND(I197*H197,2)</f>
        <v>0</v>
      </c>
      <c r="K197" s="188" t="s">
        <v>188</v>
      </c>
      <c r="L197" s="39"/>
      <c r="M197" s="193" t="s">
        <v>1</v>
      </c>
      <c r="N197" s="194" t="s">
        <v>41</v>
      </c>
      <c r="O197" s="71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189</v>
      </c>
      <c r="AT197" s="197" t="s">
        <v>184</v>
      </c>
      <c r="AU197" s="197" t="s">
        <v>86</v>
      </c>
      <c r="AY197" s="17" t="s">
        <v>182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17" t="s">
        <v>84</v>
      </c>
      <c r="BK197" s="198">
        <f>ROUND(I197*H197,2)</f>
        <v>0</v>
      </c>
      <c r="BL197" s="17" t="s">
        <v>189</v>
      </c>
      <c r="BM197" s="197" t="s">
        <v>285</v>
      </c>
    </row>
    <row r="198" spans="1:65" s="12" customFormat="1" ht="22.9" customHeight="1">
      <c r="B198" s="170"/>
      <c r="C198" s="171"/>
      <c r="D198" s="172" t="s">
        <v>75</v>
      </c>
      <c r="E198" s="184" t="s">
        <v>195</v>
      </c>
      <c r="F198" s="184" t="s">
        <v>286</v>
      </c>
      <c r="G198" s="171"/>
      <c r="H198" s="171"/>
      <c r="I198" s="174"/>
      <c r="J198" s="185">
        <f>BK198</f>
        <v>0</v>
      </c>
      <c r="K198" s="171"/>
      <c r="L198" s="176"/>
      <c r="M198" s="177"/>
      <c r="N198" s="178"/>
      <c r="O198" s="178"/>
      <c r="P198" s="179">
        <f>SUM(P199:P290)</f>
        <v>0</v>
      </c>
      <c r="Q198" s="178"/>
      <c r="R198" s="179">
        <f>SUM(R199:R290)</f>
        <v>849.96965176000015</v>
      </c>
      <c r="S198" s="178"/>
      <c r="T198" s="180">
        <f>SUM(T199:T290)</f>
        <v>0</v>
      </c>
      <c r="AR198" s="181" t="s">
        <v>84</v>
      </c>
      <c r="AT198" s="182" t="s">
        <v>75</v>
      </c>
      <c r="AU198" s="182" t="s">
        <v>84</v>
      </c>
      <c r="AY198" s="181" t="s">
        <v>182</v>
      </c>
      <c r="BK198" s="183">
        <f>SUM(BK199:BK290)</f>
        <v>0</v>
      </c>
    </row>
    <row r="199" spans="1:65" s="2" customFormat="1" ht="33" customHeight="1">
      <c r="A199" s="34"/>
      <c r="B199" s="35"/>
      <c r="C199" s="186" t="s">
        <v>287</v>
      </c>
      <c r="D199" s="186" t="s">
        <v>184</v>
      </c>
      <c r="E199" s="187" t="s">
        <v>288</v>
      </c>
      <c r="F199" s="188" t="s">
        <v>289</v>
      </c>
      <c r="G199" s="189" t="s">
        <v>187</v>
      </c>
      <c r="H199" s="190">
        <v>234.95</v>
      </c>
      <c r="I199" s="191"/>
      <c r="J199" s="192">
        <f>ROUND(I199*H199,2)</f>
        <v>0</v>
      </c>
      <c r="K199" s="188" t="s">
        <v>188</v>
      </c>
      <c r="L199" s="39"/>
      <c r="M199" s="193" t="s">
        <v>1</v>
      </c>
      <c r="N199" s="194" t="s">
        <v>41</v>
      </c>
      <c r="O199" s="71"/>
      <c r="P199" s="195">
        <f>O199*H199</f>
        <v>0</v>
      </c>
      <c r="Q199" s="195">
        <v>0.34661999999999998</v>
      </c>
      <c r="R199" s="195">
        <f>Q199*H199</f>
        <v>81.438368999999994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189</v>
      </c>
      <c r="AT199" s="197" t="s">
        <v>184</v>
      </c>
      <c r="AU199" s="197" t="s">
        <v>86</v>
      </c>
      <c r="AY199" s="17" t="s">
        <v>182</v>
      </c>
      <c r="BE199" s="198">
        <f>IF(N199="základní",J199,0)</f>
        <v>0</v>
      </c>
      <c r="BF199" s="198">
        <f>IF(N199="snížená",J199,0)</f>
        <v>0</v>
      </c>
      <c r="BG199" s="198">
        <f>IF(N199="zákl. přenesená",J199,0)</f>
        <v>0</v>
      </c>
      <c r="BH199" s="198">
        <f>IF(N199="sníž. přenesená",J199,0)</f>
        <v>0</v>
      </c>
      <c r="BI199" s="198">
        <f>IF(N199="nulová",J199,0)</f>
        <v>0</v>
      </c>
      <c r="BJ199" s="17" t="s">
        <v>84</v>
      </c>
      <c r="BK199" s="198">
        <f>ROUND(I199*H199,2)</f>
        <v>0</v>
      </c>
      <c r="BL199" s="17" t="s">
        <v>189</v>
      </c>
      <c r="BM199" s="197" t="s">
        <v>290</v>
      </c>
    </row>
    <row r="200" spans="1:65" s="13" customFormat="1" ht="11.25">
      <c r="B200" s="199"/>
      <c r="C200" s="200"/>
      <c r="D200" s="201" t="s">
        <v>199</v>
      </c>
      <c r="E200" s="202" t="s">
        <v>1</v>
      </c>
      <c r="F200" s="203" t="s">
        <v>291</v>
      </c>
      <c r="G200" s="200"/>
      <c r="H200" s="204">
        <v>229.45</v>
      </c>
      <c r="I200" s="205"/>
      <c r="J200" s="200"/>
      <c r="K200" s="200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199</v>
      </c>
      <c r="AU200" s="210" t="s">
        <v>86</v>
      </c>
      <c r="AV200" s="13" t="s">
        <v>86</v>
      </c>
      <c r="AW200" s="13" t="s">
        <v>32</v>
      </c>
      <c r="AX200" s="13" t="s">
        <v>76</v>
      </c>
      <c r="AY200" s="210" t="s">
        <v>182</v>
      </c>
    </row>
    <row r="201" spans="1:65" s="13" customFormat="1" ht="11.25">
      <c r="B201" s="199"/>
      <c r="C201" s="200"/>
      <c r="D201" s="201" t="s">
        <v>199</v>
      </c>
      <c r="E201" s="202" t="s">
        <v>1</v>
      </c>
      <c r="F201" s="203" t="s">
        <v>292</v>
      </c>
      <c r="G201" s="200"/>
      <c r="H201" s="204">
        <v>5.5</v>
      </c>
      <c r="I201" s="205"/>
      <c r="J201" s="200"/>
      <c r="K201" s="200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199</v>
      </c>
      <c r="AU201" s="210" t="s">
        <v>86</v>
      </c>
      <c r="AV201" s="13" t="s">
        <v>86</v>
      </c>
      <c r="AW201" s="13" t="s">
        <v>32</v>
      </c>
      <c r="AX201" s="13" t="s">
        <v>76</v>
      </c>
      <c r="AY201" s="210" t="s">
        <v>182</v>
      </c>
    </row>
    <row r="202" spans="1:65" s="14" customFormat="1" ht="11.25">
      <c r="B202" s="211"/>
      <c r="C202" s="212"/>
      <c r="D202" s="201" t="s">
        <v>199</v>
      </c>
      <c r="E202" s="213" t="s">
        <v>1</v>
      </c>
      <c r="F202" s="214" t="s">
        <v>244</v>
      </c>
      <c r="G202" s="212"/>
      <c r="H202" s="215">
        <v>234.95</v>
      </c>
      <c r="I202" s="216"/>
      <c r="J202" s="212"/>
      <c r="K202" s="212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199</v>
      </c>
      <c r="AU202" s="221" t="s">
        <v>86</v>
      </c>
      <c r="AV202" s="14" t="s">
        <v>189</v>
      </c>
      <c r="AW202" s="14" t="s">
        <v>32</v>
      </c>
      <c r="AX202" s="14" t="s">
        <v>84</v>
      </c>
      <c r="AY202" s="221" t="s">
        <v>182</v>
      </c>
    </row>
    <row r="203" spans="1:65" s="2" customFormat="1" ht="33" customHeight="1">
      <c r="A203" s="34"/>
      <c r="B203" s="35"/>
      <c r="C203" s="186" t="s">
        <v>293</v>
      </c>
      <c r="D203" s="186" t="s">
        <v>184</v>
      </c>
      <c r="E203" s="187" t="s">
        <v>294</v>
      </c>
      <c r="F203" s="188" t="s">
        <v>295</v>
      </c>
      <c r="G203" s="189" t="s">
        <v>187</v>
      </c>
      <c r="H203" s="190">
        <v>10.88</v>
      </c>
      <c r="I203" s="191"/>
      <c r="J203" s="192">
        <f>ROUND(I203*H203,2)</f>
        <v>0</v>
      </c>
      <c r="K203" s="188" t="s">
        <v>188</v>
      </c>
      <c r="L203" s="39"/>
      <c r="M203" s="193" t="s">
        <v>1</v>
      </c>
      <c r="N203" s="194" t="s">
        <v>41</v>
      </c>
      <c r="O203" s="71"/>
      <c r="P203" s="195">
        <f>O203*H203</f>
        <v>0</v>
      </c>
      <c r="Q203" s="195">
        <v>0.43939</v>
      </c>
      <c r="R203" s="195">
        <f>Q203*H203</f>
        <v>4.7805632000000005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189</v>
      </c>
      <c r="AT203" s="197" t="s">
        <v>184</v>
      </c>
      <c r="AU203" s="197" t="s">
        <v>86</v>
      </c>
      <c r="AY203" s="17" t="s">
        <v>182</v>
      </c>
      <c r="BE203" s="198">
        <f>IF(N203="základní",J203,0)</f>
        <v>0</v>
      </c>
      <c r="BF203" s="198">
        <f>IF(N203="snížená",J203,0)</f>
        <v>0</v>
      </c>
      <c r="BG203" s="198">
        <f>IF(N203="zákl. přenesená",J203,0)</f>
        <v>0</v>
      </c>
      <c r="BH203" s="198">
        <f>IF(N203="sníž. přenesená",J203,0)</f>
        <v>0</v>
      </c>
      <c r="BI203" s="198">
        <f>IF(N203="nulová",J203,0)</f>
        <v>0</v>
      </c>
      <c r="BJ203" s="17" t="s">
        <v>84</v>
      </c>
      <c r="BK203" s="198">
        <f>ROUND(I203*H203,2)</f>
        <v>0</v>
      </c>
      <c r="BL203" s="17" t="s">
        <v>189</v>
      </c>
      <c r="BM203" s="197" t="s">
        <v>296</v>
      </c>
    </row>
    <row r="204" spans="1:65" s="13" customFormat="1" ht="11.25">
      <c r="B204" s="199"/>
      <c r="C204" s="200"/>
      <c r="D204" s="201" t="s">
        <v>199</v>
      </c>
      <c r="E204" s="202" t="s">
        <v>1</v>
      </c>
      <c r="F204" s="203" t="s">
        <v>297</v>
      </c>
      <c r="G204" s="200"/>
      <c r="H204" s="204">
        <v>10.88</v>
      </c>
      <c r="I204" s="205"/>
      <c r="J204" s="200"/>
      <c r="K204" s="200"/>
      <c r="L204" s="206"/>
      <c r="M204" s="207"/>
      <c r="N204" s="208"/>
      <c r="O204" s="208"/>
      <c r="P204" s="208"/>
      <c r="Q204" s="208"/>
      <c r="R204" s="208"/>
      <c r="S204" s="208"/>
      <c r="T204" s="209"/>
      <c r="AT204" s="210" t="s">
        <v>199</v>
      </c>
      <c r="AU204" s="210" t="s">
        <v>86</v>
      </c>
      <c r="AV204" s="13" t="s">
        <v>86</v>
      </c>
      <c r="AW204" s="13" t="s">
        <v>32</v>
      </c>
      <c r="AX204" s="13" t="s">
        <v>84</v>
      </c>
      <c r="AY204" s="210" t="s">
        <v>182</v>
      </c>
    </row>
    <row r="205" spans="1:65" s="2" customFormat="1" ht="24">
      <c r="A205" s="34"/>
      <c r="B205" s="35"/>
      <c r="C205" s="186" t="s">
        <v>298</v>
      </c>
      <c r="D205" s="186" t="s">
        <v>184</v>
      </c>
      <c r="E205" s="187" t="s">
        <v>299</v>
      </c>
      <c r="F205" s="188" t="s">
        <v>300</v>
      </c>
      <c r="G205" s="189" t="s">
        <v>187</v>
      </c>
      <c r="H205" s="190">
        <v>389.80200000000002</v>
      </c>
      <c r="I205" s="191"/>
      <c r="J205" s="192">
        <f>ROUND(I205*H205,2)</f>
        <v>0</v>
      </c>
      <c r="K205" s="188" t="s">
        <v>188</v>
      </c>
      <c r="L205" s="39"/>
      <c r="M205" s="193" t="s">
        <v>1</v>
      </c>
      <c r="N205" s="194" t="s">
        <v>41</v>
      </c>
      <c r="O205" s="71"/>
      <c r="P205" s="195">
        <f>O205*H205</f>
        <v>0</v>
      </c>
      <c r="Q205" s="195">
        <v>0.22158</v>
      </c>
      <c r="R205" s="195">
        <f>Q205*H205</f>
        <v>86.372327159999998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189</v>
      </c>
      <c r="AT205" s="197" t="s">
        <v>184</v>
      </c>
      <c r="AU205" s="197" t="s">
        <v>86</v>
      </c>
      <c r="AY205" s="17" t="s">
        <v>182</v>
      </c>
      <c r="BE205" s="198">
        <f>IF(N205="základní",J205,0)</f>
        <v>0</v>
      </c>
      <c r="BF205" s="198">
        <f>IF(N205="snížená",J205,0)</f>
        <v>0</v>
      </c>
      <c r="BG205" s="198">
        <f>IF(N205="zákl. přenesená",J205,0)</f>
        <v>0</v>
      </c>
      <c r="BH205" s="198">
        <f>IF(N205="sníž. přenesená",J205,0)</f>
        <v>0</v>
      </c>
      <c r="BI205" s="198">
        <f>IF(N205="nulová",J205,0)</f>
        <v>0</v>
      </c>
      <c r="BJ205" s="17" t="s">
        <v>84</v>
      </c>
      <c r="BK205" s="198">
        <f>ROUND(I205*H205,2)</f>
        <v>0</v>
      </c>
      <c r="BL205" s="17" t="s">
        <v>189</v>
      </c>
      <c r="BM205" s="197" t="s">
        <v>301</v>
      </c>
    </row>
    <row r="206" spans="1:65" s="15" customFormat="1" ht="11.25">
      <c r="B206" s="222"/>
      <c r="C206" s="223"/>
      <c r="D206" s="201" t="s">
        <v>199</v>
      </c>
      <c r="E206" s="224" t="s">
        <v>1</v>
      </c>
      <c r="F206" s="225" t="s">
        <v>302</v>
      </c>
      <c r="G206" s="223"/>
      <c r="H206" s="224" t="s">
        <v>1</v>
      </c>
      <c r="I206" s="226"/>
      <c r="J206" s="223"/>
      <c r="K206" s="223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199</v>
      </c>
      <c r="AU206" s="231" t="s">
        <v>86</v>
      </c>
      <c r="AV206" s="15" t="s">
        <v>84</v>
      </c>
      <c r="AW206" s="15" t="s">
        <v>32</v>
      </c>
      <c r="AX206" s="15" t="s">
        <v>76</v>
      </c>
      <c r="AY206" s="231" t="s">
        <v>182</v>
      </c>
    </row>
    <row r="207" spans="1:65" s="13" customFormat="1" ht="33.75">
      <c r="B207" s="199"/>
      <c r="C207" s="200"/>
      <c r="D207" s="201" t="s">
        <v>199</v>
      </c>
      <c r="E207" s="202" t="s">
        <v>1</v>
      </c>
      <c r="F207" s="203" t="s">
        <v>303</v>
      </c>
      <c r="G207" s="200"/>
      <c r="H207" s="204">
        <v>102.789</v>
      </c>
      <c r="I207" s="205"/>
      <c r="J207" s="200"/>
      <c r="K207" s="200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199</v>
      </c>
      <c r="AU207" s="210" t="s">
        <v>86</v>
      </c>
      <c r="AV207" s="13" t="s">
        <v>86</v>
      </c>
      <c r="AW207" s="13" t="s">
        <v>32</v>
      </c>
      <c r="AX207" s="13" t="s">
        <v>76</v>
      </c>
      <c r="AY207" s="210" t="s">
        <v>182</v>
      </c>
    </row>
    <row r="208" spans="1:65" s="13" customFormat="1" ht="11.25">
      <c r="B208" s="199"/>
      <c r="C208" s="200"/>
      <c r="D208" s="201" t="s">
        <v>199</v>
      </c>
      <c r="E208" s="202" t="s">
        <v>1</v>
      </c>
      <c r="F208" s="203" t="s">
        <v>304</v>
      </c>
      <c r="G208" s="200"/>
      <c r="H208" s="204">
        <v>109.637</v>
      </c>
      <c r="I208" s="205"/>
      <c r="J208" s="200"/>
      <c r="K208" s="200"/>
      <c r="L208" s="206"/>
      <c r="M208" s="207"/>
      <c r="N208" s="208"/>
      <c r="O208" s="208"/>
      <c r="P208" s="208"/>
      <c r="Q208" s="208"/>
      <c r="R208" s="208"/>
      <c r="S208" s="208"/>
      <c r="T208" s="209"/>
      <c r="AT208" s="210" t="s">
        <v>199</v>
      </c>
      <c r="AU208" s="210" t="s">
        <v>86</v>
      </c>
      <c r="AV208" s="13" t="s">
        <v>86</v>
      </c>
      <c r="AW208" s="13" t="s">
        <v>32</v>
      </c>
      <c r="AX208" s="13" t="s">
        <v>76</v>
      </c>
      <c r="AY208" s="210" t="s">
        <v>182</v>
      </c>
    </row>
    <row r="209" spans="1:65" s="13" customFormat="1" ht="22.5">
      <c r="B209" s="199"/>
      <c r="C209" s="200"/>
      <c r="D209" s="201" t="s">
        <v>199</v>
      </c>
      <c r="E209" s="202" t="s">
        <v>1</v>
      </c>
      <c r="F209" s="203" t="s">
        <v>305</v>
      </c>
      <c r="G209" s="200"/>
      <c r="H209" s="204">
        <v>129.166</v>
      </c>
      <c r="I209" s="205"/>
      <c r="J209" s="200"/>
      <c r="K209" s="200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199</v>
      </c>
      <c r="AU209" s="210" t="s">
        <v>86</v>
      </c>
      <c r="AV209" s="13" t="s">
        <v>86</v>
      </c>
      <c r="AW209" s="13" t="s">
        <v>32</v>
      </c>
      <c r="AX209" s="13" t="s">
        <v>76</v>
      </c>
      <c r="AY209" s="210" t="s">
        <v>182</v>
      </c>
    </row>
    <row r="210" spans="1:65" s="13" customFormat="1" ht="11.25">
      <c r="B210" s="199"/>
      <c r="C210" s="200"/>
      <c r="D210" s="201" t="s">
        <v>199</v>
      </c>
      <c r="E210" s="202" t="s">
        <v>1</v>
      </c>
      <c r="F210" s="203" t="s">
        <v>306</v>
      </c>
      <c r="G210" s="200"/>
      <c r="H210" s="204">
        <v>-32.887</v>
      </c>
      <c r="I210" s="205"/>
      <c r="J210" s="200"/>
      <c r="K210" s="200"/>
      <c r="L210" s="206"/>
      <c r="M210" s="207"/>
      <c r="N210" s="208"/>
      <c r="O210" s="208"/>
      <c r="P210" s="208"/>
      <c r="Q210" s="208"/>
      <c r="R210" s="208"/>
      <c r="S210" s="208"/>
      <c r="T210" s="209"/>
      <c r="AT210" s="210" t="s">
        <v>199</v>
      </c>
      <c r="AU210" s="210" t="s">
        <v>86</v>
      </c>
      <c r="AV210" s="13" t="s">
        <v>86</v>
      </c>
      <c r="AW210" s="13" t="s">
        <v>32</v>
      </c>
      <c r="AX210" s="13" t="s">
        <v>76</v>
      </c>
      <c r="AY210" s="210" t="s">
        <v>182</v>
      </c>
    </row>
    <row r="211" spans="1:65" s="13" customFormat="1" ht="11.25">
      <c r="B211" s="199"/>
      <c r="C211" s="200"/>
      <c r="D211" s="201" t="s">
        <v>199</v>
      </c>
      <c r="E211" s="202" t="s">
        <v>1</v>
      </c>
      <c r="F211" s="203" t="s">
        <v>307</v>
      </c>
      <c r="G211" s="200"/>
      <c r="H211" s="204">
        <v>98.941999999999993</v>
      </c>
      <c r="I211" s="205"/>
      <c r="J211" s="200"/>
      <c r="K211" s="200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199</v>
      </c>
      <c r="AU211" s="210" t="s">
        <v>86</v>
      </c>
      <c r="AV211" s="13" t="s">
        <v>86</v>
      </c>
      <c r="AW211" s="13" t="s">
        <v>32</v>
      </c>
      <c r="AX211" s="13" t="s">
        <v>76</v>
      </c>
      <c r="AY211" s="210" t="s">
        <v>182</v>
      </c>
    </row>
    <row r="212" spans="1:65" s="13" customFormat="1" ht="11.25">
      <c r="B212" s="199"/>
      <c r="C212" s="200"/>
      <c r="D212" s="201" t="s">
        <v>199</v>
      </c>
      <c r="E212" s="202" t="s">
        <v>1</v>
      </c>
      <c r="F212" s="203" t="s">
        <v>308</v>
      </c>
      <c r="G212" s="200"/>
      <c r="H212" s="204">
        <v>-17.844999999999999</v>
      </c>
      <c r="I212" s="205"/>
      <c r="J212" s="200"/>
      <c r="K212" s="200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199</v>
      </c>
      <c r="AU212" s="210" t="s">
        <v>86</v>
      </c>
      <c r="AV212" s="13" t="s">
        <v>86</v>
      </c>
      <c r="AW212" s="13" t="s">
        <v>32</v>
      </c>
      <c r="AX212" s="13" t="s">
        <v>76</v>
      </c>
      <c r="AY212" s="210" t="s">
        <v>182</v>
      </c>
    </row>
    <row r="213" spans="1:65" s="14" customFormat="1" ht="11.25">
      <c r="B213" s="211"/>
      <c r="C213" s="212"/>
      <c r="D213" s="201" t="s">
        <v>199</v>
      </c>
      <c r="E213" s="213" t="s">
        <v>1</v>
      </c>
      <c r="F213" s="214" t="s">
        <v>244</v>
      </c>
      <c r="G213" s="212"/>
      <c r="H213" s="215">
        <v>389.80200000000002</v>
      </c>
      <c r="I213" s="216"/>
      <c r="J213" s="212"/>
      <c r="K213" s="212"/>
      <c r="L213" s="217"/>
      <c r="M213" s="218"/>
      <c r="N213" s="219"/>
      <c r="O213" s="219"/>
      <c r="P213" s="219"/>
      <c r="Q213" s="219"/>
      <c r="R213" s="219"/>
      <c r="S213" s="219"/>
      <c r="T213" s="220"/>
      <c r="AT213" s="221" t="s">
        <v>199</v>
      </c>
      <c r="AU213" s="221" t="s">
        <v>86</v>
      </c>
      <c r="AV213" s="14" t="s">
        <v>189</v>
      </c>
      <c r="AW213" s="14" t="s">
        <v>32</v>
      </c>
      <c r="AX213" s="14" t="s">
        <v>84</v>
      </c>
      <c r="AY213" s="221" t="s">
        <v>182</v>
      </c>
    </row>
    <row r="214" spans="1:65" s="2" customFormat="1" ht="24">
      <c r="A214" s="34"/>
      <c r="B214" s="35"/>
      <c r="C214" s="186" t="s">
        <v>309</v>
      </c>
      <c r="D214" s="186" t="s">
        <v>184</v>
      </c>
      <c r="E214" s="187" t="s">
        <v>310</v>
      </c>
      <c r="F214" s="188" t="s">
        <v>311</v>
      </c>
      <c r="G214" s="189" t="s">
        <v>187</v>
      </c>
      <c r="H214" s="190">
        <v>89.194000000000003</v>
      </c>
      <c r="I214" s="191"/>
      <c r="J214" s="192">
        <f>ROUND(I214*H214,2)</f>
        <v>0</v>
      </c>
      <c r="K214" s="188" t="s">
        <v>188</v>
      </c>
      <c r="L214" s="39"/>
      <c r="M214" s="193" t="s">
        <v>1</v>
      </c>
      <c r="N214" s="194" t="s">
        <v>41</v>
      </c>
      <c r="O214" s="71"/>
      <c r="P214" s="195">
        <f>O214*H214</f>
        <v>0</v>
      </c>
      <c r="Q214" s="195">
        <v>0.25933</v>
      </c>
      <c r="R214" s="195">
        <f>Q214*H214</f>
        <v>23.13068002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189</v>
      </c>
      <c r="AT214" s="197" t="s">
        <v>184</v>
      </c>
      <c r="AU214" s="197" t="s">
        <v>86</v>
      </c>
      <c r="AY214" s="17" t="s">
        <v>182</v>
      </c>
      <c r="BE214" s="198">
        <f>IF(N214="základní",J214,0)</f>
        <v>0</v>
      </c>
      <c r="BF214" s="198">
        <f>IF(N214="snížená",J214,0)</f>
        <v>0</v>
      </c>
      <c r="BG214" s="198">
        <f>IF(N214="zákl. přenesená",J214,0)</f>
        <v>0</v>
      </c>
      <c r="BH214" s="198">
        <f>IF(N214="sníž. přenesená",J214,0)</f>
        <v>0</v>
      </c>
      <c r="BI214" s="198">
        <f>IF(N214="nulová",J214,0)</f>
        <v>0</v>
      </c>
      <c r="BJ214" s="17" t="s">
        <v>84</v>
      </c>
      <c r="BK214" s="198">
        <f>ROUND(I214*H214,2)</f>
        <v>0</v>
      </c>
      <c r="BL214" s="17" t="s">
        <v>189</v>
      </c>
      <c r="BM214" s="197" t="s">
        <v>312</v>
      </c>
    </row>
    <row r="215" spans="1:65" s="15" customFormat="1" ht="11.25">
      <c r="B215" s="222"/>
      <c r="C215" s="223"/>
      <c r="D215" s="201" t="s">
        <v>199</v>
      </c>
      <c r="E215" s="224" t="s">
        <v>1</v>
      </c>
      <c r="F215" s="225" t="s">
        <v>313</v>
      </c>
      <c r="G215" s="223"/>
      <c r="H215" s="224" t="s">
        <v>1</v>
      </c>
      <c r="I215" s="226"/>
      <c r="J215" s="223"/>
      <c r="K215" s="223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199</v>
      </c>
      <c r="AU215" s="231" t="s">
        <v>86</v>
      </c>
      <c r="AV215" s="15" t="s">
        <v>84</v>
      </c>
      <c r="AW215" s="15" t="s">
        <v>32</v>
      </c>
      <c r="AX215" s="15" t="s">
        <v>76</v>
      </c>
      <c r="AY215" s="231" t="s">
        <v>182</v>
      </c>
    </row>
    <row r="216" spans="1:65" s="13" customFormat="1" ht="11.25">
      <c r="B216" s="199"/>
      <c r="C216" s="200"/>
      <c r="D216" s="201" t="s">
        <v>199</v>
      </c>
      <c r="E216" s="202" t="s">
        <v>1</v>
      </c>
      <c r="F216" s="203" t="s">
        <v>314</v>
      </c>
      <c r="G216" s="200"/>
      <c r="H216" s="204">
        <v>28.390999999999998</v>
      </c>
      <c r="I216" s="205"/>
      <c r="J216" s="200"/>
      <c r="K216" s="200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199</v>
      </c>
      <c r="AU216" s="210" t="s">
        <v>86</v>
      </c>
      <c r="AV216" s="13" t="s">
        <v>86</v>
      </c>
      <c r="AW216" s="13" t="s">
        <v>32</v>
      </c>
      <c r="AX216" s="13" t="s">
        <v>76</v>
      </c>
      <c r="AY216" s="210" t="s">
        <v>182</v>
      </c>
    </row>
    <row r="217" spans="1:65" s="13" customFormat="1" ht="11.25">
      <c r="B217" s="199"/>
      <c r="C217" s="200"/>
      <c r="D217" s="201" t="s">
        <v>199</v>
      </c>
      <c r="E217" s="202" t="s">
        <v>1</v>
      </c>
      <c r="F217" s="203" t="s">
        <v>315</v>
      </c>
      <c r="G217" s="200"/>
      <c r="H217" s="204">
        <v>60.802999999999997</v>
      </c>
      <c r="I217" s="205"/>
      <c r="J217" s="200"/>
      <c r="K217" s="200"/>
      <c r="L217" s="206"/>
      <c r="M217" s="207"/>
      <c r="N217" s="208"/>
      <c r="O217" s="208"/>
      <c r="P217" s="208"/>
      <c r="Q217" s="208"/>
      <c r="R217" s="208"/>
      <c r="S217" s="208"/>
      <c r="T217" s="209"/>
      <c r="AT217" s="210" t="s">
        <v>199</v>
      </c>
      <c r="AU217" s="210" t="s">
        <v>86</v>
      </c>
      <c r="AV217" s="13" t="s">
        <v>86</v>
      </c>
      <c r="AW217" s="13" t="s">
        <v>32</v>
      </c>
      <c r="AX217" s="13" t="s">
        <v>76</v>
      </c>
      <c r="AY217" s="210" t="s">
        <v>182</v>
      </c>
    </row>
    <row r="218" spans="1:65" s="14" customFormat="1" ht="11.25">
      <c r="B218" s="211"/>
      <c r="C218" s="212"/>
      <c r="D218" s="201" t="s">
        <v>199</v>
      </c>
      <c r="E218" s="213" t="s">
        <v>1</v>
      </c>
      <c r="F218" s="214" t="s">
        <v>244</v>
      </c>
      <c r="G218" s="212"/>
      <c r="H218" s="215">
        <v>89.193999999999988</v>
      </c>
      <c r="I218" s="216"/>
      <c r="J218" s="212"/>
      <c r="K218" s="212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199</v>
      </c>
      <c r="AU218" s="221" t="s">
        <v>86</v>
      </c>
      <c r="AV218" s="14" t="s">
        <v>189</v>
      </c>
      <c r="AW218" s="14" t="s">
        <v>32</v>
      </c>
      <c r="AX218" s="14" t="s">
        <v>84</v>
      </c>
      <c r="AY218" s="221" t="s">
        <v>182</v>
      </c>
    </row>
    <row r="219" spans="1:65" s="2" customFormat="1" ht="24">
      <c r="A219" s="34"/>
      <c r="B219" s="35"/>
      <c r="C219" s="186" t="s">
        <v>316</v>
      </c>
      <c r="D219" s="186" t="s">
        <v>184</v>
      </c>
      <c r="E219" s="187" t="s">
        <v>310</v>
      </c>
      <c r="F219" s="188" t="s">
        <v>311</v>
      </c>
      <c r="G219" s="189" t="s">
        <v>187</v>
      </c>
      <c r="H219" s="190">
        <v>71.554000000000002</v>
      </c>
      <c r="I219" s="191"/>
      <c r="J219" s="192">
        <f>ROUND(I219*H219,2)</f>
        <v>0</v>
      </c>
      <c r="K219" s="188" t="s">
        <v>188</v>
      </c>
      <c r="L219" s="39"/>
      <c r="M219" s="193" t="s">
        <v>1</v>
      </c>
      <c r="N219" s="194" t="s">
        <v>41</v>
      </c>
      <c r="O219" s="71"/>
      <c r="P219" s="195">
        <f>O219*H219</f>
        <v>0</v>
      </c>
      <c r="Q219" s="195">
        <v>0.25933</v>
      </c>
      <c r="R219" s="195">
        <f>Q219*H219</f>
        <v>18.556098820000003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189</v>
      </c>
      <c r="AT219" s="197" t="s">
        <v>184</v>
      </c>
      <c r="AU219" s="197" t="s">
        <v>86</v>
      </c>
      <c r="AY219" s="17" t="s">
        <v>182</v>
      </c>
      <c r="BE219" s="198">
        <f>IF(N219="základní",J219,0)</f>
        <v>0</v>
      </c>
      <c r="BF219" s="198">
        <f>IF(N219="snížená",J219,0)</f>
        <v>0</v>
      </c>
      <c r="BG219" s="198">
        <f>IF(N219="zákl. přenesená",J219,0)</f>
        <v>0</v>
      </c>
      <c r="BH219" s="198">
        <f>IF(N219="sníž. přenesená",J219,0)</f>
        <v>0</v>
      </c>
      <c r="BI219" s="198">
        <f>IF(N219="nulová",J219,0)</f>
        <v>0</v>
      </c>
      <c r="BJ219" s="17" t="s">
        <v>84</v>
      </c>
      <c r="BK219" s="198">
        <f>ROUND(I219*H219,2)</f>
        <v>0</v>
      </c>
      <c r="BL219" s="17" t="s">
        <v>189</v>
      </c>
      <c r="BM219" s="197" t="s">
        <v>317</v>
      </c>
    </row>
    <row r="220" spans="1:65" s="15" customFormat="1" ht="11.25">
      <c r="B220" s="222"/>
      <c r="C220" s="223"/>
      <c r="D220" s="201" t="s">
        <v>199</v>
      </c>
      <c r="E220" s="224" t="s">
        <v>1</v>
      </c>
      <c r="F220" s="225" t="s">
        <v>318</v>
      </c>
      <c r="G220" s="223"/>
      <c r="H220" s="224" t="s">
        <v>1</v>
      </c>
      <c r="I220" s="226"/>
      <c r="J220" s="223"/>
      <c r="K220" s="223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199</v>
      </c>
      <c r="AU220" s="231" t="s">
        <v>86</v>
      </c>
      <c r="AV220" s="15" t="s">
        <v>84</v>
      </c>
      <c r="AW220" s="15" t="s">
        <v>32</v>
      </c>
      <c r="AX220" s="15" t="s">
        <v>76</v>
      </c>
      <c r="AY220" s="231" t="s">
        <v>182</v>
      </c>
    </row>
    <row r="221" spans="1:65" s="13" customFormat="1" ht="11.25">
      <c r="B221" s="199"/>
      <c r="C221" s="200"/>
      <c r="D221" s="201" t="s">
        <v>199</v>
      </c>
      <c r="E221" s="202" t="s">
        <v>1</v>
      </c>
      <c r="F221" s="203" t="s">
        <v>319</v>
      </c>
      <c r="G221" s="200"/>
      <c r="H221" s="204">
        <v>82.79</v>
      </c>
      <c r="I221" s="205"/>
      <c r="J221" s="200"/>
      <c r="K221" s="200"/>
      <c r="L221" s="206"/>
      <c r="M221" s="207"/>
      <c r="N221" s="208"/>
      <c r="O221" s="208"/>
      <c r="P221" s="208"/>
      <c r="Q221" s="208"/>
      <c r="R221" s="208"/>
      <c r="S221" s="208"/>
      <c r="T221" s="209"/>
      <c r="AT221" s="210" t="s">
        <v>199</v>
      </c>
      <c r="AU221" s="210" t="s">
        <v>86</v>
      </c>
      <c r="AV221" s="13" t="s">
        <v>86</v>
      </c>
      <c r="AW221" s="13" t="s">
        <v>32</v>
      </c>
      <c r="AX221" s="13" t="s">
        <v>76</v>
      </c>
      <c r="AY221" s="210" t="s">
        <v>182</v>
      </c>
    </row>
    <row r="222" spans="1:65" s="13" customFormat="1" ht="11.25">
      <c r="B222" s="199"/>
      <c r="C222" s="200"/>
      <c r="D222" s="201" t="s">
        <v>199</v>
      </c>
      <c r="E222" s="202" t="s">
        <v>1</v>
      </c>
      <c r="F222" s="203" t="s">
        <v>320</v>
      </c>
      <c r="G222" s="200"/>
      <c r="H222" s="204">
        <v>-11.236000000000001</v>
      </c>
      <c r="I222" s="205"/>
      <c r="J222" s="200"/>
      <c r="K222" s="200"/>
      <c r="L222" s="206"/>
      <c r="M222" s="207"/>
      <c r="N222" s="208"/>
      <c r="O222" s="208"/>
      <c r="P222" s="208"/>
      <c r="Q222" s="208"/>
      <c r="R222" s="208"/>
      <c r="S222" s="208"/>
      <c r="T222" s="209"/>
      <c r="AT222" s="210" t="s">
        <v>199</v>
      </c>
      <c r="AU222" s="210" t="s">
        <v>86</v>
      </c>
      <c r="AV222" s="13" t="s">
        <v>86</v>
      </c>
      <c r="AW222" s="13" t="s">
        <v>32</v>
      </c>
      <c r="AX222" s="13" t="s">
        <v>76</v>
      </c>
      <c r="AY222" s="210" t="s">
        <v>182</v>
      </c>
    </row>
    <row r="223" spans="1:65" s="14" customFormat="1" ht="11.25">
      <c r="B223" s="211"/>
      <c r="C223" s="212"/>
      <c r="D223" s="201" t="s">
        <v>199</v>
      </c>
      <c r="E223" s="213" t="s">
        <v>1</v>
      </c>
      <c r="F223" s="214" t="s">
        <v>244</v>
      </c>
      <c r="G223" s="212"/>
      <c r="H223" s="215">
        <v>71.554000000000002</v>
      </c>
      <c r="I223" s="216"/>
      <c r="J223" s="212"/>
      <c r="K223" s="212"/>
      <c r="L223" s="217"/>
      <c r="M223" s="218"/>
      <c r="N223" s="219"/>
      <c r="O223" s="219"/>
      <c r="P223" s="219"/>
      <c r="Q223" s="219"/>
      <c r="R223" s="219"/>
      <c r="S223" s="219"/>
      <c r="T223" s="220"/>
      <c r="AT223" s="221" t="s">
        <v>199</v>
      </c>
      <c r="AU223" s="221" t="s">
        <v>86</v>
      </c>
      <c r="AV223" s="14" t="s">
        <v>189</v>
      </c>
      <c r="AW223" s="14" t="s">
        <v>32</v>
      </c>
      <c r="AX223" s="14" t="s">
        <v>84</v>
      </c>
      <c r="AY223" s="221" t="s">
        <v>182</v>
      </c>
    </row>
    <row r="224" spans="1:65" s="2" customFormat="1" ht="24">
      <c r="A224" s="34"/>
      <c r="B224" s="35"/>
      <c r="C224" s="186" t="s">
        <v>321</v>
      </c>
      <c r="D224" s="186" t="s">
        <v>184</v>
      </c>
      <c r="E224" s="187" t="s">
        <v>322</v>
      </c>
      <c r="F224" s="188" t="s">
        <v>323</v>
      </c>
      <c r="G224" s="189" t="s">
        <v>187</v>
      </c>
      <c r="H224" s="190">
        <v>531.19299999999998</v>
      </c>
      <c r="I224" s="191"/>
      <c r="J224" s="192">
        <f>ROUND(I224*H224,2)</f>
        <v>0</v>
      </c>
      <c r="K224" s="188" t="s">
        <v>188</v>
      </c>
      <c r="L224" s="39"/>
      <c r="M224" s="193" t="s">
        <v>1</v>
      </c>
      <c r="N224" s="194" t="s">
        <v>41</v>
      </c>
      <c r="O224" s="71"/>
      <c r="P224" s="195">
        <f>O224*H224</f>
        <v>0</v>
      </c>
      <c r="Q224" s="195">
        <v>0.28722999999999999</v>
      </c>
      <c r="R224" s="195">
        <f>Q224*H224</f>
        <v>152.57456538999998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189</v>
      </c>
      <c r="AT224" s="197" t="s">
        <v>184</v>
      </c>
      <c r="AU224" s="197" t="s">
        <v>86</v>
      </c>
      <c r="AY224" s="17" t="s">
        <v>182</v>
      </c>
      <c r="BE224" s="198">
        <f>IF(N224="základní",J224,0)</f>
        <v>0</v>
      </c>
      <c r="BF224" s="198">
        <f>IF(N224="snížená",J224,0)</f>
        <v>0</v>
      </c>
      <c r="BG224" s="198">
        <f>IF(N224="zákl. přenesená",J224,0)</f>
        <v>0</v>
      </c>
      <c r="BH224" s="198">
        <f>IF(N224="sníž. přenesená",J224,0)</f>
        <v>0</v>
      </c>
      <c r="BI224" s="198">
        <f>IF(N224="nulová",J224,0)</f>
        <v>0</v>
      </c>
      <c r="BJ224" s="17" t="s">
        <v>84</v>
      </c>
      <c r="BK224" s="198">
        <f>ROUND(I224*H224,2)</f>
        <v>0</v>
      </c>
      <c r="BL224" s="17" t="s">
        <v>189</v>
      </c>
      <c r="BM224" s="197" t="s">
        <v>324</v>
      </c>
    </row>
    <row r="225" spans="1:65" s="15" customFormat="1" ht="11.25">
      <c r="B225" s="222"/>
      <c r="C225" s="223"/>
      <c r="D225" s="201" t="s">
        <v>199</v>
      </c>
      <c r="E225" s="224" t="s">
        <v>1</v>
      </c>
      <c r="F225" s="225" t="s">
        <v>325</v>
      </c>
      <c r="G225" s="223"/>
      <c r="H225" s="224" t="s">
        <v>1</v>
      </c>
      <c r="I225" s="226"/>
      <c r="J225" s="223"/>
      <c r="K225" s="223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199</v>
      </c>
      <c r="AU225" s="231" t="s">
        <v>86</v>
      </c>
      <c r="AV225" s="15" t="s">
        <v>84</v>
      </c>
      <c r="AW225" s="15" t="s">
        <v>32</v>
      </c>
      <c r="AX225" s="15" t="s">
        <v>76</v>
      </c>
      <c r="AY225" s="231" t="s">
        <v>182</v>
      </c>
    </row>
    <row r="226" spans="1:65" s="13" customFormat="1" ht="33.75">
      <c r="B226" s="199"/>
      <c r="C226" s="200"/>
      <c r="D226" s="201" t="s">
        <v>199</v>
      </c>
      <c r="E226" s="202" t="s">
        <v>1</v>
      </c>
      <c r="F226" s="203" t="s">
        <v>326</v>
      </c>
      <c r="G226" s="200"/>
      <c r="H226" s="204">
        <v>283.36</v>
      </c>
      <c r="I226" s="205"/>
      <c r="J226" s="200"/>
      <c r="K226" s="200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199</v>
      </c>
      <c r="AU226" s="210" t="s">
        <v>86</v>
      </c>
      <c r="AV226" s="13" t="s">
        <v>86</v>
      </c>
      <c r="AW226" s="13" t="s">
        <v>32</v>
      </c>
      <c r="AX226" s="13" t="s">
        <v>76</v>
      </c>
      <c r="AY226" s="210" t="s">
        <v>182</v>
      </c>
    </row>
    <row r="227" spans="1:65" s="13" customFormat="1" ht="11.25">
      <c r="B227" s="199"/>
      <c r="C227" s="200"/>
      <c r="D227" s="201" t="s">
        <v>199</v>
      </c>
      <c r="E227" s="202" t="s">
        <v>1</v>
      </c>
      <c r="F227" s="203" t="s">
        <v>327</v>
      </c>
      <c r="G227" s="200"/>
      <c r="H227" s="204">
        <v>93.763999999999996</v>
      </c>
      <c r="I227" s="205"/>
      <c r="J227" s="200"/>
      <c r="K227" s="200"/>
      <c r="L227" s="206"/>
      <c r="M227" s="207"/>
      <c r="N227" s="208"/>
      <c r="O227" s="208"/>
      <c r="P227" s="208"/>
      <c r="Q227" s="208"/>
      <c r="R227" s="208"/>
      <c r="S227" s="208"/>
      <c r="T227" s="209"/>
      <c r="AT227" s="210" t="s">
        <v>199</v>
      </c>
      <c r="AU227" s="210" t="s">
        <v>86</v>
      </c>
      <c r="AV227" s="13" t="s">
        <v>86</v>
      </c>
      <c r="AW227" s="13" t="s">
        <v>32</v>
      </c>
      <c r="AX227" s="13" t="s">
        <v>76</v>
      </c>
      <c r="AY227" s="210" t="s">
        <v>182</v>
      </c>
    </row>
    <row r="228" spans="1:65" s="13" customFormat="1" ht="11.25">
      <c r="B228" s="199"/>
      <c r="C228" s="200"/>
      <c r="D228" s="201" t="s">
        <v>199</v>
      </c>
      <c r="E228" s="202" t="s">
        <v>1</v>
      </c>
      <c r="F228" s="203" t="s">
        <v>328</v>
      </c>
      <c r="G228" s="200"/>
      <c r="H228" s="204">
        <v>-41.6</v>
      </c>
      <c r="I228" s="205"/>
      <c r="J228" s="200"/>
      <c r="K228" s="200"/>
      <c r="L228" s="206"/>
      <c r="M228" s="207"/>
      <c r="N228" s="208"/>
      <c r="O228" s="208"/>
      <c r="P228" s="208"/>
      <c r="Q228" s="208"/>
      <c r="R228" s="208"/>
      <c r="S228" s="208"/>
      <c r="T228" s="209"/>
      <c r="AT228" s="210" t="s">
        <v>199</v>
      </c>
      <c r="AU228" s="210" t="s">
        <v>86</v>
      </c>
      <c r="AV228" s="13" t="s">
        <v>86</v>
      </c>
      <c r="AW228" s="13" t="s">
        <v>32</v>
      </c>
      <c r="AX228" s="13" t="s">
        <v>76</v>
      </c>
      <c r="AY228" s="210" t="s">
        <v>182</v>
      </c>
    </row>
    <row r="229" spans="1:65" s="13" customFormat="1" ht="11.25">
      <c r="B229" s="199"/>
      <c r="C229" s="200"/>
      <c r="D229" s="201" t="s">
        <v>199</v>
      </c>
      <c r="E229" s="202" t="s">
        <v>1</v>
      </c>
      <c r="F229" s="203" t="s">
        <v>329</v>
      </c>
      <c r="G229" s="200"/>
      <c r="H229" s="204">
        <v>-2.7949999999999999</v>
      </c>
      <c r="I229" s="205"/>
      <c r="J229" s="200"/>
      <c r="K229" s="200"/>
      <c r="L229" s="206"/>
      <c r="M229" s="207"/>
      <c r="N229" s="208"/>
      <c r="O229" s="208"/>
      <c r="P229" s="208"/>
      <c r="Q229" s="208"/>
      <c r="R229" s="208"/>
      <c r="S229" s="208"/>
      <c r="T229" s="209"/>
      <c r="AT229" s="210" t="s">
        <v>199</v>
      </c>
      <c r="AU229" s="210" t="s">
        <v>86</v>
      </c>
      <c r="AV229" s="13" t="s">
        <v>86</v>
      </c>
      <c r="AW229" s="13" t="s">
        <v>32</v>
      </c>
      <c r="AX229" s="13" t="s">
        <v>76</v>
      </c>
      <c r="AY229" s="210" t="s">
        <v>182</v>
      </c>
    </row>
    <row r="230" spans="1:65" s="13" customFormat="1" ht="33.75">
      <c r="B230" s="199"/>
      <c r="C230" s="200"/>
      <c r="D230" s="201" t="s">
        <v>199</v>
      </c>
      <c r="E230" s="202" t="s">
        <v>1</v>
      </c>
      <c r="F230" s="203" t="s">
        <v>330</v>
      </c>
      <c r="G230" s="200"/>
      <c r="H230" s="204">
        <v>257.74900000000002</v>
      </c>
      <c r="I230" s="205"/>
      <c r="J230" s="200"/>
      <c r="K230" s="200"/>
      <c r="L230" s="206"/>
      <c r="M230" s="207"/>
      <c r="N230" s="208"/>
      <c r="O230" s="208"/>
      <c r="P230" s="208"/>
      <c r="Q230" s="208"/>
      <c r="R230" s="208"/>
      <c r="S230" s="208"/>
      <c r="T230" s="209"/>
      <c r="AT230" s="210" t="s">
        <v>199</v>
      </c>
      <c r="AU230" s="210" t="s">
        <v>86</v>
      </c>
      <c r="AV230" s="13" t="s">
        <v>86</v>
      </c>
      <c r="AW230" s="13" t="s">
        <v>32</v>
      </c>
      <c r="AX230" s="13" t="s">
        <v>76</v>
      </c>
      <c r="AY230" s="210" t="s">
        <v>182</v>
      </c>
    </row>
    <row r="231" spans="1:65" s="13" customFormat="1" ht="11.25">
      <c r="B231" s="199"/>
      <c r="C231" s="200"/>
      <c r="D231" s="201" t="s">
        <v>199</v>
      </c>
      <c r="E231" s="202" t="s">
        <v>1</v>
      </c>
      <c r="F231" s="203" t="s">
        <v>331</v>
      </c>
      <c r="G231" s="200"/>
      <c r="H231" s="204">
        <v>-59.284999999999997</v>
      </c>
      <c r="I231" s="205"/>
      <c r="J231" s="200"/>
      <c r="K231" s="200"/>
      <c r="L231" s="206"/>
      <c r="M231" s="207"/>
      <c r="N231" s="208"/>
      <c r="O231" s="208"/>
      <c r="P231" s="208"/>
      <c r="Q231" s="208"/>
      <c r="R231" s="208"/>
      <c r="S231" s="208"/>
      <c r="T231" s="209"/>
      <c r="AT231" s="210" t="s">
        <v>199</v>
      </c>
      <c r="AU231" s="210" t="s">
        <v>86</v>
      </c>
      <c r="AV231" s="13" t="s">
        <v>86</v>
      </c>
      <c r="AW231" s="13" t="s">
        <v>32</v>
      </c>
      <c r="AX231" s="13" t="s">
        <v>76</v>
      </c>
      <c r="AY231" s="210" t="s">
        <v>182</v>
      </c>
    </row>
    <row r="232" spans="1:65" s="14" customFormat="1" ht="11.25">
      <c r="B232" s="211"/>
      <c r="C232" s="212"/>
      <c r="D232" s="201" t="s">
        <v>199</v>
      </c>
      <c r="E232" s="213" t="s">
        <v>1</v>
      </c>
      <c r="F232" s="214" t="s">
        <v>244</v>
      </c>
      <c r="G232" s="212"/>
      <c r="H232" s="215">
        <v>531.1930000000001</v>
      </c>
      <c r="I232" s="216"/>
      <c r="J232" s="212"/>
      <c r="K232" s="212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199</v>
      </c>
      <c r="AU232" s="221" t="s">
        <v>86</v>
      </c>
      <c r="AV232" s="14" t="s">
        <v>189</v>
      </c>
      <c r="AW232" s="14" t="s">
        <v>32</v>
      </c>
      <c r="AX232" s="14" t="s">
        <v>84</v>
      </c>
      <c r="AY232" s="221" t="s">
        <v>182</v>
      </c>
    </row>
    <row r="233" spans="1:65" s="2" customFormat="1" ht="36">
      <c r="A233" s="34"/>
      <c r="B233" s="35"/>
      <c r="C233" s="186" t="s">
        <v>332</v>
      </c>
      <c r="D233" s="186" t="s">
        <v>184</v>
      </c>
      <c r="E233" s="187" t="s">
        <v>333</v>
      </c>
      <c r="F233" s="188" t="s">
        <v>334</v>
      </c>
      <c r="G233" s="189" t="s">
        <v>187</v>
      </c>
      <c r="H233" s="190">
        <v>89.42</v>
      </c>
      <c r="I233" s="191"/>
      <c r="J233" s="192">
        <f>ROUND(I233*H233,2)</f>
        <v>0</v>
      </c>
      <c r="K233" s="188" t="s">
        <v>188</v>
      </c>
      <c r="L233" s="39"/>
      <c r="M233" s="193" t="s">
        <v>1</v>
      </c>
      <c r="N233" s="194" t="s">
        <v>41</v>
      </c>
      <c r="O233" s="71"/>
      <c r="P233" s="195">
        <f>O233*H233</f>
        <v>0</v>
      </c>
      <c r="Q233" s="195">
        <v>0.14854000000000001</v>
      </c>
      <c r="R233" s="195">
        <f>Q233*H233</f>
        <v>13.282446800000001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189</v>
      </c>
      <c r="AT233" s="197" t="s">
        <v>184</v>
      </c>
      <c r="AU233" s="197" t="s">
        <v>86</v>
      </c>
      <c r="AY233" s="17" t="s">
        <v>182</v>
      </c>
      <c r="BE233" s="198">
        <f>IF(N233="základní",J233,0)</f>
        <v>0</v>
      </c>
      <c r="BF233" s="198">
        <f>IF(N233="snížená",J233,0)</f>
        <v>0</v>
      </c>
      <c r="BG233" s="198">
        <f>IF(N233="zákl. přenesená",J233,0)</f>
        <v>0</v>
      </c>
      <c r="BH233" s="198">
        <f>IF(N233="sníž. přenesená",J233,0)</f>
        <v>0</v>
      </c>
      <c r="BI233" s="198">
        <f>IF(N233="nulová",J233,0)</f>
        <v>0</v>
      </c>
      <c r="BJ233" s="17" t="s">
        <v>84</v>
      </c>
      <c r="BK233" s="198">
        <f>ROUND(I233*H233,2)</f>
        <v>0</v>
      </c>
      <c r="BL233" s="17" t="s">
        <v>189</v>
      </c>
      <c r="BM233" s="197" t="s">
        <v>335</v>
      </c>
    </row>
    <row r="234" spans="1:65" s="13" customFormat="1" ht="11.25">
      <c r="B234" s="199"/>
      <c r="C234" s="200"/>
      <c r="D234" s="201" t="s">
        <v>199</v>
      </c>
      <c r="E234" s="202" t="s">
        <v>1</v>
      </c>
      <c r="F234" s="203" t="s">
        <v>336</v>
      </c>
      <c r="G234" s="200"/>
      <c r="H234" s="204">
        <v>89.42</v>
      </c>
      <c r="I234" s="205"/>
      <c r="J234" s="200"/>
      <c r="K234" s="200"/>
      <c r="L234" s="206"/>
      <c r="M234" s="207"/>
      <c r="N234" s="208"/>
      <c r="O234" s="208"/>
      <c r="P234" s="208"/>
      <c r="Q234" s="208"/>
      <c r="R234" s="208"/>
      <c r="S234" s="208"/>
      <c r="T234" s="209"/>
      <c r="AT234" s="210" t="s">
        <v>199</v>
      </c>
      <c r="AU234" s="210" t="s">
        <v>86</v>
      </c>
      <c r="AV234" s="13" t="s">
        <v>86</v>
      </c>
      <c r="AW234" s="13" t="s">
        <v>32</v>
      </c>
      <c r="AX234" s="13" t="s">
        <v>84</v>
      </c>
      <c r="AY234" s="210" t="s">
        <v>182</v>
      </c>
    </row>
    <row r="235" spans="1:65" s="2" customFormat="1" ht="16.5" customHeight="1">
      <c r="A235" s="34"/>
      <c r="B235" s="35"/>
      <c r="C235" s="186" t="s">
        <v>337</v>
      </c>
      <c r="D235" s="186" t="s">
        <v>184</v>
      </c>
      <c r="E235" s="187" t="s">
        <v>338</v>
      </c>
      <c r="F235" s="188" t="s">
        <v>339</v>
      </c>
      <c r="G235" s="189" t="s">
        <v>193</v>
      </c>
      <c r="H235" s="190">
        <v>105.831</v>
      </c>
      <c r="I235" s="191"/>
      <c r="J235" s="192">
        <f>ROUND(I235*H235,2)</f>
        <v>0</v>
      </c>
      <c r="K235" s="188" t="s">
        <v>188</v>
      </c>
      <c r="L235" s="39"/>
      <c r="M235" s="193" t="s">
        <v>1</v>
      </c>
      <c r="N235" s="194" t="s">
        <v>41</v>
      </c>
      <c r="O235" s="71"/>
      <c r="P235" s="195">
        <f>O235*H235</f>
        <v>0</v>
      </c>
      <c r="Q235" s="195">
        <v>2.45329</v>
      </c>
      <c r="R235" s="195">
        <f>Q235*H235</f>
        <v>259.63413399000001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189</v>
      </c>
      <c r="AT235" s="197" t="s">
        <v>184</v>
      </c>
      <c r="AU235" s="197" t="s">
        <v>86</v>
      </c>
      <c r="AY235" s="17" t="s">
        <v>182</v>
      </c>
      <c r="BE235" s="198">
        <f>IF(N235="základní",J235,0)</f>
        <v>0</v>
      </c>
      <c r="BF235" s="198">
        <f>IF(N235="snížená",J235,0)</f>
        <v>0</v>
      </c>
      <c r="BG235" s="198">
        <f>IF(N235="zákl. přenesená",J235,0)</f>
        <v>0</v>
      </c>
      <c r="BH235" s="198">
        <f>IF(N235="sníž. přenesená",J235,0)</f>
        <v>0</v>
      </c>
      <c r="BI235" s="198">
        <f>IF(N235="nulová",J235,0)</f>
        <v>0</v>
      </c>
      <c r="BJ235" s="17" t="s">
        <v>84</v>
      </c>
      <c r="BK235" s="198">
        <f>ROUND(I235*H235,2)</f>
        <v>0</v>
      </c>
      <c r="BL235" s="17" t="s">
        <v>189</v>
      </c>
      <c r="BM235" s="197" t="s">
        <v>340</v>
      </c>
    </row>
    <row r="236" spans="1:65" s="15" customFormat="1" ht="11.25">
      <c r="B236" s="222"/>
      <c r="C236" s="223"/>
      <c r="D236" s="201" t="s">
        <v>199</v>
      </c>
      <c r="E236" s="224" t="s">
        <v>1</v>
      </c>
      <c r="F236" s="225" t="s">
        <v>341</v>
      </c>
      <c r="G236" s="223"/>
      <c r="H236" s="224" t="s">
        <v>1</v>
      </c>
      <c r="I236" s="226"/>
      <c r="J236" s="223"/>
      <c r="K236" s="223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199</v>
      </c>
      <c r="AU236" s="231" t="s">
        <v>86</v>
      </c>
      <c r="AV236" s="15" t="s">
        <v>84</v>
      </c>
      <c r="AW236" s="15" t="s">
        <v>32</v>
      </c>
      <c r="AX236" s="15" t="s">
        <v>76</v>
      </c>
      <c r="AY236" s="231" t="s">
        <v>182</v>
      </c>
    </row>
    <row r="237" spans="1:65" s="13" customFormat="1" ht="22.5">
      <c r="B237" s="199"/>
      <c r="C237" s="200"/>
      <c r="D237" s="201" t="s">
        <v>199</v>
      </c>
      <c r="E237" s="202" t="s">
        <v>1</v>
      </c>
      <c r="F237" s="203" t="s">
        <v>342</v>
      </c>
      <c r="G237" s="200"/>
      <c r="H237" s="204">
        <v>68.406999999999996</v>
      </c>
      <c r="I237" s="205"/>
      <c r="J237" s="200"/>
      <c r="K237" s="200"/>
      <c r="L237" s="206"/>
      <c r="M237" s="207"/>
      <c r="N237" s="208"/>
      <c r="O237" s="208"/>
      <c r="P237" s="208"/>
      <c r="Q237" s="208"/>
      <c r="R237" s="208"/>
      <c r="S237" s="208"/>
      <c r="T237" s="209"/>
      <c r="AT237" s="210" t="s">
        <v>199</v>
      </c>
      <c r="AU237" s="210" t="s">
        <v>86</v>
      </c>
      <c r="AV237" s="13" t="s">
        <v>86</v>
      </c>
      <c r="AW237" s="13" t="s">
        <v>32</v>
      </c>
      <c r="AX237" s="13" t="s">
        <v>76</v>
      </c>
      <c r="AY237" s="210" t="s">
        <v>182</v>
      </c>
    </row>
    <row r="238" spans="1:65" s="13" customFormat="1" ht="11.25">
      <c r="B238" s="199"/>
      <c r="C238" s="200"/>
      <c r="D238" s="201" t="s">
        <v>199</v>
      </c>
      <c r="E238" s="202" t="s">
        <v>1</v>
      </c>
      <c r="F238" s="203" t="s">
        <v>343</v>
      </c>
      <c r="G238" s="200"/>
      <c r="H238" s="204">
        <v>10.569000000000001</v>
      </c>
      <c r="I238" s="205"/>
      <c r="J238" s="200"/>
      <c r="K238" s="200"/>
      <c r="L238" s="206"/>
      <c r="M238" s="207"/>
      <c r="N238" s="208"/>
      <c r="O238" s="208"/>
      <c r="P238" s="208"/>
      <c r="Q238" s="208"/>
      <c r="R238" s="208"/>
      <c r="S238" s="208"/>
      <c r="T238" s="209"/>
      <c r="AT238" s="210" t="s">
        <v>199</v>
      </c>
      <c r="AU238" s="210" t="s">
        <v>86</v>
      </c>
      <c r="AV238" s="13" t="s">
        <v>86</v>
      </c>
      <c r="AW238" s="13" t="s">
        <v>32</v>
      </c>
      <c r="AX238" s="13" t="s">
        <v>76</v>
      </c>
      <c r="AY238" s="210" t="s">
        <v>182</v>
      </c>
    </row>
    <row r="239" spans="1:65" s="15" customFormat="1" ht="11.25">
      <c r="B239" s="222"/>
      <c r="C239" s="223"/>
      <c r="D239" s="201" t="s">
        <v>199</v>
      </c>
      <c r="E239" s="224" t="s">
        <v>1</v>
      </c>
      <c r="F239" s="225" t="s">
        <v>344</v>
      </c>
      <c r="G239" s="223"/>
      <c r="H239" s="224" t="s">
        <v>1</v>
      </c>
      <c r="I239" s="226"/>
      <c r="J239" s="223"/>
      <c r="K239" s="223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199</v>
      </c>
      <c r="AU239" s="231" t="s">
        <v>86</v>
      </c>
      <c r="AV239" s="15" t="s">
        <v>84</v>
      </c>
      <c r="AW239" s="15" t="s">
        <v>32</v>
      </c>
      <c r="AX239" s="15" t="s">
        <v>76</v>
      </c>
      <c r="AY239" s="231" t="s">
        <v>182</v>
      </c>
    </row>
    <row r="240" spans="1:65" s="13" customFormat="1" ht="11.25">
      <c r="B240" s="199"/>
      <c r="C240" s="200"/>
      <c r="D240" s="201" t="s">
        <v>199</v>
      </c>
      <c r="E240" s="202" t="s">
        <v>1</v>
      </c>
      <c r="F240" s="203" t="s">
        <v>345</v>
      </c>
      <c r="G240" s="200"/>
      <c r="H240" s="204">
        <v>12.161</v>
      </c>
      <c r="I240" s="205"/>
      <c r="J240" s="200"/>
      <c r="K240" s="200"/>
      <c r="L240" s="206"/>
      <c r="M240" s="207"/>
      <c r="N240" s="208"/>
      <c r="O240" s="208"/>
      <c r="P240" s="208"/>
      <c r="Q240" s="208"/>
      <c r="R240" s="208"/>
      <c r="S240" s="208"/>
      <c r="T240" s="209"/>
      <c r="AT240" s="210" t="s">
        <v>199</v>
      </c>
      <c r="AU240" s="210" t="s">
        <v>86</v>
      </c>
      <c r="AV240" s="13" t="s">
        <v>86</v>
      </c>
      <c r="AW240" s="13" t="s">
        <v>32</v>
      </c>
      <c r="AX240" s="13" t="s">
        <v>76</v>
      </c>
      <c r="AY240" s="210" t="s">
        <v>182</v>
      </c>
    </row>
    <row r="241" spans="1:65" s="13" customFormat="1" ht="11.25">
      <c r="B241" s="199"/>
      <c r="C241" s="200"/>
      <c r="D241" s="201" t="s">
        <v>199</v>
      </c>
      <c r="E241" s="202" t="s">
        <v>1</v>
      </c>
      <c r="F241" s="203" t="s">
        <v>346</v>
      </c>
      <c r="G241" s="200"/>
      <c r="H241" s="204">
        <v>-0.75600000000000001</v>
      </c>
      <c r="I241" s="205"/>
      <c r="J241" s="200"/>
      <c r="K241" s="200"/>
      <c r="L241" s="206"/>
      <c r="M241" s="207"/>
      <c r="N241" s="208"/>
      <c r="O241" s="208"/>
      <c r="P241" s="208"/>
      <c r="Q241" s="208"/>
      <c r="R241" s="208"/>
      <c r="S241" s="208"/>
      <c r="T241" s="209"/>
      <c r="AT241" s="210" t="s">
        <v>199</v>
      </c>
      <c r="AU241" s="210" t="s">
        <v>86</v>
      </c>
      <c r="AV241" s="13" t="s">
        <v>86</v>
      </c>
      <c r="AW241" s="13" t="s">
        <v>32</v>
      </c>
      <c r="AX241" s="13" t="s">
        <v>76</v>
      </c>
      <c r="AY241" s="210" t="s">
        <v>182</v>
      </c>
    </row>
    <row r="242" spans="1:65" s="13" customFormat="1" ht="33.75">
      <c r="B242" s="199"/>
      <c r="C242" s="200"/>
      <c r="D242" s="201" t="s">
        <v>199</v>
      </c>
      <c r="E242" s="202" t="s">
        <v>1</v>
      </c>
      <c r="F242" s="203" t="s">
        <v>347</v>
      </c>
      <c r="G242" s="200"/>
      <c r="H242" s="204">
        <v>15.45</v>
      </c>
      <c r="I242" s="205"/>
      <c r="J242" s="200"/>
      <c r="K242" s="200"/>
      <c r="L242" s="206"/>
      <c r="M242" s="207"/>
      <c r="N242" s="208"/>
      <c r="O242" s="208"/>
      <c r="P242" s="208"/>
      <c r="Q242" s="208"/>
      <c r="R242" s="208"/>
      <c r="S242" s="208"/>
      <c r="T242" s="209"/>
      <c r="AT242" s="210" t="s">
        <v>199</v>
      </c>
      <c r="AU242" s="210" t="s">
        <v>86</v>
      </c>
      <c r="AV242" s="13" t="s">
        <v>86</v>
      </c>
      <c r="AW242" s="13" t="s">
        <v>32</v>
      </c>
      <c r="AX242" s="13" t="s">
        <v>76</v>
      </c>
      <c r="AY242" s="210" t="s">
        <v>182</v>
      </c>
    </row>
    <row r="243" spans="1:65" s="14" customFormat="1" ht="11.25">
      <c r="B243" s="211"/>
      <c r="C243" s="212"/>
      <c r="D243" s="201" t="s">
        <v>199</v>
      </c>
      <c r="E243" s="213" t="s">
        <v>1</v>
      </c>
      <c r="F243" s="214" t="s">
        <v>244</v>
      </c>
      <c r="G243" s="212"/>
      <c r="H243" s="215">
        <v>105.831</v>
      </c>
      <c r="I243" s="216"/>
      <c r="J243" s="212"/>
      <c r="K243" s="212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199</v>
      </c>
      <c r="AU243" s="221" t="s">
        <v>86</v>
      </c>
      <c r="AV243" s="14" t="s">
        <v>189</v>
      </c>
      <c r="AW243" s="14" t="s">
        <v>32</v>
      </c>
      <c r="AX243" s="14" t="s">
        <v>84</v>
      </c>
      <c r="AY243" s="221" t="s">
        <v>182</v>
      </c>
    </row>
    <row r="244" spans="1:65" s="2" customFormat="1" ht="24">
      <c r="A244" s="34"/>
      <c r="B244" s="35"/>
      <c r="C244" s="186" t="s">
        <v>348</v>
      </c>
      <c r="D244" s="186" t="s">
        <v>184</v>
      </c>
      <c r="E244" s="187" t="s">
        <v>349</v>
      </c>
      <c r="F244" s="188" t="s">
        <v>350</v>
      </c>
      <c r="G244" s="189" t="s">
        <v>187</v>
      </c>
      <c r="H244" s="190">
        <v>767.971</v>
      </c>
      <c r="I244" s="191"/>
      <c r="J244" s="192">
        <f>ROUND(I244*H244,2)</f>
        <v>0</v>
      </c>
      <c r="K244" s="188" t="s">
        <v>188</v>
      </c>
      <c r="L244" s="39"/>
      <c r="M244" s="193" t="s">
        <v>1</v>
      </c>
      <c r="N244" s="194" t="s">
        <v>41</v>
      </c>
      <c r="O244" s="71"/>
      <c r="P244" s="195">
        <f>O244*H244</f>
        <v>0</v>
      </c>
      <c r="Q244" s="195">
        <v>2.7499999999999998E-3</v>
      </c>
      <c r="R244" s="195">
        <f>Q244*H244</f>
        <v>2.1119202499999998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189</v>
      </c>
      <c r="AT244" s="197" t="s">
        <v>184</v>
      </c>
      <c r="AU244" s="197" t="s">
        <v>86</v>
      </c>
      <c r="AY244" s="17" t="s">
        <v>182</v>
      </c>
      <c r="BE244" s="198">
        <f>IF(N244="základní",J244,0)</f>
        <v>0</v>
      </c>
      <c r="BF244" s="198">
        <f>IF(N244="snížená",J244,0)</f>
        <v>0</v>
      </c>
      <c r="BG244" s="198">
        <f>IF(N244="zákl. přenesená",J244,0)</f>
        <v>0</v>
      </c>
      <c r="BH244" s="198">
        <f>IF(N244="sníž. přenesená",J244,0)</f>
        <v>0</v>
      </c>
      <c r="BI244" s="198">
        <f>IF(N244="nulová",J244,0)</f>
        <v>0</v>
      </c>
      <c r="BJ244" s="17" t="s">
        <v>84</v>
      </c>
      <c r="BK244" s="198">
        <f>ROUND(I244*H244,2)</f>
        <v>0</v>
      </c>
      <c r="BL244" s="17" t="s">
        <v>189</v>
      </c>
      <c r="BM244" s="197" t="s">
        <v>351</v>
      </c>
    </row>
    <row r="245" spans="1:65" s="13" customFormat="1" ht="22.5">
      <c r="B245" s="199"/>
      <c r="C245" s="200"/>
      <c r="D245" s="201" t="s">
        <v>199</v>
      </c>
      <c r="E245" s="202" t="s">
        <v>1</v>
      </c>
      <c r="F245" s="203" t="s">
        <v>352</v>
      </c>
      <c r="G245" s="200"/>
      <c r="H245" s="204">
        <v>442.74</v>
      </c>
      <c r="I245" s="205"/>
      <c r="J245" s="200"/>
      <c r="K245" s="200"/>
      <c r="L245" s="206"/>
      <c r="M245" s="207"/>
      <c r="N245" s="208"/>
      <c r="O245" s="208"/>
      <c r="P245" s="208"/>
      <c r="Q245" s="208"/>
      <c r="R245" s="208"/>
      <c r="S245" s="208"/>
      <c r="T245" s="209"/>
      <c r="AT245" s="210" t="s">
        <v>199</v>
      </c>
      <c r="AU245" s="210" t="s">
        <v>86</v>
      </c>
      <c r="AV245" s="13" t="s">
        <v>86</v>
      </c>
      <c r="AW245" s="13" t="s">
        <v>32</v>
      </c>
      <c r="AX245" s="13" t="s">
        <v>76</v>
      </c>
      <c r="AY245" s="210" t="s">
        <v>182</v>
      </c>
    </row>
    <row r="246" spans="1:65" s="13" customFormat="1" ht="22.5">
      <c r="B246" s="199"/>
      <c r="C246" s="200"/>
      <c r="D246" s="201" t="s">
        <v>199</v>
      </c>
      <c r="E246" s="202" t="s">
        <v>1</v>
      </c>
      <c r="F246" s="203" t="s">
        <v>353</v>
      </c>
      <c r="G246" s="200"/>
      <c r="H246" s="204">
        <v>184.01900000000001</v>
      </c>
      <c r="I246" s="205"/>
      <c r="J246" s="200"/>
      <c r="K246" s="200"/>
      <c r="L246" s="206"/>
      <c r="M246" s="207"/>
      <c r="N246" s="208"/>
      <c r="O246" s="208"/>
      <c r="P246" s="208"/>
      <c r="Q246" s="208"/>
      <c r="R246" s="208"/>
      <c r="S246" s="208"/>
      <c r="T246" s="209"/>
      <c r="AT246" s="210" t="s">
        <v>199</v>
      </c>
      <c r="AU246" s="210" t="s">
        <v>86</v>
      </c>
      <c r="AV246" s="13" t="s">
        <v>86</v>
      </c>
      <c r="AW246" s="13" t="s">
        <v>32</v>
      </c>
      <c r="AX246" s="13" t="s">
        <v>76</v>
      </c>
      <c r="AY246" s="210" t="s">
        <v>182</v>
      </c>
    </row>
    <row r="247" spans="1:65" s="13" customFormat="1" ht="11.25">
      <c r="B247" s="199"/>
      <c r="C247" s="200"/>
      <c r="D247" s="201" t="s">
        <v>199</v>
      </c>
      <c r="E247" s="202" t="s">
        <v>1</v>
      </c>
      <c r="F247" s="203" t="s">
        <v>354</v>
      </c>
      <c r="G247" s="200"/>
      <c r="H247" s="204">
        <v>141.21199999999999</v>
      </c>
      <c r="I247" s="205"/>
      <c r="J247" s="200"/>
      <c r="K247" s="200"/>
      <c r="L247" s="206"/>
      <c r="M247" s="207"/>
      <c r="N247" s="208"/>
      <c r="O247" s="208"/>
      <c r="P247" s="208"/>
      <c r="Q247" s="208"/>
      <c r="R247" s="208"/>
      <c r="S247" s="208"/>
      <c r="T247" s="209"/>
      <c r="AT247" s="210" t="s">
        <v>199</v>
      </c>
      <c r="AU247" s="210" t="s">
        <v>86</v>
      </c>
      <c r="AV247" s="13" t="s">
        <v>86</v>
      </c>
      <c r="AW247" s="13" t="s">
        <v>32</v>
      </c>
      <c r="AX247" s="13" t="s">
        <v>76</v>
      </c>
      <c r="AY247" s="210" t="s">
        <v>182</v>
      </c>
    </row>
    <row r="248" spans="1:65" s="14" customFormat="1" ht="11.25">
      <c r="B248" s="211"/>
      <c r="C248" s="212"/>
      <c r="D248" s="201" t="s">
        <v>199</v>
      </c>
      <c r="E248" s="213" t="s">
        <v>1</v>
      </c>
      <c r="F248" s="214" t="s">
        <v>244</v>
      </c>
      <c r="G248" s="212"/>
      <c r="H248" s="215">
        <v>767.971</v>
      </c>
      <c r="I248" s="216"/>
      <c r="J248" s="212"/>
      <c r="K248" s="212"/>
      <c r="L248" s="217"/>
      <c r="M248" s="218"/>
      <c r="N248" s="219"/>
      <c r="O248" s="219"/>
      <c r="P248" s="219"/>
      <c r="Q248" s="219"/>
      <c r="R248" s="219"/>
      <c r="S248" s="219"/>
      <c r="T248" s="220"/>
      <c r="AT248" s="221" t="s">
        <v>199</v>
      </c>
      <c r="AU248" s="221" t="s">
        <v>86</v>
      </c>
      <c r="AV248" s="14" t="s">
        <v>189</v>
      </c>
      <c r="AW248" s="14" t="s">
        <v>32</v>
      </c>
      <c r="AX248" s="14" t="s">
        <v>84</v>
      </c>
      <c r="AY248" s="221" t="s">
        <v>182</v>
      </c>
    </row>
    <row r="249" spans="1:65" s="2" customFormat="1" ht="24">
      <c r="A249" s="34"/>
      <c r="B249" s="35"/>
      <c r="C249" s="186" t="s">
        <v>355</v>
      </c>
      <c r="D249" s="186" t="s">
        <v>184</v>
      </c>
      <c r="E249" s="187" t="s">
        <v>356</v>
      </c>
      <c r="F249" s="188" t="s">
        <v>357</v>
      </c>
      <c r="G249" s="189" t="s">
        <v>187</v>
      </c>
      <c r="H249" s="190">
        <v>767.971</v>
      </c>
      <c r="I249" s="191"/>
      <c r="J249" s="192">
        <f t="shared" ref="J249:J260" si="0">ROUND(I249*H249,2)</f>
        <v>0</v>
      </c>
      <c r="K249" s="188" t="s">
        <v>188</v>
      </c>
      <c r="L249" s="39"/>
      <c r="M249" s="193" t="s">
        <v>1</v>
      </c>
      <c r="N249" s="194" t="s">
        <v>41</v>
      </c>
      <c r="O249" s="71"/>
      <c r="P249" s="195">
        <f t="shared" ref="P249:P260" si="1">O249*H249</f>
        <v>0</v>
      </c>
      <c r="Q249" s="195">
        <v>0</v>
      </c>
      <c r="R249" s="195">
        <f t="shared" ref="R249:R260" si="2">Q249*H249</f>
        <v>0</v>
      </c>
      <c r="S249" s="195">
        <v>0</v>
      </c>
      <c r="T249" s="196">
        <f t="shared" ref="T249:T260" si="3"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189</v>
      </c>
      <c r="AT249" s="197" t="s">
        <v>184</v>
      </c>
      <c r="AU249" s="197" t="s">
        <v>86</v>
      </c>
      <c r="AY249" s="17" t="s">
        <v>182</v>
      </c>
      <c r="BE249" s="198">
        <f t="shared" ref="BE249:BE260" si="4">IF(N249="základní",J249,0)</f>
        <v>0</v>
      </c>
      <c r="BF249" s="198">
        <f t="shared" ref="BF249:BF260" si="5">IF(N249="snížená",J249,0)</f>
        <v>0</v>
      </c>
      <c r="BG249" s="198">
        <f t="shared" ref="BG249:BG260" si="6">IF(N249="zákl. přenesená",J249,0)</f>
        <v>0</v>
      </c>
      <c r="BH249" s="198">
        <f t="shared" ref="BH249:BH260" si="7">IF(N249="sníž. přenesená",J249,0)</f>
        <v>0</v>
      </c>
      <c r="BI249" s="198">
        <f t="shared" ref="BI249:BI260" si="8">IF(N249="nulová",J249,0)</f>
        <v>0</v>
      </c>
      <c r="BJ249" s="17" t="s">
        <v>84</v>
      </c>
      <c r="BK249" s="198">
        <f t="shared" ref="BK249:BK260" si="9">ROUND(I249*H249,2)</f>
        <v>0</v>
      </c>
      <c r="BL249" s="17" t="s">
        <v>189</v>
      </c>
      <c r="BM249" s="197" t="s">
        <v>358</v>
      </c>
    </row>
    <row r="250" spans="1:65" s="2" customFormat="1" ht="16.5" customHeight="1">
      <c r="A250" s="34"/>
      <c r="B250" s="35"/>
      <c r="C250" s="186" t="s">
        <v>359</v>
      </c>
      <c r="D250" s="186" t="s">
        <v>184</v>
      </c>
      <c r="E250" s="187" t="s">
        <v>360</v>
      </c>
      <c r="F250" s="188" t="s">
        <v>361</v>
      </c>
      <c r="G250" s="189" t="s">
        <v>216</v>
      </c>
      <c r="H250" s="190">
        <v>0.13600000000000001</v>
      </c>
      <c r="I250" s="191"/>
      <c r="J250" s="192">
        <f t="shared" si="0"/>
        <v>0</v>
      </c>
      <c r="K250" s="188" t="s">
        <v>188</v>
      </c>
      <c r="L250" s="39"/>
      <c r="M250" s="193" t="s">
        <v>1</v>
      </c>
      <c r="N250" s="194" t="s">
        <v>41</v>
      </c>
      <c r="O250" s="71"/>
      <c r="P250" s="195">
        <f t="shared" si="1"/>
        <v>0</v>
      </c>
      <c r="Q250" s="195">
        <v>1.04881</v>
      </c>
      <c r="R250" s="195">
        <f t="shared" si="2"/>
        <v>0.14263816000000001</v>
      </c>
      <c r="S250" s="195">
        <v>0</v>
      </c>
      <c r="T250" s="196">
        <f t="shared" si="3"/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189</v>
      </c>
      <c r="AT250" s="197" t="s">
        <v>184</v>
      </c>
      <c r="AU250" s="197" t="s">
        <v>86</v>
      </c>
      <c r="AY250" s="17" t="s">
        <v>182</v>
      </c>
      <c r="BE250" s="198">
        <f t="shared" si="4"/>
        <v>0</v>
      </c>
      <c r="BF250" s="198">
        <f t="shared" si="5"/>
        <v>0</v>
      </c>
      <c r="BG250" s="198">
        <f t="shared" si="6"/>
        <v>0</v>
      </c>
      <c r="BH250" s="198">
        <f t="shared" si="7"/>
        <v>0</v>
      </c>
      <c r="BI250" s="198">
        <f t="shared" si="8"/>
        <v>0</v>
      </c>
      <c r="BJ250" s="17" t="s">
        <v>84</v>
      </c>
      <c r="BK250" s="198">
        <f t="shared" si="9"/>
        <v>0</v>
      </c>
      <c r="BL250" s="17" t="s">
        <v>189</v>
      </c>
      <c r="BM250" s="197" t="s">
        <v>362</v>
      </c>
    </row>
    <row r="251" spans="1:65" s="2" customFormat="1" ht="21.75" customHeight="1">
      <c r="A251" s="34"/>
      <c r="B251" s="35"/>
      <c r="C251" s="186" t="s">
        <v>363</v>
      </c>
      <c r="D251" s="186" t="s">
        <v>184</v>
      </c>
      <c r="E251" s="187" t="s">
        <v>364</v>
      </c>
      <c r="F251" s="188" t="s">
        <v>365</v>
      </c>
      <c r="G251" s="189" t="s">
        <v>366</v>
      </c>
      <c r="H251" s="190">
        <v>14</v>
      </c>
      <c r="I251" s="191"/>
      <c r="J251" s="192">
        <f t="shared" si="0"/>
        <v>0</v>
      </c>
      <c r="K251" s="188" t="s">
        <v>188</v>
      </c>
      <c r="L251" s="39"/>
      <c r="M251" s="193" t="s">
        <v>1</v>
      </c>
      <c r="N251" s="194" t="s">
        <v>41</v>
      </c>
      <c r="O251" s="71"/>
      <c r="P251" s="195">
        <f t="shared" si="1"/>
        <v>0</v>
      </c>
      <c r="Q251" s="195">
        <v>2.2780000000000002E-2</v>
      </c>
      <c r="R251" s="195">
        <f t="shared" si="2"/>
        <v>0.31892000000000004</v>
      </c>
      <c r="S251" s="195">
        <v>0</v>
      </c>
      <c r="T251" s="196">
        <f t="shared" si="3"/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189</v>
      </c>
      <c r="AT251" s="197" t="s">
        <v>184</v>
      </c>
      <c r="AU251" s="197" t="s">
        <v>86</v>
      </c>
      <c r="AY251" s="17" t="s">
        <v>182</v>
      </c>
      <c r="BE251" s="198">
        <f t="shared" si="4"/>
        <v>0</v>
      </c>
      <c r="BF251" s="198">
        <f t="shared" si="5"/>
        <v>0</v>
      </c>
      <c r="BG251" s="198">
        <f t="shared" si="6"/>
        <v>0</v>
      </c>
      <c r="BH251" s="198">
        <f t="shared" si="7"/>
        <v>0</v>
      </c>
      <c r="BI251" s="198">
        <f t="shared" si="8"/>
        <v>0</v>
      </c>
      <c r="BJ251" s="17" t="s">
        <v>84</v>
      </c>
      <c r="BK251" s="198">
        <f t="shared" si="9"/>
        <v>0</v>
      </c>
      <c r="BL251" s="17" t="s">
        <v>189</v>
      </c>
      <c r="BM251" s="197" t="s">
        <v>367</v>
      </c>
    </row>
    <row r="252" spans="1:65" s="2" customFormat="1" ht="21.75" customHeight="1">
      <c r="A252" s="34"/>
      <c r="B252" s="35"/>
      <c r="C252" s="186" t="s">
        <v>368</v>
      </c>
      <c r="D252" s="186" t="s">
        <v>184</v>
      </c>
      <c r="E252" s="187" t="s">
        <v>369</v>
      </c>
      <c r="F252" s="188" t="s">
        <v>370</v>
      </c>
      <c r="G252" s="189" t="s">
        <v>366</v>
      </c>
      <c r="H252" s="190">
        <v>3</v>
      </c>
      <c r="I252" s="191"/>
      <c r="J252" s="192">
        <f t="shared" si="0"/>
        <v>0</v>
      </c>
      <c r="K252" s="188" t="s">
        <v>188</v>
      </c>
      <c r="L252" s="39"/>
      <c r="M252" s="193" t="s">
        <v>1</v>
      </c>
      <c r="N252" s="194" t="s">
        <v>41</v>
      </c>
      <c r="O252" s="71"/>
      <c r="P252" s="195">
        <f t="shared" si="1"/>
        <v>0</v>
      </c>
      <c r="Q252" s="195">
        <v>4.0550000000000003E-2</v>
      </c>
      <c r="R252" s="195">
        <f t="shared" si="2"/>
        <v>0.12165000000000001</v>
      </c>
      <c r="S252" s="195">
        <v>0</v>
      </c>
      <c r="T252" s="196">
        <f t="shared" si="3"/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189</v>
      </c>
      <c r="AT252" s="197" t="s">
        <v>184</v>
      </c>
      <c r="AU252" s="197" t="s">
        <v>86</v>
      </c>
      <c r="AY252" s="17" t="s">
        <v>182</v>
      </c>
      <c r="BE252" s="198">
        <f t="shared" si="4"/>
        <v>0</v>
      </c>
      <c r="BF252" s="198">
        <f t="shared" si="5"/>
        <v>0</v>
      </c>
      <c r="BG252" s="198">
        <f t="shared" si="6"/>
        <v>0</v>
      </c>
      <c r="BH252" s="198">
        <f t="shared" si="7"/>
        <v>0</v>
      </c>
      <c r="BI252" s="198">
        <f t="shared" si="8"/>
        <v>0</v>
      </c>
      <c r="BJ252" s="17" t="s">
        <v>84</v>
      </c>
      <c r="BK252" s="198">
        <f t="shared" si="9"/>
        <v>0</v>
      </c>
      <c r="BL252" s="17" t="s">
        <v>189</v>
      </c>
      <c r="BM252" s="197" t="s">
        <v>371</v>
      </c>
    </row>
    <row r="253" spans="1:65" s="2" customFormat="1" ht="21.75" customHeight="1">
      <c r="A253" s="34"/>
      <c r="B253" s="35"/>
      <c r="C253" s="186" t="s">
        <v>372</v>
      </c>
      <c r="D253" s="186" t="s">
        <v>184</v>
      </c>
      <c r="E253" s="187" t="s">
        <v>373</v>
      </c>
      <c r="F253" s="188" t="s">
        <v>374</v>
      </c>
      <c r="G253" s="189" t="s">
        <v>366</v>
      </c>
      <c r="H253" s="190">
        <v>6</v>
      </c>
      <c r="I253" s="191"/>
      <c r="J253" s="192">
        <f t="shared" si="0"/>
        <v>0</v>
      </c>
      <c r="K253" s="188" t="s">
        <v>188</v>
      </c>
      <c r="L253" s="39"/>
      <c r="M253" s="193" t="s">
        <v>1</v>
      </c>
      <c r="N253" s="194" t="s">
        <v>41</v>
      </c>
      <c r="O253" s="71"/>
      <c r="P253" s="195">
        <f t="shared" si="1"/>
        <v>0</v>
      </c>
      <c r="Q253" s="195">
        <v>3.6549999999999999E-2</v>
      </c>
      <c r="R253" s="195">
        <f t="shared" si="2"/>
        <v>0.21929999999999999</v>
      </c>
      <c r="S253" s="195">
        <v>0</v>
      </c>
      <c r="T253" s="196">
        <f t="shared" si="3"/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189</v>
      </c>
      <c r="AT253" s="197" t="s">
        <v>184</v>
      </c>
      <c r="AU253" s="197" t="s">
        <v>86</v>
      </c>
      <c r="AY253" s="17" t="s">
        <v>182</v>
      </c>
      <c r="BE253" s="198">
        <f t="shared" si="4"/>
        <v>0</v>
      </c>
      <c r="BF253" s="198">
        <f t="shared" si="5"/>
        <v>0</v>
      </c>
      <c r="BG253" s="198">
        <f t="shared" si="6"/>
        <v>0</v>
      </c>
      <c r="BH253" s="198">
        <f t="shared" si="7"/>
        <v>0</v>
      </c>
      <c r="BI253" s="198">
        <f t="shared" si="8"/>
        <v>0</v>
      </c>
      <c r="BJ253" s="17" t="s">
        <v>84</v>
      </c>
      <c r="BK253" s="198">
        <f t="shared" si="9"/>
        <v>0</v>
      </c>
      <c r="BL253" s="17" t="s">
        <v>189</v>
      </c>
      <c r="BM253" s="197" t="s">
        <v>375</v>
      </c>
    </row>
    <row r="254" spans="1:65" s="2" customFormat="1" ht="21.75" customHeight="1">
      <c r="A254" s="34"/>
      <c r="B254" s="35"/>
      <c r="C254" s="186" t="s">
        <v>376</v>
      </c>
      <c r="D254" s="186" t="s">
        <v>184</v>
      </c>
      <c r="E254" s="187" t="s">
        <v>377</v>
      </c>
      <c r="F254" s="188" t="s">
        <v>378</v>
      </c>
      <c r="G254" s="189" t="s">
        <v>366</v>
      </c>
      <c r="H254" s="190">
        <v>57</v>
      </c>
      <c r="I254" s="191"/>
      <c r="J254" s="192">
        <f t="shared" si="0"/>
        <v>0</v>
      </c>
      <c r="K254" s="188" t="s">
        <v>188</v>
      </c>
      <c r="L254" s="39"/>
      <c r="M254" s="193" t="s">
        <v>1</v>
      </c>
      <c r="N254" s="194" t="s">
        <v>41</v>
      </c>
      <c r="O254" s="71"/>
      <c r="P254" s="195">
        <f t="shared" si="1"/>
        <v>0</v>
      </c>
      <c r="Q254" s="195">
        <v>4.555E-2</v>
      </c>
      <c r="R254" s="195">
        <f t="shared" si="2"/>
        <v>2.5963500000000002</v>
      </c>
      <c r="S254" s="195">
        <v>0</v>
      </c>
      <c r="T254" s="196">
        <f t="shared" si="3"/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189</v>
      </c>
      <c r="AT254" s="197" t="s">
        <v>184</v>
      </c>
      <c r="AU254" s="197" t="s">
        <v>86</v>
      </c>
      <c r="AY254" s="17" t="s">
        <v>182</v>
      </c>
      <c r="BE254" s="198">
        <f t="shared" si="4"/>
        <v>0</v>
      </c>
      <c r="BF254" s="198">
        <f t="shared" si="5"/>
        <v>0</v>
      </c>
      <c r="BG254" s="198">
        <f t="shared" si="6"/>
        <v>0</v>
      </c>
      <c r="BH254" s="198">
        <f t="shared" si="7"/>
        <v>0</v>
      </c>
      <c r="BI254" s="198">
        <f t="shared" si="8"/>
        <v>0</v>
      </c>
      <c r="BJ254" s="17" t="s">
        <v>84</v>
      </c>
      <c r="BK254" s="198">
        <f t="shared" si="9"/>
        <v>0</v>
      </c>
      <c r="BL254" s="17" t="s">
        <v>189</v>
      </c>
      <c r="BM254" s="197" t="s">
        <v>379</v>
      </c>
    </row>
    <row r="255" spans="1:65" s="2" customFormat="1" ht="21.75" customHeight="1">
      <c r="A255" s="34"/>
      <c r="B255" s="35"/>
      <c r="C255" s="186" t="s">
        <v>380</v>
      </c>
      <c r="D255" s="186" t="s">
        <v>184</v>
      </c>
      <c r="E255" s="187" t="s">
        <v>381</v>
      </c>
      <c r="F255" s="188" t="s">
        <v>382</v>
      </c>
      <c r="G255" s="189" t="s">
        <v>366</v>
      </c>
      <c r="H255" s="190">
        <v>8</v>
      </c>
      <c r="I255" s="191"/>
      <c r="J255" s="192">
        <f t="shared" si="0"/>
        <v>0</v>
      </c>
      <c r="K255" s="188" t="s">
        <v>188</v>
      </c>
      <c r="L255" s="39"/>
      <c r="M255" s="193" t="s">
        <v>1</v>
      </c>
      <c r="N255" s="194" t="s">
        <v>41</v>
      </c>
      <c r="O255" s="71"/>
      <c r="P255" s="195">
        <f t="shared" si="1"/>
        <v>0</v>
      </c>
      <c r="Q255" s="195">
        <v>5.4550000000000001E-2</v>
      </c>
      <c r="R255" s="195">
        <f t="shared" si="2"/>
        <v>0.43640000000000001</v>
      </c>
      <c r="S255" s="195">
        <v>0</v>
      </c>
      <c r="T255" s="196">
        <f t="shared" si="3"/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189</v>
      </c>
      <c r="AT255" s="197" t="s">
        <v>184</v>
      </c>
      <c r="AU255" s="197" t="s">
        <v>86</v>
      </c>
      <c r="AY255" s="17" t="s">
        <v>182</v>
      </c>
      <c r="BE255" s="198">
        <f t="shared" si="4"/>
        <v>0</v>
      </c>
      <c r="BF255" s="198">
        <f t="shared" si="5"/>
        <v>0</v>
      </c>
      <c r="BG255" s="198">
        <f t="shared" si="6"/>
        <v>0</v>
      </c>
      <c r="BH255" s="198">
        <f t="shared" si="7"/>
        <v>0</v>
      </c>
      <c r="BI255" s="198">
        <f t="shared" si="8"/>
        <v>0</v>
      </c>
      <c r="BJ255" s="17" t="s">
        <v>84</v>
      </c>
      <c r="BK255" s="198">
        <f t="shared" si="9"/>
        <v>0</v>
      </c>
      <c r="BL255" s="17" t="s">
        <v>189</v>
      </c>
      <c r="BM255" s="197" t="s">
        <v>383</v>
      </c>
    </row>
    <row r="256" spans="1:65" s="2" customFormat="1" ht="21.75" customHeight="1">
      <c r="A256" s="34"/>
      <c r="B256" s="35"/>
      <c r="C256" s="186" t="s">
        <v>384</v>
      </c>
      <c r="D256" s="186" t="s">
        <v>184</v>
      </c>
      <c r="E256" s="187" t="s">
        <v>385</v>
      </c>
      <c r="F256" s="188" t="s">
        <v>386</v>
      </c>
      <c r="G256" s="189" t="s">
        <v>366</v>
      </c>
      <c r="H256" s="190">
        <v>22</v>
      </c>
      <c r="I256" s="191"/>
      <c r="J256" s="192">
        <f t="shared" si="0"/>
        <v>0</v>
      </c>
      <c r="K256" s="188" t="s">
        <v>188</v>
      </c>
      <c r="L256" s="39"/>
      <c r="M256" s="193" t="s">
        <v>1</v>
      </c>
      <c r="N256" s="194" t="s">
        <v>41</v>
      </c>
      <c r="O256" s="71"/>
      <c r="P256" s="195">
        <f t="shared" si="1"/>
        <v>0</v>
      </c>
      <c r="Q256" s="195">
        <v>6.3549999999999995E-2</v>
      </c>
      <c r="R256" s="195">
        <f t="shared" si="2"/>
        <v>1.3980999999999999</v>
      </c>
      <c r="S256" s="195">
        <v>0</v>
      </c>
      <c r="T256" s="196">
        <f t="shared" si="3"/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189</v>
      </c>
      <c r="AT256" s="197" t="s">
        <v>184</v>
      </c>
      <c r="AU256" s="197" t="s">
        <v>86</v>
      </c>
      <c r="AY256" s="17" t="s">
        <v>182</v>
      </c>
      <c r="BE256" s="198">
        <f t="shared" si="4"/>
        <v>0</v>
      </c>
      <c r="BF256" s="198">
        <f t="shared" si="5"/>
        <v>0</v>
      </c>
      <c r="BG256" s="198">
        <f t="shared" si="6"/>
        <v>0</v>
      </c>
      <c r="BH256" s="198">
        <f t="shared" si="7"/>
        <v>0</v>
      </c>
      <c r="BI256" s="198">
        <f t="shared" si="8"/>
        <v>0</v>
      </c>
      <c r="BJ256" s="17" t="s">
        <v>84</v>
      </c>
      <c r="BK256" s="198">
        <f t="shared" si="9"/>
        <v>0</v>
      </c>
      <c r="BL256" s="17" t="s">
        <v>189</v>
      </c>
      <c r="BM256" s="197" t="s">
        <v>387</v>
      </c>
    </row>
    <row r="257" spans="1:65" s="2" customFormat="1" ht="21.75" customHeight="1">
      <c r="A257" s="34"/>
      <c r="B257" s="35"/>
      <c r="C257" s="186" t="s">
        <v>388</v>
      </c>
      <c r="D257" s="186" t="s">
        <v>184</v>
      </c>
      <c r="E257" s="187" t="s">
        <v>389</v>
      </c>
      <c r="F257" s="188" t="s">
        <v>390</v>
      </c>
      <c r="G257" s="189" t="s">
        <v>366</v>
      </c>
      <c r="H257" s="190">
        <v>12</v>
      </c>
      <c r="I257" s="191"/>
      <c r="J257" s="192">
        <f t="shared" si="0"/>
        <v>0</v>
      </c>
      <c r="K257" s="188" t="s">
        <v>188</v>
      </c>
      <c r="L257" s="39"/>
      <c r="M257" s="193" t="s">
        <v>1</v>
      </c>
      <c r="N257" s="194" t="s">
        <v>41</v>
      </c>
      <c r="O257" s="71"/>
      <c r="P257" s="195">
        <f t="shared" si="1"/>
        <v>0</v>
      </c>
      <c r="Q257" s="195">
        <v>7.2849999999999998E-2</v>
      </c>
      <c r="R257" s="195">
        <f t="shared" si="2"/>
        <v>0.87419999999999998</v>
      </c>
      <c r="S257" s="195">
        <v>0</v>
      </c>
      <c r="T257" s="196">
        <f t="shared" si="3"/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189</v>
      </c>
      <c r="AT257" s="197" t="s">
        <v>184</v>
      </c>
      <c r="AU257" s="197" t="s">
        <v>86</v>
      </c>
      <c r="AY257" s="17" t="s">
        <v>182</v>
      </c>
      <c r="BE257" s="198">
        <f t="shared" si="4"/>
        <v>0</v>
      </c>
      <c r="BF257" s="198">
        <f t="shared" si="5"/>
        <v>0</v>
      </c>
      <c r="BG257" s="198">
        <f t="shared" si="6"/>
        <v>0</v>
      </c>
      <c r="BH257" s="198">
        <f t="shared" si="7"/>
        <v>0</v>
      </c>
      <c r="BI257" s="198">
        <f t="shared" si="8"/>
        <v>0</v>
      </c>
      <c r="BJ257" s="17" t="s">
        <v>84</v>
      </c>
      <c r="BK257" s="198">
        <f t="shared" si="9"/>
        <v>0</v>
      </c>
      <c r="BL257" s="17" t="s">
        <v>189</v>
      </c>
      <c r="BM257" s="197" t="s">
        <v>391</v>
      </c>
    </row>
    <row r="258" spans="1:65" s="2" customFormat="1" ht="21.75" customHeight="1">
      <c r="A258" s="34"/>
      <c r="B258" s="35"/>
      <c r="C258" s="186" t="s">
        <v>392</v>
      </c>
      <c r="D258" s="186" t="s">
        <v>184</v>
      </c>
      <c r="E258" s="187" t="s">
        <v>393</v>
      </c>
      <c r="F258" s="188" t="s">
        <v>394</v>
      </c>
      <c r="G258" s="189" t="s">
        <v>366</v>
      </c>
      <c r="H258" s="190">
        <v>13</v>
      </c>
      <c r="I258" s="191"/>
      <c r="J258" s="192">
        <f t="shared" si="0"/>
        <v>0</v>
      </c>
      <c r="K258" s="188" t="s">
        <v>188</v>
      </c>
      <c r="L258" s="39"/>
      <c r="M258" s="193" t="s">
        <v>1</v>
      </c>
      <c r="N258" s="194" t="s">
        <v>41</v>
      </c>
      <c r="O258" s="71"/>
      <c r="P258" s="195">
        <f t="shared" si="1"/>
        <v>0</v>
      </c>
      <c r="Q258" s="195">
        <v>8.1850000000000006E-2</v>
      </c>
      <c r="R258" s="195">
        <f t="shared" si="2"/>
        <v>1.0640500000000002</v>
      </c>
      <c r="S258" s="195">
        <v>0</v>
      </c>
      <c r="T258" s="196">
        <f t="shared" si="3"/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189</v>
      </c>
      <c r="AT258" s="197" t="s">
        <v>184</v>
      </c>
      <c r="AU258" s="197" t="s">
        <v>86</v>
      </c>
      <c r="AY258" s="17" t="s">
        <v>182</v>
      </c>
      <c r="BE258" s="198">
        <f t="shared" si="4"/>
        <v>0</v>
      </c>
      <c r="BF258" s="198">
        <f t="shared" si="5"/>
        <v>0</v>
      </c>
      <c r="BG258" s="198">
        <f t="shared" si="6"/>
        <v>0</v>
      </c>
      <c r="BH258" s="198">
        <f t="shared" si="7"/>
        <v>0</v>
      </c>
      <c r="BI258" s="198">
        <f t="shared" si="8"/>
        <v>0</v>
      </c>
      <c r="BJ258" s="17" t="s">
        <v>84</v>
      </c>
      <c r="BK258" s="198">
        <f t="shared" si="9"/>
        <v>0</v>
      </c>
      <c r="BL258" s="17" t="s">
        <v>189</v>
      </c>
      <c r="BM258" s="197" t="s">
        <v>395</v>
      </c>
    </row>
    <row r="259" spans="1:65" s="2" customFormat="1" ht="21.75" customHeight="1">
      <c r="A259" s="34"/>
      <c r="B259" s="35"/>
      <c r="C259" s="186" t="s">
        <v>396</v>
      </c>
      <c r="D259" s="186" t="s">
        <v>184</v>
      </c>
      <c r="E259" s="187" t="s">
        <v>397</v>
      </c>
      <c r="F259" s="188" t="s">
        <v>398</v>
      </c>
      <c r="G259" s="189" t="s">
        <v>366</v>
      </c>
      <c r="H259" s="190">
        <v>16</v>
      </c>
      <c r="I259" s="191"/>
      <c r="J259" s="192">
        <f t="shared" si="0"/>
        <v>0</v>
      </c>
      <c r="K259" s="188" t="s">
        <v>188</v>
      </c>
      <c r="L259" s="39"/>
      <c r="M259" s="193" t="s">
        <v>1</v>
      </c>
      <c r="N259" s="194" t="s">
        <v>41</v>
      </c>
      <c r="O259" s="71"/>
      <c r="P259" s="195">
        <f t="shared" si="1"/>
        <v>0</v>
      </c>
      <c r="Q259" s="195">
        <v>9.1050000000000006E-2</v>
      </c>
      <c r="R259" s="195">
        <f t="shared" si="2"/>
        <v>1.4568000000000001</v>
      </c>
      <c r="S259" s="195">
        <v>0</v>
      </c>
      <c r="T259" s="196">
        <f t="shared" si="3"/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189</v>
      </c>
      <c r="AT259" s="197" t="s">
        <v>184</v>
      </c>
      <c r="AU259" s="197" t="s">
        <v>86</v>
      </c>
      <c r="AY259" s="17" t="s">
        <v>182</v>
      </c>
      <c r="BE259" s="198">
        <f t="shared" si="4"/>
        <v>0</v>
      </c>
      <c r="BF259" s="198">
        <f t="shared" si="5"/>
        <v>0</v>
      </c>
      <c r="BG259" s="198">
        <f t="shared" si="6"/>
        <v>0</v>
      </c>
      <c r="BH259" s="198">
        <f t="shared" si="7"/>
        <v>0</v>
      </c>
      <c r="BI259" s="198">
        <f t="shared" si="8"/>
        <v>0</v>
      </c>
      <c r="BJ259" s="17" t="s">
        <v>84</v>
      </c>
      <c r="BK259" s="198">
        <f t="shared" si="9"/>
        <v>0</v>
      </c>
      <c r="BL259" s="17" t="s">
        <v>189</v>
      </c>
      <c r="BM259" s="197" t="s">
        <v>399</v>
      </c>
    </row>
    <row r="260" spans="1:65" s="2" customFormat="1" ht="16.5" customHeight="1">
      <c r="A260" s="34"/>
      <c r="B260" s="35"/>
      <c r="C260" s="186" t="s">
        <v>400</v>
      </c>
      <c r="D260" s="186" t="s">
        <v>184</v>
      </c>
      <c r="E260" s="187" t="s">
        <v>401</v>
      </c>
      <c r="F260" s="188" t="s">
        <v>402</v>
      </c>
      <c r="G260" s="189" t="s">
        <v>193</v>
      </c>
      <c r="H260" s="190">
        <v>12.375</v>
      </c>
      <c r="I260" s="191"/>
      <c r="J260" s="192">
        <f t="shared" si="0"/>
        <v>0</v>
      </c>
      <c r="K260" s="188" t="s">
        <v>188</v>
      </c>
      <c r="L260" s="39"/>
      <c r="M260" s="193" t="s">
        <v>1</v>
      </c>
      <c r="N260" s="194" t="s">
        <v>41</v>
      </c>
      <c r="O260" s="71"/>
      <c r="P260" s="195">
        <f t="shared" si="1"/>
        <v>0</v>
      </c>
      <c r="Q260" s="195">
        <v>2.4533</v>
      </c>
      <c r="R260" s="195">
        <f t="shared" si="2"/>
        <v>30.3595875</v>
      </c>
      <c r="S260" s="195">
        <v>0</v>
      </c>
      <c r="T260" s="196">
        <f t="shared" si="3"/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189</v>
      </c>
      <c r="AT260" s="197" t="s">
        <v>184</v>
      </c>
      <c r="AU260" s="197" t="s">
        <v>86</v>
      </c>
      <c r="AY260" s="17" t="s">
        <v>182</v>
      </c>
      <c r="BE260" s="198">
        <f t="shared" si="4"/>
        <v>0</v>
      </c>
      <c r="BF260" s="198">
        <f t="shared" si="5"/>
        <v>0</v>
      </c>
      <c r="BG260" s="198">
        <f t="shared" si="6"/>
        <v>0</v>
      </c>
      <c r="BH260" s="198">
        <f t="shared" si="7"/>
        <v>0</v>
      </c>
      <c r="BI260" s="198">
        <f t="shared" si="8"/>
        <v>0</v>
      </c>
      <c r="BJ260" s="17" t="s">
        <v>84</v>
      </c>
      <c r="BK260" s="198">
        <f t="shared" si="9"/>
        <v>0</v>
      </c>
      <c r="BL260" s="17" t="s">
        <v>189</v>
      </c>
      <c r="BM260" s="197" t="s">
        <v>403</v>
      </c>
    </row>
    <row r="261" spans="1:65" s="13" customFormat="1" ht="11.25">
      <c r="B261" s="199"/>
      <c r="C261" s="200"/>
      <c r="D261" s="201" t="s">
        <v>199</v>
      </c>
      <c r="E261" s="202" t="s">
        <v>1</v>
      </c>
      <c r="F261" s="203" t="s">
        <v>404</v>
      </c>
      <c r="G261" s="200"/>
      <c r="H261" s="204">
        <v>2.0249999999999999</v>
      </c>
      <c r="I261" s="205"/>
      <c r="J261" s="200"/>
      <c r="K261" s="200"/>
      <c r="L261" s="206"/>
      <c r="M261" s="207"/>
      <c r="N261" s="208"/>
      <c r="O261" s="208"/>
      <c r="P261" s="208"/>
      <c r="Q261" s="208"/>
      <c r="R261" s="208"/>
      <c r="S261" s="208"/>
      <c r="T261" s="209"/>
      <c r="AT261" s="210" t="s">
        <v>199</v>
      </c>
      <c r="AU261" s="210" t="s">
        <v>86</v>
      </c>
      <c r="AV261" s="13" t="s">
        <v>86</v>
      </c>
      <c r="AW261" s="13" t="s">
        <v>32</v>
      </c>
      <c r="AX261" s="13" t="s">
        <v>76</v>
      </c>
      <c r="AY261" s="210" t="s">
        <v>182</v>
      </c>
    </row>
    <row r="262" spans="1:65" s="13" customFormat="1" ht="11.25">
      <c r="B262" s="199"/>
      <c r="C262" s="200"/>
      <c r="D262" s="201" t="s">
        <v>199</v>
      </c>
      <c r="E262" s="202" t="s">
        <v>1</v>
      </c>
      <c r="F262" s="203" t="s">
        <v>405</v>
      </c>
      <c r="G262" s="200"/>
      <c r="H262" s="204">
        <v>0.34599999999999997</v>
      </c>
      <c r="I262" s="205"/>
      <c r="J262" s="200"/>
      <c r="K262" s="200"/>
      <c r="L262" s="206"/>
      <c r="M262" s="207"/>
      <c r="N262" s="208"/>
      <c r="O262" s="208"/>
      <c r="P262" s="208"/>
      <c r="Q262" s="208"/>
      <c r="R262" s="208"/>
      <c r="S262" s="208"/>
      <c r="T262" s="209"/>
      <c r="AT262" s="210" t="s">
        <v>199</v>
      </c>
      <c r="AU262" s="210" t="s">
        <v>86</v>
      </c>
      <c r="AV262" s="13" t="s">
        <v>86</v>
      </c>
      <c r="AW262" s="13" t="s">
        <v>32</v>
      </c>
      <c r="AX262" s="13" t="s">
        <v>76</v>
      </c>
      <c r="AY262" s="210" t="s">
        <v>182</v>
      </c>
    </row>
    <row r="263" spans="1:65" s="13" customFormat="1" ht="11.25">
      <c r="B263" s="199"/>
      <c r="C263" s="200"/>
      <c r="D263" s="201" t="s">
        <v>199</v>
      </c>
      <c r="E263" s="202" t="s">
        <v>1</v>
      </c>
      <c r="F263" s="203" t="s">
        <v>406</v>
      </c>
      <c r="G263" s="200"/>
      <c r="H263" s="204">
        <v>10.004</v>
      </c>
      <c r="I263" s="205"/>
      <c r="J263" s="200"/>
      <c r="K263" s="200"/>
      <c r="L263" s="206"/>
      <c r="M263" s="207"/>
      <c r="N263" s="208"/>
      <c r="O263" s="208"/>
      <c r="P263" s="208"/>
      <c r="Q263" s="208"/>
      <c r="R263" s="208"/>
      <c r="S263" s="208"/>
      <c r="T263" s="209"/>
      <c r="AT263" s="210" t="s">
        <v>199</v>
      </c>
      <c r="AU263" s="210" t="s">
        <v>86</v>
      </c>
      <c r="AV263" s="13" t="s">
        <v>86</v>
      </c>
      <c r="AW263" s="13" t="s">
        <v>32</v>
      </c>
      <c r="AX263" s="13" t="s">
        <v>76</v>
      </c>
      <c r="AY263" s="210" t="s">
        <v>182</v>
      </c>
    </row>
    <row r="264" spans="1:65" s="14" customFormat="1" ht="11.25">
      <c r="B264" s="211"/>
      <c r="C264" s="212"/>
      <c r="D264" s="201" t="s">
        <v>199</v>
      </c>
      <c r="E264" s="213" t="s">
        <v>1</v>
      </c>
      <c r="F264" s="214" t="s">
        <v>244</v>
      </c>
      <c r="G264" s="212"/>
      <c r="H264" s="215">
        <v>12.375</v>
      </c>
      <c r="I264" s="216"/>
      <c r="J264" s="212"/>
      <c r="K264" s="212"/>
      <c r="L264" s="217"/>
      <c r="M264" s="218"/>
      <c r="N264" s="219"/>
      <c r="O264" s="219"/>
      <c r="P264" s="219"/>
      <c r="Q264" s="219"/>
      <c r="R264" s="219"/>
      <c r="S264" s="219"/>
      <c r="T264" s="220"/>
      <c r="AT264" s="221" t="s">
        <v>199</v>
      </c>
      <c r="AU264" s="221" t="s">
        <v>86</v>
      </c>
      <c r="AV264" s="14" t="s">
        <v>189</v>
      </c>
      <c r="AW264" s="14" t="s">
        <v>32</v>
      </c>
      <c r="AX264" s="14" t="s">
        <v>84</v>
      </c>
      <c r="AY264" s="221" t="s">
        <v>182</v>
      </c>
    </row>
    <row r="265" spans="1:65" s="2" customFormat="1" ht="16.5" customHeight="1">
      <c r="A265" s="34"/>
      <c r="B265" s="35"/>
      <c r="C265" s="186" t="s">
        <v>407</v>
      </c>
      <c r="D265" s="186" t="s">
        <v>184</v>
      </c>
      <c r="E265" s="187" t="s">
        <v>408</v>
      </c>
      <c r="F265" s="188" t="s">
        <v>409</v>
      </c>
      <c r="G265" s="189" t="s">
        <v>187</v>
      </c>
      <c r="H265" s="190">
        <v>79.686000000000007</v>
      </c>
      <c r="I265" s="191"/>
      <c r="J265" s="192">
        <f>ROUND(I265*H265,2)</f>
        <v>0</v>
      </c>
      <c r="K265" s="188" t="s">
        <v>188</v>
      </c>
      <c r="L265" s="39"/>
      <c r="M265" s="193" t="s">
        <v>1</v>
      </c>
      <c r="N265" s="194" t="s">
        <v>41</v>
      </c>
      <c r="O265" s="71"/>
      <c r="P265" s="195">
        <f>O265*H265</f>
        <v>0</v>
      </c>
      <c r="Q265" s="195">
        <v>1.052E-2</v>
      </c>
      <c r="R265" s="195">
        <f>Q265*H265</f>
        <v>0.83829672000000011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189</v>
      </c>
      <c r="AT265" s="197" t="s">
        <v>184</v>
      </c>
      <c r="AU265" s="197" t="s">
        <v>86</v>
      </c>
      <c r="AY265" s="17" t="s">
        <v>182</v>
      </c>
      <c r="BE265" s="198">
        <f>IF(N265="základní",J265,0)</f>
        <v>0</v>
      </c>
      <c r="BF265" s="198">
        <f>IF(N265="snížená",J265,0)</f>
        <v>0</v>
      </c>
      <c r="BG265" s="198">
        <f>IF(N265="zákl. přenesená",J265,0)</f>
        <v>0</v>
      </c>
      <c r="BH265" s="198">
        <f>IF(N265="sníž. přenesená",J265,0)</f>
        <v>0</v>
      </c>
      <c r="BI265" s="198">
        <f>IF(N265="nulová",J265,0)</f>
        <v>0</v>
      </c>
      <c r="BJ265" s="17" t="s">
        <v>84</v>
      </c>
      <c r="BK265" s="198">
        <f>ROUND(I265*H265,2)</f>
        <v>0</v>
      </c>
      <c r="BL265" s="17" t="s">
        <v>189</v>
      </c>
      <c r="BM265" s="197" t="s">
        <v>410</v>
      </c>
    </row>
    <row r="266" spans="1:65" s="13" customFormat="1" ht="11.25">
      <c r="B266" s="199"/>
      <c r="C266" s="200"/>
      <c r="D266" s="201" t="s">
        <v>199</v>
      </c>
      <c r="E266" s="202" t="s">
        <v>1</v>
      </c>
      <c r="F266" s="203" t="s">
        <v>411</v>
      </c>
      <c r="G266" s="200"/>
      <c r="H266" s="204">
        <v>79.686000000000007</v>
      </c>
      <c r="I266" s="205"/>
      <c r="J266" s="200"/>
      <c r="K266" s="200"/>
      <c r="L266" s="206"/>
      <c r="M266" s="207"/>
      <c r="N266" s="208"/>
      <c r="O266" s="208"/>
      <c r="P266" s="208"/>
      <c r="Q266" s="208"/>
      <c r="R266" s="208"/>
      <c r="S266" s="208"/>
      <c r="T266" s="209"/>
      <c r="AT266" s="210" t="s">
        <v>199</v>
      </c>
      <c r="AU266" s="210" t="s">
        <v>86</v>
      </c>
      <c r="AV266" s="13" t="s">
        <v>86</v>
      </c>
      <c r="AW266" s="13" t="s">
        <v>32</v>
      </c>
      <c r="AX266" s="13" t="s">
        <v>84</v>
      </c>
      <c r="AY266" s="210" t="s">
        <v>182</v>
      </c>
    </row>
    <row r="267" spans="1:65" s="2" customFormat="1" ht="16.5" customHeight="1">
      <c r="A267" s="34"/>
      <c r="B267" s="35"/>
      <c r="C267" s="186" t="s">
        <v>412</v>
      </c>
      <c r="D267" s="186" t="s">
        <v>184</v>
      </c>
      <c r="E267" s="187" t="s">
        <v>413</v>
      </c>
      <c r="F267" s="188" t="s">
        <v>414</v>
      </c>
      <c r="G267" s="189" t="s">
        <v>187</v>
      </c>
      <c r="H267" s="190">
        <v>79.686000000000007</v>
      </c>
      <c r="I267" s="191"/>
      <c r="J267" s="192">
        <f>ROUND(I267*H267,2)</f>
        <v>0</v>
      </c>
      <c r="K267" s="188" t="s">
        <v>188</v>
      </c>
      <c r="L267" s="39"/>
      <c r="M267" s="193" t="s">
        <v>1</v>
      </c>
      <c r="N267" s="194" t="s">
        <v>41</v>
      </c>
      <c r="O267" s="71"/>
      <c r="P267" s="195">
        <f>O267*H267</f>
        <v>0</v>
      </c>
      <c r="Q267" s="195">
        <v>0</v>
      </c>
      <c r="R267" s="195">
        <f>Q267*H267</f>
        <v>0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189</v>
      </c>
      <c r="AT267" s="197" t="s">
        <v>184</v>
      </c>
      <c r="AU267" s="197" t="s">
        <v>86</v>
      </c>
      <c r="AY267" s="17" t="s">
        <v>182</v>
      </c>
      <c r="BE267" s="198">
        <f>IF(N267="základní",J267,0)</f>
        <v>0</v>
      </c>
      <c r="BF267" s="198">
        <f>IF(N267="snížená",J267,0)</f>
        <v>0</v>
      </c>
      <c r="BG267" s="198">
        <f>IF(N267="zákl. přenesená",J267,0)</f>
        <v>0</v>
      </c>
      <c r="BH267" s="198">
        <f>IF(N267="sníž. přenesená",J267,0)</f>
        <v>0</v>
      </c>
      <c r="BI267" s="198">
        <f>IF(N267="nulová",J267,0)</f>
        <v>0</v>
      </c>
      <c r="BJ267" s="17" t="s">
        <v>84</v>
      </c>
      <c r="BK267" s="198">
        <f>ROUND(I267*H267,2)</f>
        <v>0</v>
      </c>
      <c r="BL267" s="17" t="s">
        <v>189</v>
      </c>
      <c r="BM267" s="197" t="s">
        <v>415</v>
      </c>
    </row>
    <row r="268" spans="1:65" s="2" customFormat="1" ht="21.75" customHeight="1">
      <c r="A268" s="34"/>
      <c r="B268" s="35"/>
      <c r="C268" s="186" t="s">
        <v>416</v>
      </c>
      <c r="D268" s="186" t="s">
        <v>184</v>
      </c>
      <c r="E268" s="187" t="s">
        <v>417</v>
      </c>
      <c r="F268" s="188" t="s">
        <v>418</v>
      </c>
      <c r="G268" s="189" t="s">
        <v>193</v>
      </c>
      <c r="H268" s="190">
        <v>47.04</v>
      </c>
      <c r="I268" s="191"/>
      <c r="J268" s="192">
        <f>ROUND(I268*H268,2)</f>
        <v>0</v>
      </c>
      <c r="K268" s="188" t="s">
        <v>188</v>
      </c>
      <c r="L268" s="39"/>
      <c r="M268" s="193" t="s">
        <v>1</v>
      </c>
      <c r="N268" s="194" t="s">
        <v>41</v>
      </c>
      <c r="O268" s="71"/>
      <c r="P268" s="195">
        <f>O268*H268</f>
        <v>0</v>
      </c>
      <c r="Q268" s="195">
        <v>2.45329</v>
      </c>
      <c r="R268" s="195">
        <f>Q268*H268</f>
        <v>115.40276159999999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189</v>
      </c>
      <c r="AT268" s="197" t="s">
        <v>184</v>
      </c>
      <c r="AU268" s="197" t="s">
        <v>86</v>
      </c>
      <c r="AY268" s="17" t="s">
        <v>182</v>
      </c>
      <c r="BE268" s="198">
        <f>IF(N268="základní",J268,0)</f>
        <v>0</v>
      </c>
      <c r="BF268" s="198">
        <f>IF(N268="snížená",J268,0)</f>
        <v>0</v>
      </c>
      <c r="BG268" s="198">
        <f>IF(N268="zákl. přenesená",J268,0)</f>
        <v>0</v>
      </c>
      <c r="BH268" s="198">
        <f>IF(N268="sníž. přenesená",J268,0)</f>
        <v>0</v>
      </c>
      <c r="BI268" s="198">
        <f>IF(N268="nulová",J268,0)</f>
        <v>0</v>
      </c>
      <c r="BJ268" s="17" t="s">
        <v>84</v>
      </c>
      <c r="BK268" s="198">
        <f>ROUND(I268*H268,2)</f>
        <v>0</v>
      </c>
      <c r="BL268" s="17" t="s">
        <v>189</v>
      </c>
      <c r="BM268" s="197" t="s">
        <v>419</v>
      </c>
    </row>
    <row r="269" spans="1:65" s="13" customFormat="1" ht="11.25">
      <c r="B269" s="199"/>
      <c r="C269" s="200"/>
      <c r="D269" s="201" t="s">
        <v>199</v>
      </c>
      <c r="E269" s="202" t="s">
        <v>1</v>
      </c>
      <c r="F269" s="203" t="s">
        <v>420</v>
      </c>
      <c r="G269" s="200"/>
      <c r="H269" s="204">
        <v>16.64</v>
      </c>
      <c r="I269" s="205"/>
      <c r="J269" s="200"/>
      <c r="K269" s="200"/>
      <c r="L269" s="206"/>
      <c r="M269" s="207"/>
      <c r="N269" s="208"/>
      <c r="O269" s="208"/>
      <c r="P269" s="208"/>
      <c r="Q269" s="208"/>
      <c r="R269" s="208"/>
      <c r="S269" s="208"/>
      <c r="T269" s="209"/>
      <c r="AT269" s="210" t="s">
        <v>199</v>
      </c>
      <c r="AU269" s="210" t="s">
        <v>86</v>
      </c>
      <c r="AV269" s="13" t="s">
        <v>86</v>
      </c>
      <c r="AW269" s="13" t="s">
        <v>32</v>
      </c>
      <c r="AX269" s="13" t="s">
        <v>76</v>
      </c>
      <c r="AY269" s="210" t="s">
        <v>182</v>
      </c>
    </row>
    <row r="270" spans="1:65" s="13" customFormat="1" ht="11.25">
      <c r="B270" s="199"/>
      <c r="C270" s="200"/>
      <c r="D270" s="201" t="s">
        <v>199</v>
      </c>
      <c r="E270" s="202" t="s">
        <v>1</v>
      </c>
      <c r="F270" s="203" t="s">
        <v>421</v>
      </c>
      <c r="G270" s="200"/>
      <c r="H270" s="204">
        <v>30.4</v>
      </c>
      <c r="I270" s="205"/>
      <c r="J270" s="200"/>
      <c r="K270" s="200"/>
      <c r="L270" s="206"/>
      <c r="M270" s="207"/>
      <c r="N270" s="208"/>
      <c r="O270" s="208"/>
      <c r="P270" s="208"/>
      <c r="Q270" s="208"/>
      <c r="R270" s="208"/>
      <c r="S270" s="208"/>
      <c r="T270" s="209"/>
      <c r="AT270" s="210" t="s">
        <v>199</v>
      </c>
      <c r="AU270" s="210" t="s">
        <v>86</v>
      </c>
      <c r="AV270" s="13" t="s">
        <v>86</v>
      </c>
      <c r="AW270" s="13" t="s">
        <v>32</v>
      </c>
      <c r="AX270" s="13" t="s">
        <v>76</v>
      </c>
      <c r="AY270" s="210" t="s">
        <v>182</v>
      </c>
    </row>
    <row r="271" spans="1:65" s="14" customFormat="1" ht="11.25">
      <c r="B271" s="211"/>
      <c r="C271" s="212"/>
      <c r="D271" s="201" t="s">
        <v>199</v>
      </c>
      <c r="E271" s="213" t="s">
        <v>1</v>
      </c>
      <c r="F271" s="214" t="s">
        <v>244</v>
      </c>
      <c r="G271" s="212"/>
      <c r="H271" s="215">
        <v>47.04</v>
      </c>
      <c r="I271" s="216"/>
      <c r="J271" s="212"/>
      <c r="K271" s="212"/>
      <c r="L271" s="217"/>
      <c r="M271" s="218"/>
      <c r="N271" s="219"/>
      <c r="O271" s="219"/>
      <c r="P271" s="219"/>
      <c r="Q271" s="219"/>
      <c r="R271" s="219"/>
      <c r="S271" s="219"/>
      <c r="T271" s="220"/>
      <c r="AT271" s="221" t="s">
        <v>199</v>
      </c>
      <c r="AU271" s="221" t="s">
        <v>86</v>
      </c>
      <c r="AV271" s="14" t="s">
        <v>189</v>
      </c>
      <c r="AW271" s="14" t="s">
        <v>32</v>
      </c>
      <c r="AX271" s="14" t="s">
        <v>84</v>
      </c>
      <c r="AY271" s="221" t="s">
        <v>182</v>
      </c>
    </row>
    <row r="272" spans="1:65" s="2" customFormat="1" ht="24">
      <c r="A272" s="34"/>
      <c r="B272" s="35"/>
      <c r="C272" s="186" t="s">
        <v>422</v>
      </c>
      <c r="D272" s="186" t="s">
        <v>184</v>
      </c>
      <c r="E272" s="187" t="s">
        <v>423</v>
      </c>
      <c r="F272" s="188" t="s">
        <v>424</v>
      </c>
      <c r="G272" s="189" t="s">
        <v>187</v>
      </c>
      <c r="H272" s="190">
        <v>440</v>
      </c>
      <c r="I272" s="191"/>
      <c r="J272" s="192">
        <f>ROUND(I272*H272,2)</f>
        <v>0</v>
      </c>
      <c r="K272" s="188" t="s">
        <v>188</v>
      </c>
      <c r="L272" s="39"/>
      <c r="M272" s="193" t="s">
        <v>1</v>
      </c>
      <c r="N272" s="194" t="s">
        <v>41</v>
      </c>
      <c r="O272" s="71"/>
      <c r="P272" s="195">
        <f>O272*H272</f>
        <v>0</v>
      </c>
      <c r="Q272" s="195">
        <v>2.2000000000000001E-3</v>
      </c>
      <c r="R272" s="195">
        <f>Q272*H272</f>
        <v>0.96800000000000008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189</v>
      </c>
      <c r="AT272" s="197" t="s">
        <v>184</v>
      </c>
      <c r="AU272" s="197" t="s">
        <v>86</v>
      </c>
      <c r="AY272" s="17" t="s">
        <v>182</v>
      </c>
      <c r="BE272" s="198">
        <f>IF(N272="základní",J272,0)</f>
        <v>0</v>
      </c>
      <c r="BF272" s="198">
        <f>IF(N272="snížená",J272,0)</f>
        <v>0</v>
      </c>
      <c r="BG272" s="198">
        <f>IF(N272="zákl. přenesená",J272,0)</f>
        <v>0</v>
      </c>
      <c r="BH272" s="198">
        <f>IF(N272="sníž. přenesená",J272,0)</f>
        <v>0</v>
      </c>
      <c r="BI272" s="198">
        <f>IF(N272="nulová",J272,0)</f>
        <v>0</v>
      </c>
      <c r="BJ272" s="17" t="s">
        <v>84</v>
      </c>
      <c r="BK272" s="198">
        <f>ROUND(I272*H272,2)</f>
        <v>0</v>
      </c>
      <c r="BL272" s="17" t="s">
        <v>189</v>
      </c>
      <c r="BM272" s="197" t="s">
        <v>425</v>
      </c>
    </row>
    <row r="273" spans="1:65" s="13" customFormat="1" ht="11.25">
      <c r="B273" s="199"/>
      <c r="C273" s="200"/>
      <c r="D273" s="201" t="s">
        <v>199</v>
      </c>
      <c r="E273" s="202" t="s">
        <v>1</v>
      </c>
      <c r="F273" s="203" t="s">
        <v>426</v>
      </c>
      <c r="G273" s="200"/>
      <c r="H273" s="204">
        <v>440</v>
      </c>
      <c r="I273" s="205"/>
      <c r="J273" s="200"/>
      <c r="K273" s="200"/>
      <c r="L273" s="206"/>
      <c r="M273" s="207"/>
      <c r="N273" s="208"/>
      <c r="O273" s="208"/>
      <c r="P273" s="208"/>
      <c r="Q273" s="208"/>
      <c r="R273" s="208"/>
      <c r="S273" s="208"/>
      <c r="T273" s="209"/>
      <c r="AT273" s="210" t="s">
        <v>199</v>
      </c>
      <c r="AU273" s="210" t="s">
        <v>86</v>
      </c>
      <c r="AV273" s="13" t="s">
        <v>86</v>
      </c>
      <c r="AW273" s="13" t="s">
        <v>32</v>
      </c>
      <c r="AX273" s="13" t="s">
        <v>84</v>
      </c>
      <c r="AY273" s="210" t="s">
        <v>182</v>
      </c>
    </row>
    <row r="274" spans="1:65" s="2" customFormat="1" ht="24">
      <c r="A274" s="34"/>
      <c r="B274" s="35"/>
      <c r="C274" s="186" t="s">
        <v>427</v>
      </c>
      <c r="D274" s="186" t="s">
        <v>184</v>
      </c>
      <c r="E274" s="187" t="s">
        <v>428</v>
      </c>
      <c r="F274" s="188" t="s">
        <v>429</v>
      </c>
      <c r="G274" s="189" t="s">
        <v>187</v>
      </c>
      <c r="H274" s="190">
        <v>440</v>
      </c>
      <c r="I274" s="191"/>
      <c r="J274" s="192">
        <f>ROUND(I274*H274,2)</f>
        <v>0</v>
      </c>
      <c r="K274" s="188" t="s">
        <v>188</v>
      </c>
      <c r="L274" s="39"/>
      <c r="M274" s="193" t="s">
        <v>1</v>
      </c>
      <c r="N274" s="194" t="s">
        <v>41</v>
      </c>
      <c r="O274" s="71"/>
      <c r="P274" s="195">
        <f>O274*H274</f>
        <v>0</v>
      </c>
      <c r="Q274" s="195">
        <v>0</v>
      </c>
      <c r="R274" s="195">
        <f>Q274*H274</f>
        <v>0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189</v>
      </c>
      <c r="AT274" s="197" t="s">
        <v>184</v>
      </c>
      <c r="AU274" s="197" t="s">
        <v>86</v>
      </c>
      <c r="AY274" s="17" t="s">
        <v>182</v>
      </c>
      <c r="BE274" s="198">
        <f>IF(N274="základní",J274,0)</f>
        <v>0</v>
      </c>
      <c r="BF274" s="198">
        <f>IF(N274="snížená",J274,0)</f>
        <v>0</v>
      </c>
      <c r="BG274" s="198">
        <f>IF(N274="zákl. přenesená",J274,0)</f>
        <v>0</v>
      </c>
      <c r="BH274" s="198">
        <f>IF(N274="sníž. přenesená",J274,0)</f>
        <v>0</v>
      </c>
      <c r="BI274" s="198">
        <f>IF(N274="nulová",J274,0)</f>
        <v>0</v>
      </c>
      <c r="BJ274" s="17" t="s">
        <v>84</v>
      </c>
      <c r="BK274" s="198">
        <f>ROUND(I274*H274,2)</f>
        <v>0</v>
      </c>
      <c r="BL274" s="17" t="s">
        <v>189</v>
      </c>
      <c r="BM274" s="197" t="s">
        <v>430</v>
      </c>
    </row>
    <row r="275" spans="1:65" s="2" customFormat="1" ht="24">
      <c r="A275" s="34"/>
      <c r="B275" s="35"/>
      <c r="C275" s="186" t="s">
        <v>431</v>
      </c>
      <c r="D275" s="186" t="s">
        <v>184</v>
      </c>
      <c r="E275" s="187" t="s">
        <v>432</v>
      </c>
      <c r="F275" s="188" t="s">
        <v>433</v>
      </c>
      <c r="G275" s="189" t="s">
        <v>187</v>
      </c>
      <c r="H275" s="190">
        <v>440</v>
      </c>
      <c r="I275" s="191"/>
      <c r="J275" s="192">
        <f>ROUND(I275*H275,2)</f>
        <v>0</v>
      </c>
      <c r="K275" s="188" t="s">
        <v>188</v>
      </c>
      <c r="L275" s="39"/>
      <c r="M275" s="193" t="s">
        <v>1</v>
      </c>
      <c r="N275" s="194" t="s">
        <v>41</v>
      </c>
      <c r="O275" s="71"/>
      <c r="P275" s="195">
        <f>O275*H275</f>
        <v>0</v>
      </c>
      <c r="Q275" s="195">
        <v>2.1299999999999999E-3</v>
      </c>
      <c r="R275" s="195">
        <f>Q275*H275</f>
        <v>0.93720000000000003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189</v>
      </c>
      <c r="AT275" s="197" t="s">
        <v>184</v>
      </c>
      <c r="AU275" s="197" t="s">
        <v>86</v>
      </c>
      <c r="AY275" s="17" t="s">
        <v>182</v>
      </c>
      <c r="BE275" s="198">
        <f>IF(N275="základní",J275,0)</f>
        <v>0</v>
      </c>
      <c r="BF275" s="198">
        <f>IF(N275="snížená",J275,0)</f>
        <v>0</v>
      </c>
      <c r="BG275" s="198">
        <f>IF(N275="zákl. přenesená",J275,0)</f>
        <v>0</v>
      </c>
      <c r="BH275" s="198">
        <f>IF(N275="sníž. přenesená",J275,0)</f>
        <v>0</v>
      </c>
      <c r="BI275" s="198">
        <f>IF(N275="nulová",J275,0)</f>
        <v>0</v>
      </c>
      <c r="BJ275" s="17" t="s">
        <v>84</v>
      </c>
      <c r="BK275" s="198">
        <f>ROUND(I275*H275,2)</f>
        <v>0</v>
      </c>
      <c r="BL275" s="17" t="s">
        <v>189</v>
      </c>
      <c r="BM275" s="197" t="s">
        <v>434</v>
      </c>
    </row>
    <row r="276" spans="1:65" s="2" customFormat="1" ht="24">
      <c r="A276" s="34"/>
      <c r="B276" s="35"/>
      <c r="C276" s="186" t="s">
        <v>435</v>
      </c>
      <c r="D276" s="186" t="s">
        <v>184</v>
      </c>
      <c r="E276" s="187" t="s">
        <v>436</v>
      </c>
      <c r="F276" s="188" t="s">
        <v>437</v>
      </c>
      <c r="G276" s="189" t="s">
        <v>187</v>
      </c>
      <c r="H276" s="190">
        <v>440</v>
      </c>
      <c r="I276" s="191"/>
      <c r="J276" s="192">
        <f>ROUND(I276*H276,2)</f>
        <v>0</v>
      </c>
      <c r="K276" s="188" t="s">
        <v>188</v>
      </c>
      <c r="L276" s="39"/>
      <c r="M276" s="193" t="s">
        <v>1</v>
      </c>
      <c r="N276" s="194" t="s">
        <v>41</v>
      </c>
      <c r="O276" s="71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189</v>
      </c>
      <c r="AT276" s="197" t="s">
        <v>184</v>
      </c>
      <c r="AU276" s="197" t="s">
        <v>86</v>
      </c>
      <c r="AY276" s="17" t="s">
        <v>182</v>
      </c>
      <c r="BE276" s="198">
        <f>IF(N276="základní",J276,0)</f>
        <v>0</v>
      </c>
      <c r="BF276" s="198">
        <f>IF(N276="snížená",J276,0)</f>
        <v>0</v>
      </c>
      <c r="BG276" s="198">
        <f>IF(N276="zákl. přenesená",J276,0)</f>
        <v>0</v>
      </c>
      <c r="BH276" s="198">
        <f>IF(N276="sníž. přenesená",J276,0)</f>
        <v>0</v>
      </c>
      <c r="BI276" s="198">
        <f>IF(N276="nulová",J276,0)</f>
        <v>0</v>
      </c>
      <c r="BJ276" s="17" t="s">
        <v>84</v>
      </c>
      <c r="BK276" s="198">
        <f>ROUND(I276*H276,2)</f>
        <v>0</v>
      </c>
      <c r="BL276" s="17" t="s">
        <v>189</v>
      </c>
      <c r="BM276" s="197" t="s">
        <v>438</v>
      </c>
    </row>
    <row r="277" spans="1:65" s="2" customFormat="1" ht="16.5" customHeight="1">
      <c r="A277" s="34"/>
      <c r="B277" s="35"/>
      <c r="C277" s="186" t="s">
        <v>439</v>
      </c>
      <c r="D277" s="186" t="s">
        <v>184</v>
      </c>
      <c r="E277" s="187" t="s">
        <v>440</v>
      </c>
      <c r="F277" s="188" t="s">
        <v>441</v>
      </c>
      <c r="G277" s="189" t="s">
        <v>193</v>
      </c>
      <c r="H277" s="190">
        <v>9.3670000000000009</v>
      </c>
      <c r="I277" s="191"/>
      <c r="J277" s="192">
        <f>ROUND(I277*H277,2)</f>
        <v>0</v>
      </c>
      <c r="K277" s="188" t="s">
        <v>188</v>
      </c>
      <c r="L277" s="39"/>
      <c r="M277" s="193" t="s">
        <v>1</v>
      </c>
      <c r="N277" s="194" t="s">
        <v>41</v>
      </c>
      <c r="O277" s="71"/>
      <c r="P277" s="195">
        <f>O277*H277</f>
        <v>0</v>
      </c>
      <c r="Q277" s="195">
        <v>2.4533</v>
      </c>
      <c r="R277" s="195">
        <f>Q277*H277</f>
        <v>22.980061100000004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189</v>
      </c>
      <c r="AT277" s="197" t="s">
        <v>184</v>
      </c>
      <c r="AU277" s="197" t="s">
        <v>86</v>
      </c>
      <c r="AY277" s="17" t="s">
        <v>182</v>
      </c>
      <c r="BE277" s="198">
        <f>IF(N277="základní",J277,0)</f>
        <v>0</v>
      </c>
      <c r="BF277" s="198">
        <f>IF(N277="snížená",J277,0)</f>
        <v>0</v>
      </c>
      <c r="BG277" s="198">
        <f>IF(N277="zákl. přenesená",J277,0)</f>
        <v>0</v>
      </c>
      <c r="BH277" s="198">
        <f>IF(N277="sníž. přenesená",J277,0)</f>
        <v>0</v>
      </c>
      <c r="BI277" s="198">
        <f>IF(N277="nulová",J277,0)</f>
        <v>0</v>
      </c>
      <c r="BJ277" s="17" t="s">
        <v>84</v>
      </c>
      <c r="BK277" s="198">
        <f>ROUND(I277*H277,2)</f>
        <v>0</v>
      </c>
      <c r="BL277" s="17" t="s">
        <v>189</v>
      </c>
      <c r="BM277" s="197" t="s">
        <v>442</v>
      </c>
    </row>
    <row r="278" spans="1:65" s="13" customFormat="1" ht="11.25">
      <c r="B278" s="199"/>
      <c r="C278" s="200"/>
      <c r="D278" s="201" t="s">
        <v>199</v>
      </c>
      <c r="E278" s="202" t="s">
        <v>1</v>
      </c>
      <c r="F278" s="203" t="s">
        <v>443</v>
      </c>
      <c r="G278" s="200"/>
      <c r="H278" s="204">
        <v>9.3670000000000009</v>
      </c>
      <c r="I278" s="205"/>
      <c r="J278" s="200"/>
      <c r="K278" s="200"/>
      <c r="L278" s="206"/>
      <c r="M278" s="207"/>
      <c r="N278" s="208"/>
      <c r="O278" s="208"/>
      <c r="P278" s="208"/>
      <c r="Q278" s="208"/>
      <c r="R278" s="208"/>
      <c r="S278" s="208"/>
      <c r="T278" s="209"/>
      <c r="AT278" s="210" t="s">
        <v>199</v>
      </c>
      <c r="AU278" s="210" t="s">
        <v>86</v>
      </c>
      <c r="AV278" s="13" t="s">
        <v>86</v>
      </c>
      <c r="AW278" s="13" t="s">
        <v>32</v>
      </c>
      <c r="AX278" s="13" t="s">
        <v>84</v>
      </c>
      <c r="AY278" s="210" t="s">
        <v>182</v>
      </c>
    </row>
    <row r="279" spans="1:65" s="2" customFormat="1" ht="16.5" customHeight="1">
      <c r="A279" s="34"/>
      <c r="B279" s="35"/>
      <c r="C279" s="186" t="s">
        <v>444</v>
      </c>
      <c r="D279" s="186" t="s">
        <v>184</v>
      </c>
      <c r="E279" s="187" t="s">
        <v>445</v>
      </c>
      <c r="F279" s="188" t="s">
        <v>446</v>
      </c>
      <c r="G279" s="189" t="s">
        <v>187</v>
      </c>
      <c r="H279" s="190">
        <v>93.667000000000002</v>
      </c>
      <c r="I279" s="191"/>
      <c r="J279" s="192">
        <f>ROUND(I279*H279,2)</f>
        <v>0</v>
      </c>
      <c r="K279" s="188" t="s">
        <v>188</v>
      </c>
      <c r="L279" s="39"/>
      <c r="M279" s="193" t="s">
        <v>1</v>
      </c>
      <c r="N279" s="194" t="s">
        <v>41</v>
      </c>
      <c r="O279" s="71"/>
      <c r="P279" s="195">
        <f>O279*H279</f>
        <v>0</v>
      </c>
      <c r="Q279" s="195">
        <v>2.7499999999999998E-3</v>
      </c>
      <c r="R279" s="195">
        <f>Q279*H279</f>
        <v>0.25758425000000001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189</v>
      </c>
      <c r="AT279" s="197" t="s">
        <v>184</v>
      </c>
      <c r="AU279" s="197" t="s">
        <v>86</v>
      </c>
      <c r="AY279" s="17" t="s">
        <v>182</v>
      </c>
      <c r="BE279" s="198">
        <f>IF(N279="základní",J279,0)</f>
        <v>0</v>
      </c>
      <c r="BF279" s="198">
        <f>IF(N279="snížená",J279,0)</f>
        <v>0</v>
      </c>
      <c r="BG279" s="198">
        <f>IF(N279="zákl. přenesená",J279,0)</f>
        <v>0</v>
      </c>
      <c r="BH279" s="198">
        <f>IF(N279="sníž. přenesená",J279,0)</f>
        <v>0</v>
      </c>
      <c r="BI279" s="198">
        <f>IF(N279="nulová",J279,0)</f>
        <v>0</v>
      </c>
      <c r="BJ279" s="17" t="s">
        <v>84</v>
      </c>
      <c r="BK279" s="198">
        <f>ROUND(I279*H279,2)</f>
        <v>0</v>
      </c>
      <c r="BL279" s="17" t="s">
        <v>189</v>
      </c>
      <c r="BM279" s="197" t="s">
        <v>447</v>
      </c>
    </row>
    <row r="280" spans="1:65" s="13" customFormat="1" ht="11.25">
      <c r="B280" s="199"/>
      <c r="C280" s="200"/>
      <c r="D280" s="201" t="s">
        <v>199</v>
      </c>
      <c r="E280" s="202" t="s">
        <v>1</v>
      </c>
      <c r="F280" s="203" t="s">
        <v>448</v>
      </c>
      <c r="G280" s="200"/>
      <c r="H280" s="204">
        <v>93.667000000000002</v>
      </c>
      <c r="I280" s="205"/>
      <c r="J280" s="200"/>
      <c r="K280" s="200"/>
      <c r="L280" s="206"/>
      <c r="M280" s="207"/>
      <c r="N280" s="208"/>
      <c r="O280" s="208"/>
      <c r="P280" s="208"/>
      <c r="Q280" s="208"/>
      <c r="R280" s="208"/>
      <c r="S280" s="208"/>
      <c r="T280" s="209"/>
      <c r="AT280" s="210" t="s">
        <v>199</v>
      </c>
      <c r="AU280" s="210" t="s">
        <v>86</v>
      </c>
      <c r="AV280" s="13" t="s">
        <v>86</v>
      </c>
      <c r="AW280" s="13" t="s">
        <v>32</v>
      </c>
      <c r="AX280" s="13" t="s">
        <v>84</v>
      </c>
      <c r="AY280" s="210" t="s">
        <v>182</v>
      </c>
    </row>
    <row r="281" spans="1:65" s="2" customFormat="1" ht="16.5" customHeight="1">
      <c r="A281" s="34"/>
      <c r="B281" s="35"/>
      <c r="C281" s="186" t="s">
        <v>449</v>
      </c>
      <c r="D281" s="186" t="s">
        <v>184</v>
      </c>
      <c r="E281" s="187" t="s">
        <v>450</v>
      </c>
      <c r="F281" s="188" t="s">
        <v>451</v>
      </c>
      <c r="G281" s="189" t="s">
        <v>187</v>
      </c>
      <c r="H281" s="190">
        <v>93.667000000000002</v>
      </c>
      <c r="I281" s="191"/>
      <c r="J281" s="192">
        <f>ROUND(I281*H281,2)</f>
        <v>0</v>
      </c>
      <c r="K281" s="188" t="s">
        <v>188</v>
      </c>
      <c r="L281" s="39"/>
      <c r="M281" s="193" t="s">
        <v>1</v>
      </c>
      <c r="N281" s="194" t="s">
        <v>41</v>
      </c>
      <c r="O281" s="71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189</v>
      </c>
      <c r="AT281" s="197" t="s">
        <v>184</v>
      </c>
      <c r="AU281" s="197" t="s">
        <v>86</v>
      </c>
      <c r="AY281" s="17" t="s">
        <v>182</v>
      </c>
      <c r="BE281" s="198">
        <f>IF(N281="základní",J281,0)</f>
        <v>0</v>
      </c>
      <c r="BF281" s="198">
        <f>IF(N281="snížená",J281,0)</f>
        <v>0</v>
      </c>
      <c r="BG281" s="198">
        <f>IF(N281="zákl. přenesená",J281,0)</f>
        <v>0</v>
      </c>
      <c r="BH281" s="198">
        <f>IF(N281="sníž. přenesená",J281,0)</f>
        <v>0</v>
      </c>
      <c r="BI281" s="198">
        <f>IF(N281="nulová",J281,0)</f>
        <v>0</v>
      </c>
      <c r="BJ281" s="17" t="s">
        <v>84</v>
      </c>
      <c r="BK281" s="198">
        <f>ROUND(I281*H281,2)</f>
        <v>0</v>
      </c>
      <c r="BL281" s="17" t="s">
        <v>189</v>
      </c>
      <c r="BM281" s="197" t="s">
        <v>452</v>
      </c>
    </row>
    <row r="282" spans="1:65" s="2" customFormat="1" ht="24">
      <c r="A282" s="34"/>
      <c r="B282" s="35"/>
      <c r="C282" s="186" t="s">
        <v>453</v>
      </c>
      <c r="D282" s="186" t="s">
        <v>184</v>
      </c>
      <c r="E282" s="187" t="s">
        <v>454</v>
      </c>
      <c r="F282" s="188" t="s">
        <v>455</v>
      </c>
      <c r="G282" s="189" t="s">
        <v>187</v>
      </c>
      <c r="H282" s="190">
        <v>13.73</v>
      </c>
      <c r="I282" s="191"/>
      <c r="J282" s="192">
        <f>ROUND(I282*H282,2)</f>
        <v>0</v>
      </c>
      <c r="K282" s="188" t="s">
        <v>188</v>
      </c>
      <c r="L282" s="39"/>
      <c r="M282" s="193" t="s">
        <v>1</v>
      </c>
      <c r="N282" s="194" t="s">
        <v>41</v>
      </c>
      <c r="O282" s="71"/>
      <c r="P282" s="195">
        <f>O282*H282</f>
        <v>0</v>
      </c>
      <c r="Q282" s="195">
        <v>6.8430000000000005E-2</v>
      </c>
      <c r="R282" s="195">
        <f>Q282*H282</f>
        <v>0.9395439000000001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189</v>
      </c>
      <c r="AT282" s="197" t="s">
        <v>184</v>
      </c>
      <c r="AU282" s="197" t="s">
        <v>86</v>
      </c>
      <c r="AY282" s="17" t="s">
        <v>182</v>
      </c>
      <c r="BE282" s="198">
        <f>IF(N282="základní",J282,0)</f>
        <v>0</v>
      </c>
      <c r="BF282" s="198">
        <f>IF(N282="snížená",J282,0)</f>
        <v>0</v>
      </c>
      <c r="BG282" s="198">
        <f>IF(N282="zákl. přenesená",J282,0)</f>
        <v>0</v>
      </c>
      <c r="BH282" s="198">
        <f>IF(N282="sníž. přenesená",J282,0)</f>
        <v>0</v>
      </c>
      <c r="BI282" s="198">
        <f>IF(N282="nulová",J282,0)</f>
        <v>0</v>
      </c>
      <c r="BJ282" s="17" t="s">
        <v>84</v>
      </c>
      <c r="BK282" s="198">
        <f>ROUND(I282*H282,2)</f>
        <v>0</v>
      </c>
      <c r="BL282" s="17" t="s">
        <v>189</v>
      </c>
      <c r="BM282" s="197" t="s">
        <v>456</v>
      </c>
    </row>
    <row r="283" spans="1:65" s="13" customFormat="1" ht="11.25">
      <c r="B283" s="199"/>
      <c r="C283" s="200"/>
      <c r="D283" s="201" t="s">
        <v>199</v>
      </c>
      <c r="E283" s="202" t="s">
        <v>1</v>
      </c>
      <c r="F283" s="203" t="s">
        <v>457</v>
      </c>
      <c r="G283" s="200"/>
      <c r="H283" s="204">
        <v>13.73</v>
      </c>
      <c r="I283" s="205"/>
      <c r="J283" s="200"/>
      <c r="K283" s="200"/>
      <c r="L283" s="206"/>
      <c r="M283" s="207"/>
      <c r="N283" s="208"/>
      <c r="O283" s="208"/>
      <c r="P283" s="208"/>
      <c r="Q283" s="208"/>
      <c r="R283" s="208"/>
      <c r="S283" s="208"/>
      <c r="T283" s="209"/>
      <c r="AT283" s="210" t="s">
        <v>199</v>
      </c>
      <c r="AU283" s="210" t="s">
        <v>86</v>
      </c>
      <c r="AV283" s="13" t="s">
        <v>86</v>
      </c>
      <c r="AW283" s="13" t="s">
        <v>32</v>
      </c>
      <c r="AX283" s="13" t="s">
        <v>84</v>
      </c>
      <c r="AY283" s="210" t="s">
        <v>182</v>
      </c>
    </row>
    <row r="284" spans="1:65" s="2" customFormat="1" ht="24">
      <c r="A284" s="34"/>
      <c r="B284" s="35"/>
      <c r="C284" s="186" t="s">
        <v>458</v>
      </c>
      <c r="D284" s="186" t="s">
        <v>184</v>
      </c>
      <c r="E284" s="187" t="s">
        <v>459</v>
      </c>
      <c r="F284" s="188" t="s">
        <v>460</v>
      </c>
      <c r="G284" s="189" t="s">
        <v>187</v>
      </c>
      <c r="H284" s="190">
        <v>306.69</v>
      </c>
      <c r="I284" s="191"/>
      <c r="J284" s="192">
        <f>ROUND(I284*H284,2)</f>
        <v>0</v>
      </c>
      <c r="K284" s="188" t="s">
        <v>188</v>
      </c>
      <c r="L284" s="39"/>
      <c r="M284" s="193" t="s">
        <v>1</v>
      </c>
      <c r="N284" s="194" t="s">
        <v>41</v>
      </c>
      <c r="O284" s="71"/>
      <c r="P284" s="195">
        <f>O284*H284</f>
        <v>0</v>
      </c>
      <c r="Q284" s="195">
        <v>8.7309999999999999E-2</v>
      </c>
      <c r="R284" s="195">
        <f>Q284*H284</f>
        <v>26.7771039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189</v>
      </c>
      <c r="AT284" s="197" t="s">
        <v>184</v>
      </c>
      <c r="AU284" s="197" t="s">
        <v>86</v>
      </c>
      <c r="AY284" s="17" t="s">
        <v>182</v>
      </c>
      <c r="BE284" s="198">
        <f>IF(N284="základní",J284,0)</f>
        <v>0</v>
      </c>
      <c r="BF284" s="198">
        <f>IF(N284="snížená",J284,0)</f>
        <v>0</v>
      </c>
      <c r="BG284" s="198">
        <f>IF(N284="zákl. přenesená",J284,0)</f>
        <v>0</v>
      </c>
      <c r="BH284" s="198">
        <f>IF(N284="sníž. přenesená",J284,0)</f>
        <v>0</v>
      </c>
      <c r="BI284" s="198">
        <f>IF(N284="nulová",J284,0)</f>
        <v>0</v>
      </c>
      <c r="BJ284" s="17" t="s">
        <v>84</v>
      </c>
      <c r="BK284" s="198">
        <f>ROUND(I284*H284,2)</f>
        <v>0</v>
      </c>
      <c r="BL284" s="17" t="s">
        <v>189</v>
      </c>
      <c r="BM284" s="197" t="s">
        <v>461</v>
      </c>
    </row>
    <row r="285" spans="1:65" s="13" customFormat="1" ht="22.5">
      <c r="B285" s="199"/>
      <c r="C285" s="200"/>
      <c r="D285" s="201" t="s">
        <v>199</v>
      </c>
      <c r="E285" s="202" t="s">
        <v>1</v>
      </c>
      <c r="F285" s="203" t="s">
        <v>462</v>
      </c>
      <c r="G285" s="200"/>
      <c r="H285" s="204">
        <v>110.898</v>
      </c>
      <c r="I285" s="205"/>
      <c r="J285" s="200"/>
      <c r="K285" s="200"/>
      <c r="L285" s="206"/>
      <c r="M285" s="207"/>
      <c r="N285" s="208"/>
      <c r="O285" s="208"/>
      <c r="P285" s="208"/>
      <c r="Q285" s="208"/>
      <c r="R285" s="208"/>
      <c r="S285" s="208"/>
      <c r="T285" s="209"/>
      <c r="AT285" s="210" t="s">
        <v>199</v>
      </c>
      <c r="AU285" s="210" t="s">
        <v>86</v>
      </c>
      <c r="AV285" s="13" t="s">
        <v>86</v>
      </c>
      <c r="AW285" s="13" t="s">
        <v>32</v>
      </c>
      <c r="AX285" s="13" t="s">
        <v>76</v>
      </c>
      <c r="AY285" s="210" t="s">
        <v>182</v>
      </c>
    </row>
    <row r="286" spans="1:65" s="13" customFormat="1" ht="22.5">
      <c r="B286" s="199"/>
      <c r="C286" s="200"/>
      <c r="D286" s="201" t="s">
        <v>199</v>
      </c>
      <c r="E286" s="202" t="s">
        <v>1</v>
      </c>
      <c r="F286" s="203" t="s">
        <v>463</v>
      </c>
      <c r="G286" s="200"/>
      <c r="H286" s="204">
        <v>165.059</v>
      </c>
      <c r="I286" s="205"/>
      <c r="J286" s="200"/>
      <c r="K286" s="200"/>
      <c r="L286" s="206"/>
      <c r="M286" s="207"/>
      <c r="N286" s="208"/>
      <c r="O286" s="208"/>
      <c r="P286" s="208"/>
      <c r="Q286" s="208"/>
      <c r="R286" s="208"/>
      <c r="S286" s="208"/>
      <c r="T286" s="209"/>
      <c r="AT286" s="210" t="s">
        <v>199</v>
      </c>
      <c r="AU286" s="210" t="s">
        <v>86</v>
      </c>
      <c r="AV286" s="13" t="s">
        <v>86</v>
      </c>
      <c r="AW286" s="13" t="s">
        <v>32</v>
      </c>
      <c r="AX286" s="13" t="s">
        <v>76</v>
      </c>
      <c r="AY286" s="210" t="s">
        <v>182</v>
      </c>
    </row>
    <row r="287" spans="1:65" s="13" customFormat="1" ht="11.25">
      <c r="B287" s="199"/>
      <c r="C287" s="200"/>
      <c r="D287" s="201" t="s">
        <v>199</v>
      </c>
      <c r="E287" s="202" t="s">
        <v>1</v>
      </c>
      <c r="F287" s="203" t="s">
        <v>464</v>
      </c>
      <c r="G287" s="200"/>
      <c r="H287" s="204">
        <v>39.588999999999999</v>
      </c>
      <c r="I287" s="205"/>
      <c r="J287" s="200"/>
      <c r="K287" s="200"/>
      <c r="L287" s="206"/>
      <c r="M287" s="207"/>
      <c r="N287" s="208"/>
      <c r="O287" s="208"/>
      <c r="P287" s="208"/>
      <c r="Q287" s="208"/>
      <c r="R287" s="208"/>
      <c r="S287" s="208"/>
      <c r="T287" s="209"/>
      <c r="AT287" s="210" t="s">
        <v>199</v>
      </c>
      <c r="AU287" s="210" t="s">
        <v>86</v>
      </c>
      <c r="AV287" s="13" t="s">
        <v>86</v>
      </c>
      <c r="AW287" s="13" t="s">
        <v>32</v>
      </c>
      <c r="AX287" s="13" t="s">
        <v>76</v>
      </c>
      <c r="AY287" s="210" t="s">
        <v>182</v>
      </c>
    </row>
    <row r="288" spans="1:65" s="13" customFormat="1" ht="11.25">
      <c r="B288" s="199"/>
      <c r="C288" s="200"/>
      <c r="D288" s="201" t="s">
        <v>199</v>
      </c>
      <c r="E288" s="202" t="s">
        <v>1</v>
      </c>
      <c r="F288" s="203" t="s">
        <v>465</v>
      </c>
      <c r="G288" s="200"/>
      <c r="H288" s="204">
        <v>-30.966000000000001</v>
      </c>
      <c r="I288" s="205"/>
      <c r="J288" s="200"/>
      <c r="K288" s="200"/>
      <c r="L288" s="206"/>
      <c r="M288" s="207"/>
      <c r="N288" s="208"/>
      <c r="O288" s="208"/>
      <c r="P288" s="208"/>
      <c r="Q288" s="208"/>
      <c r="R288" s="208"/>
      <c r="S288" s="208"/>
      <c r="T288" s="209"/>
      <c r="AT288" s="210" t="s">
        <v>199</v>
      </c>
      <c r="AU288" s="210" t="s">
        <v>86</v>
      </c>
      <c r="AV288" s="13" t="s">
        <v>86</v>
      </c>
      <c r="AW288" s="13" t="s">
        <v>32</v>
      </c>
      <c r="AX288" s="13" t="s">
        <v>76</v>
      </c>
      <c r="AY288" s="210" t="s">
        <v>182</v>
      </c>
    </row>
    <row r="289" spans="1:65" s="13" customFormat="1" ht="11.25">
      <c r="B289" s="199"/>
      <c r="C289" s="200"/>
      <c r="D289" s="201" t="s">
        <v>199</v>
      </c>
      <c r="E289" s="202" t="s">
        <v>1</v>
      </c>
      <c r="F289" s="203" t="s">
        <v>466</v>
      </c>
      <c r="G289" s="200"/>
      <c r="H289" s="204">
        <v>22.11</v>
      </c>
      <c r="I289" s="205"/>
      <c r="J289" s="200"/>
      <c r="K289" s="200"/>
      <c r="L289" s="206"/>
      <c r="M289" s="207"/>
      <c r="N289" s="208"/>
      <c r="O289" s="208"/>
      <c r="P289" s="208"/>
      <c r="Q289" s="208"/>
      <c r="R289" s="208"/>
      <c r="S289" s="208"/>
      <c r="T289" s="209"/>
      <c r="AT289" s="210" t="s">
        <v>199</v>
      </c>
      <c r="AU289" s="210" t="s">
        <v>86</v>
      </c>
      <c r="AV289" s="13" t="s">
        <v>86</v>
      </c>
      <c r="AW289" s="13" t="s">
        <v>32</v>
      </c>
      <c r="AX289" s="13" t="s">
        <v>76</v>
      </c>
      <c r="AY289" s="210" t="s">
        <v>182</v>
      </c>
    </row>
    <row r="290" spans="1:65" s="14" customFormat="1" ht="11.25">
      <c r="B290" s="211"/>
      <c r="C290" s="212"/>
      <c r="D290" s="201" t="s">
        <v>199</v>
      </c>
      <c r="E290" s="213" t="s">
        <v>1</v>
      </c>
      <c r="F290" s="214" t="s">
        <v>244</v>
      </c>
      <c r="G290" s="212"/>
      <c r="H290" s="215">
        <v>306.69</v>
      </c>
      <c r="I290" s="216"/>
      <c r="J290" s="212"/>
      <c r="K290" s="212"/>
      <c r="L290" s="217"/>
      <c r="M290" s="218"/>
      <c r="N290" s="219"/>
      <c r="O290" s="219"/>
      <c r="P290" s="219"/>
      <c r="Q290" s="219"/>
      <c r="R290" s="219"/>
      <c r="S290" s="219"/>
      <c r="T290" s="220"/>
      <c r="AT290" s="221" t="s">
        <v>199</v>
      </c>
      <c r="AU290" s="221" t="s">
        <v>86</v>
      </c>
      <c r="AV290" s="14" t="s">
        <v>189</v>
      </c>
      <c r="AW290" s="14" t="s">
        <v>32</v>
      </c>
      <c r="AX290" s="14" t="s">
        <v>84</v>
      </c>
      <c r="AY290" s="221" t="s">
        <v>182</v>
      </c>
    </row>
    <row r="291" spans="1:65" s="12" customFormat="1" ht="22.9" customHeight="1">
      <c r="B291" s="170"/>
      <c r="C291" s="171"/>
      <c r="D291" s="172" t="s">
        <v>75</v>
      </c>
      <c r="E291" s="184" t="s">
        <v>189</v>
      </c>
      <c r="F291" s="184" t="s">
        <v>467</v>
      </c>
      <c r="G291" s="171"/>
      <c r="H291" s="171"/>
      <c r="I291" s="174"/>
      <c r="J291" s="185">
        <f>BK291</f>
        <v>0</v>
      </c>
      <c r="K291" s="171"/>
      <c r="L291" s="176"/>
      <c r="M291" s="177"/>
      <c r="N291" s="178"/>
      <c r="O291" s="178"/>
      <c r="P291" s="179">
        <f>SUM(P292:P348)</f>
        <v>0</v>
      </c>
      <c r="Q291" s="178"/>
      <c r="R291" s="179">
        <f>SUM(R292:R348)</f>
        <v>1075.9978954100002</v>
      </c>
      <c r="S291" s="178"/>
      <c r="T291" s="180">
        <f>SUM(T292:T348)</f>
        <v>0</v>
      </c>
      <c r="AR291" s="181" t="s">
        <v>84</v>
      </c>
      <c r="AT291" s="182" t="s">
        <v>75</v>
      </c>
      <c r="AU291" s="182" t="s">
        <v>84</v>
      </c>
      <c r="AY291" s="181" t="s">
        <v>182</v>
      </c>
      <c r="BK291" s="183">
        <f>SUM(BK292:BK348)</f>
        <v>0</v>
      </c>
    </row>
    <row r="292" spans="1:65" s="2" customFormat="1" ht="16.5" customHeight="1">
      <c r="A292" s="34"/>
      <c r="B292" s="35"/>
      <c r="C292" s="186" t="s">
        <v>468</v>
      </c>
      <c r="D292" s="186" t="s">
        <v>184</v>
      </c>
      <c r="E292" s="187" t="s">
        <v>469</v>
      </c>
      <c r="F292" s="188" t="s">
        <v>470</v>
      </c>
      <c r="G292" s="189" t="s">
        <v>193</v>
      </c>
      <c r="H292" s="190">
        <v>8.7240000000000002</v>
      </c>
      <c r="I292" s="191"/>
      <c r="J292" s="192">
        <f>ROUND(I292*H292,2)</f>
        <v>0</v>
      </c>
      <c r="K292" s="188" t="s">
        <v>1</v>
      </c>
      <c r="L292" s="39"/>
      <c r="M292" s="193" t="s">
        <v>1</v>
      </c>
      <c r="N292" s="194" t="s">
        <v>41</v>
      </c>
      <c r="O292" s="71"/>
      <c r="P292" s="195">
        <f>O292*H292</f>
        <v>0</v>
      </c>
      <c r="Q292" s="195">
        <v>0</v>
      </c>
      <c r="R292" s="195">
        <f>Q292*H292</f>
        <v>0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189</v>
      </c>
      <c r="AT292" s="197" t="s">
        <v>184</v>
      </c>
      <c r="AU292" s="197" t="s">
        <v>86</v>
      </c>
      <c r="AY292" s="17" t="s">
        <v>182</v>
      </c>
      <c r="BE292" s="198">
        <f>IF(N292="základní",J292,0)</f>
        <v>0</v>
      </c>
      <c r="BF292" s="198">
        <f>IF(N292="snížená",J292,0)</f>
        <v>0</v>
      </c>
      <c r="BG292" s="198">
        <f>IF(N292="zákl. přenesená",J292,0)</f>
        <v>0</v>
      </c>
      <c r="BH292" s="198">
        <f>IF(N292="sníž. přenesená",J292,0)</f>
        <v>0</v>
      </c>
      <c r="BI292" s="198">
        <f>IF(N292="nulová",J292,0)</f>
        <v>0</v>
      </c>
      <c r="BJ292" s="17" t="s">
        <v>84</v>
      </c>
      <c r="BK292" s="198">
        <f>ROUND(I292*H292,2)</f>
        <v>0</v>
      </c>
      <c r="BL292" s="17" t="s">
        <v>189</v>
      </c>
      <c r="BM292" s="197" t="s">
        <v>471</v>
      </c>
    </row>
    <row r="293" spans="1:65" s="13" customFormat="1" ht="11.25">
      <c r="B293" s="199"/>
      <c r="C293" s="200"/>
      <c r="D293" s="201" t="s">
        <v>199</v>
      </c>
      <c r="E293" s="202" t="s">
        <v>1</v>
      </c>
      <c r="F293" s="203" t="s">
        <v>472</v>
      </c>
      <c r="G293" s="200"/>
      <c r="H293" s="204">
        <v>1.2470000000000001</v>
      </c>
      <c r="I293" s="205"/>
      <c r="J293" s="200"/>
      <c r="K293" s="200"/>
      <c r="L293" s="206"/>
      <c r="M293" s="207"/>
      <c r="N293" s="208"/>
      <c r="O293" s="208"/>
      <c r="P293" s="208"/>
      <c r="Q293" s="208"/>
      <c r="R293" s="208"/>
      <c r="S293" s="208"/>
      <c r="T293" s="209"/>
      <c r="AT293" s="210" t="s">
        <v>199</v>
      </c>
      <c r="AU293" s="210" t="s">
        <v>86</v>
      </c>
      <c r="AV293" s="13" t="s">
        <v>86</v>
      </c>
      <c r="AW293" s="13" t="s">
        <v>32</v>
      </c>
      <c r="AX293" s="13" t="s">
        <v>76</v>
      </c>
      <c r="AY293" s="210" t="s">
        <v>182</v>
      </c>
    </row>
    <row r="294" spans="1:65" s="13" customFormat="1" ht="11.25">
      <c r="B294" s="199"/>
      <c r="C294" s="200"/>
      <c r="D294" s="201" t="s">
        <v>199</v>
      </c>
      <c r="E294" s="202" t="s">
        <v>1</v>
      </c>
      <c r="F294" s="203" t="s">
        <v>473</v>
      </c>
      <c r="G294" s="200"/>
      <c r="H294" s="204">
        <v>2.395</v>
      </c>
      <c r="I294" s="205"/>
      <c r="J294" s="200"/>
      <c r="K294" s="200"/>
      <c r="L294" s="206"/>
      <c r="M294" s="207"/>
      <c r="N294" s="208"/>
      <c r="O294" s="208"/>
      <c r="P294" s="208"/>
      <c r="Q294" s="208"/>
      <c r="R294" s="208"/>
      <c r="S294" s="208"/>
      <c r="T294" s="209"/>
      <c r="AT294" s="210" t="s">
        <v>199</v>
      </c>
      <c r="AU294" s="210" t="s">
        <v>86</v>
      </c>
      <c r="AV294" s="13" t="s">
        <v>86</v>
      </c>
      <c r="AW294" s="13" t="s">
        <v>32</v>
      </c>
      <c r="AX294" s="13" t="s">
        <v>76</v>
      </c>
      <c r="AY294" s="210" t="s">
        <v>182</v>
      </c>
    </row>
    <row r="295" spans="1:65" s="13" customFormat="1" ht="11.25">
      <c r="B295" s="199"/>
      <c r="C295" s="200"/>
      <c r="D295" s="201" t="s">
        <v>199</v>
      </c>
      <c r="E295" s="202" t="s">
        <v>1</v>
      </c>
      <c r="F295" s="203" t="s">
        <v>474</v>
      </c>
      <c r="G295" s="200"/>
      <c r="H295" s="204">
        <v>1.2350000000000001</v>
      </c>
      <c r="I295" s="205"/>
      <c r="J295" s="200"/>
      <c r="K295" s="200"/>
      <c r="L295" s="206"/>
      <c r="M295" s="207"/>
      <c r="N295" s="208"/>
      <c r="O295" s="208"/>
      <c r="P295" s="208"/>
      <c r="Q295" s="208"/>
      <c r="R295" s="208"/>
      <c r="S295" s="208"/>
      <c r="T295" s="209"/>
      <c r="AT295" s="210" t="s">
        <v>199</v>
      </c>
      <c r="AU295" s="210" t="s">
        <v>86</v>
      </c>
      <c r="AV295" s="13" t="s">
        <v>86</v>
      </c>
      <c r="AW295" s="13" t="s">
        <v>32</v>
      </c>
      <c r="AX295" s="13" t="s">
        <v>76</v>
      </c>
      <c r="AY295" s="210" t="s">
        <v>182</v>
      </c>
    </row>
    <row r="296" spans="1:65" s="13" customFormat="1" ht="11.25">
      <c r="B296" s="199"/>
      <c r="C296" s="200"/>
      <c r="D296" s="201" t="s">
        <v>199</v>
      </c>
      <c r="E296" s="202" t="s">
        <v>1</v>
      </c>
      <c r="F296" s="203" t="s">
        <v>475</v>
      </c>
      <c r="G296" s="200"/>
      <c r="H296" s="204">
        <v>3.847</v>
      </c>
      <c r="I296" s="205"/>
      <c r="J296" s="200"/>
      <c r="K296" s="200"/>
      <c r="L296" s="206"/>
      <c r="M296" s="207"/>
      <c r="N296" s="208"/>
      <c r="O296" s="208"/>
      <c r="P296" s="208"/>
      <c r="Q296" s="208"/>
      <c r="R296" s="208"/>
      <c r="S296" s="208"/>
      <c r="T296" s="209"/>
      <c r="AT296" s="210" t="s">
        <v>199</v>
      </c>
      <c r="AU296" s="210" t="s">
        <v>86</v>
      </c>
      <c r="AV296" s="13" t="s">
        <v>86</v>
      </c>
      <c r="AW296" s="13" t="s">
        <v>32</v>
      </c>
      <c r="AX296" s="13" t="s">
        <v>76</v>
      </c>
      <c r="AY296" s="210" t="s">
        <v>182</v>
      </c>
    </row>
    <row r="297" spans="1:65" s="14" customFormat="1" ht="11.25">
      <c r="B297" s="211"/>
      <c r="C297" s="212"/>
      <c r="D297" s="201" t="s">
        <v>199</v>
      </c>
      <c r="E297" s="213" t="s">
        <v>1</v>
      </c>
      <c r="F297" s="214" t="s">
        <v>244</v>
      </c>
      <c r="G297" s="212"/>
      <c r="H297" s="215">
        <v>8.7240000000000002</v>
      </c>
      <c r="I297" s="216"/>
      <c r="J297" s="212"/>
      <c r="K297" s="212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199</v>
      </c>
      <c r="AU297" s="221" t="s">
        <v>86</v>
      </c>
      <c r="AV297" s="14" t="s">
        <v>189</v>
      </c>
      <c r="AW297" s="14" t="s">
        <v>32</v>
      </c>
      <c r="AX297" s="14" t="s">
        <v>84</v>
      </c>
      <c r="AY297" s="221" t="s">
        <v>182</v>
      </c>
    </row>
    <row r="298" spans="1:65" s="2" customFormat="1" ht="16.5" customHeight="1">
      <c r="A298" s="34"/>
      <c r="B298" s="35"/>
      <c r="C298" s="186" t="s">
        <v>476</v>
      </c>
      <c r="D298" s="186" t="s">
        <v>184</v>
      </c>
      <c r="E298" s="187" t="s">
        <v>477</v>
      </c>
      <c r="F298" s="188" t="s">
        <v>478</v>
      </c>
      <c r="G298" s="189" t="s">
        <v>479</v>
      </c>
      <c r="H298" s="190">
        <v>8</v>
      </c>
      <c r="I298" s="191"/>
      <c r="J298" s="192">
        <f>ROUND(I298*H298,2)</f>
        <v>0</v>
      </c>
      <c r="K298" s="188" t="s">
        <v>1</v>
      </c>
      <c r="L298" s="39"/>
      <c r="M298" s="193" t="s">
        <v>1</v>
      </c>
      <c r="N298" s="194" t="s">
        <v>41</v>
      </c>
      <c r="O298" s="71"/>
      <c r="P298" s="195">
        <f>O298*H298</f>
        <v>0</v>
      </c>
      <c r="Q298" s="195">
        <v>0</v>
      </c>
      <c r="R298" s="195">
        <f>Q298*H298</f>
        <v>0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189</v>
      </c>
      <c r="AT298" s="197" t="s">
        <v>184</v>
      </c>
      <c r="AU298" s="197" t="s">
        <v>86</v>
      </c>
      <c r="AY298" s="17" t="s">
        <v>182</v>
      </c>
      <c r="BE298" s="198">
        <f>IF(N298="základní",J298,0)</f>
        <v>0</v>
      </c>
      <c r="BF298" s="198">
        <f>IF(N298="snížená",J298,0)</f>
        <v>0</v>
      </c>
      <c r="BG298" s="198">
        <f>IF(N298="zákl. přenesená",J298,0)</f>
        <v>0</v>
      </c>
      <c r="BH298" s="198">
        <f>IF(N298="sníž. přenesená",J298,0)</f>
        <v>0</v>
      </c>
      <c r="BI298" s="198">
        <f>IF(N298="nulová",J298,0)</f>
        <v>0</v>
      </c>
      <c r="BJ298" s="17" t="s">
        <v>84</v>
      </c>
      <c r="BK298" s="198">
        <f>ROUND(I298*H298,2)</f>
        <v>0</v>
      </c>
      <c r="BL298" s="17" t="s">
        <v>189</v>
      </c>
      <c r="BM298" s="197" t="s">
        <v>480</v>
      </c>
    </row>
    <row r="299" spans="1:65" s="2" customFormat="1" ht="16.5" customHeight="1">
      <c r="A299" s="34"/>
      <c r="B299" s="35"/>
      <c r="C299" s="186" t="s">
        <v>481</v>
      </c>
      <c r="D299" s="186" t="s">
        <v>184</v>
      </c>
      <c r="E299" s="187" t="s">
        <v>482</v>
      </c>
      <c r="F299" s="188" t="s">
        <v>483</v>
      </c>
      <c r="G299" s="189" t="s">
        <v>193</v>
      </c>
      <c r="H299" s="190">
        <v>381.56400000000002</v>
      </c>
      <c r="I299" s="191"/>
      <c r="J299" s="192">
        <f>ROUND(I299*H299,2)</f>
        <v>0</v>
      </c>
      <c r="K299" s="188" t="s">
        <v>188</v>
      </c>
      <c r="L299" s="39"/>
      <c r="M299" s="193" t="s">
        <v>1</v>
      </c>
      <c r="N299" s="194" t="s">
        <v>41</v>
      </c>
      <c r="O299" s="71"/>
      <c r="P299" s="195">
        <f>O299*H299</f>
        <v>0</v>
      </c>
      <c r="Q299" s="195">
        <v>2.45343</v>
      </c>
      <c r="R299" s="195">
        <f>Q299*H299</f>
        <v>936.14056452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189</v>
      </c>
      <c r="AT299" s="197" t="s">
        <v>184</v>
      </c>
      <c r="AU299" s="197" t="s">
        <v>86</v>
      </c>
      <c r="AY299" s="17" t="s">
        <v>182</v>
      </c>
      <c r="BE299" s="198">
        <f>IF(N299="základní",J299,0)</f>
        <v>0</v>
      </c>
      <c r="BF299" s="198">
        <f>IF(N299="snížená",J299,0)</f>
        <v>0</v>
      </c>
      <c r="BG299" s="198">
        <f>IF(N299="zákl. přenesená",J299,0)</f>
        <v>0</v>
      </c>
      <c r="BH299" s="198">
        <f>IF(N299="sníž. přenesená",J299,0)</f>
        <v>0</v>
      </c>
      <c r="BI299" s="198">
        <f>IF(N299="nulová",J299,0)</f>
        <v>0</v>
      </c>
      <c r="BJ299" s="17" t="s">
        <v>84</v>
      </c>
      <c r="BK299" s="198">
        <f>ROUND(I299*H299,2)</f>
        <v>0</v>
      </c>
      <c r="BL299" s="17" t="s">
        <v>189</v>
      </c>
      <c r="BM299" s="197" t="s">
        <v>484</v>
      </c>
    </row>
    <row r="300" spans="1:65" s="13" customFormat="1" ht="11.25">
      <c r="B300" s="199"/>
      <c r="C300" s="200"/>
      <c r="D300" s="201" t="s">
        <v>199</v>
      </c>
      <c r="E300" s="202" t="s">
        <v>1</v>
      </c>
      <c r="F300" s="203" t="s">
        <v>485</v>
      </c>
      <c r="G300" s="200"/>
      <c r="H300" s="204">
        <v>41.267000000000003</v>
      </c>
      <c r="I300" s="205"/>
      <c r="J300" s="200"/>
      <c r="K300" s="200"/>
      <c r="L300" s="206"/>
      <c r="M300" s="207"/>
      <c r="N300" s="208"/>
      <c r="O300" s="208"/>
      <c r="P300" s="208"/>
      <c r="Q300" s="208"/>
      <c r="R300" s="208"/>
      <c r="S300" s="208"/>
      <c r="T300" s="209"/>
      <c r="AT300" s="210" t="s">
        <v>199</v>
      </c>
      <c r="AU300" s="210" t="s">
        <v>86</v>
      </c>
      <c r="AV300" s="13" t="s">
        <v>86</v>
      </c>
      <c r="AW300" s="13" t="s">
        <v>32</v>
      </c>
      <c r="AX300" s="13" t="s">
        <v>76</v>
      </c>
      <c r="AY300" s="210" t="s">
        <v>182</v>
      </c>
    </row>
    <row r="301" spans="1:65" s="13" customFormat="1" ht="11.25">
      <c r="B301" s="199"/>
      <c r="C301" s="200"/>
      <c r="D301" s="201" t="s">
        <v>199</v>
      </c>
      <c r="E301" s="202" t="s">
        <v>1</v>
      </c>
      <c r="F301" s="203" t="s">
        <v>486</v>
      </c>
      <c r="G301" s="200"/>
      <c r="H301" s="204">
        <v>139.191</v>
      </c>
      <c r="I301" s="205"/>
      <c r="J301" s="200"/>
      <c r="K301" s="200"/>
      <c r="L301" s="206"/>
      <c r="M301" s="207"/>
      <c r="N301" s="208"/>
      <c r="O301" s="208"/>
      <c r="P301" s="208"/>
      <c r="Q301" s="208"/>
      <c r="R301" s="208"/>
      <c r="S301" s="208"/>
      <c r="T301" s="209"/>
      <c r="AT301" s="210" t="s">
        <v>199</v>
      </c>
      <c r="AU301" s="210" t="s">
        <v>86</v>
      </c>
      <c r="AV301" s="13" t="s">
        <v>86</v>
      </c>
      <c r="AW301" s="13" t="s">
        <v>32</v>
      </c>
      <c r="AX301" s="13" t="s">
        <v>76</v>
      </c>
      <c r="AY301" s="210" t="s">
        <v>182</v>
      </c>
    </row>
    <row r="302" spans="1:65" s="13" customFormat="1" ht="11.25">
      <c r="B302" s="199"/>
      <c r="C302" s="200"/>
      <c r="D302" s="201" t="s">
        <v>199</v>
      </c>
      <c r="E302" s="202" t="s">
        <v>1</v>
      </c>
      <c r="F302" s="203" t="s">
        <v>487</v>
      </c>
      <c r="G302" s="200"/>
      <c r="H302" s="204">
        <v>201.10599999999999</v>
      </c>
      <c r="I302" s="205"/>
      <c r="J302" s="200"/>
      <c r="K302" s="200"/>
      <c r="L302" s="206"/>
      <c r="M302" s="207"/>
      <c r="N302" s="208"/>
      <c r="O302" s="208"/>
      <c r="P302" s="208"/>
      <c r="Q302" s="208"/>
      <c r="R302" s="208"/>
      <c r="S302" s="208"/>
      <c r="T302" s="209"/>
      <c r="AT302" s="210" t="s">
        <v>199</v>
      </c>
      <c r="AU302" s="210" t="s">
        <v>86</v>
      </c>
      <c r="AV302" s="13" t="s">
        <v>86</v>
      </c>
      <c r="AW302" s="13" t="s">
        <v>32</v>
      </c>
      <c r="AX302" s="13" t="s">
        <v>76</v>
      </c>
      <c r="AY302" s="210" t="s">
        <v>182</v>
      </c>
    </row>
    <row r="303" spans="1:65" s="14" customFormat="1" ht="11.25">
      <c r="B303" s="211"/>
      <c r="C303" s="212"/>
      <c r="D303" s="201" t="s">
        <v>199</v>
      </c>
      <c r="E303" s="213" t="s">
        <v>1</v>
      </c>
      <c r="F303" s="214" t="s">
        <v>244</v>
      </c>
      <c r="G303" s="212"/>
      <c r="H303" s="215">
        <v>381.56399999999996</v>
      </c>
      <c r="I303" s="216"/>
      <c r="J303" s="212"/>
      <c r="K303" s="212"/>
      <c r="L303" s="217"/>
      <c r="M303" s="218"/>
      <c r="N303" s="219"/>
      <c r="O303" s="219"/>
      <c r="P303" s="219"/>
      <c r="Q303" s="219"/>
      <c r="R303" s="219"/>
      <c r="S303" s="219"/>
      <c r="T303" s="220"/>
      <c r="AT303" s="221" t="s">
        <v>199</v>
      </c>
      <c r="AU303" s="221" t="s">
        <v>86</v>
      </c>
      <c r="AV303" s="14" t="s">
        <v>189</v>
      </c>
      <c r="AW303" s="14" t="s">
        <v>32</v>
      </c>
      <c r="AX303" s="14" t="s">
        <v>84</v>
      </c>
      <c r="AY303" s="221" t="s">
        <v>182</v>
      </c>
    </row>
    <row r="304" spans="1:65" s="2" customFormat="1" ht="24">
      <c r="A304" s="34"/>
      <c r="B304" s="35"/>
      <c r="C304" s="186" t="s">
        <v>488</v>
      </c>
      <c r="D304" s="186" t="s">
        <v>184</v>
      </c>
      <c r="E304" s="187" t="s">
        <v>489</v>
      </c>
      <c r="F304" s="188" t="s">
        <v>490</v>
      </c>
      <c r="G304" s="189" t="s">
        <v>187</v>
      </c>
      <c r="H304" s="190">
        <v>1361.1859999999999</v>
      </c>
      <c r="I304" s="191"/>
      <c r="J304" s="192">
        <f>ROUND(I304*H304,2)</f>
        <v>0</v>
      </c>
      <c r="K304" s="188" t="s">
        <v>188</v>
      </c>
      <c r="L304" s="39"/>
      <c r="M304" s="193" t="s">
        <v>1</v>
      </c>
      <c r="N304" s="194" t="s">
        <v>41</v>
      </c>
      <c r="O304" s="71"/>
      <c r="P304" s="195">
        <f>O304*H304</f>
        <v>0</v>
      </c>
      <c r="Q304" s="195">
        <v>5.3299999999999997E-3</v>
      </c>
      <c r="R304" s="195">
        <f>Q304*H304</f>
        <v>7.2551213799999994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189</v>
      </c>
      <c r="AT304" s="197" t="s">
        <v>184</v>
      </c>
      <c r="AU304" s="197" t="s">
        <v>86</v>
      </c>
      <c r="AY304" s="17" t="s">
        <v>182</v>
      </c>
      <c r="BE304" s="198">
        <f>IF(N304="základní",J304,0)</f>
        <v>0</v>
      </c>
      <c r="BF304" s="198">
        <f>IF(N304="snížená",J304,0)</f>
        <v>0</v>
      </c>
      <c r="BG304" s="198">
        <f>IF(N304="zákl. přenesená",J304,0)</f>
        <v>0</v>
      </c>
      <c r="BH304" s="198">
        <f>IF(N304="sníž. přenesená",J304,0)</f>
        <v>0</v>
      </c>
      <c r="BI304" s="198">
        <f>IF(N304="nulová",J304,0)</f>
        <v>0</v>
      </c>
      <c r="BJ304" s="17" t="s">
        <v>84</v>
      </c>
      <c r="BK304" s="198">
        <f>ROUND(I304*H304,2)</f>
        <v>0</v>
      </c>
      <c r="BL304" s="17" t="s">
        <v>189</v>
      </c>
      <c r="BM304" s="197" t="s">
        <v>491</v>
      </c>
    </row>
    <row r="305" spans="1:65" s="13" customFormat="1" ht="11.25">
      <c r="B305" s="199"/>
      <c r="C305" s="200"/>
      <c r="D305" s="201" t="s">
        <v>199</v>
      </c>
      <c r="E305" s="202" t="s">
        <v>1</v>
      </c>
      <c r="F305" s="203" t="s">
        <v>492</v>
      </c>
      <c r="G305" s="200"/>
      <c r="H305" s="204">
        <v>1361.1859999999999</v>
      </c>
      <c r="I305" s="205"/>
      <c r="J305" s="200"/>
      <c r="K305" s="200"/>
      <c r="L305" s="206"/>
      <c r="M305" s="207"/>
      <c r="N305" s="208"/>
      <c r="O305" s="208"/>
      <c r="P305" s="208"/>
      <c r="Q305" s="208"/>
      <c r="R305" s="208"/>
      <c r="S305" s="208"/>
      <c r="T305" s="209"/>
      <c r="AT305" s="210" t="s">
        <v>199</v>
      </c>
      <c r="AU305" s="210" t="s">
        <v>86</v>
      </c>
      <c r="AV305" s="13" t="s">
        <v>86</v>
      </c>
      <c r="AW305" s="13" t="s">
        <v>32</v>
      </c>
      <c r="AX305" s="13" t="s">
        <v>84</v>
      </c>
      <c r="AY305" s="210" t="s">
        <v>182</v>
      </c>
    </row>
    <row r="306" spans="1:65" s="2" customFormat="1" ht="24">
      <c r="A306" s="34"/>
      <c r="B306" s="35"/>
      <c r="C306" s="186" t="s">
        <v>493</v>
      </c>
      <c r="D306" s="186" t="s">
        <v>184</v>
      </c>
      <c r="E306" s="187" t="s">
        <v>494</v>
      </c>
      <c r="F306" s="188" t="s">
        <v>495</v>
      </c>
      <c r="G306" s="189" t="s">
        <v>187</v>
      </c>
      <c r="H306" s="190">
        <v>1361.1859999999999</v>
      </c>
      <c r="I306" s="191"/>
      <c r="J306" s="192">
        <f>ROUND(I306*H306,2)</f>
        <v>0</v>
      </c>
      <c r="K306" s="188" t="s">
        <v>188</v>
      </c>
      <c r="L306" s="39"/>
      <c r="M306" s="193" t="s">
        <v>1</v>
      </c>
      <c r="N306" s="194" t="s">
        <v>41</v>
      </c>
      <c r="O306" s="71"/>
      <c r="P306" s="195">
        <f>O306*H306</f>
        <v>0</v>
      </c>
      <c r="Q306" s="195">
        <v>0</v>
      </c>
      <c r="R306" s="195">
        <f>Q306*H306</f>
        <v>0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189</v>
      </c>
      <c r="AT306" s="197" t="s">
        <v>184</v>
      </c>
      <c r="AU306" s="197" t="s">
        <v>86</v>
      </c>
      <c r="AY306" s="17" t="s">
        <v>182</v>
      </c>
      <c r="BE306" s="198">
        <f>IF(N306="základní",J306,0)</f>
        <v>0</v>
      </c>
      <c r="BF306" s="198">
        <f>IF(N306="snížená",J306,0)</f>
        <v>0</v>
      </c>
      <c r="BG306" s="198">
        <f>IF(N306="zákl. přenesená",J306,0)</f>
        <v>0</v>
      </c>
      <c r="BH306" s="198">
        <f>IF(N306="sníž. přenesená",J306,0)</f>
        <v>0</v>
      </c>
      <c r="BI306" s="198">
        <f>IF(N306="nulová",J306,0)</f>
        <v>0</v>
      </c>
      <c r="BJ306" s="17" t="s">
        <v>84</v>
      </c>
      <c r="BK306" s="198">
        <f>ROUND(I306*H306,2)</f>
        <v>0</v>
      </c>
      <c r="BL306" s="17" t="s">
        <v>189</v>
      </c>
      <c r="BM306" s="197" t="s">
        <v>496</v>
      </c>
    </row>
    <row r="307" spans="1:65" s="2" customFormat="1" ht="24">
      <c r="A307" s="34"/>
      <c r="B307" s="35"/>
      <c r="C307" s="186" t="s">
        <v>497</v>
      </c>
      <c r="D307" s="186" t="s">
        <v>184</v>
      </c>
      <c r="E307" s="187" t="s">
        <v>498</v>
      </c>
      <c r="F307" s="188" t="s">
        <v>499</v>
      </c>
      <c r="G307" s="189" t="s">
        <v>187</v>
      </c>
      <c r="H307" s="190">
        <v>137.55699999999999</v>
      </c>
      <c r="I307" s="191"/>
      <c r="J307" s="192">
        <f>ROUND(I307*H307,2)</f>
        <v>0</v>
      </c>
      <c r="K307" s="188" t="s">
        <v>188</v>
      </c>
      <c r="L307" s="39"/>
      <c r="M307" s="193" t="s">
        <v>1</v>
      </c>
      <c r="N307" s="194" t="s">
        <v>41</v>
      </c>
      <c r="O307" s="71"/>
      <c r="P307" s="195">
        <f>O307*H307</f>
        <v>0</v>
      </c>
      <c r="Q307" s="195">
        <v>5.5199999999999997E-3</v>
      </c>
      <c r="R307" s="195">
        <f>Q307*H307</f>
        <v>0.75931463999999993</v>
      </c>
      <c r="S307" s="195">
        <v>0</v>
      </c>
      <c r="T307" s="19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189</v>
      </c>
      <c r="AT307" s="197" t="s">
        <v>184</v>
      </c>
      <c r="AU307" s="197" t="s">
        <v>86</v>
      </c>
      <c r="AY307" s="17" t="s">
        <v>182</v>
      </c>
      <c r="BE307" s="198">
        <f>IF(N307="základní",J307,0)</f>
        <v>0</v>
      </c>
      <c r="BF307" s="198">
        <f>IF(N307="snížená",J307,0)</f>
        <v>0</v>
      </c>
      <c r="BG307" s="198">
        <f>IF(N307="zákl. přenesená",J307,0)</f>
        <v>0</v>
      </c>
      <c r="BH307" s="198">
        <f>IF(N307="sníž. přenesená",J307,0)</f>
        <v>0</v>
      </c>
      <c r="BI307" s="198">
        <f>IF(N307="nulová",J307,0)</f>
        <v>0</v>
      </c>
      <c r="BJ307" s="17" t="s">
        <v>84</v>
      </c>
      <c r="BK307" s="198">
        <f>ROUND(I307*H307,2)</f>
        <v>0</v>
      </c>
      <c r="BL307" s="17" t="s">
        <v>189</v>
      </c>
      <c r="BM307" s="197" t="s">
        <v>500</v>
      </c>
    </row>
    <row r="308" spans="1:65" s="13" customFormat="1" ht="11.25">
      <c r="B308" s="199"/>
      <c r="C308" s="200"/>
      <c r="D308" s="201" t="s">
        <v>199</v>
      </c>
      <c r="E308" s="202" t="s">
        <v>1</v>
      </c>
      <c r="F308" s="203" t="s">
        <v>501</v>
      </c>
      <c r="G308" s="200"/>
      <c r="H308" s="204">
        <v>137.55699999999999</v>
      </c>
      <c r="I308" s="205"/>
      <c r="J308" s="200"/>
      <c r="K308" s="200"/>
      <c r="L308" s="206"/>
      <c r="M308" s="207"/>
      <c r="N308" s="208"/>
      <c r="O308" s="208"/>
      <c r="P308" s="208"/>
      <c r="Q308" s="208"/>
      <c r="R308" s="208"/>
      <c r="S308" s="208"/>
      <c r="T308" s="209"/>
      <c r="AT308" s="210" t="s">
        <v>199</v>
      </c>
      <c r="AU308" s="210" t="s">
        <v>86</v>
      </c>
      <c r="AV308" s="13" t="s">
        <v>86</v>
      </c>
      <c r="AW308" s="13" t="s">
        <v>32</v>
      </c>
      <c r="AX308" s="13" t="s">
        <v>84</v>
      </c>
      <c r="AY308" s="210" t="s">
        <v>182</v>
      </c>
    </row>
    <row r="309" spans="1:65" s="2" customFormat="1" ht="24">
      <c r="A309" s="34"/>
      <c r="B309" s="35"/>
      <c r="C309" s="186" t="s">
        <v>502</v>
      </c>
      <c r="D309" s="186" t="s">
        <v>184</v>
      </c>
      <c r="E309" s="187" t="s">
        <v>503</v>
      </c>
      <c r="F309" s="188" t="s">
        <v>504</v>
      </c>
      <c r="G309" s="189" t="s">
        <v>187</v>
      </c>
      <c r="H309" s="190">
        <v>137.55699999999999</v>
      </c>
      <c r="I309" s="191"/>
      <c r="J309" s="192">
        <f>ROUND(I309*H309,2)</f>
        <v>0</v>
      </c>
      <c r="K309" s="188" t="s">
        <v>188</v>
      </c>
      <c r="L309" s="39"/>
      <c r="M309" s="193" t="s">
        <v>1</v>
      </c>
      <c r="N309" s="194" t="s">
        <v>41</v>
      </c>
      <c r="O309" s="71"/>
      <c r="P309" s="195">
        <f>O309*H309</f>
        <v>0</v>
      </c>
      <c r="Q309" s="195">
        <v>0</v>
      </c>
      <c r="R309" s="195">
        <f>Q309*H309</f>
        <v>0</v>
      </c>
      <c r="S309" s="195">
        <v>0</v>
      </c>
      <c r="T309" s="19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7" t="s">
        <v>189</v>
      </c>
      <c r="AT309" s="197" t="s">
        <v>184</v>
      </c>
      <c r="AU309" s="197" t="s">
        <v>86</v>
      </c>
      <c r="AY309" s="17" t="s">
        <v>182</v>
      </c>
      <c r="BE309" s="198">
        <f>IF(N309="základní",J309,0)</f>
        <v>0</v>
      </c>
      <c r="BF309" s="198">
        <f>IF(N309="snížená",J309,0)</f>
        <v>0</v>
      </c>
      <c r="BG309" s="198">
        <f>IF(N309="zákl. přenesená",J309,0)</f>
        <v>0</v>
      </c>
      <c r="BH309" s="198">
        <f>IF(N309="sníž. přenesená",J309,0)</f>
        <v>0</v>
      </c>
      <c r="BI309" s="198">
        <f>IF(N309="nulová",J309,0)</f>
        <v>0</v>
      </c>
      <c r="BJ309" s="17" t="s">
        <v>84</v>
      </c>
      <c r="BK309" s="198">
        <f>ROUND(I309*H309,2)</f>
        <v>0</v>
      </c>
      <c r="BL309" s="17" t="s">
        <v>189</v>
      </c>
      <c r="BM309" s="197" t="s">
        <v>505</v>
      </c>
    </row>
    <row r="310" spans="1:65" s="2" customFormat="1" ht="24">
      <c r="A310" s="34"/>
      <c r="B310" s="35"/>
      <c r="C310" s="186" t="s">
        <v>506</v>
      </c>
      <c r="D310" s="186" t="s">
        <v>184</v>
      </c>
      <c r="E310" s="187" t="s">
        <v>507</v>
      </c>
      <c r="F310" s="188" t="s">
        <v>508</v>
      </c>
      <c r="G310" s="189" t="s">
        <v>187</v>
      </c>
      <c r="H310" s="190">
        <v>137.55699999999999</v>
      </c>
      <c r="I310" s="191"/>
      <c r="J310" s="192">
        <f>ROUND(I310*H310,2)</f>
        <v>0</v>
      </c>
      <c r="K310" s="188" t="s">
        <v>188</v>
      </c>
      <c r="L310" s="39"/>
      <c r="M310" s="193" t="s">
        <v>1</v>
      </c>
      <c r="N310" s="194" t="s">
        <v>41</v>
      </c>
      <c r="O310" s="71"/>
      <c r="P310" s="195">
        <f>O310*H310</f>
        <v>0</v>
      </c>
      <c r="Q310" s="195">
        <v>8.8000000000000003E-4</v>
      </c>
      <c r="R310" s="195">
        <f>Q310*H310</f>
        <v>0.12105015999999999</v>
      </c>
      <c r="S310" s="195">
        <v>0</v>
      </c>
      <c r="T310" s="19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7" t="s">
        <v>189</v>
      </c>
      <c r="AT310" s="197" t="s">
        <v>184</v>
      </c>
      <c r="AU310" s="197" t="s">
        <v>86</v>
      </c>
      <c r="AY310" s="17" t="s">
        <v>182</v>
      </c>
      <c r="BE310" s="198">
        <f>IF(N310="základní",J310,0)</f>
        <v>0</v>
      </c>
      <c r="BF310" s="198">
        <f>IF(N310="snížená",J310,0)</f>
        <v>0</v>
      </c>
      <c r="BG310" s="198">
        <f>IF(N310="zákl. přenesená",J310,0)</f>
        <v>0</v>
      </c>
      <c r="BH310" s="198">
        <f>IF(N310="sníž. přenesená",J310,0)</f>
        <v>0</v>
      </c>
      <c r="BI310" s="198">
        <f>IF(N310="nulová",J310,0)</f>
        <v>0</v>
      </c>
      <c r="BJ310" s="17" t="s">
        <v>84</v>
      </c>
      <c r="BK310" s="198">
        <f>ROUND(I310*H310,2)</f>
        <v>0</v>
      </c>
      <c r="BL310" s="17" t="s">
        <v>189</v>
      </c>
      <c r="BM310" s="197" t="s">
        <v>509</v>
      </c>
    </row>
    <row r="311" spans="1:65" s="2" customFormat="1" ht="24">
      <c r="A311" s="34"/>
      <c r="B311" s="35"/>
      <c r="C311" s="186" t="s">
        <v>510</v>
      </c>
      <c r="D311" s="186" t="s">
        <v>184</v>
      </c>
      <c r="E311" s="187" t="s">
        <v>511</v>
      </c>
      <c r="F311" s="188" t="s">
        <v>512</v>
      </c>
      <c r="G311" s="189" t="s">
        <v>187</v>
      </c>
      <c r="H311" s="190">
        <v>137.55699999999999</v>
      </c>
      <c r="I311" s="191"/>
      <c r="J311" s="192">
        <f>ROUND(I311*H311,2)</f>
        <v>0</v>
      </c>
      <c r="K311" s="188" t="s">
        <v>188</v>
      </c>
      <c r="L311" s="39"/>
      <c r="M311" s="193" t="s">
        <v>1</v>
      </c>
      <c r="N311" s="194" t="s">
        <v>41</v>
      </c>
      <c r="O311" s="71"/>
      <c r="P311" s="195">
        <f>O311*H311</f>
        <v>0</v>
      </c>
      <c r="Q311" s="195">
        <v>0</v>
      </c>
      <c r="R311" s="195">
        <f>Q311*H311</f>
        <v>0</v>
      </c>
      <c r="S311" s="195">
        <v>0</v>
      </c>
      <c r="T311" s="196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7" t="s">
        <v>189</v>
      </c>
      <c r="AT311" s="197" t="s">
        <v>184</v>
      </c>
      <c r="AU311" s="197" t="s">
        <v>86</v>
      </c>
      <c r="AY311" s="17" t="s">
        <v>182</v>
      </c>
      <c r="BE311" s="198">
        <f>IF(N311="základní",J311,0)</f>
        <v>0</v>
      </c>
      <c r="BF311" s="198">
        <f>IF(N311="snížená",J311,0)</f>
        <v>0</v>
      </c>
      <c r="BG311" s="198">
        <f>IF(N311="zákl. přenesená",J311,0)</f>
        <v>0</v>
      </c>
      <c r="BH311" s="198">
        <f>IF(N311="sníž. přenesená",J311,0)</f>
        <v>0</v>
      </c>
      <c r="BI311" s="198">
        <f>IF(N311="nulová",J311,0)</f>
        <v>0</v>
      </c>
      <c r="BJ311" s="17" t="s">
        <v>84</v>
      </c>
      <c r="BK311" s="198">
        <f>ROUND(I311*H311,2)</f>
        <v>0</v>
      </c>
      <c r="BL311" s="17" t="s">
        <v>189</v>
      </c>
      <c r="BM311" s="197" t="s">
        <v>513</v>
      </c>
    </row>
    <row r="312" spans="1:65" s="2" customFormat="1" ht="24">
      <c r="A312" s="34"/>
      <c r="B312" s="35"/>
      <c r="C312" s="186" t="s">
        <v>514</v>
      </c>
      <c r="D312" s="186" t="s">
        <v>184</v>
      </c>
      <c r="E312" s="187" t="s">
        <v>515</v>
      </c>
      <c r="F312" s="188" t="s">
        <v>516</v>
      </c>
      <c r="G312" s="189" t="s">
        <v>187</v>
      </c>
      <c r="H312" s="190">
        <v>1361.1859999999999</v>
      </c>
      <c r="I312" s="191"/>
      <c r="J312" s="192">
        <f>ROUND(I312*H312,2)</f>
        <v>0</v>
      </c>
      <c r="K312" s="188" t="s">
        <v>188</v>
      </c>
      <c r="L312" s="39"/>
      <c r="M312" s="193" t="s">
        <v>1</v>
      </c>
      <c r="N312" s="194" t="s">
        <v>41</v>
      </c>
      <c r="O312" s="71"/>
      <c r="P312" s="195">
        <f>O312*H312</f>
        <v>0</v>
      </c>
      <c r="Q312" s="195">
        <v>1E-3</v>
      </c>
      <c r="R312" s="195">
        <f>Q312*H312</f>
        <v>1.361186</v>
      </c>
      <c r="S312" s="195">
        <v>0</v>
      </c>
      <c r="T312" s="196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7" t="s">
        <v>189</v>
      </c>
      <c r="AT312" s="197" t="s">
        <v>184</v>
      </c>
      <c r="AU312" s="197" t="s">
        <v>86</v>
      </c>
      <c r="AY312" s="17" t="s">
        <v>182</v>
      </c>
      <c r="BE312" s="198">
        <f>IF(N312="základní",J312,0)</f>
        <v>0</v>
      </c>
      <c r="BF312" s="198">
        <f>IF(N312="snížená",J312,0)</f>
        <v>0</v>
      </c>
      <c r="BG312" s="198">
        <f>IF(N312="zákl. přenesená",J312,0)</f>
        <v>0</v>
      </c>
      <c r="BH312" s="198">
        <f>IF(N312="sníž. přenesená",J312,0)</f>
        <v>0</v>
      </c>
      <c r="BI312" s="198">
        <f>IF(N312="nulová",J312,0)</f>
        <v>0</v>
      </c>
      <c r="BJ312" s="17" t="s">
        <v>84</v>
      </c>
      <c r="BK312" s="198">
        <f>ROUND(I312*H312,2)</f>
        <v>0</v>
      </c>
      <c r="BL312" s="17" t="s">
        <v>189</v>
      </c>
      <c r="BM312" s="197" t="s">
        <v>517</v>
      </c>
    </row>
    <row r="313" spans="1:65" s="13" customFormat="1" ht="11.25">
      <c r="B313" s="199"/>
      <c r="C313" s="200"/>
      <c r="D313" s="201" t="s">
        <v>199</v>
      </c>
      <c r="E313" s="202" t="s">
        <v>1</v>
      </c>
      <c r="F313" s="203" t="s">
        <v>518</v>
      </c>
      <c r="G313" s="200"/>
      <c r="H313" s="204">
        <v>1361.1859999999999</v>
      </c>
      <c r="I313" s="205"/>
      <c r="J313" s="200"/>
      <c r="K313" s="200"/>
      <c r="L313" s="206"/>
      <c r="M313" s="207"/>
      <c r="N313" s="208"/>
      <c r="O313" s="208"/>
      <c r="P313" s="208"/>
      <c r="Q313" s="208"/>
      <c r="R313" s="208"/>
      <c r="S313" s="208"/>
      <c r="T313" s="209"/>
      <c r="AT313" s="210" t="s">
        <v>199</v>
      </c>
      <c r="AU313" s="210" t="s">
        <v>86</v>
      </c>
      <c r="AV313" s="13" t="s">
        <v>86</v>
      </c>
      <c r="AW313" s="13" t="s">
        <v>32</v>
      </c>
      <c r="AX313" s="13" t="s">
        <v>84</v>
      </c>
      <c r="AY313" s="210" t="s">
        <v>182</v>
      </c>
    </row>
    <row r="314" spans="1:65" s="2" customFormat="1" ht="24">
      <c r="A314" s="34"/>
      <c r="B314" s="35"/>
      <c r="C314" s="186" t="s">
        <v>519</v>
      </c>
      <c r="D314" s="186" t="s">
        <v>184</v>
      </c>
      <c r="E314" s="187" t="s">
        <v>520</v>
      </c>
      <c r="F314" s="188" t="s">
        <v>521</v>
      </c>
      <c r="G314" s="189" t="s">
        <v>187</v>
      </c>
      <c r="H314" s="190">
        <v>1361.1859999999999</v>
      </c>
      <c r="I314" s="191"/>
      <c r="J314" s="192">
        <f>ROUND(I314*H314,2)</f>
        <v>0</v>
      </c>
      <c r="K314" s="188" t="s">
        <v>188</v>
      </c>
      <c r="L314" s="39"/>
      <c r="M314" s="193" t="s">
        <v>1</v>
      </c>
      <c r="N314" s="194" t="s">
        <v>41</v>
      </c>
      <c r="O314" s="71"/>
      <c r="P314" s="195">
        <f>O314*H314</f>
        <v>0</v>
      </c>
      <c r="Q314" s="195">
        <v>0</v>
      </c>
      <c r="R314" s="195">
        <f>Q314*H314</f>
        <v>0</v>
      </c>
      <c r="S314" s="195">
        <v>0</v>
      </c>
      <c r="T314" s="19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7" t="s">
        <v>189</v>
      </c>
      <c r="AT314" s="197" t="s">
        <v>184</v>
      </c>
      <c r="AU314" s="197" t="s">
        <v>86</v>
      </c>
      <c r="AY314" s="17" t="s">
        <v>182</v>
      </c>
      <c r="BE314" s="198">
        <f>IF(N314="základní",J314,0)</f>
        <v>0</v>
      </c>
      <c r="BF314" s="198">
        <f>IF(N314="snížená",J314,0)</f>
        <v>0</v>
      </c>
      <c r="BG314" s="198">
        <f>IF(N314="zákl. přenesená",J314,0)</f>
        <v>0</v>
      </c>
      <c r="BH314" s="198">
        <f>IF(N314="sníž. přenesená",J314,0)</f>
        <v>0</v>
      </c>
      <c r="BI314" s="198">
        <f>IF(N314="nulová",J314,0)</f>
        <v>0</v>
      </c>
      <c r="BJ314" s="17" t="s">
        <v>84</v>
      </c>
      <c r="BK314" s="198">
        <f>ROUND(I314*H314,2)</f>
        <v>0</v>
      </c>
      <c r="BL314" s="17" t="s">
        <v>189</v>
      </c>
      <c r="BM314" s="197" t="s">
        <v>522</v>
      </c>
    </row>
    <row r="315" spans="1:65" s="2" customFormat="1" ht="16.5" customHeight="1">
      <c r="A315" s="34"/>
      <c r="B315" s="35"/>
      <c r="C315" s="186" t="s">
        <v>523</v>
      </c>
      <c r="D315" s="186" t="s">
        <v>184</v>
      </c>
      <c r="E315" s="187" t="s">
        <v>524</v>
      </c>
      <c r="F315" s="188" t="s">
        <v>525</v>
      </c>
      <c r="G315" s="189" t="s">
        <v>216</v>
      </c>
      <c r="H315" s="190">
        <v>61.174999999999997</v>
      </c>
      <c r="I315" s="191"/>
      <c r="J315" s="192">
        <f>ROUND(I315*H315,2)</f>
        <v>0</v>
      </c>
      <c r="K315" s="188" t="s">
        <v>188</v>
      </c>
      <c r="L315" s="39"/>
      <c r="M315" s="193" t="s">
        <v>1</v>
      </c>
      <c r="N315" s="194" t="s">
        <v>41</v>
      </c>
      <c r="O315" s="71"/>
      <c r="P315" s="195">
        <f>O315*H315</f>
        <v>0</v>
      </c>
      <c r="Q315" s="195">
        <v>1.0551600000000001</v>
      </c>
      <c r="R315" s="195">
        <f>Q315*H315</f>
        <v>64.549413000000001</v>
      </c>
      <c r="S315" s="195">
        <v>0</v>
      </c>
      <c r="T315" s="19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7" t="s">
        <v>189</v>
      </c>
      <c r="AT315" s="197" t="s">
        <v>184</v>
      </c>
      <c r="AU315" s="197" t="s">
        <v>86</v>
      </c>
      <c r="AY315" s="17" t="s">
        <v>182</v>
      </c>
      <c r="BE315" s="198">
        <f>IF(N315="základní",J315,0)</f>
        <v>0</v>
      </c>
      <c r="BF315" s="198">
        <f>IF(N315="snížená",J315,0)</f>
        <v>0</v>
      </c>
      <c r="BG315" s="198">
        <f>IF(N315="zákl. přenesená",J315,0)</f>
        <v>0</v>
      </c>
      <c r="BH315" s="198">
        <f>IF(N315="sníž. přenesená",J315,0)</f>
        <v>0</v>
      </c>
      <c r="BI315" s="198">
        <f>IF(N315="nulová",J315,0)</f>
        <v>0</v>
      </c>
      <c r="BJ315" s="17" t="s">
        <v>84</v>
      </c>
      <c r="BK315" s="198">
        <f>ROUND(I315*H315,2)</f>
        <v>0</v>
      </c>
      <c r="BL315" s="17" t="s">
        <v>189</v>
      </c>
      <c r="BM315" s="197" t="s">
        <v>526</v>
      </c>
    </row>
    <row r="316" spans="1:65" s="13" customFormat="1" ht="11.25">
      <c r="B316" s="199"/>
      <c r="C316" s="200"/>
      <c r="D316" s="201" t="s">
        <v>199</v>
      </c>
      <c r="E316" s="202" t="s">
        <v>1</v>
      </c>
      <c r="F316" s="203" t="s">
        <v>527</v>
      </c>
      <c r="G316" s="200"/>
      <c r="H316" s="204">
        <v>61.174999999999997</v>
      </c>
      <c r="I316" s="205"/>
      <c r="J316" s="200"/>
      <c r="K316" s="200"/>
      <c r="L316" s="206"/>
      <c r="M316" s="207"/>
      <c r="N316" s="208"/>
      <c r="O316" s="208"/>
      <c r="P316" s="208"/>
      <c r="Q316" s="208"/>
      <c r="R316" s="208"/>
      <c r="S316" s="208"/>
      <c r="T316" s="209"/>
      <c r="AT316" s="210" t="s">
        <v>199</v>
      </c>
      <c r="AU316" s="210" t="s">
        <v>86</v>
      </c>
      <c r="AV316" s="13" t="s">
        <v>86</v>
      </c>
      <c r="AW316" s="13" t="s">
        <v>32</v>
      </c>
      <c r="AX316" s="13" t="s">
        <v>84</v>
      </c>
      <c r="AY316" s="210" t="s">
        <v>182</v>
      </c>
    </row>
    <row r="317" spans="1:65" s="2" customFormat="1" ht="21.75" customHeight="1">
      <c r="A317" s="34"/>
      <c r="B317" s="35"/>
      <c r="C317" s="186" t="s">
        <v>528</v>
      </c>
      <c r="D317" s="186" t="s">
        <v>184</v>
      </c>
      <c r="E317" s="187" t="s">
        <v>529</v>
      </c>
      <c r="F317" s="188" t="s">
        <v>530</v>
      </c>
      <c r="G317" s="189" t="s">
        <v>193</v>
      </c>
      <c r="H317" s="190">
        <v>11.52</v>
      </c>
      <c r="I317" s="191"/>
      <c r="J317" s="192">
        <f>ROUND(I317*H317,2)</f>
        <v>0</v>
      </c>
      <c r="K317" s="188" t="s">
        <v>188</v>
      </c>
      <c r="L317" s="39"/>
      <c r="M317" s="193" t="s">
        <v>1</v>
      </c>
      <c r="N317" s="194" t="s">
        <v>41</v>
      </c>
      <c r="O317" s="71"/>
      <c r="P317" s="195">
        <f>O317*H317</f>
        <v>0</v>
      </c>
      <c r="Q317" s="195">
        <v>2.2564199999999999</v>
      </c>
      <c r="R317" s="195">
        <f>Q317*H317</f>
        <v>25.993958399999997</v>
      </c>
      <c r="S317" s="195">
        <v>0</v>
      </c>
      <c r="T317" s="19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7" t="s">
        <v>189</v>
      </c>
      <c r="AT317" s="197" t="s">
        <v>184</v>
      </c>
      <c r="AU317" s="197" t="s">
        <v>86</v>
      </c>
      <c r="AY317" s="17" t="s">
        <v>182</v>
      </c>
      <c r="BE317" s="198">
        <f>IF(N317="základní",J317,0)</f>
        <v>0</v>
      </c>
      <c r="BF317" s="198">
        <f>IF(N317="snížená",J317,0)</f>
        <v>0</v>
      </c>
      <c r="BG317" s="198">
        <f>IF(N317="zákl. přenesená",J317,0)</f>
        <v>0</v>
      </c>
      <c r="BH317" s="198">
        <f>IF(N317="sníž. přenesená",J317,0)</f>
        <v>0</v>
      </c>
      <c r="BI317" s="198">
        <f>IF(N317="nulová",J317,0)</f>
        <v>0</v>
      </c>
      <c r="BJ317" s="17" t="s">
        <v>84</v>
      </c>
      <c r="BK317" s="198">
        <f>ROUND(I317*H317,2)</f>
        <v>0</v>
      </c>
      <c r="BL317" s="17" t="s">
        <v>189</v>
      </c>
      <c r="BM317" s="197" t="s">
        <v>531</v>
      </c>
    </row>
    <row r="318" spans="1:65" s="13" customFormat="1" ht="11.25">
      <c r="B318" s="199"/>
      <c r="C318" s="200"/>
      <c r="D318" s="201" t="s">
        <v>199</v>
      </c>
      <c r="E318" s="202" t="s">
        <v>1</v>
      </c>
      <c r="F318" s="203" t="s">
        <v>532</v>
      </c>
      <c r="G318" s="200"/>
      <c r="H318" s="204">
        <v>11.52</v>
      </c>
      <c r="I318" s="205"/>
      <c r="J318" s="200"/>
      <c r="K318" s="200"/>
      <c r="L318" s="206"/>
      <c r="M318" s="207"/>
      <c r="N318" s="208"/>
      <c r="O318" s="208"/>
      <c r="P318" s="208"/>
      <c r="Q318" s="208"/>
      <c r="R318" s="208"/>
      <c r="S318" s="208"/>
      <c r="T318" s="209"/>
      <c r="AT318" s="210" t="s">
        <v>199</v>
      </c>
      <c r="AU318" s="210" t="s">
        <v>86</v>
      </c>
      <c r="AV318" s="13" t="s">
        <v>86</v>
      </c>
      <c r="AW318" s="13" t="s">
        <v>32</v>
      </c>
      <c r="AX318" s="13" t="s">
        <v>84</v>
      </c>
      <c r="AY318" s="210" t="s">
        <v>182</v>
      </c>
    </row>
    <row r="319" spans="1:65" s="2" customFormat="1" ht="21.75" customHeight="1">
      <c r="A319" s="34"/>
      <c r="B319" s="35"/>
      <c r="C319" s="186" t="s">
        <v>533</v>
      </c>
      <c r="D319" s="186" t="s">
        <v>184</v>
      </c>
      <c r="E319" s="187" t="s">
        <v>534</v>
      </c>
      <c r="F319" s="188" t="s">
        <v>535</v>
      </c>
      <c r="G319" s="189" t="s">
        <v>193</v>
      </c>
      <c r="H319" s="190">
        <v>2.8079999999999998</v>
      </c>
      <c r="I319" s="191"/>
      <c r="J319" s="192">
        <f>ROUND(I319*H319,2)</f>
        <v>0</v>
      </c>
      <c r="K319" s="188" t="s">
        <v>188</v>
      </c>
      <c r="L319" s="39"/>
      <c r="M319" s="193" t="s">
        <v>1</v>
      </c>
      <c r="N319" s="194" t="s">
        <v>41</v>
      </c>
      <c r="O319" s="71"/>
      <c r="P319" s="195">
        <f>O319*H319</f>
        <v>0</v>
      </c>
      <c r="Q319" s="195">
        <v>2.4533700000000001</v>
      </c>
      <c r="R319" s="195">
        <f>Q319*H319</f>
        <v>6.8890629599999995</v>
      </c>
      <c r="S319" s="195">
        <v>0</v>
      </c>
      <c r="T319" s="19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7" t="s">
        <v>189</v>
      </c>
      <c r="AT319" s="197" t="s">
        <v>184</v>
      </c>
      <c r="AU319" s="197" t="s">
        <v>86</v>
      </c>
      <c r="AY319" s="17" t="s">
        <v>182</v>
      </c>
      <c r="BE319" s="198">
        <f>IF(N319="základní",J319,0)</f>
        <v>0</v>
      </c>
      <c r="BF319" s="198">
        <f>IF(N319="snížená",J319,0)</f>
        <v>0</v>
      </c>
      <c r="BG319" s="198">
        <f>IF(N319="zákl. přenesená",J319,0)</f>
        <v>0</v>
      </c>
      <c r="BH319" s="198">
        <f>IF(N319="sníž. přenesená",J319,0)</f>
        <v>0</v>
      </c>
      <c r="BI319" s="198">
        <f>IF(N319="nulová",J319,0)</f>
        <v>0</v>
      </c>
      <c r="BJ319" s="17" t="s">
        <v>84</v>
      </c>
      <c r="BK319" s="198">
        <f>ROUND(I319*H319,2)</f>
        <v>0</v>
      </c>
      <c r="BL319" s="17" t="s">
        <v>189</v>
      </c>
      <c r="BM319" s="197" t="s">
        <v>536</v>
      </c>
    </row>
    <row r="320" spans="1:65" s="13" customFormat="1" ht="11.25">
      <c r="B320" s="199"/>
      <c r="C320" s="200"/>
      <c r="D320" s="201" t="s">
        <v>199</v>
      </c>
      <c r="E320" s="202" t="s">
        <v>1</v>
      </c>
      <c r="F320" s="203" t="s">
        <v>537</v>
      </c>
      <c r="G320" s="200"/>
      <c r="H320" s="204">
        <v>2.3159999999999998</v>
      </c>
      <c r="I320" s="205"/>
      <c r="J320" s="200"/>
      <c r="K320" s="200"/>
      <c r="L320" s="206"/>
      <c r="M320" s="207"/>
      <c r="N320" s="208"/>
      <c r="O320" s="208"/>
      <c r="P320" s="208"/>
      <c r="Q320" s="208"/>
      <c r="R320" s="208"/>
      <c r="S320" s="208"/>
      <c r="T320" s="209"/>
      <c r="AT320" s="210" t="s">
        <v>199</v>
      </c>
      <c r="AU320" s="210" t="s">
        <v>86</v>
      </c>
      <c r="AV320" s="13" t="s">
        <v>86</v>
      </c>
      <c r="AW320" s="13" t="s">
        <v>32</v>
      </c>
      <c r="AX320" s="13" t="s">
        <v>76</v>
      </c>
      <c r="AY320" s="210" t="s">
        <v>182</v>
      </c>
    </row>
    <row r="321" spans="1:65" s="13" customFormat="1" ht="11.25">
      <c r="B321" s="199"/>
      <c r="C321" s="200"/>
      <c r="D321" s="201" t="s">
        <v>199</v>
      </c>
      <c r="E321" s="202" t="s">
        <v>1</v>
      </c>
      <c r="F321" s="203" t="s">
        <v>538</v>
      </c>
      <c r="G321" s="200"/>
      <c r="H321" s="204">
        <v>0.49199999999999999</v>
      </c>
      <c r="I321" s="205"/>
      <c r="J321" s="200"/>
      <c r="K321" s="200"/>
      <c r="L321" s="206"/>
      <c r="M321" s="207"/>
      <c r="N321" s="208"/>
      <c r="O321" s="208"/>
      <c r="P321" s="208"/>
      <c r="Q321" s="208"/>
      <c r="R321" s="208"/>
      <c r="S321" s="208"/>
      <c r="T321" s="209"/>
      <c r="AT321" s="210" t="s">
        <v>199</v>
      </c>
      <c r="AU321" s="210" t="s">
        <v>86</v>
      </c>
      <c r="AV321" s="13" t="s">
        <v>86</v>
      </c>
      <c r="AW321" s="13" t="s">
        <v>32</v>
      </c>
      <c r="AX321" s="13" t="s">
        <v>76</v>
      </c>
      <c r="AY321" s="210" t="s">
        <v>182</v>
      </c>
    </row>
    <row r="322" spans="1:65" s="14" customFormat="1" ht="11.25">
      <c r="B322" s="211"/>
      <c r="C322" s="212"/>
      <c r="D322" s="201" t="s">
        <v>199</v>
      </c>
      <c r="E322" s="213" t="s">
        <v>1</v>
      </c>
      <c r="F322" s="214" t="s">
        <v>244</v>
      </c>
      <c r="G322" s="212"/>
      <c r="H322" s="215">
        <v>2.8079999999999998</v>
      </c>
      <c r="I322" s="216"/>
      <c r="J322" s="212"/>
      <c r="K322" s="212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199</v>
      </c>
      <c r="AU322" s="221" t="s">
        <v>86</v>
      </c>
      <c r="AV322" s="14" t="s">
        <v>189</v>
      </c>
      <c r="AW322" s="14" t="s">
        <v>32</v>
      </c>
      <c r="AX322" s="14" t="s">
        <v>84</v>
      </c>
      <c r="AY322" s="221" t="s">
        <v>182</v>
      </c>
    </row>
    <row r="323" spans="1:65" s="2" customFormat="1" ht="21.75" customHeight="1">
      <c r="A323" s="34"/>
      <c r="B323" s="35"/>
      <c r="C323" s="186" t="s">
        <v>539</v>
      </c>
      <c r="D323" s="186" t="s">
        <v>184</v>
      </c>
      <c r="E323" s="187" t="s">
        <v>540</v>
      </c>
      <c r="F323" s="188" t="s">
        <v>541</v>
      </c>
      <c r="G323" s="189" t="s">
        <v>193</v>
      </c>
      <c r="H323" s="190">
        <v>2.907</v>
      </c>
      <c r="I323" s="191"/>
      <c r="J323" s="192">
        <f>ROUND(I323*H323,2)</f>
        <v>0</v>
      </c>
      <c r="K323" s="188" t="s">
        <v>188</v>
      </c>
      <c r="L323" s="39"/>
      <c r="M323" s="193" t="s">
        <v>1</v>
      </c>
      <c r="N323" s="194" t="s">
        <v>41</v>
      </c>
      <c r="O323" s="71"/>
      <c r="P323" s="195">
        <f>O323*H323</f>
        <v>0</v>
      </c>
      <c r="Q323" s="195">
        <v>2.4533700000000001</v>
      </c>
      <c r="R323" s="195">
        <f>Q323*H323</f>
        <v>7.1319465900000001</v>
      </c>
      <c r="S323" s="195">
        <v>0</v>
      </c>
      <c r="T323" s="19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7" t="s">
        <v>189</v>
      </c>
      <c r="AT323" s="197" t="s">
        <v>184</v>
      </c>
      <c r="AU323" s="197" t="s">
        <v>86</v>
      </c>
      <c r="AY323" s="17" t="s">
        <v>182</v>
      </c>
      <c r="BE323" s="198">
        <f>IF(N323="základní",J323,0)</f>
        <v>0</v>
      </c>
      <c r="BF323" s="198">
        <f>IF(N323="snížená",J323,0)</f>
        <v>0</v>
      </c>
      <c r="BG323" s="198">
        <f>IF(N323="zákl. přenesená",J323,0)</f>
        <v>0</v>
      </c>
      <c r="BH323" s="198">
        <f>IF(N323="sníž. přenesená",J323,0)</f>
        <v>0</v>
      </c>
      <c r="BI323" s="198">
        <f>IF(N323="nulová",J323,0)</f>
        <v>0</v>
      </c>
      <c r="BJ323" s="17" t="s">
        <v>84</v>
      </c>
      <c r="BK323" s="198">
        <f>ROUND(I323*H323,2)</f>
        <v>0</v>
      </c>
      <c r="BL323" s="17" t="s">
        <v>189</v>
      </c>
      <c r="BM323" s="197" t="s">
        <v>542</v>
      </c>
    </row>
    <row r="324" spans="1:65" s="13" customFormat="1" ht="11.25">
      <c r="B324" s="199"/>
      <c r="C324" s="200"/>
      <c r="D324" s="201" t="s">
        <v>199</v>
      </c>
      <c r="E324" s="202" t="s">
        <v>1</v>
      </c>
      <c r="F324" s="203" t="s">
        <v>543</v>
      </c>
      <c r="G324" s="200"/>
      <c r="H324" s="204">
        <v>2.907</v>
      </c>
      <c r="I324" s="205"/>
      <c r="J324" s="200"/>
      <c r="K324" s="200"/>
      <c r="L324" s="206"/>
      <c r="M324" s="207"/>
      <c r="N324" s="208"/>
      <c r="O324" s="208"/>
      <c r="P324" s="208"/>
      <c r="Q324" s="208"/>
      <c r="R324" s="208"/>
      <c r="S324" s="208"/>
      <c r="T324" s="209"/>
      <c r="AT324" s="210" t="s">
        <v>199</v>
      </c>
      <c r="AU324" s="210" t="s">
        <v>86</v>
      </c>
      <c r="AV324" s="13" t="s">
        <v>86</v>
      </c>
      <c r="AW324" s="13" t="s">
        <v>32</v>
      </c>
      <c r="AX324" s="13" t="s">
        <v>84</v>
      </c>
      <c r="AY324" s="210" t="s">
        <v>182</v>
      </c>
    </row>
    <row r="325" spans="1:65" s="2" customFormat="1" ht="24">
      <c r="A325" s="34"/>
      <c r="B325" s="35"/>
      <c r="C325" s="186" t="s">
        <v>544</v>
      </c>
      <c r="D325" s="186" t="s">
        <v>184</v>
      </c>
      <c r="E325" s="187" t="s">
        <v>545</v>
      </c>
      <c r="F325" s="188" t="s">
        <v>546</v>
      </c>
      <c r="G325" s="189" t="s">
        <v>216</v>
      </c>
      <c r="H325" s="190">
        <v>0.378</v>
      </c>
      <c r="I325" s="191"/>
      <c r="J325" s="192">
        <f>ROUND(I325*H325,2)</f>
        <v>0</v>
      </c>
      <c r="K325" s="188" t="s">
        <v>188</v>
      </c>
      <c r="L325" s="39"/>
      <c r="M325" s="193" t="s">
        <v>1</v>
      </c>
      <c r="N325" s="194" t="s">
        <v>41</v>
      </c>
      <c r="O325" s="71"/>
      <c r="P325" s="195">
        <f>O325*H325</f>
        <v>0</v>
      </c>
      <c r="Q325" s="195">
        <v>1.04887</v>
      </c>
      <c r="R325" s="195">
        <f>Q325*H325</f>
        <v>0.39647285999999998</v>
      </c>
      <c r="S325" s="195">
        <v>0</v>
      </c>
      <c r="T325" s="196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7" t="s">
        <v>189</v>
      </c>
      <c r="AT325" s="197" t="s">
        <v>184</v>
      </c>
      <c r="AU325" s="197" t="s">
        <v>86</v>
      </c>
      <c r="AY325" s="17" t="s">
        <v>182</v>
      </c>
      <c r="BE325" s="198">
        <f>IF(N325="základní",J325,0)</f>
        <v>0</v>
      </c>
      <c r="BF325" s="198">
        <f>IF(N325="snížená",J325,0)</f>
        <v>0</v>
      </c>
      <c r="BG325" s="198">
        <f>IF(N325="zákl. přenesená",J325,0)</f>
        <v>0</v>
      </c>
      <c r="BH325" s="198">
        <f>IF(N325="sníž. přenesená",J325,0)</f>
        <v>0</v>
      </c>
      <c r="BI325" s="198">
        <f>IF(N325="nulová",J325,0)</f>
        <v>0</v>
      </c>
      <c r="BJ325" s="17" t="s">
        <v>84</v>
      </c>
      <c r="BK325" s="198">
        <f>ROUND(I325*H325,2)</f>
        <v>0</v>
      </c>
      <c r="BL325" s="17" t="s">
        <v>189</v>
      </c>
      <c r="BM325" s="197" t="s">
        <v>547</v>
      </c>
    </row>
    <row r="326" spans="1:65" s="13" customFormat="1" ht="11.25">
      <c r="B326" s="199"/>
      <c r="C326" s="200"/>
      <c r="D326" s="201" t="s">
        <v>199</v>
      </c>
      <c r="E326" s="202" t="s">
        <v>1</v>
      </c>
      <c r="F326" s="203" t="s">
        <v>548</v>
      </c>
      <c r="G326" s="200"/>
      <c r="H326" s="204">
        <v>0.378</v>
      </c>
      <c r="I326" s="205"/>
      <c r="J326" s="200"/>
      <c r="K326" s="200"/>
      <c r="L326" s="206"/>
      <c r="M326" s="207"/>
      <c r="N326" s="208"/>
      <c r="O326" s="208"/>
      <c r="P326" s="208"/>
      <c r="Q326" s="208"/>
      <c r="R326" s="208"/>
      <c r="S326" s="208"/>
      <c r="T326" s="209"/>
      <c r="AT326" s="210" t="s">
        <v>199</v>
      </c>
      <c r="AU326" s="210" t="s">
        <v>86</v>
      </c>
      <c r="AV326" s="13" t="s">
        <v>86</v>
      </c>
      <c r="AW326" s="13" t="s">
        <v>32</v>
      </c>
      <c r="AX326" s="13" t="s">
        <v>84</v>
      </c>
      <c r="AY326" s="210" t="s">
        <v>182</v>
      </c>
    </row>
    <row r="327" spans="1:65" s="2" customFormat="1" ht="24">
      <c r="A327" s="34"/>
      <c r="B327" s="35"/>
      <c r="C327" s="186" t="s">
        <v>549</v>
      </c>
      <c r="D327" s="186" t="s">
        <v>184</v>
      </c>
      <c r="E327" s="187" t="s">
        <v>550</v>
      </c>
      <c r="F327" s="188" t="s">
        <v>551</v>
      </c>
      <c r="G327" s="189" t="s">
        <v>216</v>
      </c>
      <c r="H327" s="190">
        <v>0.128</v>
      </c>
      <c r="I327" s="191"/>
      <c r="J327" s="192">
        <f>ROUND(I327*H327,2)</f>
        <v>0</v>
      </c>
      <c r="K327" s="188" t="s">
        <v>188</v>
      </c>
      <c r="L327" s="39"/>
      <c r="M327" s="193" t="s">
        <v>1</v>
      </c>
      <c r="N327" s="194" t="s">
        <v>41</v>
      </c>
      <c r="O327" s="71"/>
      <c r="P327" s="195">
        <f>O327*H327</f>
        <v>0</v>
      </c>
      <c r="Q327" s="195">
        <v>1.06277</v>
      </c>
      <c r="R327" s="195">
        <f>Q327*H327</f>
        <v>0.13603456</v>
      </c>
      <c r="S327" s="195">
        <v>0</v>
      </c>
      <c r="T327" s="196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7" t="s">
        <v>189</v>
      </c>
      <c r="AT327" s="197" t="s">
        <v>184</v>
      </c>
      <c r="AU327" s="197" t="s">
        <v>86</v>
      </c>
      <c r="AY327" s="17" t="s">
        <v>182</v>
      </c>
      <c r="BE327" s="198">
        <f>IF(N327="základní",J327,0)</f>
        <v>0</v>
      </c>
      <c r="BF327" s="198">
        <f>IF(N327="snížená",J327,0)</f>
        <v>0</v>
      </c>
      <c r="BG327" s="198">
        <f>IF(N327="zákl. přenesená",J327,0)</f>
        <v>0</v>
      </c>
      <c r="BH327" s="198">
        <f>IF(N327="sníž. přenesená",J327,0)</f>
        <v>0</v>
      </c>
      <c r="BI327" s="198">
        <f>IF(N327="nulová",J327,0)</f>
        <v>0</v>
      </c>
      <c r="BJ327" s="17" t="s">
        <v>84</v>
      </c>
      <c r="BK327" s="198">
        <f>ROUND(I327*H327,2)</f>
        <v>0</v>
      </c>
      <c r="BL327" s="17" t="s">
        <v>189</v>
      </c>
      <c r="BM327" s="197" t="s">
        <v>552</v>
      </c>
    </row>
    <row r="328" spans="1:65" s="13" customFormat="1" ht="11.25">
      <c r="B328" s="199"/>
      <c r="C328" s="200"/>
      <c r="D328" s="201" t="s">
        <v>199</v>
      </c>
      <c r="E328" s="202" t="s">
        <v>1</v>
      </c>
      <c r="F328" s="203" t="s">
        <v>553</v>
      </c>
      <c r="G328" s="200"/>
      <c r="H328" s="204">
        <v>0.128</v>
      </c>
      <c r="I328" s="205"/>
      <c r="J328" s="200"/>
      <c r="K328" s="200"/>
      <c r="L328" s="206"/>
      <c r="M328" s="207"/>
      <c r="N328" s="208"/>
      <c r="O328" s="208"/>
      <c r="P328" s="208"/>
      <c r="Q328" s="208"/>
      <c r="R328" s="208"/>
      <c r="S328" s="208"/>
      <c r="T328" s="209"/>
      <c r="AT328" s="210" t="s">
        <v>199</v>
      </c>
      <c r="AU328" s="210" t="s">
        <v>86</v>
      </c>
      <c r="AV328" s="13" t="s">
        <v>86</v>
      </c>
      <c r="AW328" s="13" t="s">
        <v>32</v>
      </c>
      <c r="AX328" s="13" t="s">
        <v>84</v>
      </c>
      <c r="AY328" s="210" t="s">
        <v>182</v>
      </c>
    </row>
    <row r="329" spans="1:65" s="2" customFormat="1" ht="24">
      <c r="A329" s="34"/>
      <c r="B329" s="35"/>
      <c r="C329" s="186" t="s">
        <v>554</v>
      </c>
      <c r="D329" s="186" t="s">
        <v>184</v>
      </c>
      <c r="E329" s="187" t="s">
        <v>550</v>
      </c>
      <c r="F329" s="188" t="s">
        <v>551</v>
      </c>
      <c r="G329" s="189" t="s">
        <v>216</v>
      </c>
      <c r="H329" s="190">
        <v>0.32</v>
      </c>
      <c r="I329" s="191"/>
      <c r="J329" s="192">
        <f>ROUND(I329*H329,2)</f>
        <v>0</v>
      </c>
      <c r="K329" s="188" t="s">
        <v>188</v>
      </c>
      <c r="L329" s="39"/>
      <c r="M329" s="193" t="s">
        <v>1</v>
      </c>
      <c r="N329" s="194" t="s">
        <v>41</v>
      </c>
      <c r="O329" s="71"/>
      <c r="P329" s="195">
        <f>O329*H329</f>
        <v>0</v>
      </c>
      <c r="Q329" s="195">
        <v>1.06277</v>
      </c>
      <c r="R329" s="195">
        <f>Q329*H329</f>
        <v>0.34008640000000001</v>
      </c>
      <c r="S329" s="195">
        <v>0</v>
      </c>
      <c r="T329" s="196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7" t="s">
        <v>189</v>
      </c>
      <c r="AT329" s="197" t="s">
        <v>184</v>
      </c>
      <c r="AU329" s="197" t="s">
        <v>86</v>
      </c>
      <c r="AY329" s="17" t="s">
        <v>182</v>
      </c>
      <c r="BE329" s="198">
        <f>IF(N329="základní",J329,0)</f>
        <v>0</v>
      </c>
      <c r="BF329" s="198">
        <f>IF(N329="snížená",J329,0)</f>
        <v>0</v>
      </c>
      <c r="BG329" s="198">
        <f>IF(N329="zákl. přenesená",J329,0)</f>
        <v>0</v>
      </c>
      <c r="BH329" s="198">
        <f>IF(N329="sníž. přenesená",J329,0)</f>
        <v>0</v>
      </c>
      <c r="BI329" s="198">
        <f>IF(N329="nulová",J329,0)</f>
        <v>0</v>
      </c>
      <c r="BJ329" s="17" t="s">
        <v>84</v>
      </c>
      <c r="BK329" s="198">
        <f>ROUND(I329*H329,2)</f>
        <v>0</v>
      </c>
      <c r="BL329" s="17" t="s">
        <v>189</v>
      </c>
      <c r="BM329" s="197" t="s">
        <v>555</v>
      </c>
    </row>
    <row r="330" spans="1:65" s="13" customFormat="1" ht="11.25">
      <c r="B330" s="199"/>
      <c r="C330" s="200"/>
      <c r="D330" s="201" t="s">
        <v>199</v>
      </c>
      <c r="E330" s="202" t="s">
        <v>1</v>
      </c>
      <c r="F330" s="203" t="s">
        <v>556</v>
      </c>
      <c r="G330" s="200"/>
      <c r="H330" s="204">
        <v>0.32</v>
      </c>
      <c r="I330" s="205"/>
      <c r="J330" s="200"/>
      <c r="K330" s="200"/>
      <c r="L330" s="206"/>
      <c r="M330" s="207"/>
      <c r="N330" s="208"/>
      <c r="O330" s="208"/>
      <c r="P330" s="208"/>
      <c r="Q330" s="208"/>
      <c r="R330" s="208"/>
      <c r="S330" s="208"/>
      <c r="T330" s="209"/>
      <c r="AT330" s="210" t="s">
        <v>199</v>
      </c>
      <c r="AU330" s="210" t="s">
        <v>86</v>
      </c>
      <c r="AV330" s="13" t="s">
        <v>86</v>
      </c>
      <c r="AW330" s="13" t="s">
        <v>32</v>
      </c>
      <c r="AX330" s="13" t="s">
        <v>84</v>
      </c>
      <c r="AY330" s="210" t="s">
        <v>182</v>
      </c>
    </row>
    <row r="331" spans="1:65" s="2" customFormat="1" ht="24">
      <c r="A331" s="34"/>
      <c r="B331" s="35"/>
      <c r="C331" s="186" t="s">
        <v>557</v>
      </c>
      <c r="D331" s="186" t="s">
        <v>184</v>
      </c>
      <c r="E331" s="187" t="s">
        <v>558</v>
      </c>
      <c r="F331" s="188" t="s">
        <v>559</v>
      </c>
      <c r="G331" s="189" t="s">
        <v>187</v>
      </c>
      <c r="H331" s="190">
        <v>16.321999999999999</v>
      </c>
      <c r="I331" s="191"/>
      <c r="J331" s="192">
        <f>ROUND(I331*H331,2)</f>
        <v>0</v>
      </c>
      <c r="K331" s="188" t="s">
        <v>188</v>
      </c>
      <c r="L331" s="39"/>
      <c r="M331" s="193" t="s">
        <v>1</v>
      </c>
      <c r="N331" s="194" t="s">
        <v>41</v>
      </c>
      <c r="O331" s="71"/>
      <c r="P331" s="195">
        <f>O331*H331</f>
        <v>0</v>
      </c>
      <c r="Q331" s="195">
        <v>1.282E-2</v>
      </c>
      <c r="R331" s="195">
        <f>Q331*H331</f>
        <v>0.20924804</v>
      </c>
      <c r="S331" s="195">
        <v>0</v>
      </c>
      <c r="T331" s="196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7" t="s">
        <v>189</v>
      </c>
      <c r="AT331" s="197" t="s">
        <v>184</v>
      </c>
      <c r="AU331" s="197" t="s">
        <v>86</v>
      </c>
      <c r="AY331" s="17" t="s">
        <v>182</v>
      </c>
      <c r="BE331" s="198">
        <f>IF(N331="základní",J331,0)</f>
        <v>0</v>
      </c>
      <c r="BF331" s="198">
        <f>IF(N331="snížená",J331,0)</f>
        <v>0</v>
      </c>
      <c r="BG331" s="198">
        <f>IF(N331="zákl. přenesená",J331,0)</f>
        <v>0</v>
      </c>
      <c r="BH331" s="198">
        <f>IF(N331="sníž. přenesená",J331,0)</f>
        <v>0</v>
      </c>
      <c r="BI331" s="198">
        <f>IF(N331="nulová",J331,0)</f>
        <v>0</v>
      </c>
      <c r="BJ331" s="17" t="s">
        <v>84</v>
      </c>
      <c r="BK331" s="198">
        <f>ROUND(I331*H331,2)</f>
        <v>0</v>
      </c>
      <c r="BL331" s="17" t="s">
        <v>189</v>
      </c>
      <c r="BM331" s="197" t="s">
        <v>560</v>
      </c>
    </row>
    <row r="332" spans="1:65" s="13" customFormat="1" ht="11.25">
      <c r="B332" s="199"/>
      <c r="C332" s="200"/>
      <c r="D332" s="201" t="s">
        <v>199</v>
      </c>
      <c r="E332" s="202" t="s">
        <v>1</v>
      </c>
      <c r="F332" s="203" t="s">
        <v>561</v>
      </c>
      <c r="G332" s="200"/>
      <c r="H332" s="204">
        <v>16.321999999999999</v>
      </c>
      <c r="I332" s="205"/>
      <c r="J332" s="200"/>
      <c r="K332" s="200"/>
      <c r="L332" s="206"/>
      <c r="M332" s="207"/>
      <c r="N332" s="208"/>
      <c r="O332" s="208"/>
      <c r="P332" s="208"/>
      <c r="Q332" s="208"/>
      <c r="R332" s="208"/>
      <c r="S332" s="208"/>
      <c r="T332" s="209"/>
      <c r="AT332" s="210" t="s">
        <v>199</v>
      </c>
      <c r="AU332" s="210" t="s">
        <v>86</v>
      </c>
      <c r="AV332" s="13" t="s">
        <v>86</v>
      </c>
      <c r="AW332" s="13" t="s">
        <v>32</v>
      </c>
      <c r="AX332" s="13" t="s">
        <v>84</v>
      </c>
      <c r="AY332" s="210" t="s">
        <v>182</v>
      </c>
    </row>
    <row r="333" spans="1:65" s="2" customFormat="1" ht="24">
      <c r="A333" s="34"/>
      <c r="B333" s="35"/>
      <c r="C333" s="186" t="s">
        <v>562</v>
      </c>
      <c r="D333" s="186" t="s">
        <v>184</v>
      </c>
      <c r="E333" s="187" t="s">
        <v>563</v>
      </c>
      <c r="F333" s="188" t="s">
        <v>564</v>
      </c>
      <c r="G333" s="189" t="s">
        <v>187</v>
      </c>
      <c r="H333" s="190">
        <v>16.321999999999999</v>
      </c>
      <c r="I333" s="191"/>
      <c r="J333" s="192">
        <f>ROUND(I333*H333,2)</f>
        <v>0</v>
      </c>
      <c r="K333" s="188" t="s">
        <v>188</v>
      </c>
      <c r="L333" s="39"/>
      <c r="M333" s="193" t="s">
        <v>1</v>
      </c>
      <c r="N333" s="194" t="s">
        <v>41</v>
      </c>
      <c r="O333" s="71"/>
      <c r="P333" s="195">
        <f>O333*H333</f>
        <v>0</v>
      </c>
      <c r="Q333" s="195">
        <v>0</v>
      </c>
      <c r="R333" s="195">
        <f>Q333*H333</f>
        <v>0</v>
      </c>
      <c r="S333" s="195">
        <v>0</v>
      </c>
      <c r="T333" s="196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7" t="s">
        <v>189</v>
      </c>
      <c r="AT333" s="197" t="s">
        <v>184</v>
      </c>
      <c r="AU333" s="197" t="s">
        <v>86</v>
      </c>
      <c r="AY333" s="17" t="s">
        <v>182</v>
      </c>
      <c r="BE333" s="198">
        <f>IF(N333="základní",J333,0)</f>
        <v>0</v>
      </c>
      <c r="BF333" s="198">
        <f>IF(N333="snížená",J333,0)</f>
        <v>0</v>
      </c>
      <c r="BG333" s="198">
        <f>IF(N333="zákl. přenesená",J333,0)</f>
        <v>0</v>
      </c>
      <c r="BH333" s="198">
        <f>IF(N333="sníž. přenesená",J333,0)</f>
        <v>0</v>
      </c>
      <c r="BI333" s="198">
        <f>IF(N333="nulová",J333,0)</f>
        <v>0</v>
      </c>
      <c r="BJ333" s="17" t="s">
        <v>84</v>
      </c>
      <c r="BK333" s="198">
        <f>ROUND(I333*H333,2)</f>
        <v>0</v>
      </c>
      <c r="BL333" s="17" t="s">
        <v>189</v>
      </c>
      <c r="BM333" s="197" t="s">
        <v>565</v>
      </c>
    </row>
    <row r="334" spans="1:65" s="2" customFormat="1" ht="24">
      <c r="A334" s="34"/>
      <c r="B334" s="35"/>
      <c r="C334" s="186" t="s">
        <v>566</v>
      </c>
      <c r="D334" s="186" t="s">
        <v>184</v>
      </c>
      <c r="E334" s="187" t="s">
        <v>567</v>
      </c>
      <c r="F334" s="188" t="s">
        <v>568</v>
      </c>
      <c r="G334" s="189" t="s">
        <v>232</v>
      </c>
      <c r="H334" s="190">
        <v>37.4</v>
      </c>
      <c r="I334" s="191"/>
      <c r="J334" s="192">
        <f>ROUND(I334*H334,2)</f>
        <v>0</v>
      </c>
      <c r="K334" s="188" t="s">
        <v>188</v>
      </c>
      <c r="L334" s="39"/>
      <c r="M334" s="193" t="s">
        <v>1</v>
      </c>
      <c r="N334" s="194" t="s">
        <v>41</v>
      </c>
      <c r="O334" s="71"/>
      <c r="P334" s="195">
        <f>O334*H334</f>
        <v>0</v>
      </c>
      <c r="Q334" s="195">
        <v>0.11046</v>
      </c>
      <c r="R334" s="195">
        <f>Q334*H334</f>
        <v>4.1312040000000003</v>
      </c>
      <c r="S334" s="195">
        <v>0</v>
      </c>
      <c r="T334" s="196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7" t="s">
        <v>189</v>
      </c>
      <c r="AT334" s="197" t="s">
        <v>184</v>
      </c>
      <c r="AU334" s="197" t="s">
        <v>86</v>
      </c>
      <c r="AY334" s="17" t="s">
        <v>182</v>
      </c>
      <c r="BE334" s="198">
        <f>IF(N334="základní",J334,0)</f>
        <v>0</v>
      </c>
      <c r="BF334" s="198">
        <f>IF(N334="snížená",J334,0)</f>
        <v>0</v>
      </c>
      <c r="BG334" s="198">
        <f>IF(N334="zákl. přenesená",J334,0)</f>
        <v>0</v>
      </c>
      <c r="BH334" s="198">
        <f>IF(N334="sníž. přenesená",J334,0)</f>
        <v>0</v>
      </c>
      <c r="BI334" s="198">
        <f>IF(N334="nulová",J334,0)</f>
        <v>0</v>
      </c>
      <c r="BJ334" s="17" t="s">
        <v>84</v>
      </c>
      <c r="BK334" s="198">
        <f>ROUND(I334*H334,2)</f>
        <v>0</v>
      </c>
      <c r="BL334" s="17" t="s">
        <v>189</v>
      </c>
      <c r="BM334" s="197" t="s">
        <v>569</v>
      </c>
    </row>
    <row r="335" spans="1:65" s="13" customFormat="1" ht="11.25">
      <c r="B335" s="199"/>
      <c r="C335" s="200"/>
      <c r="D335" s="201" t="s">
        <v>199</v>
      </c>
      <c r="E335" s="202" t="s">
        <v>1</v>
      </c>
      <c r="F335" s="203" t="s">
        <v>570</v>
      </c>
      <c r="G335" s="200"/>
      <c r="H335" s="204">
        <v>37.4</v>
      </c>
      <c r="I335" s="205"/>
      <c r="J335" s="200"/>
      <c r="K335" s="200"/>
      <c r="L335" s="206"/>
      <c r="M335" s="207"/>
      <c r="N335" s="208"/>
      <c r="O335" s="208"/>
      <c r="P335" s="208"/>
      <c r="Q335" s="208"/>
      <c r="R335" s="208"/>
      <c r="S335" s="208"/>
      <c r="T335" s="209"/>
      <c r="AT335" s="210" t="s">
        <v>199</v>
      </c>
      <c r="AU335" s="210" t="s">
        <v>86</v>
      </c>
      <c r="AV335" s="13" t="s">
        <v>86</v>
      </c>
      <c r="AW335" s="13" t="s">
        <v>32</v>
      </c>
      <c r="AX335" s="13" t="s">
        <v>84</v>
      </c>
      <c r="AY335" s="210" t="s">
        <v>182</v>
      </c>
    </row>
    <row r="336" spans="1:65" s="2" customFormat="1" ht="24">
      <c r="A336" s="34"/>
      <c r="B336" s="35"/>
      <c r="C336" s="186" t="s">
        <v>571</v>
      </c>
      <c r="D336" s="186" t="s">
        <v>184</v>
      </c>
      <c r="E336" s="187" t="s">
        <v>567</v>
      </c>
      <c r="F336" s="188" t="s">
        <v>568</v>
      </c>
      <c r="G336" s="189" t="s">
        <v>232</v>
      </c>
      <c r="H336" s="190">
        <v>39</v>
      </c>
      <c r="I336" s="191"/>
      <c r="J336" s="192">
        <f>ROUND(I336*H336,2)</f>
        <v>0</v>
      </c>
      <c r="K336" s="188" t="s">
        <v>188</v>
      </c>
      <c r="L336" s="39"/>
      <c r="M336" s="193" t="s">
        <v>1</v>
      </c>
      <c r="N336" s="194" t="s">
        <v>41</v>
      </c>
      <c r="O336" s="71"/>
      <c r="P336" s="195">
        <f>O336*H336</f>
        <v>0</v>
      </c>
      <c r="Q336" s="195">
        <v>0.11046</v>
      </c>
      <c r="R336" s="195">
        <f>Q336*H336</f>
        <v>4.3079400000000003</v>
      </c>
      <c r="S336" s="195">
        <v>0</v>
      </c>
      <c r="T336" s="196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7" t="s">
        <v>189</v>
      </c>
      <c r="AT336" s="197" t="s">
        <v>184</v>
      </c>
      <c r="AU336" s="197" t="s">
        <v>86</v>
      </c>
      <c r="AY336" s="17" t="s">
        <v>182</v>
      </c>
      <c r="BE336" s="198">
        <f>IF(N336="základní",J336,0)</f>
        <v>0</v>
      </c>
      <c r="BF336" s="198">
        <f>IF(N336="snížená",J336,0)</f>
        <v>0</v>
      </c>
      <c r="BG336" s="198">
        <f>IF(N336="zákl. přenesená",J336,0)</f>
        <v>0</v>
      </c>
      <c r="BH336" s="198">
        <f>IF(N336="sníž. přenesená",J336,0)</f>
        <v>0</v>
      </c>
      <c r="BI336" s="198">
        <f>IF(N336="nulová",J336,0)</f>
        <v>0</v>
      </c>
      <c r="BJ336" s="17" t="s">
        <v>84</v>
      </c>
      <c r="BK336" s="198">
        <f>ROUND(I336*H336,2)</f>
        <v>0</v>
      </c>
      <c r="BL336" s="17" t="s">
        <v>189</v>
      </c>
      <c r="BM336" s="197" t="s">
        <v>572</v>
      </c>
    </row>
    <row r="337" spans="1:65" s="13" customFormat="1" ht="11.25">
      <c r="B337" s="199"/>
      <c r="C337" s="200"/>
      <c r="D337" s="201" t="s">
        <v>199</v>
      </c>
      <c r="E337" s="202" t="s">
        <v>1</v>
      </c>
      <c r="F337" s="203" t="s">
        <v>573</v>
      </c>
      <c r="G337" s="200"/>
      <c r="H337" s="204">
        <v>39</v>
      </c>
      <c r="I337" s="205"/>
      <c r="J337" s="200"/>
      <c r="K337" s="200"/>
      <c r="L337" s="206"/>
      <c r="M337" s="207"/>
      <c r="N337" s="208"/>
      <c r="O337" s="208"/>
      <c r="P337" s="208"/>
      <c r="Q337" s="208"/>
      <c r="R337" s="208"/>
      <c r="S337" s="208"/>
      <c r="T337" s="209"/>
      <c r="AT337" s="210" t="s">
        <v>199</v>
      </c>
      <c r="AU337" s="210" t="s">
        <v>86</v>
      </c>
      <c r="AV337" s="13" t="s">
        <v>86</v>
      </c>
      <c r="AW337" s="13" t="s">
        <v>32</v>
      </c>
      <c r="AX337" s="13" t="s">
        <v>84</v>
      </c>
      <c r="AY337" s="210" t="s">
        <v>182</v>
      </c>
    </row>
    <row r="338" spans="1:65" s="2" customFormat="1" ht="24">
      <c r="A338" s="34"/>
      <c r="B338" s="35"/>
      <c r="C338" s="186" t="s">
        <v>574</v>
      </c>
      <c r="D338" s="186" t="s">
        <v>184</v>
      </c>
      <c r="E338" s="187" t="s">
        <v>567</v>
      </c>
      <c r="F338" s="188" t="s">
        <v>568</v>
      </c>
      <c r="G338" s="189" t="s">
        <v>232</v>
      </c>
      <c r="H338" s="190">
        <v>141.5</v>
      </c>
      <c r="I338" s="191"/>
      <c r="J338" s="192">
        <f>ROUND(I338*H338,2)</f>
        <v>0</v>
      </c>
      <c r="K338" s="188" t="s">
        <v>188</v>
      </c>
      <c r="L338" s="39"/>
      <c r="M338" s="193" t="s">
        <v>1</v>
      </c>
      <c r="N338" s="194" t="s">
        <v>41</v>
      </c>
      <c r="O338" s="71"/>
      <c r="P338" s="195">
        <f>O338*H338</f>
        <v>0</v>
      </c>
      <c r="Q338" s="195">
        <v>0.11046</v>
      </c>
      <c r="R338" s="195">
        <f>Q338*H338</f>
        <v>15.630090000000001</v>
      </c>
      <c r="S338" s="195">
        <v>0</v>
      </c>
      <c r="T338" s="196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7" t="s">
        <v>189</v>
      </c>
      <c r="AT338" s="197" t="s">
        <v>184</v>
      </c>
      <c r="AU338" s="197" t="s">
        <v>86</v>
      </c>
      <c r="AY338" s="17" t="s">
        <v>182</v>
      </c>
      <c r="BE338" s="198">
        <f>IF(N338="základní",J338,0)</f>
        <v>0</v>
      </c>
      <c r="BF338" s="198">
        <f>IF(N338="snížená",J338,0)</f>
        <v>0</v>
      </c>
      <c r="BG338" s="198">
        <f>IF(N338="zákl. přenesená",J338,0)</f>
        <v>0</v>
      </c>
      <c r="BH338" s="198">
        <f>IF(N338="sníž. přenesená",J338,0)</f>
        <v>0</v>
      </c>
      <c r="BI338" s="198">
        <f>IF(N338="nulová",J338,0)</f>
        <v>0</v>
      </c>
      <c r="BJ338" s="17" t="s">
        <v>84</v>
      </c>
      <c r="BK338" s="198">
        <f>ROUND(I338*H338,2)</f>
        <v>0</v>
      </c>
      <c r="BL338" s="17" t="s">
        <v>189</v>
      </c>
      <c r="BM338" s="197" t="s">
        <v>575</v>
      </c>
    </row>
    <row r="339" spans="1:65" s="13" customFormat="1" ht="11.25">
      <c r="B339" s="199"/>
      <c r="C339" s="200"/>
      <c r="D339" s="201" t="s">
        <v>199</v>
      </c>
      <c r="E339" s="202" t="s">
        <v>1</v>
      </c>
      <c r="F339" s="203" t="s">
        <v>576</v>
      </c>
      <c r="G339" s="200"/>
      <c r="H339" s="204">
        <v>141.5</v>
      </c>
      <c r="I339" s="205"/>
      <c r="J339" s="200"/>
      <c r="K339" s="200"/>
      <c r="L339" s="206"/>
      <c r="M339" s="207"/>
      <c r="N339" s="208"/>
      <c r="O339" s="208"/>
      <c r="P339" s="208"/>
      <c r="Q339" s="208"/>
      <c r="R339" s="208"/>
      <c r="S339" s="208"/>
      <c r="T339" s="209"/>
      <c r="AT339" s="210" t="s">
        <v>199</v>
      </c>
      <c r="AU339" s="210" t="s">
        <v>86</v>
      </c>
      <c r="AV339" s="13" t="s">
        <v>86</v>
      </c>
      <c r="AW339" s="13" t="s">
        <v>32</v>
      </c>
      <c r="AX339" s="13" t="s">
        <v>84</v>
      </c>
      <c r="AY339" s="210" t="s">
        <v>182</v>
      </c>
    </row>
    <row r="340" spans="1:65" s="2" customFormat="1" ht="16.5" customHeight="1">
      <c r="A340" s="34"/>
      <c r="B340" s="35"/>
      <c r="C340" s="186" t="s">
        <v>577</v>
      </c>
      <c r="D340" s="186" t="s">
        <v>184</v>
      </c>
      <c r="E340" s="187" t="s">
        <v>578</v>
      </c>
      <c r="F340" s="188" t="s">
        <v>579</v>
      </c>
      <c r="G340" s="189" t="s">
        <v>187</v>
      </c>
      <c r="H340" s="190">
        <v>16.829999999999998</v>
      </c>
      <c r="I340" s="191"/>
      <c r="J340" s="192">
        <f>ROUND(I340*H340,2)</f>
        <v>0</v>
      </c>
      <c r="K340" s="188" t="s">
        <v>188</v>
      </c>
      <c r="L340" s="39"/>
      <c r="M340" s="193" t="s">
        <v>1</v>
      </c>
      <c r="N340" s="194" t="s">
        <v>41</v>
      </c>
      <c r="O340" s="71"/>
      <c r="P340" s="195">
        <f>O340*H340</f>
        <v>0</v>
      </c>
      <c r="Q340" s="195">
        <v>6.5799999999999999E-3</v>
      </c>
      <c r="R340" s="195">
        <f>Q340*H340</f>
        <v>0.11074139999999999</v>
      </c>
      <c r="S340" s="195">
        <v>0</v>
      </c>
      <c r="T340" s="196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7" t="s">
        <v>189</v>
      </c>
      <c r="AT340" s="197" t="s">
        <v>184</v>
      </c>
      <c r="AU340" s="197" t="s">
        <v>86</v>
      </c>
      <c r="AY340" s="17" t="s">
        <v>182</v>
      </c>
      <c r="BE340" s="198">
        <f>IF(N340="základní",J340,0)</f>
        <v>0</v>
      </c>
      <c r="BF340" s="198">
        <f>IF(N340="snížená",J340,0)</f>
        <v>0</v>
      </c>
      <c r="BG340" s="198">
        <f>IF(N340="zákl. přenesená",J340,0)</f>
        <v>0</v>
      </c>
      <c r="BH340" s="198">
        <f>IF(N340="sníž. přenesená",J340,0)</f>
        <v>0</v>
      </c>
      <c r="BI340" s="198">
        <f>IF(N340="nulová",J340,0)</f>
        <v>0</v>
      </c>
      <c r="BJ340" s="17" t="s">
        <v>84</v>
      </c>
      <c r="BK340" s="198">
        <f>ROUND(I340*H340,2)</f>
        <v>0</v>
      </c>
      <c r="BL340" s="17" t="s">
        <v>189</v>
      </c>
      <c r="BM340" s="197" t="s">
        <v>580</v>
      </c>
    </row>
    <row r="341" spans="1:65" s="13" customFormat="1" ht="11.25">
      <c r="B341" s="199"/>
      <c r="C341" s="200"/>
      <c r="D341" s="201" t="s">
        <v>199</v>
      </c>
      <c r="E341" s="202" t="s">
        <v>1</v>
      </c>
      <c r="F341" s="203" t="s">
        <v>581</v>
      </c>
      <c r="G341" s="200"/>
      <c r="H341" s="204">
        <v>16.829999999999998</v>
      </c>
      <c r="I341" s="205"/>
      <c r="J341" s="200"/>
      <c r="K341" s="200"/>
      <c r="L341" s="206"/>
      <c r="M341" s="207"/>
      <c r="N341" s="208"/>
      <c r="O341" s="208"/>
      <c r="P341" s="208"/>
      <c r="Q341" s="208"/>
      <c r="R341" s="208"/>
      <c r="S341" s="208"/>
      <c r="T341" s="209"/>
      <c r="AT341" s="210" t="s">
        <v>199</v>
      </c>
      <c r="AU341" s="210" t="s">
        <v>86</v>
      </c>
      <c r="AV341" s="13" t="s">
        <v>86</v>
      </c>
      <c r="AW341" s="13" t="s">
        <v>32</v>
      </c>
      <c r="AX341" s="13" t="s">
        <v>84</v>
      </c>
      <c r="AY341" s="210" t="s">
        <v>182</v>
      </c>
    </row>
    <row r="342" spans="1:65" s="2" customFormat="1" ht="16.5" customHeight="1">
      <c r="A342" s="34"/>
      <c r="B342" s="35"/>
      <c r="C342" s="186" t="s">
        <v>582</v>
      </c>
      <c r="D342" s="186" t="s">
        <v>184</v>
      </c>
      <c r="E342" s="187" t="s">
        <v>578</v>
      </c>
      <c r="F342" s="188" t="s">
        <v>579</v>
      </c>
      <c r="G342" s="189" t="s">
        <v>187</v>
      </c>
      <c r="H342" s="190">
        <v>17.55</v>
      </c>
      <c r="I342" s="191"/>
      <c r="J342" s="192">
        <f>ROUND(I342*H342,2)</f>
        <v>0</v>
      </c>
      <c r="K342" s="188" t="s">
        <v>188</v>
      </c>
      <c r="L342" s="39"/>
      <c r="M342" s="193" t="s">
        <v>1</v>
      </c>
      <c r="N342" s="194" t="s">
        <v>41</v>
      </c>
      <c r="O342" s="71"/>
      <c r="P342" s="195">
        <f>O342*H342</f>
        <v>0</v>
      </c>
      <c r="Q342" s="195">
        <v>6.5799999999999999E-3</v>
      </c>
      <c r="R342" s="195">
        <f>Q342*H342</f>
        <v>0.115479</v>
      </c>
      <c r="S342" s="195">
        <v>0</v>
      </c>
      <c r="T342" s="196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7" t="s">
        <v>189</v>
      </c>
      <c r="AT342" s="197" t="s">
        <v>184</v>
      </c>
      <c r="AU342" s="197" t="s">
        <v>86</v>
      </c>
      <c r="AY342" s="17" t="s">
        <v>182</v>
      </c>
      <c r="BE342" s="198">
        <f>IF(N342="základní",J342,0)</f>
        <v>0</v>
      </c>
      <c r="BF342" s="198">
        <f>IF(N342="snížená",J342,0)</f>
        <v>0</v>
      </c>
      <c r="BG342" s="198">
        <f>IF(N342="zákl. přenesená",J342,0)</f>
        <v>0</v>
      </c>
      <c r="BH342" s="198">
        <f>IF(N342="sníž. přenesená",J342,0)</f>
        <v>0</v>
      </c>
      <c r="BI342" s="198">
        <f>IF(N342="nulová",J342,0)</f>
        <v>0</v>
      </c>
      <c r="BJ342" s="17" t="s">
        <v>84</v>
      </c>
      <c r="BK342" s="198">
        <f>ROUND(I342*H342,2)</f>
        <v>0</v>
      </c>
      <c r="BL342" s="17" t="s">
        <v>189</v>
      </c>
      <c r="BM342" s="197" t="s">
        <v>583</v>
      </c>
    </row>
    <row r="343" spans="1:65" s="13" customFormat="1" ht="11.25">
      <c r="B343" s="199"/>
      <c r="C343" s="200"/>
      <c r="D343" s="201" t="s">
        <v>199</v>
      </c>
      <c r="E343" s="202" t="s">
        <v>1</v>
      </c>
      <c r="F343" s="203" t="s">
        <v>584</v>
      </c>
      <c r="G343" s="200"/>
      <c r="H343" s="204">
        <v>17.55</v>
      </c>
      <c r="I343" s="205"/>
      <c r="J343" s="200"/>
      <c r="K343" s="200"/>
      <c r="L343" s="206"/>
      <c r="M343" s="207"/>
      <c r="N343" s="208"/>
      <c r="O343" s="208"/>
      <c r="P343" s="208"/>
      <c r="Q343" s="208"/>
      <c r="R343" s="208"/>
      <c r="S343" s="208"/>
      <c r="T343" s="209"/>
      <c r="AT343" s="210" t="s">
        <v>199</v>
      </c>
      <c r="AU343" s="210" t="s">
        <v>86</v>
      </c>
      <c r="AV343" s="13" t="s">
        <v>86</v>
      </c>
      <c r="AW343" s="13" t="s">
        <v>32</v>
      </c>
      <c r="AX343" s="13" t="s">
        <v>84</v>
      </c>
      <c r="AY343" s="210" t="s">
        <v>182</v>
      </c>
    </row>
    <row r="344" spans="1:65" s="2" customFormat="1" ht="16.5" customHeight="1">
      <c r="A344" s="34"/>
      <c r="B344" s="35"/>
      <c r="C344" s="186" t="s">
        <v>585</v>
      </c>
      <c r="D344" s="186" t="s">
        <v>184</v>
      </c>
      <c r="E344" s="187" t="s">
        <v>578</v>
      </c>
      <c r="F344" s="188" t="s">
        <v>579</v>
      </c>
      <c r="G344" s="189" t="s">
        <v>187</v>
      </c>
      <c r="H344" s="190">
        <v>63.674999999999997</v>
      </c>
      <c r="I344" s="191"/>
      <c r="J344" s="192">
        <f>ROUND(I344*H344,2)</f>
        <v>0</v>
      </c>
      <c r="K344" s="188" t="s">
        <v>188</v>
      </c>
      <c r="L344" s="39"/>
      <c r="M344" s="193" t="s">
        <v>1</v>
      </c>
      <c r="N344" s="194" t="s">
        <v>41</v>
      </c>
      <c r="O344" s="71"/>
      <c r="P344" s="195">
        <f>O344*H344</f>
        <v>0</v>
      </c>
      <c r="Q344" s="195">
        <v>6.5799999999999999E-3</v>
      </c>
      <c r="R344" s="195">
        <f>Q344*H344</f>
        <v>0.41898149999999995</v>
      </c>
      <c r="S344" s="195">
        <v>0</v>
      </c>
      <c r="T344" s="196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7" t="s">
        <v>189</v>
      </c>
      <c r="AT344" s="197" t="s">
        <v>184</v>
      </c>
      <c r="AU344" s="197" t="s">
        <v>86</v>
      </c>
      <c r="AY344" s="17" t="s">
        <v>182</v>
      </c>
      <c r="BE344" s="198">
        <f>IF(N344="základní",J344,0)</f>
        <v>0</v>
      </c>
      <c r="BF344" s="198">
        <f>IF(N344="snížená",J344,0)</f>
        <v>0</v>
      </c>
      <c r="BG344" s="198">
        <f>IF(N344="zákl. přenesená",J344,0)</f>
        <v>0</v>
      </c>
      <c r="BH344" s="198">
        <f>IF(N344="sníž. přenesená",J344,0)</f>
        <v>0</v>
      </c>
      <c r="BI344" s="198">
        <f>IF(N344="nulová",J344,0)</f>
        <v>0</v>
      </c>
      <c r="BJ344" s="17" t="s">
        <v>84</v>
      </c>
      <c r="BK344" s="198">
        <f>ROUND(I344*H344,2)</f>
        <v>0</v>
      </c>
      <c r="BL344" s="17" t="s">
        <v>189</v>
      </c>
      <c r="BM344" s="197" t="s">
        <v>586</v>
      </c>
    </row>
    <row r="345" spans="1:65" s="13" customFormat="1" ht="11.25">
      <c r="B345" s="199"/>
      <c r="C345" s="200"/>
      <c r="D345" s="201" t="s">
        <v>199</v>
      </c>
      <c r="E345" s="202" t="s">
        <v>1</v>
      </c>
      <c r="F345" s="203" t="s">
        <v>587</v>
      </c>
      <c r="G345" s="200"/>
      <c r="H345" s="204">
        <v>63.674999999999997</v>
      </c>
      <c r="I345" s="205"/>
      <c r="J345" s="200"/>
      <c r="K345" s="200"/>
      <c r="L345" s="206"/>
      <c r="M345" s="207"/>
      <c r="N345" s="208"/>
      <c r="O345" s="208"/>
      <c r="P345" s="208"/>
      <c r="Q345" s="208"/>
      <c r="R345" s="208"/>
      <c r="S345" s="208"/>
      <c r="T345" s="209"/>
      <c r="AT345" s="210" t="s">
        <v>199</v>
      </c>
      <c r="AU345" s="210" t="s">
        <v>86</v>
      </c>
      <c r="AV345" s="13" t="s">
        <v>86</v>
      </c>
      <c r="AW345" s="13" t="s">
        <v>32</v>
      </c>
      <c r="AX345" s="13" t="s">
        <v>84</v>
      </c>
      <c r="AY345" s="210" t="s">
        <v>182</v>
      </c>
    </row>
    <row r="346" spans="1:65" s="2" customFormat="1" ht="16.5" customHeight="1">
      <c r="A346" s="34"/>
      <c r="B346" s="35"/>
      <c r="C346" s="186" t="s">
        <v>588</v>
      </c>
      <c r="D346" s="186" t="s">
        <v>184</v>
      </c>
      <c r="E346" s="187" t="s">
        <v>589</v>
      </c>
      <c r="F346" s="188" t="s">
        <v>590</v>
      </c>
      <c r="G346" s="189" t="s">
        <v>187</v>
      </c>
      <c r="H346" s="190">
        <v>16.829999999999998</v>
      </c>
      <c r="I346" s="191"/>
      <c r="J346" s="192">
        <f>ROUND(I346*H346,2)</f>
        <v>0</v>
      </c>
      <c r="K346" s="188" t="s">
        <v>188</v>
      </c>
      <c r="L346" s="39"/>
      <c r="M346" s="193" t="s">
        <v>1</v>
      </c>
      <c r="N346" s="194" t="s">
        <v>41</v>
      </c>
      <c r="O346" s="71"/>
      <c r="P346" s="195">
        <f>O346*H346</f>
        <v>0</v>
      </c>
      <c r="Q346" s="195">
        <v>0</v>
      </c>
      <c r="R346" s="195">
        <f>Q346*H346</f>
        <v>0</v>
      </c>
      <c r="S346" s="195">
        <v>0</v>
      </c>
      <c r="T346" s="196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7" t="s">
        <v>189</v>
      </c>
      <c r="AT346" s="197" t="s">
        <v>184</v>
      </c>
      <c r="AU346" s="197" t="s">
        <v>86</v>
      </c>
      <c r="AY346" s="17" t="s">
        <v>182</v>
      </c>
      <c r="BE346" s="198">
        <f>IF(N346="základní",J346,0)</f>
        <v>0</v>
      </c>
      <c r="BF346" s="198">
        <f>IF(N346="snížená",J346,0)</f>
        <v>0</v>
      </c>
      <c r="BG346" s="198">
        <f>IF(N346="zákl. přenesená",J346,0)</f>
        <v>0</v>
      </c>
      <c r="BH346" s="198">
        <f>IF(N346="sníž. přenesená",J346,0)</f>
        <v>0</v>
      </c>
      <c r="BI346" s="198">
        <f>IF(N346="nulová",J346,0)</f>
        <v>0</v>
      </c>
      <c r="BJ346" s="17" t="s">
        <v>84</v>
      </c>
      <c r="BK346" s="198">
        <f>ROUND(I346*H346,2)</f>
        <v>0</v>
      </c>
      <c r="BL346" s="17" t="s">
        <v>189</v>
      </c>
      <c r="BM346" s="197" t="s">
        <v>591</v>
      </c>
    </row>
    <row r="347" spans="1:65" s="2" customFormat="1" ht="16.5" customHeight="1">
      <c r="A347" s="34"/>
      <c r="B347" s="35"/>
      <c r="C347" s="186" t="s">
        <v>592</v>
      </c>
      <c r="D347" s="186" t="s">
        <v>184</v>
      </c>
      <c r="E347" s="187" t="s">
        <v>589</v>
      </c>
      <c r="F347" s="188" t="s">
        <v>590</v>
      </c>
      <c r="G347" s="189" t="s">
        <v>187</v>
      </c>
      <c r="H347" s="190">
        <v>17.55</v>
      </c>
      <c r="I347" s="191"/>
      <c r="J347" s="192">
        <f>ROUND(I347*H347,2)</f>
        <v>0</v>
      </c>
      <c r="K347" s="188" t="s">
        <v>188</v>
      </c>
      <c r="L347" s="39"/>
      <c r="M347" s="193" t="s">
        <v>1</v>
      </c>
      <c r="N347" s="194" t="s">
        <v>41</v>
      </c>
      <c r="O347" s="71"/>
      <c r="P347" s="195">
        <f>O347*H347</f>
        <v>0</v>
      </c>
      <c r="Q347" s="195">
        <v>0</v>
      </c>
      <c r="R347" s="195">
        <f>Q347*H347</f>
        <v>0</v>
      </c>
      <c r="S347" s="195">
        <v>0</v>
      </c>
      <c r="T347" s="196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7" t="s">
        <v>189</v>
      </c>
      <c r="AT347" s="197" t="s">
        <v>184</v>
      </c>
      <c r="AU347" s="197" t="s">
        <v>86</v>
      </c>
      <c r="AY347" s="17" t="s">
        <v>182</v>
      </c>
      <c r="BE347" s="198">
        <f>IF(N347="základní",J347,0)</f>
        <v>0</v>
      </c>
      <c r="BF347" s="198">
        <f>IF(N347="snížená",J347,0)</f>
        <v>0</v>
      </c>
      <c r="BG347" s="198">
        <f>IF(N347="zákl. přenesená",J347,0)</f>
        <v>0</v>
      </c>
      <c r="BH347" s="198">
        <f>IF(N347="sníž. přenesená",J347,0)</f>
        <v>0</v>
      </c>
      <c r="BI347" s="198">
        <f>IF(N347="nulová",J347,0)</f>
        <v>0</v>
      </c>
      <c r="BJ347" s="17" t="s">
        <v>84</v>
      </c>
      <c r="BK347" s="198">
        <f>ROUND(I347*H347,2)</f>
        <v>0</v>
      </c>
      <c r="BL347" s="17" t="s">
        <v>189</v>
      </c>
      <c r="BM347" s="197" t="s">
        <v>593</v>
      </c>
    </row>
    <row r="348" spans="1:65" s="2" customFormat="1" ht="16.5" customHeight="1">
      <c r="A348" s="34"/>
      <c r="B348" s="35"/>
      <c r="C348" s="186" t="s">
        <v>594</v>
      </c>
      <c r="D348" s="186" t="s">
        <v>184</v>
      </c>
      <c r="E348" s="187" t="s">
        <v>589</v>
      </c>
      <c r="F348" s="188" t="s">
        <v>590</v>
      </c>
      <c r="G348" s="189" t="s">
        <v>187</v>
      </c>
      <c r="H348" s="190">
        <v>63.674999999999997</v>
      </c>
      <c r="I348" s="191"/>
      <c r="J348" s="192">
        <f>ROUND(I348*H348,2)</f>
        <v>0</v>
      </c>
      <c r="K348" s="188" t="s">
        <v>188</v>
      </c>
      <c r="L348" s="39"/>
      <c r="M348" s="193" t="s">
        <v>1</v>
      </c>
      <c r="N348" s="194" t="s">
        <v>41</v>
      </c>
      <c r="O348" s="71"/>
      <c r="P348" s="195">
        <f>O348*H348</f>
        <v>0</v>
      </c>
      <c r="Q348" s="195">
        <v>0</v>
      </c>
      <c r="R348" s="195">
        <f>Q348*H348</f>
        <v>0</v>
      </c>
      <c r="S348" s="195">
        <v>0</v>
      </c>
      <c r="T348" s="19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7" t="s">
        <v>189</v>
      </c>
      <c r="AT348" s="197" t="s">
        <v>184</v>
      </c>
      <c r="AU348" s="197" t="s">
        <v>86</v>
      </c>
      <c r="AY348" s="17" t="s">
        <v>182</v>
      </c>
      <c r="BE348" s="198">
        <f>IF(N348="základní",J348,0)</f>
        <v>0</v>
      </c>
      <c r="BF348" s="198">
        <f>IF(N348="snížená",J348,0)</f>
        <v>0</v>
      </c>
      <c r="BG348" s="198">
        <f>IF(N348="zákl. přenesená",J348,0)</f>
        <v>0</v>
      </c>
      <c r="BH348" s="198">
        <f>IF(N348="sníž. přenesená",J348,0)</f>
        <v>0</v>
      </c>
      <c r="BI348" s="198">
        <f>IF(N348="nulová",J348,0)</f>
        <v>0</v>
      </c>
      <c r="BJ348" s="17" t="s">
        <v>84</v>
      </c>
      <c r="BK348" s="198">
        <f>ROUND(I348*H348,2)</f>
        <v>0</v>
      </c>
      <c r="BL348" s="17" t="s">
        <v>189</v>
      </c>
      <c r="BM348" s="197" t="s">
        <v>595</v>
      </c>
    </row>
    <row r="349" spans="1:65" s="12" customFormat="1" ht="22.9" customHeight="1">
      <c r="B349" s="170"/>
      <c r="C349" s="171"/>
      <c r="D349" s="172" t="s">
        <v>75</v>
      </c>
      <c r="E349" s="184" t="s">
        <v>204</v>
      </c>
      <c r="F349" s="184" t="s">
        <v>596</v>
      </c>
      <c r="G349" s="171"/>
      <c r="H349" s="171"/>
      <c r="I349" s="174"/>
      <c r="J349" s="185">
        <f>BK349</f>
        <v>0</v>
      </c>
      <c r="K349" s="171"/>
      <c r="L349" s="176"/>
      <c r="M349" s="177"/>
      <c r="N349" s="178"/>
      <c r="O349" s="178"/>
      <c r="P349" s="179">
        <f>SUM(P350:P356)</f>
        <v>0</v>
      </c>
      <c r="Q349" s="178"/>
      <c r="R349" s="179">
        <f>SUM(R350:R356)</f>
        <v>20.492899999999999</v>
      </c>
      <c r="S349" s="178"/>
      <c r="T349" s="180">
        <f>SUM(T350:T356)</f>
        <v>0</v>
      </c>
      <c r="AR349" s="181" t="s">
        <v>84</v>
      </c>
      <c r="AT349" s="182" t="s">
        <v>75</v>
      </c>
      <c r="AU349" s="182" t="s">
        <v>84</v>
      </c>
      <c r="AY349" s="181" t="s">
        <v>182</v>
      </c>
      <c r="BK349" s="183">
        <f>SUM(BK350:BK356)</f>
        <v>0</v>
      </c>
    </row>
    <row r="350" spans="1:65" s="2" customFormat="1" ht="24">
      <c r="A350" s="34"/>
      <c r="B350" s="35"/>
      <c r="C350" s="186" t="s">
        <v>597</v>
      </c>
      <c r="D350" s="186" t="s">
        <v>184</v>
      </c>
      <c r="E350" s="187" t="s">
        <v>598</v>
      </c>
      <c r="F350" s="188" t="s">
        <v>599</v>
      </c>
      <c r="G350" s="189" t="s">
        <v>187</v>
      </c>
      <c r="H350" s="190">
        <v>101</v>
      </c>
      <c r="I350" s="191"/>
      <c r="J350" s="192">
        <f>ROUND(I350*H350,2)</f>
        <v>0</v>
      </c>
      <c r="K350" s="188" t="s">
        <v>188</v>
      </c>
      <c r="L350" s="39"/>
      <c r="M350" s="193" t="s">
        <v>1</v>
      </c>
      <c r="N350" s="194" t="s">
        <v>41</v>
      </c>
      <c r="O350" s="71"/>
      <c r="P350" s="195">
        <f>O350*H350</f>
        <v>0</v>
      </c>
      <c r="Q350" s="195">
        <v>0</v>
      </c>
      <c r="R350" s="195">
        <f>Q350*H350</f>
        <v>0</v>
      </c>
      <c r="S350" s="195">
        <v>0</v>
      </c>
      <c r="T350" s="196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7" t="s">
        <v>189</v>
      </c>
      <c r="AT350" s="197" t="s">
        <v>184</v>
      </c>
      <c r="AU350" s="197" t="s">
        <v>86</v>
      </c>
      <c r="AY350" s="17" t="s">
        <v>182</v>
      </c>
      <c r="BE350" s="198">
        <f>IF(N350="základní",J350,0)</f>
        <v>0</v>
      </c>
      <c r="BF350" s="198">
        <f>IF(N350="snížená",J350,0)</f>
        <v>0</v>
      </c>
      <c r="BG350" s="198">
        <f>IF(N350="zákl. přenesená",J350,0)</f>
        <v>0</v>
      </c>
      <c r="BH350" s="198">
        <f>IF(N350="sníž. přenesená",J350,0)</f>
        <v>0</v>
      </c>
      <c r="BI350" s="198">
        <f>IF(N350="nulová",J350,0)</f>
        <v>0</v>
      </c>
      <c r="BJ350" s="17" t="s">
        <v>84</v>
      </c>
      <c r="BK350" s="198">
        <f>ROUND(I350*H350,2)</f>
        <v>0</v>
      </c>
      <c r="BL350" s="17" t="s">
        <v>189</v>
      </c>
      <c r="BM350" s="197" t="s">
        <v>600</v>
      </c>
    </row>
    <row r="351" spans="1:65" s="13" customFormat="1" ht="11.25">
      <c r="B351" s="199"/>
      <c r="C351" s="200"/>
      <c r="D351" s="201" t="s">
        <v>199</v>
      </c>
      <c r="E351" s="202" t="s">
        <v>1</v>
      </c>
      <c r="F351" s="203" t="s">
        <v>601</v>
      </c>
      <c r="G351" s="200"/>
      <c r="H351" s="204">
        <v>101</v>
      </c>
      <c r="I351" s="205"/>
      <c r="J351" s="200"/>
      <c r="K351" s="200"/>
      <c r="L351" s="206"/>
      <c r="M351" s="207"/>
      <c r="N351" s="208"/>
      <c r="O351" s="208"/>
      <c r="P351" s="208"/>
      <c r="Q351" s="208"/>
      <c r="R351" s="208"/>
      <c r="S351" s="208"/>
      <c r="T351" s="209"/>
      <c r="AT351" s="210" t="s">
        <v>199</v>
      </c>
      <c r="AU351" s="210" t="s">
        <v>86</v>
      </c>
      <c r="AV351" s="13" t="s">
        <v>86</v>
      </c>
      <c r="AW351" s="13" t="s">
        <v>32</v>
      </c>
      <c r="AX351" s="13" t="s">
        <v>84</v>
      </c>
      <c r="AY351" s="210" t="s">
        <v>182</v>
      </c>
    </row>
    <row r="352" spans="1:65" s="2" customFormat="1" ht="24">
      <c r="A352" s="34"/>
      <c r="B352" s="35"/>
      <c r="C352" s="186" t="s">
        <v>602</v>
      </c>
      <c r="D352" s="186" t="s">
        <v>184</v>
      </c>
      <c r="E352" s="187" t="s">
        <v>603</v>
      </c>
      <c r="F352" s="188" t="s">
        <v>604</v>
      </c>
      <c r="G352" s="189" t="s">
        <v>187</v>
      </c>
      <c r="H352" s="190">
        <v>101</v>
      </c>
      <c r="I352" s="191"/>
      <c r="J352" s="192">
        <f>ROUND(I352*H352,2)</f>
        <v>0</v>
      </c>
      <c r="K352" s="188" t="s">
        <v>188</v>
      </c>
      <c r="L352" s="39"/>
      <c r="M352" s="193" t="s">
        <v>1</v>
      </c>
      <c r="N352" s="194" t="s">
        <v>41</v>
      </c>
      <c r="O352" s="71"/>
      <c r="P352" s="195">
        <f>O352*H352</f>
        <v>0</v>
      </c>
      <c r="Q352" s="195">
        <v>0</v>
      </c>
      <c r="R352" s="195">
        <f>Q352*H352</f>
        <v>0</v>
      </c>
      <c r="S352" s="195">
        <v>0</v>
      </c>
      <c r="T352" s="196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7" t="s">
        <v>189</v>
      </c>
      <c r="AT352" s="197" t="s">
        <v>184</v>
      </c>
      <c r="AU352" s="197" t="s">
        <v>86</v>
      </c>
      <c r="AY352" s="17" t="s">
        <v>182</v>
      </c>
      <c r="BE352" s="198">
        <f>IF(N352="základní",J352,0)</f>
        <v>0</v>
      </c>
      <c r="BF352" s="198">
        <f>IF(N352="snížená",J352,0)</f>
        <v>0</v>
      </c>
      <c r="BG352" s="198">
        <f>IF(N352="zákl. přenesená",J352,0)</f>
        <v>0</v>
      </c>
      <c r="BH352" s="198">
        <f>IF(N352="sníž. přenesená",J352,0)</f>
        <v>0</v>
      </c>
      <c r="BI352" s="198">
        <f>IF(N352="nulová",J352,0)</f>
        <v>0</v>
      </c>
      <c r="BJ352" s="17" t="s">
        <v>84</v>
      </c>
      <c r="BK352" s="198">
        <f>ROUND(I352*H352,2)</f>
        <v>0</v>
      </c>
      <c r="BL352" s="17" t="s">
        <v>189</v>
      </c>
      <c r="BM352" s="197" t="s">
        <v>605</v>
      </c>
    </row>
    <row r="353" spans="1:65" s="2" customFormat="1" ht="24">
      <c r="A353" s="34"/>
      <c r="B353" s="35"/>
      <c r="C353" s="186" t="s">
        <v>606</v>
      </c>
      <c r="D353" s="186" t="s">
        <v>184</v>
      </c>
      <c r="E353" s="187" t="s">
        <v>607</v>
      </c>
      <c r="F353" s="188" t="s">
        <v>608</v>
      </c>
      <c r="G353" s="189" t="s">
        <v>187</v>
      </c>
      <c r="H353" s="190">
        <v>101</v>
      </c>
      <c r="I353" s="191"/>
      <c r="J353" s="192">
        <f>ROUND(I353*H353,2)</f>
        <v>0</v>
      </c>
      <c r="K353" s="188" t="s">
        <v>188</v>
      </c>
      <c r="L353" s="39"/>
      <c r="M353" s="193" t="s">
        <v>1</v>
      </c>
      <c r="N353" s="194" t="s">
        <v>41</v>
      </c>
      <c r="O353" s="71"/>
      <c r="P353" s="195">
        <f>O353*H353</f>
        <v>0</v>
      </c>
      <c r="Q353" s="195">
        <v>8.4250000000000005E-2</v>
      </c>
      <c r="R353" s="195">
        <f>Q353*H353</f>
        <v>8.5092499999999998</v>
      </c>
      <c r="S353" s="195">
        <v>0</v>
      </c>
      <c r="T353" s="196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7" t="s">
        <v>189</v>
      </c>
      <c r="AT353" s="197" t="s">
        <v>184</v>
      </c>
      <c r="AU353" s="197" t="s">
        <v>86</v>
      </c>
      <c r="AY353" s="17" t="s">
        <v>182</v>
      </c>
      <c r="BE353" s="198">
        <f>IF(N353="základní",J353,0)</f>
        <v>0</v>
      </c>
      <c r="BF353" s="198">
        <f>IF(N353="snížená",J353,0)</f>
        <v>0</v>
      </c>
      <c r="BG353" s="198">
        <f>IF(N353="zákl. přenesená",J353,0)</f>
        <v>0</v>
      </c>
      <c r="BH353" s="198">
        <f>IF(N353="sníž. přenesená",J353,0)</f>
        <v>0</v>
      </c>
      <c r="BI353" s="198">
        <f>IF(N353="nulová",J353,0)</f>
        <v>0</v>
      </c>
      <c r="BJ353" s="17" t="s">
        <v>84</v>
      </c>
      <c r="BK353" s="198">
        <f>ROUND(I353*H353,2)</f>
        <v>0</v>
      </c>
      <c r="BL353" s="17" t="s">
        <v>189</v>
      </c>
      <c r="BM353" s="197" t="s">
        <v>609</v>
      </c>
    </row>
    <row r="354" spans="1:65" s="13" customFormat="1" ht="11.25">
      <c r="B354" s="199"/>
      <c r="C354" s="200"/>
      <c r="D354" s="201" t="s">
        <v>199</v>
      </c>
      <c r="E354" s="202" t="s">
        <v>1</v>
      </c>
      <c r="F354" s="203" t="s">
        <v>601</v>
      </c>
      <c r="G354" s="200"/>
      <c r="H354" s="204">
        <v>101</v>
      </c>
      <c r="I354" s="205"/>
      <c r="J354" s="200"/>
      <c r="K354" s="200"/>
      <c r="L354" s="206"/>
      <c r="M354" s="207"/>
      <c r="N354" s="208"/>
      <c r="O354" s="208"/>
      <c r="P354" s="208"/>
      <c r="Q354" s="208"/>
      <c r="R354" s="208"/>
      <c r="S354" s="208"/>
      <c r="T354" s="209"/>
      <c r="AT354" s="210" t="s">
        <v>199</v>
      </c>
      <c r="AU354" s="210" t="s">
        <v>86</v>
      </c>
      <c r="AV354" s="13" t="s">
        <v>86</v>
      </c>
      <c r="AW354" s="13" t="s">
        <v>32</v>
      </c>
      <c r="AX354" s="13" t="s">
        <v>84</v>
      </c>
      <c r="AY354" s="210" t="s">
        <v>182</v>
      </c>
    </row>
    <row r="355" spans="1:65" s="2" customFormat="1" ht="16.5" customHeight="1">
      <c r="A355" s="34"/>
      <c r="B355" s="35"/>
      <c r="C355" s="232" t="s">
        <v>610</v>
      </c>
      <c r="D355" s="232" t="s">
        <v>611</v>
      </c>
      <c r="E355" s="233" t="s">
        <v>612</v>
      </c>
      <c r="F355" s="234" t="s">
        <v>613</v>
      </c>
      <c r="G355" s="235" t="s">
        <v>187</v>
      </c>
      <c r="H355" s="236">
        <v>106.05</v>
      </c>
      <c r="I355" s="237"/>
      <c r="J355" s="238">
        <f>ROUND(I355*H355,2)</f>
        <v>0</v>
      </c>
      <c r="K355" s="234" t="s">
        <v>188</v>
      </c>
      <c r="L355" s="239"/>
      <c r="M355" s="240" t="s">
        <v>1</v>
      </c>
      <c r="N355" s="241" t="s">
        <v>41</v>
      </c>
      <c r="O355" s="71"/>
      <c r="P355" s="195">
        <f>O355*H355</f>
        <v>0</v>
      </c>
      <c r="Q355" s="195">
        <v>0.113</v>
      </c>
      <c r="R355" s="195">
        <f>Q355*H355</f>
        <v>11.983650000000001</v>
      </c>
      <c r="S355" s="195">
        <v>0</v>
      </c>
      <c r="T355" s="196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7" t="s">
        <v>219</v>
      </c>
      <c r="AT355" s="197" t="s">
        <v>611</v>
      </c>
      <c r="AU355" s="197" t="s">
        <v>86</v>
      </c>
      <c r="AY355" s="17" t="s">
        <v>182</v>
      </c>
      <c r="BE355" s="198">
        <f>IF(N355="základní",J355,0)</f>
        <v>0</v>
      </c>
      <c r="BF355" s="198">
        <f>IF(N355="snížená",J355,0)</f>
        <v>0</v>
      </c>
      <c r="BG355" s="198">
        <f>IF(N355="zákl. přenesená",J355,0)</f>
        <v>0</v>
      </c>
      <c r="BH355" s="198">
        <f>IF(N355="sníž. přenesená",J355,0)</f>
        <v>0</v>
      </c>
      <c r="BI355" s="198">
        <f>IF(N355="nulová",J355,0)</f>
        <v>0</v>
      </c>
      <c r="BJ355" s="17" t="s">
        <v>84</v>
      </c>
      <c r="BK355" s="198">
        <f>ROUND(I355*H355,2)</f>
        <v>0</v>
      </c>
      <c r="BL355" s="17" t="s">
        <v>189</v>
      </c>
      <c r="BM355" s="197" t="s">
        <v>614</v>
      </c>
    </row>
    <row r="356" spans="1:65" s="13" customFormat="1" ht="11.25">
      <c r="B356" s="199"/>
      <c r="C356" s="200"/>
      <c r="D356" s="201" t="s">
        <v>199</v>
      </c>
      <c r="E356" s="200"/>
      <c r="F356" s="203" t="s">
        <v>615</v>
      </c>
      <c r="G356" s="200"/>
      <c r="H356" s="204">
        <v>106.05</v>
      </c>
      <c r="I356" s="205"/>
      <c r="J356" s="200"/>
      <c r="K356" s="200"/>
      <c r="L356" s="206"/>
      <c r="M356" s="207"/>
      <c r="N356" s="208"/>
      <c r="O356" s="208"/>
      <c r="P356" s="208"/>
      <c r="Q356" s="208"/>
      <c r="R356" s="208"/>
      <c r="S356" s="208"/>
      <c r="T356" s="209"/>
      <c r="AT356" s="210" t="s">
        <v>199</v>
      </c>
      <c r="AU356" s="210" t="s">
        <v>86</v>
      </c>
      <c r="AV356" s="13" t="s">
        <v>86</v>
      </c>
      <c r="AW356" s="13" t="s">
        <v>4</v>
      </c>
      <c r="AX356" s="13" t="s">
        <v>84</v>
      </c>
      <c r="AY356" s="210" t="s">
        <v>182</v>
      </c>
    </row>
    <row r="357" spans="1:65" s="12" customFormat="1" ht="22.9" customHeight="1">
      <c r="B357" s="170"/>
      <c r="C357" s="171"/>
      <c r="D357" s="172" t="s">
        <v>75</v>
      </c>
      <c r="E357" s="184" t="s">
        <v>208</v>
      </c>
      <c r="F357" s="184" t="s">
        <v>616</v>
      </c>
      <c r="G357" s="171"/>
      <c r="H357" s="171"/>
      <c r="I357" s="174"/>
      <c r="J357" s="185">
        <f>BK357</f>
        <v>0</v>
      </c>
      <c r="K357" s="171"/>
      <c r="L357" s="176"/>
      <c r="M357" s="177"/>
      <c r="N357" s="178"/>
      <c r="O357" s="178"/>
      <c r="P357" s="179">
        <f>SUM(P358:P508)</f>
        <v>0</v>
      </c>
      <c r="Q357" s="178"/>
      <c r="R357" s="179">
        <f>SUM(R358:R508)</f>
        <v>3675.0868201400003</v>
      </c>
      <c r="S357" s="178"/>
      <c r="T357" s="180">
        <f>SUM(T358:T508)</f>
        <v>0</v>
      </c>
      <c r="AR357" s="181" t="s">
        <v>84</v>
      </c>
      <c r="AT357" s="182" t="s">
        <v>75</v>
      </c>
      <c r="AU357" s="182" t="s">
        <v>84</v>
      </c>
      <c r="AY357" s="181" t="s">
        <v>182</v>
      </c>
      <c r="BK357" s="183">
        <f>SUM(BK358:BK508)</f>
        <v>0</v>
      </c>
    </row>
    <row r="358" spans="1:65" s="2" customFormat="1" ht="24">
      <c r="A358" s="34"/>
      <c r="B358" s="35"/>
      <c r="C358" s="186" t="s">
        <v>617</v>
      </c>
      <c r="D358" s="186" t="s">
        <v>184</v>
      </c>
      <c r="E358" s="187" t="s">
        <v>618</v>
      </c>
      <c r="F358" s="188" t="s">
        <v>619</v>
      </c>
      <c r="G358" s="189" t="s">
        <v>187</v>
      </c>
      <c r="H358" s="190">
        <v>230.41</v>
      </c>
      <c r="I358" s="191"/>
      <c r="J358" s="192">
        <f>ROUND(I358*H358,2)</f>
        <v>0</v>
      </c>
      <c r="K358" s="188" t="s">
        <v>188</v>
      </c>
      <c r="L358" s="39"/>
      <c r="M358" s="193" t="s">
        <v>1</v>
      </c>
      <c r="N358" s="194" t="s">
        <v>41</v>
      </c>
      <c r="O358" s="71"/>
      <c r="P358" s="195">
        <f>O358*H358</f>
        <v>0</v>
      </c>
      <c r="Q358" s="195">
        <v>1.8380000000000001E-2</v>
      </c>
      <c r="R358" s="195">
        <f>Q358*H358</f>
        <v>4.2349357999999997</v>
      </c>
      <c r="S358" s="195">
        <v>0</v>
      </c>
      <c r="T358" s="196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7" t="s">
        <v>189</v>
      </c>
      <c r="AT358" s="197" t="s">
        <v>184</v>
      </c>
      <c r="AU358" s="197" t="s">
        <v>86</v>
      </c>
      <c r="AY358" s="17" t="s">
        <v>182</v>
      </c>
      <c r="BE358" s="198">
        <f>IF(N358="základní",J358,0)</f>
        <v>0</v>
      </c>
      <c r="BF358" s="198">
        <f>IF(N358="snížená",J358,0)</f>
        <v>0</v>
      </c>
      <c r="BG358" s="198">
        <f>IF(N358="zákl. přenesená",J358,0)</f>
        <v>0</v>
      </c>
      <c r="BH358" s="198">
        <f>IF(N358="sníž. přenesená",J358,0)</f>
        <v>0</v>
      </c>
      <c r="BI358" s="198">
        <f>IF(N358="nulová",J358,0)</f>
        <v>0</v>
      </c>
      <c r="BJ358" s="17" t="s">
        <v>84</v>
      </c>
      <c r="BK358" s="198">
        <f>ROUND(I358*H358,2)</f>
        <v>0</v>
      </c>
      <c r="BL358" s="17" t="s">
        <v>189</v>
      </c>
      <c r="BM358" s="197" t="s">
        <v>620</v>
      </c>
    </row>
    <row r="359" spans="1:65" s="13" customFormat="1" ht="22.5">
      <c r="B359" s="199"/>
      <c r="C359" s="200"/>
      <c r="D359" s="201" t="s">
        <v>199</v>
      </c>
      <c r="E359" s="202" t="s">
        <v>1</v>
      </c>
      <c r="F359" s="203" t="s">
        <v>621</v>
      </c>
      <c r="G359" s="200"/>
      <c r="H359" s="204">
        <v>157.29</v>
      </c>
      <c r="I359" s="205"/>
      <c r="J359" s="200"/>
      <c r="K359" s="200"/>
      <c r="L359" s="206"/>
      <c r="M359" s="207"/>
      <c r="N359" s="208"/>
      <c r="O359" s="208"/>
      <c r="P359" s="208"/>
      <c r="Q359" s="208"/>
      <c r="R359" s="208"/>
      <c r="S359" s="208"/>
      <c r="T359" s="209"/>
      <c r="AT359" s="210" t="s">
        <v>199</v>
      </c>
      <c r="AU359" s="210" t="s">
        <v>86</v>
      </c>
      <c r="AV359" s="13" t="s">
        <v>86</v>
      </c>
      <c r="AW359" s="13" t="s">
        <v>32</v>
      </c>
      <c r="AX359" s="13" t="s">
        <v>76</v>
      </c>
      <c r="AY359" s="210" t="s">
        <v>182</v>
      </c>
    </row>
    <row r="360" spans="1:65" s="13" customFormat="1" ht="11.25">
      <c r="B360" s="199"/>
      <c r="C360" s="200"/>
      <c r="D360" s="201" t="s">
        <v>199</v>
      </c>
      <c r="E360" s="202" t="s">
        <v>1</v>
      </c>
      <c r="F360" s="203" t="s">
        <v>622</v>
      </c>
      <c r="G360" s="200"/>
      <c r="H360" s="204">
        <v>73.12</v>
      </c>
      <c r="I360" s="205"/>
      <c r="J360" s="200"/>
      <c r="K360" s="200"/>
      <c r="L360" s="206"/>
      <c r="M360" s="207"/>
      <c r="N360" s="208"/>
      <c r="O360" s="208"/>
      <c r="P360" s="208"/>
      <c r="Q360" s="208"/>
      <c r="R360" s="208"/>
      <c r="S360" s="208"/>
      <c r="T360" s="209"/>
      <c r="AT360" s="210" t="s">
        <v>199</v>
      </c>
      <c r="AU360" s="210" t="s">
        <v>86</v>
      </c>
      <c r="AV360" s="13" t="s">
        <v>86</v>
      </c>
      <c r="AW360" s="13" t="s">
        <v>32</v>
      </c>
      <c r="AX360" s="13" t="s">
        <v>76</v>
      </c>
      <c r="AY360" s="210" t="s">
        <v>182</v>
      </c>
    </row>
    <row r="361" spans="1:65" s="14" customFormat="1" ht="11.25">
      <c r="B361" s="211"/>
      <c r="C361" s="212"/>
      <c r="D361" s="201" t="s">
        <v>199</v>
      </c>
      <c r="E361" s="213" t="s">
        <v>1</v>
      </c>
      <c r="F361" s="214" t="s">
        <v>244</v>
      </c>
      <c r="G361" s="212"/>
      <c r="H361" s="215">
        <v>230.41</v>
      </c>
      <c r="I361" s="216"/>
      <c r="J361" s="212"/>
      <c r="K361" s="212"/>
      <c r="L361" s="217"/>
      <c r="M361" s="218"/>
      <c r="N361" s="219"/>
      <c r="O361" s="219"/>
      <c r="P361" s="219"/>
      <c r="Q361" s="219"/>
      <c r="R361" s="219"/>
      <c r="S361" s="219"/>
      <c r="T361" s="220"/>
      <c r="AT361" s="221" t="s">
        <v>199</v>
      </c>
      <c r="AU361" s="221" t="s">
        <v>86</v>
      </c>
      <c r="AV361" s="14" t="s">
        <v>189</v>
      </c>
      <c r="AW361" s="14" t="s">
        <v>32</v>
      </c>
      <c r="AX361" s="14" t="s">
        <v>84</v>
      </c>
      <c r="AY361" s="221" t="s">
        <v>182</v>
      </c>
    </row>
    <row r="362" spans="1:65" s="2" customFormat="1" ht="24">
      <c r="A362" s="34"/>
      <c r="B362" s="35"/>
      <c r="C362" s="186" t="s">
        <v>623</v>
      </c>
      <c r="D362" s="186" t="s">
        <v>184</v>
      </c>
      <c r="E362" s="187" t="s">
        <v>624</v>
      </c>
      <c r="F362" s="188" t="s">
        <v>625</v>
      </c>
      <c r="G362" s="189" t="s">
        <v>187</v>
      </c>
      <c r="H362" s="190">
        <v>4040.4520000000002</v>
      </c>
      <c r="I362" s="191"/>
      <c r="J362" s="192">
        <f>ROUND(I362*H362,2)</f>
        <v>0</v>
      </c>
      <c r="K362" s="188" t="s">
        <v>188</v>
      </c>
      <c r="L362" s="39"/>
      <c r="M362" s="193" t="s">
        <v>1</v>
      </c>
      <c r="N362" s="194" t="s">
        <v>41</v>
      </c>
      <c r="O362" s="71"/>
      <c r="P362" s="195">
        <f>O362*H362</f>
        <v>0</v>
      </c>
      <c r="Q362" s="195">
        <v>1.6279999999999999E-2</v>
      </c>
      <c r="R362" s="195">
        <f>Q362*H362</f>
        <v>65.778558560000008</v>
      </c>
      <c r="S362" s="195">
        <v>0</v>
      </c>
      <c r="T362" s="196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7" t="s">
        <v>189</v>
      </c>
      <c r="AT362" s="197" t="s">
        <v>184</v>
      </c>
      <c r="AU362" s="197" t="s">
        <v>86</v>
      </c>
      <c r="AY362" s="17" t="s">
        <v>182</v>
      </c>
      <c r="BE362" s="198">
        <f>IF(N362="základní",J362,0)</f>
        <v>0</v>
      </c>
      <c r="BF362" s="198">
        <f>IF(N362="snížená",J362,0)</f>
        <v>0</v>
      </c>
      <c r="BG362" s="198">
        <f>IF(N362="zákl. přenesená",J362,0)</f>
        <v>0</v>
      </c>
      <c r="BH362" s="198">
        <f>IF(N362="sníž. přenesená",J362,0)</f>
        <v>0</v>
      </c>
      <c r="BI362" s="198">
        <f>IF(N362="nulová",J362,0)</f>
        <v>0</v>
      </c>
      <c r="BJ362" s="17" t="s">
        <v>84</v>
      </c>
      <c r="BK362" s="198">
        <f>ROUND(I362*H362,2)</f>
        <v>0</v>
      </c>
      <c r="BL362" s="17" t="s">
        <v>189</v>
      </c>
      <c r="BM362" s="197" t="s">
        <v>626</v>
      </c>
    </row>
    <row r="363" spans="1:65" s="13" customFormat="1" ht="33.75">
      <c r="B363" s="199"/>
      <c r="C363" s="200"/>
      <c r="D363" s="201" t="s">
        <v>199</v>
      </c>
      <c r="E363" s="202" t="s">
        <v>1</v>
      </c>
      <c r="F363" s="203" t="s">
        <v>627</v>
      </c>
      <c r="G363" s="200"/>
      <c r="H363" s="204">
        <v>598.85599999999999</v>
      </c>
      <c r="I363" s="205"/>
      <c r="J363" s="200"/>
      <c r="K363" s="200"/>
      <c r="L363" s="206"/>
      <c r="M363" s="207"/>
      <c r="N363" s="208"/>
      <c r="O363" s="208"/>
      <c r="P363" s="208"/>
      <c r="Q363" s="208"/>
      <c r="R363" s="208"/>
      <c r="S363" s="208"/>
      <c r="T363" s="209"/>
      <c r="AT363" s="210" t="s">
        <v>199</v>
      </c>
      <c r="AU363" s="210" t="s">
        <v>86</v>
      </c>
      <c r="AV363" s="13" t="s">
        <v>86</v>
      </c>
      <c r="AW363" s="13" t="s">
        <v>32</v>
      </c>
      <c r="AX363" s="13" t="s">
        <v>76</v>
      </c>
      <c r="AY363" s="210" t="s">
        <v>182</v>
      </c>
    </row>
    <row r="364" spans="1:65" s="13" customFormat="1" ht="22.5">
      <c r="B364" s="199"/>
      <c r="C364" s="200"/>
      <c r="D364" s="201" t="s">
        <v>199</v>
      </c>
      <c r="E364" s="202" t="s">
        <v>1</v>
      </c>
      <c r="F364" s="203" t="s">
        <v>628</v>
      </c>
      <c r="G364" s="200"/>
      <c r="H364" s="204">
        <v>2015.377</v>
      </c>
      <c r="I364" s="205"/>
      <c r="J364" s="200"/>
      <c r="K364" s="200"/>
      <c r="L364" s="206"/>
      <c r="M364" s="207"/>
      <c r="N364" s="208"/>
      <c r="O364" s="208"/>
      <c r="P364" s="208"/>
      <c r="Q364" s="208"/>
      <c r="R364" s="208"/>
      <c r="S364" s="208"/>
      <c r="T364" s="209"/>
      <c r="AT364" s="210" t="s">
        <v>199</v>
      </c>
      <c r="AU364" s="210" t="s">
        <v>86</v>
      </c>
      <c r="AV364" s="13" t="s">
        <v>86</v>
      </c>
      <c r="AW364" s="13" t="s">
        <v>32</v>
      </c>
      <c r="AX364" s="13" t="s">
        <v>76</v>
      </c>
      <c r="AY364" s="210" t="s">
        <v>182</v>
      </c>
    </row>
    <row r="365" spans="1:65" s="13" customFormat="1" ht="22.5">
      <c r="B365" s="199"/>
      <c r="C365" s="200"/>
      <c r="D365" s="201" t="s">
        <v>199</v>
      </c>
      <c r="E365" s="202" t="s">
        <v>1</v>
      </c>
      <c r="F365" s="203" t="s">
        <v>629</v>
      </c>
      <c r="G365" s="200"/>
      <c r="H365" s="204">
        <v>289.702</v>
      </c>
      <c r="I365" s="205"/>
      <c r="J365" s="200"/>
      <c r="K365" s="200"/>
      <c r="L365" s="206"/>
      <c r="M365" s="207"/>
      <c r="N365" s="208"/>
      <c r="O365" s="208"/>
      <c r="P365" s="208"/>
      <c r="Q365" s="208"/>
      <c r="R365" s="208"/>
      <c r="S365" s="208"/>
      <c r="T365" s="209"/>
      <c r="AT365" s="210" t="s">
        <v>199</v>
      </c>
      <c r="AU365" s="210" t="s">
        <v>86</v>
      </c>
      <c r="AV365" s="13" t="s">
        <v>86</v>
      </c>
      <c r="AW365" s="13" t="s">
        <v>32</v>
      </c>
      <c r="AX365" s="13" t="s">
        <v>76</v>
      </c>
      <c r="AY365" s="210" t="s">
        <v>182</v>
      </c>
    </row>
    <row r="366" spans="1:65" s="13" customFormat="1" ht="33.75">
      <c r="B366" s="199"/>
      <c r="C366" s="200"/>
      <c r="D366" s="201" t="s">
        <v>199</v>
      </c>
      <c r="E366" s="202" t="s">
        <v>1</v>
      </c>
      <c r="F366" s="203" t="s">
        <v>630</v>
      </c>
      <c r="G366" s="200"/>
      <c r="H366" s="204">
        <v>501.71699999999998</v>
      </c>
      <c r="I366" s="205"/>
      <c r="J366" s="200"/>
      <c r="K366" s="200"/>
      <c r="L366" s="206"/>
      <c r="M366" s="207"/>
      <c r="N366" s="208"/>
      <c r="O366" s="208"/>
      <c r="P366" s="208"/>
      <c r="Q366" s="208"/>
      <c r="R366" s="208"/>
      <c r="S366" s="208"/>
      <c r="T366" s="209"/>
      <c r="AT366" s="210" t="s">
        <v>199</v>
      </c>
      <c r="AU366" s="210" t="s">
        <v>86</v>
      </c>
      <c r="AV366" s="13" t="s">
        <v>86</v>
      </c>
      <c r="AW366" s="13" t="s">
        <v>32</v>
      </c>
      <c r="AX366" s="13" t="s">
        <v>76</v>
      </c>
      <c r="AY366" s="210" t="s">
        <v>182</v>
      </c>
    </row>
    <row r="367" spans="1:65" s="13" customFormat="1" ht="11.25">
      <c r="B367" s="199"/>
      <c r="C367" s="200"/>
      <c r="D367" s="201" t="s">
        <v>199</v>
      </c>
      <c r="E367" s="202" t="s">
        <v>1</v>
      </c>
      <c r="F367" s="203" t="s">
        <v>631</v>
      </c>
      <c r="G367" s="200"/>
      <c r="H367" s="204">
        <v>634.79999999999995</v>
      </c>
      <c r="I367" s="205"/>
      <c r="J367" s="200"/>
      <c r="K367" s="200"/>
      <c r="L367" s="206"/>
      <c r="M367" s="207"/>
      <c r="N367" s="208"/>
      <c r="O367" s="208"/>
      <c r="P367" s="208"/>
      <c r="Q367" s="208"/>
      <c r="R367" s="208"/>
      <c r="S367" s="208"/>
      <c r="T367" s="209"/>
      <c r="AT367" s="210" t="s">
        <v>199</v>
      </c>
      <c r="AU367" s="210" t="s">
        <v>86</v>
      </c>
      <c r="AV367" s="13" t="s">
        <v>86</v>
      </c>
      <c r="AW367" s="13" t="s">
        <v>32</v>
      </c>
      <c r="AX367" s="13" t="s">
        <v>76</v>
      </c>
      <c r="AY367" s="210" t="s">
        <v>182</v>
      </c>
    </row>
    <row r="368" spans="1:65" s="14" customFormat="1" ht="11.25">
      <c r="B368" s="211"/>
      <c r="C368" s="212"/>
      <c r="D368" s="201" t="s">
        <v>199</v>
      </c>
      <c r="E368" s="213" t="s">
        <v>1</v>
      </c>
      <c r="F368" s="214" t="s">
        <v>244</v>
      </c>
      <c r="G368" s="212"/>
      <c r="H368" s="215">
        <v>4040.4520000000002</v>
      </c>
      <c r="I368" s="216"/>
      <c r="J368" s="212"/>
      <c r="K368" s="212"/>
      <c r="L368" s="217"/>
      <c r="M368" s="218"/>
      <c r="N368" s="219"/>
      <c r="O368" s="219"/>
      <c r="P368" s="219"/>
      <c r="Q368" s="219"/>
      <c r="R368" s="219"/>
      <c r="S368" s="219"/>
      <c r="T368" s="220"/>
      <c r="AT368" s="221" t="s">
        <v>199</v>
      </c>
      <c r="AU368" s="221" t="s">
        <v>86</v>
      </c>
      <c r="AV368" s="14" t="s">
        <v>189</v>
      </c>
      <c r="AW368" s="14" t="s">
        <v>32</v>
      </c>
      <c r="AX368" s="14" t="s">
        <v>84</v>
      </c>
      <c r="AY368" s="221" t="s">
        <v>182</v>
      </c>
    </row>
    <row r="369" spans="1:65" s="2" customFormat="1" ht="24">
      <c r="A369" s="34"/>
      <c r="B369" s="35"/>
      <c r="C369" s="186" t="s">
        <v>632</v>
      </c>
      <c r="D369" s="186" t="s">
        <v>184</v>
      </c>
      <c r="E369" s="187" t="s">
        <v>633</v>
      </c>
      <c r="F369" s="188" t="s">
        <v>634</v>
      </c>
      <c r="G369" s="189" t="s">
        <v>187</v>
      </c>
      <c r="H369" s="190">
        <v>485.17500000000001</v>
      </c>
      <c r="I369" s="191"/>
      <c r="J369" s="192">
        <f>ROUND(I369*H369,2)</f>
        <v>0</v>
      </c>
      <c r="K369" s="188" t="s">
        <v>188</v>
      </c>
      <c r="L369" s="39"/>
      <c r="M369" s="193" t="s">
        <v>1</v>
      </c>
      <c r="N369" s="194" t="s">
        <v>41</v>
      </c>
      <c r="O369" s="71"/>
      <c r="P369" s="195">
        <f>O369*H369</f>
        <v>0</v>
      </c>
      <c r="Q369" s="195">
        <v>2.1000000000000001E-2</v>
      </c>
      <c r="R369" s="195">
        <f>Q369*H369</f>
        <v>10.188675000000002</v>
      </c>
      <c r="S369" s="195">
        <v>0</v>
      </c>
      <c r="T369" s="196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7" t="s">
        <v>189</v>
      </c>
      <c r="AT369" s="197" t="s">
        <v>184</v>
      </c>
      <c r="AU369" s="197" t="s">
        <v>86</v>
      </c>
      <c r="AY369" s="17" t="s">
        <v>182</v>
      </c>
      <c r="BE369" s="198">
        <f>IF(N369="základní",J369,0)</f>
        <v>0</v>
      </c>
      <c r="BF369" s="198">
        <f>IF(N369="snížená",J369,0)</f>
        <v>0</v>
      </c>
      <c r="BG369" s="198">
        <f>IF(N369="zákl. přenesená",J369,0)</f>
        <v>0</v>
      </c>
      <c r="BH369" s="198">
        <f>IF(N369="sníž. přenesená",J369,0)</f>
        <v>0</v>
      </c>
      <c r="BI369" s="198">
        <f>IF(N369="nulová",J369,0)</f>
        <v>0</v>
      </c>
      <c r="BJ369" s="17" t="s">
        <v>84</v>
      </c>
      <c r="BK369" s="198">
        <f>ROUND(I369*H369,2)</f>
        <v>0</v>
      </c>
      <c r="BL369" s="17" t="s">
        <v>189</v>
      </c>
      <c r="BM369" s="197" t="s">
        <v>635</v>
      </c>
    </row>
    <row r="370" spans="1:65" s="15" customFormat="1" ht="11.25">
      <c r="B370" s="222"/>
      <c r="C370" s="223"/>
      <c r="D370" s="201" t="s">
        <v>199</v>
      </c>
      <c r="E370" s="224" t="s">
        <v>1</v>
      </c>
      <c r="F370" s="225" t="s">
        <v>636</v>
      </c>
      <c r="G370" s="223"/>
      <c r="H370" s="224" t="s">
        <v>1</v>
      </c>
      <c r="I370" s="226"/>
      <c r="J370" s="223"/>
      <c r="K370" s="223"/>
      <c r="L370" s="227"/>
      <c r="M370" s="228"/>
      <c r="N370" s="229"/>
      <c r="O370" s="229"/>
      <c r="P370" s="229"/>
      <c r="Q370" s="229"/>
      <c r="R370" s="229"/>
      <c r="S370" s="229"/>
      <c r="T370" s="230"/>
      <c r="AT370" s="231" t="s">
        <v>199</v>
      </c>
      <c r="AU370" s="231" t="s">
        <v>86</v>
      </c>
      <c r="AV370" s="15" t="s">
        <v>84</v>
      </c>
      <c r="AW370" s="15" t="s">
        <v>32</v>
      </c>
      <c r="AX370" s="15" t="s">
        <v>76</v>
      </c>
      <c r="AY370" s="231" t="s">
        <v>182</v>
      </c>
    </row>
    <row r="371" spans="1:65" s="13" customFormat="1" ht="11.25">
      <c r="B371" s="199"/>
      <c r="C371" s="200"/>
      <c r="D371" s="201" t="s">
        <v>199</v>
      </c>
      <c r="E371" s="202" t="s">
        <v>1</v>
      </c>
      <c r="F371" s="203" t="s">
        <v>637</v>
      </c>
      <c r="G371" s="200"/>
      <c r="H371" s="204">
        <v>21.007999999999999</v>
      </c>
      <c r="I371" s="205"/>
      <c r="J371" s="200"/>
      <c r="K371" s="200"/>
      <c r="L371" s="206"/>
      <c r="M371" s="207"/>
      <c r="N371" s="208"/>
      <c r="O371" s="208"/>
      <c r="P371" s="208"/>
      <c r="Q371" s="208"/>
      <c r="R371" s="208"/>
      <c r="S371" s="208"/>
      <c r="T371" s="209"/>
      <c r="AT371" s="210" t="s">
        <v>199</v>
      </c>
      <c r="AU371" s="210" t="s">
        <v>86</v>
      </c>
      <c r="AV371" s="13" t="s">
        <v>86</v>
      </c>
      <c r="AW371" s="13" t="s">
        <v>32</v>
      </c>
      <c r="AX371" s="13" t="s">
        <v>76</v>
      </c>
      <c r="AY371" s="210" t="s">
        <v>182</v>
      </c>
    </row>
    <row r="372" spans="1:65" s="13" customFormat="1" ht="11.25">
      <c r="B372" s="199"/>
      <c r="C372" s="200"/>
      <c r="D372" s="201" t="s">
        <v>199</v>
      </c>
      <c r="E372" s="202" t="s">
        <v>1</v>
      </c>
      <c r="F372" s="203" t="s">
        <v>638</v>
      </c>
      <c r="G372" s="200"/>
      <c r="H372" s="204">
        <v>16.12</v>
      </c>
      <c r="I372" s="205"/>
      <c r="J372" s="200"/>
      <c r="K372" s="200"/>
      <c r="L372" s="206"/>
      <c r="M372" s="207"/>
      <c r="N372" s="208"/>
      <c r="O372" s="208"/>
      <c r="P372" s="208"/>
      <c r="Q372" s="208"/>
      <c r="R372" s="208"/>
      <c r="S372" s="208"/>
      <c r="T372" s="209"/>
      <c r="AT372" s="210" t="s">
        <v>199</v>
      </c>
      <c r="AU372" s="210" t="s">
        <v>86</v>
      </c>
      <c r="AV372" s="13" t="s">
        <v>86</v>
      </c>
      <c r="AW372" s="13" t="s">
        <v>32</v>
      </c>
      <c r="AX372" s="13" t="s">
        <v>76</v>
      </c>
      <c r="AY372" s="210" t="s">
        <v>182</v>
      </c>
    </row>
    <row r="373" spans="1:65" s="13" customFormat="1" ht="11.25">
      <c r="B373" s="199"/>
      <c r="C373" s="200"/>
      <c r="D373" s="201" t="s">
        <v>199</v>
      </c>
      <c r="E373" s="202" t="s">
        <v>1</v>
      </c>
      <c r="F373" s="203" t="s">
        <v>639</v>
      </c>
      <c r="G373" s="200"/>
      <c r="H373" s="204">
        <v>21.007999999999999</v>
      </c>
      <c r="I373" s="205"/>
      <c r="J373" s="200"/>
      <c r="K373" s="200"/>
      <c r="L373" s="206"/>
      <c r="M373" s="207"/>
      <c r="N373" s="208"/>
      <c r="O373" s="208"/>
      <c r="P373" s="208"/>
      <c r="Q373" s="208"/>
      <c r="R373" s="208"/>
      <c r="S373" s="208"/>
      <c r="T373" s="209"/>
      <c r="AT373" s="210" t="s">
        <v>199</v>
      </c>
      <c r="AU373" s="210" t="s">
        <v>86</v>
      </c>
      <c r="AV373" s="13" t="s">
        <v>86</v>
      </c>
      <c r="AW373" s="13" t="s">
        <v>32</v>
      </c>
      <c r="AX373" s="13" t="s">
        <v>76</v>
      </c>
      <c r="AY373" s="210" t="s">
        <v>182</v>
      </c>
    </row>
    <row r="374" spans="1:65" s="13" customFormat="1" ht="11.25">
      <c r="B374" s="199"/>
      <c r="C374" s="200"/>
      <c r="D374" s="201" t="s">
        <v>199</v>
      </c>
      <c r="E374" s="202" t="s">
        <v>1</v>
      </c>
      <c r="F374" s="203" t="s">
        <v>640</v>
      </c>
      <c r="G374" s="200"/>
      <c r="H374" s="204">
        <v>46.93</v>
      </c>
      <c r="I374" s="205"/>
      <c r="J374" s="200"/>
      <c r="K374" s="200"/>
      <c r="L374" s="206"/>
      <c r="M374" s="207"/>
      <c r="N374" s="208"/>
      <c r="O374" s="208"/>
      <c r="P374" s="208"/>
      <c r="Q374" s="208"/>
      <c r="R374" s="208"/>
      <c r="S374" s="208"/>
      <c r="T374" s="209"/>
      <c r="AT374" s="210" t="s">
        <v>199</v>
      </c>
      <c r="AU374" s="210" t="s">
        <v>86</v>
      </c>
      <c r="AV374" s="13" t="s">
        <v>86</v>
      </c>
      <c r="AW374" s="13" t="s">
        <v>32</v>
      </c>
      <c r="AX374" s="13" t="s">
        <v>76</v>
      </c>
      <c r="AY374" s="210" t="s">
        <v>182</v>
      </c>
    </row>
    <row r="375" spans="1:65" s="13" customFormat="1" ht="11.25">
      <c r="B375" s="199"/>
      <c r="C375" s="200"/>
      <c r="D375" s="201" t="s">
        <v>199</v>
      </c>
      <c r="E375" s="202" t="s">
        <v>1</v>
      </c>
      <c r="F375" s="203" t="s">
        <v>641</v>
      </c>
      <c r="G375" s="200"/>
      <c r="H375" s="204">
        <v>78.260000000000005</v>
      </c>
      <c r="I375" s="205"/>
      <c r="J375" s="200"/>
      <c r="K375" s="200"/>
      <c r="L375" s="206"/>
      <c r="M375" s="207"/>
      <c r="N375" s="208"/>
      <c r="O375" s="208"/>
      <c r="P375" s="208"/>
      <c r="Q375" s="208"/>
      <c r="R375" s="208"/>
      <c r="S375" s="208"/>
      <c r="T375" s="209"/>
      <c r="AT375" s="210" t="s">
        <v>199</v>
      </c>
      <c r="AU375" s="210" t="s">
        <v>86</v>
      </c>
      <c r="AV375" s="13" t="s">
        <v>86</v>
      </c>
      <c r="AW375" s="13" t="s">
        <v>32</v>
      </c>
      <c r="AX375" s="13" t="s">
        <v>76</v>
      </c>
      <c r="AY375" s="210" t="s">
        <v>182</v>
      </c>
    </row>
    <row r="376" spans="1:65" s="13" customFormat="1" ht="11.25">
      <c r="B376" s="199"/>
      <c r="C376" s="200"/>
      <c r="D376" s="201" t="s">
        <v>199</v>
      </c>
      <c r="E376" s="202" t="s">
        <v>1</v>
      </c>
      <c r="F376" s="203" t="s">
        <v>642</v>
      </c>
      <c r="G376" s="200"/>
      <c r="H376" s="204">
        <v>51.454000000000001</v>
      </c>
      <c r="I376" s="205"/>
      <c r="J376" s="200"/>
      <c r="K376" s="200"/>
      <c r="L376" s="206"/>
      <c r="M376" s="207"/>
      <c r="N376" s="208"/>
      <c r="O376" s="208"/>
      <c r="P376" s="208"/>
      <c r="Q376" s="208"/>
      <c r="R376" s="208"/>
      <c r="S376" s="208"/>
      <c r="T376" s="209"/>
      <c r="AT376" s="210" t="s">
        <v>199</v>
      </c>
      <c r="AU376" s="210" t="s">
        <v>86</v>
      </c>
      <c r="AV376" s="13" t="s">
        <v>86</v>
      </c>
      <c r="AW376" s="13" t="s">
        <v>32</v>
      </c>
      <c r="AX376" s="13" t="s">
        <v>76</v>
      </c>
      <c r="AY376" s="210" t="s">
        <v>182</v>
      </c>
    </row>
    <row r="377" spans="1:65" s="13" customFormat="1" ht="11.25">
      <c r="B377" s="199"/>
      <c r="C377" s="200"/>
      <c r="D377" s="201" t="s">
        <v>199</v>
      </c>
      <c r="E377" s="202" t="s">
        <v>1</v>
      </c>
      <c r="F377" s="203" t="s">
        <v>643</v>
      </c>
      <c r="G377" s="200"/>
      <c r="H377" s="204">
        <v>70.745999999999995</v>
      </c>
      <c r="I377" s="205"/>
      <c r="J377" s="200"/>
      <c r="K377" s="200"/>
      <c r="L377" s="206"/>
      <c r="M377" s="207"/>
      <c r="N377" s="208"/>
      <c r="O377" s="208"/>
      <c r="P377" s="208"/>
      <c r="Q377" s="208"/>
      <c r="R377" s="208"/>
      <c r="S377" s="208"/>
      <c r="T377" s="209"/>
      <c r="AT377" s="210" t="s">
        <v>199</v>
      </c>
      <c r="AU377" s="210" t="s">
        <v>86</v>
      </c>
      <c r="AV377" s="13" t="s">
        <v>86</v>
      </c>
      <c r="AW377" s="13" t="s">
        <v>32</v>
      </c>
      <c r="AX377" s="13" t="s">
        <v>76</v>
      </c>
      <c r="AY377" s="210" t="s">
        <v>182</v>
      </c>
    </row>
    <row r="378" spans="1:65" s="13" customFormat="1" ht="11.25">
      <c r="B378" s="199"/>
      <c r="C378" s="200"/>
      <c r="D378" s="201" t="s">
        <v>199</v>
      </c>
      <c r="E378" s="202" t="s">
        <v>1</v>
      </c>
      <c r="F378" s="203" t="s">
        <v>644</v>
      </c>
      <c r="G378" s="200"/>
      <c r="H378" s="204">
        <v>24.556999999999999</v>
      </c>
      <c r="I378" s="205"/>
      <c r="J378" s="200"/>
      <c r="K378" s="200"/>
      <c r="L378" s="206"/>
      <c r="M378" s="207"/>
      <c r="N378" s="208"/>
      <c r="O378" s="208"/>
      <c r="P378" s="208"/>
      <c r="Q378" s="208"/>
      <c r="R378" s="208"/>
      <c r="S378" s="208"/>
      <c r="T378" s="209"/>
      <c r="AT378" s="210" t="s">
        <v>199</v>
      </c>
      <c r="AU378" s="210" t="s">
        <v>86</v>
      </c>
      <c r="AV378" s="13" t="s">
        <v>86</v>
      </c>
      <c r="AW378" s="13" t="s">
        <v>32</v>
      </c>
      <c r="AX378" s="13" t="s">
        <v>76</v>
      </c>
      <c r="AY378" s="210" t="s">
        <v>182</v>
      </c>
    </row>
    <row r="379" spans="1:65" s="13" customFormat="1" ht="11.25">
      <c r="B379" s="199"/>
      <c r="C379" s="200"/>
      <c r="D379" s="201" t="s">
        <v>199</v>
      </c>
      <c r="E379" s="202" t="s">
        <v>1</v>
      </c>
      <c r="F379" s="203" t="s">
        <v>645</v>
      </c>
      <c r="G379" s="200"/>
      <c r="H379" s="204">
        <v>54.6</v>
      </c>
      <c r="I379" s="205"/>
      <c r="J379" s="200"/>
      <c r="K379" s="200"/>
      <c r="L379" s="206"/>
      <c r="M379" s="207"/>
      <c r="N379" s="208"/>
      <c r="O379" s="208"/>
      <c r="P379" s="208"/>
      <c r="Q379" s="208"/>
      <c r="R379" s="208"/>
      <c r="S379" s="208"/>
      <c r="T379" s="209"/>
      <c r="AT379" s="210" t="s">
        <v>199</v>
      </c>
      <c r="AU379" s="210" t="s">
        <v>86</v>
      </c>
      <c r="AV379" s="13" t="s">
        <v>86</v>
      </c>
      <c r="AW379" s="13" t="s">
        <v>32</v>
      </c>
      <c r="AX379" s="13" t="s">
        <v>76</v>
      </c>
      <c r="AY379" s="210" t="s">
        <v>182</v>
      </c>
    </row>
    <row r="380" spans="1:65" s="13" customFormat="1" ht="11.25">
      <c r="B380" s="199"/>
      <c r="C380" s="200"/>
      <c r="D380" s="201" t="s">
        <v>199</v>
      </c>
      <c r="E380" s="202" t="s">
        <v>1</v>
      </c>
      <c r="F380" s="203" t="s">
        <v>646</v>
      </c>
      <c r="G380" s="200"/>
      <c r="H380" s="204">
        <v>17.225000000000001</v>
      </c>
      <c r="I380" s="205"/>
      <c r="J380" s="200"/>
      <c r="K380" s="200"/>
      <c r="L380" s="206"/>
      <c r="M380" s="207"/>
      <c r="N380" s="208"/>
      <c r="O380" s="208"/>
      <c r="P380" s="208"/>
      <c r="Q380" s="208"/>
      <c r="R380" s="208"/>
      <c r="S380" s="208"/>
      <c r="T380" s="209"/>
      <c r="AT380" s="210" t="s">
        <v>199</v>
      </c>
      <c r="AU380" s="210" t="s">
        <v>86</v>
      </c>
      <c r="AV380" s="13" t="s">
        <v>86</v>
      </c>
      <c r="AW380" s="13" t="s">
        <v>32</v>
      </c>
      <c r="AX380" s="13" t="s">
        <v>76</v>
      </c>
      <c r="AY380" s="210" t="s">
        <v>182</v>
      </c>
    </row>
    <row r="381" spans="1:65" s="13" customFormat="1" ht="11.25">
      <c r="B381" s="199"/>
      <c r="C381" s="200"/>
      <c r="D381" s="201" t="s">
        <v>199</v>
      </c>
      <c r="E381" s="202" t="s">
        <v>1</v>
      </c>
      <c r="F381" s="203" t="s">
        <v>647</v>
      </c>
      <c r="G381" s="200"/>
      <c r="H381" s="204">
        <v>77.188999999999993</v>
      </c>
      <c r="I381" s="205"/>
      <c r="J381" s="200"/>
      <c r="K381" s="200"/>
      <c r="L381" s="206"/>
      <c r="M381" s="207"/>
      <c r="N381" s="208"/>
      <c r="O381" s="208"/>
      <c r="P381" s="208"/>
      <c r="Q381" s="208"/>
      <c r="R381" s="208"/>
      <c r="S381" s="208"/>
      <c r="T381" s="209"/>
      <c r="AT381" s="210" t="s">
        <v>199</v>
      </c>
      <c r="AU381" s="210" t="s">
        <v>86</v>
      </c>
      <c r="AV381" s="13" t="s">
        <v>86</v>
      </c>
      <c r="AW381" s="13" t="s">
        <v>32</v>
      </c>
      <c r="AX381" s="13" t="s">
        <v>76</v>
      </c>
      <c r="AY381" s="210" t="s">
        <v>182</v>
      </c>
    </row>
    <row r="382" spans="1:65" s="13" customFormat="1" ht="11.25">
      <c r="B382" s="199"/>
      <c r="C382" s="200"/>
      <c r="D382" s="201" t="s">
        <v>199</v>
      </c>
      <c r="E382" s="202" t="s">
        <v>1</v>
      </c>
      <c r="F382" s="203" t="s">
        <v>648</v>
      </c>
      <c r="G382" s="200"/>
      <c r="H382" s="204">
        <v>6.0780000000000003</v>
      </c>
      <c r="I382" s="205"/>
      <c r="J382" s="200"/>
      <c r="K382" s="200"/>
      <c r="L382" s="206"/>
      <c r="M382" s="207"/>
      <c r="N382" s="208"/>
      <c r="O382" s="208"/>
      <c r="P382" s="208"/>
      <c r="Q382" s="208"/>
      <c r="R382" s="208"/>
      <c r="S382" s="208"/>
      <c r="T382" s="209"/>
      <c r="AT382" s="210" t="s">
        <v>199</v>
      </c>
      <c r="AU382" s="210" t="s">
        <v>86</v>
      </c>
      <c r="AV382" s="13" t="s">
        <v>86</v>
      </c>
      <c r="AW382" s="13" t="s">
        <v>32</v>
      </c>
      <c r="AX382" s="13" t="s">
        <v>76</v>
      </c>
      <c r="AY382" s="210" t="s">
        <v>182</v>
      </c>
    </row>
    <row r="383" spans="1:65" s="14" customFormat="1" ht="11.25">
      <c r="B383" s="211"/>
      <c r="C383" s="212"/>
      <c r="D383" s="201" t="s">
        <v>199</v>
      </c>
      <c r="E383" s="213" t="s">
        <v>1</v>
      </c>
      <c r="F383" s="214" t="s">
        <v>244</v>
      </c>
      <c r="G383" s="212"/>
      <c r="H383" s="215">
        <v>485.17500000000007</v>
      </c>
      <c r="I383" s="216"/>
      <c r="J383" s="212"/>
      <c r="K383" s="212"/>
      <c r="L383" s="217"/>
      <c r="M383" s="218"/>
      <c r="N383" s="219"/>
      <c r="O383" s="219"/>
      <c r="P383" s="219"/>
      <c r="Q383" s="219"/>
      <c r="R383" s="219"/>
      <c r="S383" s="219"/>
      <c r="T383" s="220"/>
      <c r="AT383" s="221" t="s">
        <v>199</v>
      </c>
      <c r="AU383" s="221" t="s">
        <v>86</v>
      </c>
      <c r="AV383" s="14" t="s">
        <v>189</v>
      </c>
      <c r="AW383" s="14" t="s">
        <v>32</v>
      </c>
      <c r="AX383" s="14" t="s">
        <v>84</v>
      </c>
      <c r="AY383" s="221" t="s">
        <v>182</v>
      </c>
    </row>
    <row r="384" spans="1:65" s="2" customFormat="1" ht="24">
      <c r="A384" s="34"/>
      <c r="B384" s="35"/>
      <c r="C384" s="186" t="s">
        <v>649</v>
      </c>
      <c r="D384" s="186" t="s">
        <v>184</v>
      </c>
      <c r="E384" s="187" t="s">
        <v>650</v>
      </c>
      <c r="F384" s="188" t="s">
        <v>651</v>
      </c>
      <c r="G384" s="189" t="s">
        <v>187</v>
      </c>
      <c r="H384" s="190">
        <v>282.83199999999999</v>
      </c>
      <c r="I384" s="191"/>
      <c r="J384" s="192">
        <f>ROUND(I384*H384,2)</f>
        <v>0</v>
      </c>
      <c r="K384" s="188" t="s">
        <v>188</v>
      </c>
      <c r="L384" s="39"/>
      <c r="M384" s="193" t="s">
        <v>1</v>
      </c>
      <c r="N384" s="194" t="s">
        <v>41</v>
      </c>
      <c r="O384" s="71"/>
      <c r="P384" s="195">
        <f>O384*H384</f>
        <v>0</v>
      </c>
      <c r="Q384" s="195">
        <v>1.6279999999999999E-2</v>
      </c>
      <c r="R384" s="195">
        <f>Q384*H384</f>
        <v>4.6045049599999999</v>
      </c>
      <c r="S384" s="195">
        <v>0</v>
      </c>
      <c r="T384" s="196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7" t="s">
        <v>189</v>
      </c>
      <c r="AT384" s="197" t="s">
        <v>184</v>
      </c>
      <c r="AU384" s="197" t="s">
        <v>86</v>
      </c>
      <c r="AY384" s="17" t="s">
        <v>182</v>
      </c>
      <c r="BE384" s="198">
        <f>IF(N384="základní",J384,0)</f>
        <v>0</v>
      </c>
      <c r="BF384" s="198">
        <f>IF(N384="snížená",J384,0)</f>
        <v>0</v>
      </c>
      <c r="BG384" s="198">
        <f>IF(N384="zákl. přenesená",J384,0)</f>
        <v>0</v>
      </c>
      <c r="BH384" s="198">
        <f>IF(N384="sníž. přenesená",J384,0)</f>
        <v>0</v>
      </c>
      <c r="BI384" s="198">
        <f>IF(N384="nulová",J384,0)</f>
        <v>0</v>
      </c>
      <c r="BJ384" s="17" t="s">
        <v>84</v>
      </c>
      <c r="BK384" s="198">
        <f>ROUND(I384*H384,2)</f>
        <v>0</v>
      </c>
      <c r="BL384" s="17" t="s">
        <v>189</v>
      </c>
      <c r="BM384" s="197" t="s">
        <v>652</v>
      </c>
    </row>
    <row r="385" spans="1:65" s="13" customFormat="1" ht="11.25">
      <c r="B385" s="199"/>
      <c r="C385" s="200"/>
      <c r="D385" s="201" t="s">
        <v>199</v>
      </c>
      <c r="E385" s="202" t="s">
        <v>1</v>
      </c>
      <c r="F385" s="203" t="s">
        <v>653</v>
      </c>
      <c r="G385" s="200"/>
      <c r="H385" s="204">
        <v>282.83199999999999</v>
      </c>
      <c r="I385" s="205"/>
      <c r="J385" s="200"/>
      <c r="K385" s="200"/>
      <c r="L385" s="206"/>
      <c r="M385" s="207"/>
      <c r="N385" s="208"/>
      <c r="O385" s="208"/>
      <c r="P385" s="208"/>
      <c r="Q385" s="208"/>
      <c r="R385" s="208"/>
      <c r="S385" s="208"/>
      <c r="T385" s="209"/>
      <c r="AT385" s="210" t="s">
        <v>199</v>
      </c>
      <c r="AU385" s="210" t="s">
        <v>86</v>
      </c>
      <c r="AV385" s="13" t="s">
        <v>86</v>
      </c>
      <c r="AW385" s="13" t="s">
        <v>32</v>
      </c>
      <c r="AX385" s="13" t="s">
        <v>84</v>
      </c>
      <c r="AY385" s="210" t="s">
        <v>182</v>
      </c>
    </row>
    <row r="386" spans="1:65" s="2" customFormat="1" ht="24">
      <c r="A386" s="34"/>
      <c r="B386" s="35"/>
      <c r="C386" s="186" t="s">
        <v>654</v>
      </c>
      <c r="D386" s="186" t="s">
        <v>184</v>
      </c>
      <c r="E386" s="187" t="s">
        <v>655</v>
      </c>
      <c r="F386" s="188" t="s">
        <v>656</v>
      </c>
      <c r="G386" s="189" t="s">
        <v>187</v>
      </c>
      <c r="H386" s="190">
        <v>196.06200000000001</v>
      </c>
      <c r="I386" s="191"/>
      <c r="J386" s="192">
        <f>ROUND(I386*H386,2)</f>
        <v>0</v>
      </c>
      <c r="K386" s="188" t="s">
        <v>188</v>
      </c>
      <c r="L386" s="39"/>
      <c r="M386" s="193" t="s">
        <v>1</v>
      </c>
      <c r="N386" s="194" t="s">
        <v>41</v>
      </c>
      <c r="O386" s="71"/>
      <c r="P386" s="195">
        <f>O386*H386</f>
        <v>0</v>
      </c>
      <c r="Q386" s="195">
        <v>4.3800000000000002E-3</v>
      </c>
      <c r="R386" s="195">
        <f>Q386*H386</f>
        <v>0.85875156000000008</v>
      </c>
      <c r="S386" s="195">
        <v>0</v>
      </c>
      <c r="T386" s="196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7" t="s">
        <v>189</v>
      </c>
      <c r="AT386" s="197" t="s">
        <v>184</v>
      </c>
      <c r="AU386" s="197" t="s">
        <v>86</v>
      </c>
      <c r="AY386" s="17" t="s">
        <v>182</v>
      </c>
      <c r="BE386" s="198">
        <f>IF(N386="základní",J386,0)</f>
        <v>0</v>
      </c>
      <c r="BF386" s="198">
        <f>IF(N386="snížená",J386,0)</f>
        <v>0</v>
      </c>
      <c r="BG386" s="198">
        <f>IF(N386="zákl. přenesená",J386,0)</f>
        <v>0</v>
      </c>
      <c r="BH386" s="198">
        <f>IF(N386="sníž. přenesená",J386,0)</f>
        <v>0</v>
      </c>
      <c r="BI386" s="198">
        <f>IF(N386="nulová",J386,0)</f>
        <v>0</v>
      </c>
      <c r="BJ386" s="17" t="s">
        <v>84</v>
      </c>
      <c r="BK386" s="198">
        <f>ROUND(I386*H386,2)</f>
        <v>0</v>
      </c>
      <c r="BL386" s="17" t="s">
        <v>189</v>
      </c>
      <c r="BM386" s="197" t="s">
        <v>657</v>
      </c>
    </row>
    <row r="387" spans="1:65" s="13" customFormat="1" ht="11.25">
      <c r="B387" s="199"/>
      <c r="C387" s="200"/>
      <c r="D387" s="201" t="s">
        <v>199</v>
      </c>
      <c r="E387" s="202" t="s">
        <v>1</v>
      </c>
      <c r="F387" s="203" t="s">
        <v>658</v>
      </c>
      <c r="G387" s="200"/>
      <c r="H387" s="204">
        <v>196.06200000000001</v>
      </c>
      <c r="I387" s="205"/>
      <c r="J387" s="200"/>
      <c r="K387" s="200"/>
      <c r="L387" s="206"/>
      <c r="M387" s="207"/>
      <c r="N387" s="208"/>
      <c r="O387" s="208"/>
      <c r="P387" s="208"/>
      <c r="Q387" s="208"/>
      <c r="R387" s="208"/>
      <c r="S387" s="208"/>
      <c r="T387" s="209"/>
      <c r="AT387" s="210" t="s">
        <v>199</v>
      </c>
      <c r="AU387" s="210" t="s">
        <v>86</v>
      </c>
      <c r="AV387" s="13" t="s">
        <v>86</v>
      </c>
      <c r="AW387" s="13" t="s">
        <v>32</v>
      </c>
      <c r="AX387" s="13" t="s">
        <v>84</v>
      </c>
      <c r="AY387" s="210" t="s">
        <v>182</v>
      </c>
    </row>
    <row r="388" spans="1:65" s="2" customFormat="1" ht="24">
      <c r="A388" s="34"/>
      <c r="B388" s="35"/>
      <c r="C388" s="186" t="s">
        <v>659</v>
      </c>
      <c r="D388" s="186" t="s">
        <v>184</v>
      </c>
      <c r="E388" s="187" t="s">
        <v>660</v>
      </c>
      <c r="F388" s="188" t="s">
        <v>661</v>
      </c>
      <c r="G388" s="189" t="s">
        <v>187</v>
      </c>
      <c r="H388" s="190">
        <v>196.06200000000001</v>
      </c>
      <c r="I388" s="191"/>
      <c r="J388" s="192">
        <f>ROUND(I388*H388,2)</f>
        <v>0</v>
      </c>
      <c r="K388" s="188" t="s">
        <v>188</v>
      </c>
      <c r="L388" s="39"/>
      <c r="M388" s="193" t="s">
        <v>1</v>
      </c>
      <c r="N388" s="194" t="s">
        <v>41</v>
      </c>
      <c r="O388" s="71"/>
      <c r="P388" s="195">
        <f>O388*H388</f>
        <v>0</v>
      </c>
      <c r="Q388" s="195">
        <v>3.48E-3</v>
      </c>
      <c r="R388" s="195">
        <f>Q388*H388</f>
        <v>0.68229576000000003</v>
      </c>
      <c r="S388" s="195">
        <v>0</v>
      </c>
      <c r="T388" s="196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7" t="s">
        <v>189</v>
      </c>
      <c r="AT388" s="197" t="s">
        <v>184</v>
      </c>
      <c r="AU388" s="197" t="s">
        <v>86</v>
      </c>
      <c r="AY388" s="17" t="s">
        <v>182</v>
      </c>
      <c r="BE388" s="198">
        <f>IF(N388="základní",J388,0)</f>
        <v>0</v>
      </c>
      <c r="BF388" s="198">
        <f>IF(N388="snížená",J388,0)</f>
        <v>0</v>
      </c>
      <c r="BG388" s="198">
        <f>IF(N388="zákl. přenesená",J388,0)</f>
        <v>0</v>
      </c>
      <c r="BH388" s="198">
        <f>IF(N388="sníž. přenesená",J388,0)</f>
        <v>0</v>
      </c>
      <c r="BI388" s="198">
        <f>IF(N388="nulová",J388,0)</f>
        <v>0</v>
      </c>
      <c r="BJ388" s="17" t="s">
        <v>84</v>
      </c>
      <c r="BK388" s="198">
        <f>ROUND(I388*H388,2)</f>
        <v>0</v>
      </c>
      <c r="BL388" s="17" t="s">
        <v>189</v>
      </c>
      <c r="BM388" s="197" t="s">
        <v>662</v>
      </c>
    </row>
    <row r="389" spans="1:65" s="2" customFormat="1" ht="24">
      <c r="A389" s="34"/>
      <c r="B389" s="35"/>
      <c r="C389" s="186" t="s">
        <v>663</v>
      </c>
      <c r="D389" s="186" t="s">
        <v>184</v>
      </c>
      <c r="E389" s="187" t="s">
        <v>664</v>
      </c>
      <c r="F389" s="188" t="s">
        <v>665</v>
      </c>
      <c r="G389" s="189" t="s">
        <v>232</v>
      </c>
      <c r="H389" s="190">
        <v>539.84</v>
      </c>
      <c r="I389" s="191"/>
      <c r="J389" s="192">
        <f>ROUND(I389*H389,2)</f>
        <v>0</v>
      </c>
      <c r="K389" s="188" t="s">
        <v>188</v>
      </c>
      <c r="L389" s="39"/>
      <c r="M389" s="193" t="s">
        <v>1</v>
      </c>
      <c r="N389" s="194" t="s">
        <v>41</v>
      </c>
      <c r="O389" s="71"/>
      <c r="P389" s="195">
        <f>O389*H389</f>
        <v>0</v>
      </c>
      <c r="Q389" s="195">
        <v>0</v>
      </c>
      <c r="R389" s="195">
        <f>Q389*H389</f>
        <v>0</v>
      </c>
      <c r="S389" s="195">
        <v>0</v>
      </c>
      <c r="T389" s="196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7" t="s">
        <v>189</v>
      </c>
      <c r="AT389" s="197" t="s">
        <v>184</v>
      </c>
      <c r="AU389" s="197" t="s">
        <v>86</v>
      </c>
      <c r="AY389" s="17" t="s">
        <v>182</v>
      </c>
      <c r="BE389" s="198">
        <f>IF(N389="základní",J389,0)</f>
        <v>0</v>
      </c>
      <c r="BF389" s="198">
        <f>IF(N389="snížená",J389,0)</f>
        <v>0</v>
      </c>
      <c r="BG389" s="198">
        <f>IF(N389="zákl. přenesená",J389,0)</f>
        <v>0</v>
      </c>
      <c r="BH389" s="198">
        <f>IF(N389="sníž. přenesená",J389,0)</f>
        <v>0</v>
      </c>
      <c r="BI389" s="198">
        <f>IF(N389="nulová",J389,0)</f>
        <v>0</v>
      </c>
      <c r="BJ389" s="17" t="s">
        <v>84</v>
      </c>
      <c r="BK389" s="198">
        <f>ROUND(I389*H389,2)</f>
        <v>0</v>
      </c>
      <c r="BL389" s="17" t="s">
        <v>189</v>
      </c>
      <c r="BM389" s="197" t="s">
        <v>666</v>
      </c>
    </row>
    <row r="390" spans="1:65" s="13" customFormat="1" ht="33.75">
      <c r="B390" s="199"/>
      <c r="C390" s="200"/>
      <c r="D390" s="201" t="s">
        <v>199</v>
      </c>
      <c r="E390" s="202" t="s">
        <v>1</v>
      </c>
      <c r="F390" s="203" t="s">
        <v>667</v>
      </c>
      <c r="G390" s="200"/>
      <c r="H390" s="204">
        <v>170.78</v>
      </c>
      <c r="I390" s="205"/>
      <c r="J390" s="200"/>
      <c r="K390" s="200"/>
      <c r="L390" s="206"/>
      <c r="M390" s="207"/>
      <c r="N390" s="208"/>
      <c r="O390" s="208"/>
      <c r="P390" s="208"/>
      <c r="Q390" s="208"/>
      <c r="R390" s="208"/>
      <c r="S390" s="208"/>
      <c r="T390" s="209"/>
      <c r="AT390" s="210" t="s">
        <v>199</v>
      </c>
      <c r="AU390" s="210" t="s">
        <v>86</v>
      </c>
      <c r="AV390" s="13" t="s">
        <v>86</v>
      </c>
      <c r="AW390" s="13" t="s">
        <v>32</v>
      </c>
      <c r="AX390" s="13" t="s">
        <v>76</v>
      </c>
      <c r="AY390" s="210" t="s">
        <v>182</v>
      </c>
    </row>
    <row r="391" spans="1:65" s="13" customFormat="1" ht="22.5">
      <c r="B391" s="199"/>
      <c r="C391" s="200"/>
      <c r="D391" s="201" t="s">
        <v>199</v>
      </c>
      <c r="E391" s="202" t="s">
        <v>1</v>
      </c>
      <c r="F391" s="203" t="s">
        <v>668</v>
      </c>
      <c r="G391" s="200"/>
      <c r="H391" s="204">
        <v>62.1</v>
      </c>
      <c r="I391" s="205"/>
      <c r="J391" s="200"/>
      <c r="K391" s="200"/>
      <c r="L391" s="206"/>
      <c r="M391" s="207"/>
      <c r="N391" s="208"/>
      <c r="O391" s="208"/>
      <c r="P391" s="208"/>
      <c r="Q391" s="208"/>
      <c r="R391" s="208"/>
      <c r="S391" s="208"/>
      <c r="T391" s="209"/>
      <c r="AT391" s="210" t="s">
        <v>199</v>
      </c>
      <c r="AU391" s="210" t="s">
        <v>86</v>
      </c>
      <c r="AV391" s="13" t="s">
        <v>86</v>
      </c>
      <c r="AW391" s="13" t="s">
        <v>32</v>
      </c>
      <c r="AX391" s="13" t="s">
        <v>76</v>
      </c>
      <c r="AY391" s="210" t="s">
        <v>182</v>
      </c>
    </row>
    <row r="392" spans="1:65" s="13" customFormat="1" ht="22.5">
      <c r="B392" s="199"/>
      <c r="C392" s="200"/>
      <c r="D392" s="201" t="s">
        <v>199</v>
      </c>
      <c r="E392" s="202" t="s">
        <v>1</v>
      </c>
      <c r="F392" s="203" t="s">
        <v>669</v>
      </c>
      <c r="G392" s="200"/>
      <c r="H392" s="204">
        <v>37.04</v>
      </c>
      <c r="I392" s="205"/>
      <c r="J392" s="200"/>
      <c r="K392" s="200"/>
      <c r="L392" s="206"/>
      <c r="M392" s="207"/>
      <c r="N392" s="208"/>
      <c r="O392" s="208"/>
      <c r="P392" s="208"/>
      <c r="Q392" s="208"/>
      <c r="R392" s="208"/>
      <c r="S392" s="208"/>
      <c r="T392" s="209"/>
      <c r="AT392" s="210" t="s">
        <v>199</v>
      </c>
      <c r="AU392" s="210" t="s">
        <v>86</v>
      </c>
      <c r="AV392" s="13" t="s">
        <v>86</v>
      </c>
      <c r="AW392" s="13" t="s">
        <v>32</v>
      </c>
      <c r="AX392" s="13" t="s">
        <v>76</v>
      </c>
      <c r="AY392" s="210" t="s">
        <v>182</v>
      </c>
    </row>
    <row r="393" spans="1:65" s="13" customFormat="1" ht="11.25">
      <c r="B393" s="199"/>
      <c r="C393" s="200"/>
      <c r="D393" s="201" t="s">
        <v>199</v>
      </c>
      <c r="E393" s="202" t="s">
        <v>1</v>
      </c>
      <c r="F393" s="203" t="s">
        <v>670</v>
      </c>
      <c r="G393" s="200"/>
      <c r="H393" s="204">
        <v>269.92</v>
      </c>
      <c r="I393" s="205"/>
      <c r="J393" s="200"/>
      <c r="K393" s="200"/>
      <c r="L393" s="206"/>
      <c r="M393" s="207"/>
      <c r="N393" s="208"/>
      <c r="O393" s="208"/>
      <c r="P393" s="208"/>
      <c r="Q393" s="208"/>
      <c r="R393" s="208"/>
      <c r="S393" s="208"/>
      <c r="T393" s="209"/>
      <c r="AT393" s="210" t="s">
        <v>199</v>
      </c>
      <c r="AU393" s="210" t="s">
        <v>86</v>
      </c>
      <c r="AV393" s="13" t="s">
        <v>86</v>
      </c>
      <c r="AW393" s="13" t="s">
        <v>32</v>
      </c>
      <c r="AX393" s="13" t="s">
        <v>76</v>
      </c>
      <c r="AY393" s="210" t="s">
        <v>182</v>
      </c>
    </row>
    <row r="394" spans="1:65" s="14" customFormat="1" ht="11.25">
      <c r="B394" s="211"/>
      <c r="C394" s="212"/>
      <c r="D394" s="201" t="s">
        <v>199</v>
      </c>
      <c r="E394" s="213" t="s">
        <v>1</v>
      </c>
      <c r="F394" s="214" t="s">
        <v>244</v>
      </c>
      <c r="G394" s="212"/>
      <c r="H394" s="215">
        <v>539.84</v>
      </c>
      <c r="I394" s="216"/>
      <c r="J394" s="212"/>
      <c r="K394" s="212"/>
      <c r="L394" s="217"/>
      <c r="M394" s="218"/>
      <c r="N394" s="219"/>
      <c r="O394" s="219"/>
      <c r="P394" s="219"/>
      <c r="Q394" s="219"/>
      <c r="R394" s="219"/>
      <c r="S394" s="219"/>
      <c r="T394" s="220"/>
      <c r="AT394" s="221" t="s">
        <v>199</v>
      </c>
      <c r="AU394" s="221" t="s">
        <v>86</v>
      </c>
      <c r="AV394" s="14" t="s">
        <v>189</v>
      </c>
      <c r="AW394" s="14" t="s">
        <v>32</v>
      </c>
      <c r="AX394" s="14" t="s">
        <v>84</v>
      </c>
      <c r="AY394" s="221" t="s">
        <v>182</v>
      </c>
    </row>
    <row r="395" spans="1:65" s="2" customFormat="1" ht="24">
      <c r="A395" s="34"/>
      <c r="B395" s="35"/>
      <c r="C395" s="232" t="s">
        <v>671</v>
      </c>
      <c r="D395" s="232" t="s">
        <v>611</v>
      </c>
      <c r="E395" s="233" t="s">
        <v>672</v>
      </c>
      <c r="F395" s="234" t="s">
        <v>673</v>
      </c>
      <c r="G395" s="235" t="s">
        <v>232</v>
      </c>
      <c r="H395" s="236">
        <v>566.83199999999999</v>
      </c>
      <c r="I395" s="237"/>
      <c r="J395" s="238">
        <f>ROUND(I395*H395,2)</f>
        <v>0</v>
      </c>
      <c r="K395" s="234" t="s">
        <v>188</v>
      </c>
      <c r="L395" s="239"/>
      <c r="M395" s="240" t="s">
        <v>1</v>
      </c>
      <c r="N395" s="241" t="s">
        <v>41</v>
      </c>
      <c r="O395" s="71"/>
      <c r="P395" s="195">
        <f>O395*H395</f>
        <v>0</v>
      </c>
      <c r="Q395" s="195">
        <v>4.0000000000000003E-5</v>
      </c>
      <c r="R395" s="195">
        <f>Q395*H395</f>
        <v>2.2673280000000001E-2</v>
      </c>
      <c r="S395" s="195">
        <v>0</v>
      </c>
      <c r="T395" s="196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7" t="s">
        <v>219</v>
      </c>
      <c r="AT395" s="197" t="s">
        <v>611</v>
      </c>
      <c r="AU395" s="197" t="s">
        <v>86</v>
      </c>
      <c r="AY395" s="17" t="s">
        <v>182</v>
      </c>
      <c r="BE395" s="198">
        <f>IF(N395="základní",J395,0)</f>
        <v>0</v>
      </c>
      <c r="BF395" s="198">
        <f>IF(N395="snížená",J395,0)</f>
        <v>0</v>
      </c>
      <c r="BG395" s="198">
        <f>IF(N395="zákl. přenesená",J395,0)</f>
        <v>0</v>
      </c>
      <c r="BH395" s="198">
        <f>IF(N395="sníž. přenesená",J395,0)</f>
        <v>0</v>
      </c>
      <c r="BI395" s="198">
        <f>IF(N395="nulová",J395,0)</f>
        <v>0</v>
      </c>
      <c r="BJ395" s="17" t="s">
        <v>84</v>
      </c>
      <c r="BK395" s="198">
        <f>ROUND(I395*H395,2)</f>
        <v>0</v>
      </c>
      <c r="BL395" s="17" t="s">
        <v>189</v>
      </c>
      <c r="BM395" s="197" t="s">
        <v>674</v>
      </c>
    </row>
    <row r="396" spans="1:65" s="13" customFormat="1" ht="11.25">
      <c r="B396" s="199"/>
      <c r="C396" s="200"/>
      <c r="D396" s="201" t="s">
        <v>199</v>
      </c>
      <c r="E396" s="200"/>
      <c r="F396" s="203" t="s">
        <v>675</v>
      </c>
      <c r="G396" s="200"/>
      <c r="H396" s="204">
        <v>566.83199999999999</v>
      </c>
      <c r="I396" s="205"/>
      <c r="J396" s="200"/>
      <c r="K396" s="200"/>
      <c r="L396" s="206"/>
      <c r="M396" s="207"/>
      <c r="N396" s="208"/>
      <c r="O396" s="208"/>
      <c r="P396" s="208"/>
      <c r="Q396" s="208"/>
      <c r="R396" s="208"/>
      <c r="S396" s="208"/>
      <c r="T396" s="209"/>
      <c r="AT396" s="210" t="s">
        <v>199</v>
      </c>
      <c r="AU396" s="210" t="s">
        <v>86</v>
      </c>
      <c r="AV396" s="13" t="s">
        <v>86</v>
      </c>
      <c r="AW396" s="13" t="s">
        <v>4</v>
      </c>
      <c r="AX396" s="13" t="s">
        <v>84</v>
      </c>
      <c r="AY396" s="210" t="s">
        <v>182</v>
      </c>
    </row>
    <row r="397" spans="1:65" s="2" customFormat="1" ht="36">
      <c r="A397" s="34"/>
      <c r="B397" s="35"/>
      <c r="C397" s="186" t="s">
        <v>676</v>
      </c>
      <c r="D397" s="186" t="s">
        <v>184</v>
      </c>
      <c r="E397" s="187" t="s">
        <v>677</v>
      </c>
      <c r="F397" s="188" t="s">
        <v>678</v>
      </c>
      <c r="G397" s="189" t="s">
        <v>187</v>
      </c>
      <c r="H397" s="190">
        <v>89.42</v>
      </c>
      <c r="I397" s="191"/>
      <c r="J397" s="192">
        <f>ROUND(I397*H397,2)</f>
        <v>0</v>
      </c>
      <c r="K397" s="188" t="s">
        <v>188</v>
      </c>
      <c r="L397" s="39"/>
      <c r="M397" s="193" t="s">
        <v>1</v>
      </c>
      <c r="N397" s="194" t="s">
        <v>41</v>
      </c>
      <c r="O397" s="71"/>
      <c r="P397" s="195">
        <f>O397*H397</f>
        <v>0</v>
      </c>
      <c r="Q397" s="195">
        <v>8.5199999999999998E-3</v>
      </c>
      <c r="R397" s="195">
        <f>Q397*H397</f>
        <v>0.76185840000000005</v>
      </c>
      <c r="S397" s="195">
        <v>0</v>
      </c>
      <c r="T397" s="196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7" t="s">
        <v>189</v>
      </c>
      <c r="AT397" s="197" t="s">
        <v>184</v>
      </c>
      <c r="AU397" s="197" t="s">
        <v>86</v>
      </c>
      <c r="AY397" s="17" t="s">
        <v>182</v>
      </c>
      <c r="BE397" s="198">
        <f>IF(N397="základní",J397,0)</f>
        <v>0</v>
      </c>
      <c r="BF397" s="198">
        <f>IF(N397="snížená",J397,0)</f>
        <v>0</v>
      </c>
      <c r="BG397" s="198">
        <f>IF(N397="zákl. přenesená",J397,0)</f>
        <v>0</v>
      </c>
      <c r="BH397" s="198">
        <f>IF(N397="sníž. přenesená",J397,0)</f>
        <v>0</v>
      </c>
      <c r="BI397" s="198">
        <f>IF(N397="nulová",J397,0)</f>
        <v>0</v>
      </c>
      <c r="BJ397" s="17" t="s">
        <v>84</v>
      </c>
      <c r="BK397" s="198">
        <f>ROUND(I397*H397,2)</f>
        <v>0</v>
      </c>
      <c r="BL397" s="17" t="s">
        <v>189</v>
      </c>
      <c r="BM397" s="197" t="s">
        <v>679</v>
      </c>
    </row>
    <row r="398" spans="1:65" s="13" customFormat="1" ht="11.25">
      <c r="B398" s="199"/>
      <c r="C398" s="200"/>
      <c r="D398" s="201" t="s">
        <v>199</v>
      </c>
      <c r="E398" s="202" t="s">
        <v>1</v>
      </c>
      <c r="F398" s="203" t="s">
        <v>680</v>
      </c>
      <c r="G398" s="200"/>
      <c r="H398" s="204">
        <v>89.42</v>
      </c>
      <c r="I398" s="205"/>
      <c r="J398" s="200"/>
      <c r="K398" s="200"/>
      <c r="L398" s="206"/>
      <c r="M398" s="207"/>
      <c r="N398" s="208"/>
      <c r="O398" s="208"/>
      <c r="P398" s="208"/>
      <c r="Q398" s="208"/>
      <c r="R398" s="208"/>
      <c r="S398" s="208"/>
      <c r="T398" s="209"/>
      <c r="AT398" s="210" t="s">
        <v>199</v>
      </c>
      <c r="AU398" s="210" t="s">
        <v>86</v>
      </c>
      <c r="AV398" s="13" t="s">
        <v>86</v>
      </c>
      <c r="AW398" s="13" t="s">
        <v>32</v>
      </c>
      <c r="AX398" s="13" t="s">
        <v>84</v>
      </c>
      <c r="AY398" s="210" t="s">
        <v>182</v>
      </c>
    </row>
    <row r="399" spans="1:65" s="2" customFormat="1" ht="16.5" customHeight="1">
      <c r="A399" s="34"/>
      <c r="B399" s="35"/>
      <c r="C399" s="232" t="s">
        <v>681</v>
      </c>
      <c r="D399" s="232" t="s">
        <v>611</v>
      </c>
      <c r="E399" s="233" t="s">
        <v>682</v>
      </c>
      <c r="F399" s="234" t="s">
        <v>683</v>
      </c>
      <c r="G399" s="235" t="s">
        <v>187</v>
      </c>
      <c r="H399" s="236">
        <v>91.207999999999998</v>
      </c>
      <c r="I399" s="237"/>
      <c r="J399" s="238">
        <f>ROUND(I399*H399,2)</f>
        <v>0</v>
      </c>
      <c r="K399" s="234" t="s">
        <v>188</v>
      </c>
      <c r="L399" s="239"/>
      <c r="M399" s="240" t="s">
        <v>1</v>
      </c>
      <c r="N399" s="241" t="s">
        <v>41</v>
      </c>
      <c r="O399" s="71"/>
      <c r="P399" s="195">
        <f>O399*H399</f>
        <v>0</v>
      </c>
      <c r="Q399" s="195">
        <v>1.6999999999999999E-3</v>
      </c>
      <c r="R399" s="195">
        <f>Q399*H399</f>
        <v>0.15505359999999999</v>
      </c>
      <c r="S399" s="195">
        <v>0</v>
      </c>
      <c r="T399" s="196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7" t="s">
        <v>219</v>
      </c>
      <c r="AT399" s="197" t="s">
        <v>611</v>
      </c>
      <c r="AU399" s="197" t="s">
        <v>86</v>
      </c>
      <c r="AY399" s="17" t="s">
        <v>182</v>
      </c>
      <c r="BE399" s="198">
        <f>IF(N399="základní",J399,0)</f>
        <v>0</v>
      </c>
      <c r="BF399" s="198">
        <f>IF(N399="snížená",J399,0)</f>
        <v>0</v>
      </c>
      <c r="BG399" s="198">
        <f>IF(N399="zákl. přenesená",J399,0)</f>
        <v>0</v>
      </c>
      <c r="BH399" s="198">
        <f>IF(N399="sníž. přenesená",J399,0)</f>
        <v>0</v>
      </c>
      <c r="BI399" s="198">
        <f>IF(N399="nulová",J399,0)</f>
        <v>0</v>
      </c>
      <c r="BJ399" s="17" t="s">
        <v>84</v>
      </c>
      <c r="BK399" s="198">
        <f>ROUND(I399*H399,2)</f>
        <v>0</v>
      </c>
      <c r="BL399" s="17" t="s">
        <v>189</v>
      </c>
      <c r="BM399" s="197" t="s">
        <v>684</v>
      </c>
    </row>
    <row r="400" spans="1:65" s="13" customFormat="1" ht="11.25">
      <c r="B400" s="199"/>
      <c r="C400" s="200"/>
      <c r="D400" s="201" t="s">
        <v>199</v>
      </c>
      <c r="E400" s="200"/>
      <c r="F400" s="203" t="s">
        <v>685</v>
      </c>
      <c r="G400" s="200"/>
      <c r="H400" s="204">
        <v>91.207999999999998</v>
      </c>
      <c r="I400" s="205"/>
      <c r="J400" s="200"/>
      <c r="K400" s="200"/>
      <c r="L400" s="206"/>
      <c r="M400" s="207"/>
      <c r="N400" s="208"/>
      <c r="O400" s="208"/>
      <c r="P400" s="208"/>
      <c r="Q400" s="208"/>
      <c r="R400" s="208"/>
      <c r="S400" s="208"/>
      <c r="T400" s="209"/>
      <c r="AT400" s="210" t="s">
        <v>199</v>
      </c>
      <c r="AU400" s="210" t="s">
        <v>86</v>
      </c>
      <c r="AV400" s="13" t="s">
        <v>86</v>
      </c>
      <c r="AW400" s="13" t="s">
        <v>4</v>
      </c>
      <c r="AX400" s="13" t="s">
        <v>84</v>
      </c>
      <c r="AY400" s="210" t="s">
        <v>182</v>
      </c>
    </row>
    <row r="401" spans="1:65" s="2" customFormat="1" ht="36">
      <c r="A401" s="34"/>
      <c r="B401" s="35"/>
      <c r="C401" s="186" t="s">
        <v>686</v>
      </c>
      <c r="D401" s="186" t="s">
        <v>184</v>
      </c>
      <c r="E401" s="187" t="s">
        <v>677</v>
      </c>
      <c r="F401" s="188" t="s">
        <v>678</v>
      </c>
      <c r="G401" s="189" t="s">
        <v>187</v>
      </c>
      <c r="H401" s="190">
        <v>13.58</v>
      </c>
      <c r="I401" s="191"/>
      <c r="J401" s="192">
        <f>ROUND(I401*H401,2)</f>
        <v>0</v>
      </c>
      <c r="K401" s="188" t="s">
        <v>188</v>
      </c>
      <c r="L401" s="39"/>
      <c r="M401" s="193" t="s">
        <v>1</v>
      </c>
      <c r="N401" s="194" t="s">
        <v>41</v>
      </c>
      <c r="O401" s="71"/>
      <c r="P401" s="195">
        <f>O401*H401</f>
        <v>0</v>
      </c>
      <c r="Q401" s="195">
        <v>8.5199999999999998E-3</v>
      </c>
      <c r="R401" s="195">
        <f>Q401*H401</f>
        <v>0.1157016</v>
      </c>
      <c r="S401" s="195">
        <v>0</v>
      </c>
      <c r="T401" s="196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7" t="s">
        <v>189</v>
      </c>
      <c r="AT401" s="197" t="s">
        <v>184</v>
      </c>
      <c r="AU401" s="197" t="s">
        <v>86</v>
      </c>
      <c r="AY401" s="17" t="s">
        <v>182</v>
      </c>
      <c r="BE401" s="198">
        <f>IF(N401="základní",J401,0)</f>
        <v>0</v>
      </c>
      <c r="BF401" s="198">
        <f>IF(N401="snížená",J401,0)</f>
        <v>0</v>
      </c>
      <c r="BG401" s="198">
        <f>IF(N401="zákl. přenesená",J401,0)</f>
        <v>0</v>
      </c>
      <c r="BH401" s="198">
        <f>IF(N401="sníž. přenesená",J401,0)</f>
        <v>0</v>
      </c>
      <c r="BI401" s="198">
        <f>IF(N401="nulová",J401,0)</f>
        <v>0</v>
      </c>
      <c r="BJ401" s="17" t="s">
        <v>84</v>
      </c>
      <c r="BK401" s="198">
        <f>ROUND(I401*H401,2)</f>
        <v>0</v>
      </c>
      <c r="BL401" s="17" t="s">
        <v>189</v>
      </c>
      <c r="BM401" s="197" t="s">
        <v>687</v>
      </c>
    </row>
    <row r="402" spans="1:65" s="13" customFormat="1" ht="11.25">
      <c r="B402" s="199"/>
      <c r="C402" s="200"/>
      <c r="D402" s="201" t="s">
        <v>199</v>
      </c>
      <c r="E402" s="202" t="s">
        <v>1</v>
      </c>
      <c r="F402" s="203" t="s">
        <v>688</v>
      </c>
      <c r="G402" s="200"/>
      <c r="H402" s="204">
        <v>13.58</v>
      </c>
      <c r="I402" s="205"/>
      <c r="J402" s="200"/>
      <c r="K402" s="200"/>
      <c r="L402" s="206"/>
      <c r="M402" s="207"/>
      <c r="N402" s="208"/>
      <c r="O402" s="208"/>
      <c r="P402" s="208"/>
      <c r="Q402" s="208"/>
      <c r="R402" s="208"/>
      <c r="S402" s="208"/>
      <c r="T402" s="209"/>
      <c r="AT402" s="210" t="s">
        <v>199</v>
      </c>
      <c r="AU402" s="210" t="s">
        <v>86</v>
      </c>
      <c r="AV402" s="13" t="s">
        <v>86</v>
      </c>
      <c r="AW402" s="13" t="s">
        <v>32</v>
      </c>
      <c r="AX402" s="13" t="s">
        <v>84</v>
      </c>
      <c r="AY402" s="210" t="s">
        <v>182</v>
      </c>
    </row>
    <row r="403" spans="1:65" s="2" customFormat="1" ht="16.5" customHeight="1">
      <c r="A403" s="34"/>
      <c r="B403" s="35"/>
      <c r="C403" s="232" t="s">
        <v>689</v>
      </c>
      <c r="D403" s="232" t="s">
        <v>611</v>
      </c>
      <c r="E403" s="233" t="s">
        <v>682</v>
      </c>
      <c r="F403" s="234" t="s">
        <v>683</v>
      </c>
      <c r="G403" s="235" t="s">
        <v>187</v>
      </c>
      <c r="H403" s="236">
        <v>13.852</v>
      </c>
      <c r="I403" s="237"/>
      <c r="J403" s="238">
        <f>ROUND(I403*H403,2)</f>
        <v>0</v>
      </c>
      <c r="K403" s="234" t="s">
        <v>188</v>
      </c>
      <c r="L403" s="239"/>
      <c r="M403" s="240" t="s">
        <v>1</v>
      </c>
      <c r="N403" s="241" t="s">
        <v>41</v>
      </c>
      <c r="O403" s="71"/>
      <c r="P403" s="195">
        <f>O403*H403</f>
        <v>0</v>
      </c>
      <c r="Q403" s="195">
        <v>1.6999999999999999E-3</v>
      </c>
      <c r="R403" s="195">
        <f>Q403*H403</f>
        <v>2.3548400000000001E-2</v>
      </c>
      <c r="S403" s="195">
        <v>0</v>
      </c>
      <c r="T403" s="196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97" t="s">
        <v>219</v>
      </c>
      <c r="AT403" s="197" t="s">
        <v>611</v>
      </c>
      <c r="AU403" s="197" t="s">
        <v>86</v>
      </c>
      <c r="AY403" s="17" t="s">
        <v>182</v>
      </c>
      <c r="BE403" s="198">
        <f>IF(N403="základní",J403,0)</f>
        <v>0</v>
      </c>
      <c r="BF403" s="198">
        <f>IF(N403="snížená",J403,0)</f>
        <v>0</v>
      </c>
      <c r="BG403" s="198">
        <f>IF(N403="zákl. přenesená",J403,0)</f>
        <v>0</v>
      </c>
      <c r="BH403" s="198">
        <f>IF(N403="sníž. přenesená",J403,0)</f>
        <v>0</v>
      </c>
      <c r="BI403" s="198">
        <f>IF(N403="nulová",J403,0)</f>
        <v>0</v>
      </c>
      <c r="BJ403" s="17" t="s">
        <v>84</v>
      </c>
      <c r="BK403" s="198">
        <f>ROUND(I403*H403,2)</f>
        <v>0</v>
      </c>
      <c r="BL403" s="17" t="s">
        <v>189</v>
      </c>
      <c r="BM403" s="197" t="s">
        <v>690</v>
      </c>
    </row>
    <row r="404" spans="1:65" s="13" customFormat="1" ht="11.25">
      <c r="B404" s="199"/>
      <c r="C404" s="200"/>
      <c r="D404" s="201" t="s">
        <v>199</v>
      </c>
      <c r="E404" s="200"/>
      <c r="F404" s="203" t="s">
        <v>691</v>
      </c>
      <c r="G404" s="200"/>
      <c r="H404" s="204">
        <v>13.852</v>
      </c>
      <c r="I404" s="205"/>
      <c r="J404" s="200"/>
      <c r="K404" s="200"/>
      <c r="L404" s="206"/>
      <c r="M404" s="207"/>
      <c r="N404" s="208"/>
      <c r="O404" s="208"/>
      <c r="P404" s="208"/>
      <c r="Q404" s="208"/>
      <c r="R404" s="208"/>
      <c r="S404" s="208"/>
      <c r="T404" s="209"/>
      <c r="AT404" s="210" t="s">
        <v>199</v>
      </c>
      <c r="AU404" s="210" t="s">
        <v>86</v>
      </c>
      <c r="AV404" s="13" t="s">
        <v>86</v>
      </c>
      <c r="AW404" s="13" t="s">
        <v>4</v>
      </c>
      <c r="AX404" s="13" t="s">
        <v>84</v>
      </c>
      <c r="AY404" s="210" t="s">
        <v>182</v>
      </c>
    </row>
    <row r="405" spans="1:65" s="2" customFormat="1" ht="36">
      <c r="A405" s="34"/>
      <c r="B405" s="35"/>
      <c r="C405" s="186" t="s">
        <v>692</v>
      </c>
      <c r="D405" s="186" t="s">
        <v>184</v>
      </c>
      <c r="E405" s="187" t="s">
        <v>677</v>
      </c>
      <c r="F405" s="188" t="s">
        <v>678</v>
      </c>
      <c r="G405" s="189" t="s">
        <v>187</v>
      </c>
      <c r="H405" s="190">
        <v>33.25</v>
      </c>
      <c r="I405" s="191"/>
      <c r="J405" s="192">
        <f>ROUND(I405*H405,2)</f>
        <v>0</v>
      </c>
      <c r="K405" s="188" t="s">
        <v>188</v>
      </c>
      <c r="L405" s="39"/>
      <c r="M405" s="193" t="s">
        <v>1</v>
      </c>
      <c r="N405" s="194" t="s">
        <v>41</v>
      </c>
      <c r="O405" s="71"/>
      <c r="P405" s="195">
        <f>O405*H405</f>
        <v>0</v>
      </c>
      <c r="Q405" s="195">
        <v>8.5199999999999998E-3</v>
      </c>
      <c r="R405" s="195">
        <f>Q405*H405</f>
        <v>0.28328999999999999</v>
      </c>
      <c r="S405" s="195">
        <v>0</v>
      </c>
      <c r="T405" s="196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97" t="s">
        <v>189</v>
      </c>
      <c r="AT405" s="197" t="s">
        <v>184</v>
      </c>
      <c r="AU405" s="197" t="s">
        <v>86</v>
      </c>
      <c r="AY405" s="17" t="s">
        <v>182</v>
      </c>
      <c r="BE405" s="198">
        <f>IF(N405="základní",J405,0)</f>
        <v>0</v>
      </c>
      <c r="BF405" s="198">
        <f>IF(N405="snížená",J405,0)</f>
        <v>0</v>
      </c>
      <c r="BG405" s="198">
        <f>IF(N405="zákl. přenesená",J405,0)</f>
        <v>0</v>
      </c>
      <c r="BH405" s="198">
        <f>IF(N405="sníž. přenesená",J405,0)</f>
        <v>0</v>
      </c>
      <c r="BI405" s="198">
        <f>IF(N405="nulová",J405,0)</f>
        <v>0</v>
      </c>
      <c r="BJ405" s="17" t="s">
        <v>84</v>
      </c>
      <c r="BK405" s="198">
        <f>ROUND(I405*H405,2)</f>
        <v>0</v>
      </c>
      <c r="BL405" s="17" t="s">
        <v>189</v>
      </c>
      <c r="BM405" s="197" t="s">
        <v>693</v>
      </c>
    </row>
    <row r="406" spans="1:65" s="13" customFormat="1" ht="11.25">
      <c r="B406" s="199"/>
      <c r="C406" s="200"/>
      <c r="D406" s="201" t="s">
        <v>199</v>
      </c>
      <c r="E406" s="202" t="s">
        <v>1</v>
      </c>
      <c r="F406" s="203" t="s">
        <v>694</v>
      </c>
      <c r="G406" s="200"/>
      <c r="H406" s="204">
        <v>33.25</v>
      </c>
      <c r="I406" s="205"/>
      <c r="J406" s="200"/>
      <c r="K406" s="200"/>
      <c r="L406" s="206"/>
      <c r="M406" s="207"/>
      <c r="N406" s="208"/>
      <c r="O406" s="208"/>
      <c r="P406" s="208"/>
      <c r="Q406" s="208"/>
      <c r="R406" s="208"/>
      <c r="S406" s="208"/>
      <c r="T406" s="209"/>
      <c r="AT406" s="210" t="s">
        <v>199</v>
      </c>
      <c r="AU406" s="210" t="s">
        <v>86</v>
      </c>
      <c r="AV406" s="13" t="s">
        <v>86</v>
      </c>
      <c r="AW406" s="13" t="s">
        <v>32</v>
      </c>
      <c r="AX406" s="13" t="s">
        <v>84</v>
      </c>
      <c r="AY406" s="210" t="s">
        <v>182</v>
      </c>
    </row>
    <row r="407" spans="1:65" s="2" customFormat="1" ht="16.5" customHeight="1">
      <c r="A407" s="34"/>
      <c r="B407" s="35"/>
      <c r="C407" s="232" t="s">
        <v>695</v>
      </c>
      <c r="D407" s="232" t="s">
        <v>611</v>
      </c>
      <c r="E407" s="233" t="s">
        <v>682</v>
      </c>
      <c r="F407" s="234" t="s">
        <v>683</v>
      </c>
      <c r="G407" s="235" t="s">
        <v>187</v>
      </c>
      <c r="H407" s="236">
        <v>33.914999999999999</v>
      </c>
      <c r="I407" s="237"/>
      <c r="J407" s="238">
        <f>ROUND(I407*H407,2)</f>
        <v>0</v>
      </c>
      <c r="K407" s="234" t="s">
        <v>188</v>
      </c>
      <c r="L407" s="239"/>
      <c r="M407" s="240" t="s">
        <v>1</v>
      </c>
      <c r="N407" s="241" t="s">
        <v>41</v>
      </c>
      <c r="O407" s="71"/>
      <c r="P407" s="195">
        <f>O407*H407</f>
        <v>0</v>
      </c>
      <c r="Q407" s="195">
        <v>1.6999999999999999E-3</v>
      </c>
      <c r="R407" s="195">
        <f>Q407*H407</f>
        <v>5.7655499999999998E-2</v>
      </c>
      <c r="S407" s="195">
        <v>0</v>
      </c>
      <c r="T407" s="196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97" t="s">
        <v>219</v>
      </c>
      <c r="AT407" s="197" t="s">
        <v>611</v>
      </c>
      <c r="AU407" s="197" t="s">
        <v>86</v>
      </c>
      <c r="AY407" s="17" t="s">
        <v>182</v>
      </c>
      <c r="BE407" s="198">
        <f>IF(N407="základní",J407,0)</f>
        <v>0</v>
      </c>
      <c r="BF407" s="198">
        <f>IF(N407="snížená",J407,0)</f>
        <v>0</v>
      </c>
      <c r="BG407" s="198">
        <f>IF(N407="zákl. přenesená",J407,0)</f>
        <v>0</v>
      </c>
      <c r="BH407" s="198">
        <f>IF(N407="sníž. přenesená",J407,0)</f>
        <v>0</v>
      </c>
      <c r="BI407" s="198">
        <f>IF(N407="nulová",J407,0)</f>
        <v>0</v>
      </c>
      <c r="BJ407" s="17" t="s">
        <v>84</v>
      </c>
      <c r="BK407" s="198">
        <f>ROUND(I407*H407,2)</f>
        <v>0</v>
      </c>
      <c r="BL407" s="17" t="s">
        <v>189</v>
      </c>
      <c r="BM407" s="197" t="s">
        <v>696</v>
      </c>
    </row>
    <row r="408" spans="1:65" s="13" customFormat="1" ht="11.25">
      <c r="B408" s="199"/>
      <c r="C408" s="200"/>
      <c r="D408" s="201" t="s">
        <v>199</v>
      </c>
      <c r="E408" s="200"/>
      <c r="F408" s="203" t="s">
        <v>697</v>
      </c>
      <c r="G408" s="200"/>
      <c r="H408" s="204">
        <v>33.914999999999999</v>
      </c>
      <c r="I408" s="205"/>
      <c r="J408" s="200"/>
      <c r="K408" s="200"/>
      <c r="L408" s="206"/>
      <c r="M408" s="207"/>
      <c r="N408" s="208"/>
      <c r="O408" s="208"/>
      <c r="P408" s="208"/>
      <c r="Q408" s="208"/>
      <c r="R408" s="208"/>
      <c r="S408" s="208"/>
      <c r="T408" s="209"/>
      <c r="AT408" s="210" t="s">
        <v>199</v>
      </c>
      <c r="AU408" s="210" t="s">
        <v>86</v>
      </c>
      <c r="AV408" s="13" t="s">
        <v>86</v>
      </c>
      <c r="AW408" s="13" t="s">
        <v>4</v>
      </c>
      <c r="AX408" s="13" t="s">
        <v>84</v>
      </c>
      <c r="AY408" s="210" t="s">
        <v>182</v>
      </c>
    </row>
    <row r="409" spans="1:65" s="2" customFormat="1" ht="36">
      <c r="A409" s="34"/>
      <c r="B409" s="35"/>
      <c r="C409" s="186" t="s">
        <v>698</v>
      </c>
      <c r="D409" s="186" t="s">
        <v>184</v>
      </c>
      <c r="E409" s="187" t="s">
        <v>699</v>
      </c>
      <c r="F409" s="188" t="s">
        <v>700</v>
      </c>
      <c r="G409" s="189" t="s">
        <v>187</v>
      </c>
      <c r="H409" s="190">
        <v>391.13</v>
      </c>
      <c r="I409" s="191"/>
      <c r="J409" s="192">
        <f>ROUND(I409*H409,2)</f>
        <v>0</v>
      </c>
      <c r="K409" s="188" t="s">
        <v>188</v>
      </c>
      <c r="L409" s="39"/>
      <c r="M409" s="193" t="s">
        <v>1</v>
      </c>
      <c r="N409" s="194" t="s">
        <v>41</v>
      </c>
      <c r="O409" s="71"/>
      <c r="P409" s="195">
        <f>O409*H409</f>
        <v>0</v>
      </c>
      <c r="Q409" s="195">
        <v>8.6E-3</v>
      </c>
      <c r="R409" s="195">
        <f>Q409*H409</f>
        <v>3.363718</v>
      </c>
      <c r="S409" s="195">
        <v>0</v>
      </c>
      <c r="T409" s="196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7" t="s">
        <v>189</v>
      </c>
      <c r="AT409" s="197" t="s">
        <v>184</v>
      </c>
      <c r="AU409" s="197" t="s">
        <v>86</v>
      </c>
      <c r="AY409" s="17" t="s">
        <v>182</v>
      </c>
      <c r="BE409" s="198">
        <f>IF(N409="základní",J409,0)</f>
        <v>0</v>
      </c>
      <c r="BF409" s="198">
        <f>IF(N409="snížená",J409,0)</f>
        <v>0</v>
      </c>
      <c r="BG409" s="198">
        <f>IF(N409="zákl. přenesená",J409,0)</f>
        <v>0</v>
      </c>
      <c r="BH409" s="198">
        <f>IF(N409="sníž. přenesená",J409,0)</f>
        <v>0</v>
      </c>
      <c r="BI409" s="198">
        <f>IF(N409="nulová",J409,0)</f>
        <v>0</v>
      </c>
      <c r="BJ409" s="17" t="s">
        <v>84</v>
      </c>
      <c r="BK409" s="198">
        <f>ROUND(I409*H409,2)</f>
        <v>0</v>
      </c>
      <c r="BL409" s="17" t="s">
        <v>189</v>
      </c>
      <c r="BM409" s="197" t="s">
        <v>701</v>
      </c>
    </row>
    <row r="410" spans="1:65" s="15" customFormat="1" ht="11.25">
      <c r="B410" s="222"/>
      <c r="C410" s="223"/>
      <c r="D410" s="201" t="s">
        <v>199</v>
      </c>
      <c r="E410" s="224" t="s">
        <v>1</v>
      </c>
      <c r="F410" s="225" t="s">
        <v>702</v>
      </c>
      <c r="G410" s="223"/>
      <c r="H410" s="224" t="s">
        <v>1</v>
      </c>
      <c r="I410" s="226"/>
      <c r="J410" s="223"/>
      <c r="K410" s="223"/>
      <c r="L410" s="227"/>
      <c r="M410" s="228"/>
      <c r="N410" s="229"/>
      <c r="O410" s="229"/>
      <c r="P410" s="229"/>
      <c r="Q410" s="229"/>
      <c r="R410" s="229"/>
      <c r="S410" s="229"/>
      <c r="T410" s="230"/>
      <c r="AT410" s="231" t="s">
        <v>199</v>
      </c>
      <c r="AU410" s="231" t="s">
        <v>86</v>
      </c>
      <c r="AV410" s="15" t="s">
        <v>84</v>
      </c>
      <c r="AW410" s="15" t="s">
        <v>32</v>
      </c>
      <c r="AX410" s="15" t="s">
        <v>76</v>
      </c>
      <c r="AY410" s="231" t="s">
        <v>182</v>
      </c>
    </row>
    <row r="411" spans="1:65" s="13" customFormat="1" ht="11.25">
      <c r="B411" s="199"/>
      <c r="C411" s="200"/>
      <c r="D411" s="201" t="s">
        <v>199</v>
      </c>
      <c r="E411" s="202" t="s">
        <v>1</v>
      </c>
      <c r="F411" s="203" t="s">
        <v>703</v>
      </c>
      <c r="G411" s="200"/>
      <c r="H411" s="204">
        <v>23.33</v>
      </c>
      <c r="I411" s="205"/>
      <c r="J411" s="200"/>
      <c r="K411" s="200"/>
      <c r="L411" s="206"/>
      <c r="M411" s="207"/>
      <c r="N411" s="208"/>
      <c r="O411" s="208"/>
      <c r="P411" s="208"/>
      <c r="Q411" s="208"/>
      <c r="R411" s="208"/>
      <c r="S411" s="208"/>
      <c r="T411" s="209"/>
      <c r="AT411" s="210" t="s">
        <v>199</v>
      </c>
      <c r="AU411" s="210" t="s">
        <v>86</v>
      </c>
      <c r="AV411" s="13" t="s">
        <v>86</v>
      </c>
      <c r="AW411" s="13" t="s">
        <v>32</v>
      </c>
      <c r="AX411" s="13" t="s">
        <v>76</v>
      </c>
      <c r="AY411" s="210" t="s">
        <v>182</v>
      </c>
    </row>
    <row r="412" spans="1:65" s="13" customFormat="1" ht="11.25">
      <c r="B412" s="199"/>
      <c r="C412" s="200"/>
      <c r="D412" s="201" t="s">
        <v>199</v>
      </c>
      <c r="E412" s="202" t="s">
        <v>1</v>
      </c>
      <c r="F412" s="203" t="s">
        <v>704</v>
      </c>
      <c r="G412" s="200"/>
      <c r="H412" s="204">
        <v>121.84</v>
      </c>
      <c r="I412" s="205"/>
      <c r="J412" s="200"/>
      <c r="K412" s="200"/>
      <c r="L412" s="206"/>
      <c r="M412" s="207"/>
      <c r="N412" s="208"/>
      <c r="O412" s="208"/>
      <c r="P412" s="208"/>
      <c r="Q412" s="208"/>
      <c r="R412" s="208"/>
      <c r="S412" s="208"/>
      <c r="T412" s="209"/>
      <c r="AT412" s="210" t="s">
        <v>199</v>
      </c>
      <c r="AU412" s="210" t="s">
        <v>86</v>
      </c>
      <c r="AV412" s="13" t="s">
        <v>86</v>
      </c>
      <c r="AW412" s="13" t="s">
        <v>32</v>
      </c>
      <c r="AX412" s="13" t="s">
        <v>76</v>
      </c>
      <c r="AY412" s="210" t="s">
        <v>182</v>
      </c>
    </row>
    <row r="413" spans="1:65" s="13" customFormat="1" ht="11.25">
      <c r="B413" s="199"/>
      <c r="C413" s="200"/>
      <c r="D413" s="201" t="s">
        <v>199</v>
      </c>
      <c r="E413" s="202" t="s">
        <v>1</v>
      </c>
      <c r="F413" s="203" t="s">
        <v>705</v>
      </c>
      <c r="G413" s="200"/>
      <c r="H413" s="204">
        <v>217.24</v>
      </c>
      <c r="I413" s="205"/>
      <c r="J413" s="200"/>
      <c r="K413" s="200"/>
      <c r="L413" s="206"/>
      <c r="M413" s="207"/>
      <c r="N413" s="208"/>
      <c r="O413" s="208"/>
      <c r="P413" s="208"/>
      <c r="Q413" s="208"/>
      <c r="R413" s="208"/>
      <c r="S413" s="208"/>
      <c r="T413" s="209"/>
      <c r="AT413" s="210" t="s">
        <v>199</v>
      </c>
      <c r="AU413" s="210" t="s">
        <v>86</v>
      </c>
      <c r="AV413" s="13" t="s">
        <v>86</v>
      </c>
      <c r="AW413" s="13" t="s">
        <v>32</v>
      </c>
      <c r="AX413" s="13" t="s">
        <v>76</v>
      </c>
      <c r="AY413" s="210" t="s">
        <v>182</v>
      </c>
    </row>
    <row r="414" spans="1:65" s="13" customFormat="1" ht="11.25">
      <c r="B414" s="199"/>
      <c r="C414" s="200"/>
      <c r="D414" s="201" t="s">
        <v>199</v>
      </c>
      <c r="E414" s="202" t="s">
        <v>1</v>
      </c>
      <c r="F414" s="203" t="s">
        <v>706</v>
      </c>
      <c r="G414" s="200"/>
      <c r="H414" s="204">
        <v>28.72</v>
      </c>
      <c r="I414" s="205"/>
      <c r="J414" s="200"/>
      <c r="K414" s="200"/>
      <c r="L414" s="206"/>
      <c r="M414" s="207"/>
      <c r="N414" s="208"/>
      <c r="O414" s="208"/>
      <c r="P414" s="208"/>
      <c r="Q414" s="208"/>
      <c r="R414" s="208"/>
      <c r="S414" s="208"/>
      <c r="T414" s="209"/>
      <c r="AT414" s="210" t="s">
        <v>199</v>
      </c>
      <c r="AU414" s="210" t="s">
        <v>86</v>
      </c>
      <c r="AV414" s="13" t="s">
        <v>86</v>
      </c>
      <c r="AW414" s="13" t="s">
        <v>32</v>
      </c>
      <c r="AX414" s="13" t="s">
        <v>76</v>
      </c>
      <c r="AY414" s="210" t="s">
        <v>182</v>
      </c>
    </row>
    <row r="415" spans="1:65" s="14" customFormat="1" ht="11.25">
      <c r="B415" s="211"/>
      <c r="C415" s="212"/>
      <c r="D415" s="201" t="s">
        <v>199</v>
      </c>
      <c r="E415" s="213" t="s">
        <v>1</v>
      </c>
      <c r="F415" s="214" t="s">
        <v>244</v>
      </c>
      <c r="G415" s="212"/>
      <c r="H415" s="215">
        <v>391.13</v>
      </c>
      <c r="I415" s="216"/>
      <c r="J415" s="212"/>
      <c r="K415" s="212"/>
      <c r="L415" s="217"/>
      <c r="M415" s="218"/>
      <c r="N415" s="219"/>
      <c r="O415" s="219"/>
      <c r="P415" s="219"/>
      <c r="Q415" s="219"/>
      <c r="R415" s="219"/>
      <c r="S415" s="219"/>
      <c r="T415" s="220"/>
      <c r="AT415" s="221" t="s">
        <v>199</v>
      </c>
      <c r="AU415" s="221" t="s">
        <v>86</v>
      </c>
      <c r="AV415" s="14" t="s">
        <v>189</v>
      </c>
      <c r="AW415" s="14" t="s">
        <v>32</v>
      </c>
      <c r="AX415" s="14" t="s">
        <v>84</v>
      </c>
      <c r="AY415" s="221" t="s">
        <v>182</v>
      </c>
    </row>
    <row r="416" spans="1:65" s="2" customFormat="1" ht="16.5" customHeight="1">
      <c r="A416" s="34"/>
      <c r="B416" s="35"/>
      <c r="C416" s="232" t="s">
        <v>707</v>
      </c>
      <c r="D416" s="232" t="s">
        <v>611</v>
      </c>
      <c r="E416" s="233" t="s">
        <v>708</v>
      </c>
      <c r="F416" s="234" t="s">
        <v>709</v>
      </c>
      <c r="G416" s="235" t="s">
        <v>187</v>
      </c>
      <c r="H416" s="236">
        <v>398.95299999999997</v>
      </c>
      <c r="I416" s="237"/>
      <c r="J416" s="238">
        <f>ROUND(I416*H416,2)</f>
        <v>0</v>
      </c>
      <c r="K416" s="234" t="s">
        <v>188</v>
      </c>
      <c r="L416" s="239"/>
      <c r="M416" s="240" t="s">
        <v>1</v>
      </c>
      <c r="N416" s="241" t="s">
        <v>41</v>
      </c>
      <c r="O416" s="71"/>
      <c r="P416" s="195">
        <f>O416*H416</f>
        <v>0</v>
      </c>
      <c r="Q416" s="195">
        <v>2.3800000000000002E-3</v>
      </c>
      <c r="R416" s="195">
        <f>Q416*H416</f>
        <v>0.94950814000000006</v>
      </c>
      <c r="S416" s="195">
        <v>0</v>
      </c>
      <c r="T416" s="196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97" t="s">
        <v>219</v>
      </c>
      <c r="AT416" s="197" t="s">
        <v>611</v>
      </c>
      <c r="AU416" s="197" t="s">
        <v>86</v>
      </c>
      <c r="AY416" s="17" t="s">
        <v>182</v>
      </c>
      <c r="BE416" s="198">
        <f>IF(N416="základní",J416,0)</f>
        <v>0</v>
      </c>
      <c r="BF416" s="198">
        <f>IF(N416="snížená",J416,0)</f>
        <v>0</v>
      </c>
      <c r="BG416" s="198">
        <f>IF(N416="zákl. přenesená",J416,0)</f>
        <v>0</v>
      </c>
      <c r="BH416" s="198">
        <f>IF(N416="sníž. přenesená",J416,0)</f>
        <v>0</v>
      </c>
      <c r="BI416" s="198">
        <f>IF(N416="nulová",J416,0)</f>
        <v>0</v>
      </c>
      <c r="BJ416" s="17" t="s">
        <v>84</v>
      </c>
      <c r="BK416" s="198">
        <f>ROUND(I416*H416,2)</f>
        <v>0</v>
      </c>
      <c r="BL416" s="17" t="s">
        <v>189</v>
      </c>
      <c r="BM416" s="197" t="s">
        <v>710</v>
      </c>
    </row>
    <row r="417" spans="1:65" s="13" customFormat="1" ht="11.25">
      <c r="B417" s="199"/>
      <c r="C417" s="200"/>
      <c r="D417" s="201" t="s">
        <v>199</v>
      </c>
      <c r="E417" s="200"/>
      <c r="F417" s="203" t="s">
        <v>711</v>
      </c>
      <c r="G417" s="200"/>
      <c r="H417" s="204">
        <v>398.95299999999997</v>
      </c>
      <c r="I417" s="205"/>
      <c r="J417" s="200"/>
      <c r="K417" s="200"/>
      <c r="L417" s="206"/>
      <c r="M417" s="207"/>
      <c r="N417" s="208"/>
      <c r="O417" s="208"/>
      <c r="P417" s="208"/>
      <c r="Q417" s="208"/>
      <c r="R417" s="208"/>
      <c r="S417" s="208"/>
      <c r="T417" s="209"/>
      <c r="AT417" s="210" t="s">
        <v>199</v>
      </c>
      <c r="AU417" s="210" t="s">
        <v>86</v>
      </c>
      <c r="AV417" s="13" t="s">
        <v>86</v>
      </c>
      <c r="AW417" s="13" t="s">
        <v>4</v>
      </c>
      <c r="AX417" s="13" t="s">
        <v>84</v>
      </c>
      <c r="AY417" s="210" t="s">
        <v>182</v>
      </c>
    </row>
    <row r="418" spans="1:65" s="2" customFormat="1" ht="36">
      <c r="A418" s="34"/>
      <c r="B418" s="35"/>
      <c r="C418" s="186" t="s">
        <v>712</v>
      </c>
      <c r="D418" s="186" t="s">
        <v>184</v>
      </c>
      <c r="E418" s="187" t="s">
        <v>699</v>
      </c>
      <c r="F418" s="188" t="s">
        <v>700</v>
      </c>
      <c r="G418" s="189" t="s">
        <v>187</v>
      </c>
      <c r="H418" s="190">
        <v>6.9</v>
      </c>
      <c r="I418" s="191"/>
      <c r="J418" s="192">
        <f>ROUND(I418*H418,2)</f>
        <v>0</v>
      </c>
      <c r="K418" s="188" t="s">
        <v>188</v>
      </c>
      <c r="L418" s="39"/>
      <c r="M418" s="193" t="s">
        <v>1</v>
      </c>
      <c r="N418" s="194" t="s">
        <v>41</v>
      </c>
      <c r="O418" s="71"/>
      <c r="P418" s="195">
        <f>O418*H418</f>
        <v>0</v>
      </c>
      <c r="Q418" s="195">
        <v>8.6E-3</v>
      </c>
      <c r="R418" s="195">
        <f>Q418*H418</f>
        <v>5.9340000000000004E-2</v>
      </c>
      <c r="S418" s="195">
        <v>0</v>
      </c>
      <c r="T418" s="196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97" t="s">
        <v>189</v>
      </c>
      <c r="AT418" s="197" t="s">
        <v>184</v>
      </c>
      <c r="AU418" s="197" t="s">
        <v>86</v>
      </c>
      <c r="AY418" s="17" t="s">
        <v>182</v>
      </c>
      <c r="BE418" s="198">
        <f>IF(N418="základní",J418,0)</f>
        <v>0</v>
      </c>
      <c r="BF418" s="198">
        <f>IF(N418="snížená",J418,0)</f>
        <v>0</v>
      </c>
      <c r="BG418" s="198">
        <f>IF(N418="zákl. přenesená",J418,0)</f>
        <v>0</v>
      </c>
      <c r="BH418" s="198">
        <f>IF(N418="sníž. přenesená",J418,0)</f>
        <v>0</v>
      </c>
      <c r="BI418" s="198">
        <f>IF(N418="nulová",J418,0)</f>
        <v>0</v>
      </c>
      <c r="BJ418" s="17" t="s">
        <v>84</v>
      </c>
      <c r="BK418" s="198">
        <f>ROUND(I418*H418,2)</f>
        <v>0</v>
      </c>
      <c r="BL418" s="17" t="s">
        <v>189</v>
      </c>
      <c r="BM418" s="197" t="s">
        <v>713</v>
      </c>
    </row>
    <row r="419" spans="1:65" s="13" customFormat="1" ht="11.25">
      <c r="B419" s="199"/>
      <c r="C419" s="200"/>
      <c r="D419" s="201" t="s">
        <v>199</v>
      </c>
      <c r="E419" s="202" t="s">
        <v>1</v>
      </c>
      <c r="F419" s="203" t="s">
        <v>714</v>
      </c>
      <c r="G419" s="200"/>
      <c r="H419" s="204">
        <v>6.9</v>
      </c>
      <c r="I419" s="205"/>
      <c r="J419" s="200"/>
      <c r="K419" s="200"/>
      <c r="L419" s="206"/>
      <c r="M419" s="207"/>
      <c r="N419" s="208"/>
      <c r="O419" s="208"/>
      <c r="P419" s="208"/>
      <c r="Q419" s="208"/>
      <c r="R419" s="208"/>
      <c r="S419" s="208"/>
      <c r="T419" s="209"/>
      <c r="AT419" s="210" t="s">
        <v>199</v>
      </c>
      <c r="AU419" s="210" t="s">
        <v>86</v>
      </c>
      <c r="AV419" s="13" t="s">
        <v>86</v>
      </c>
      <c r="AW419" s="13" t="s">
        <v>32</v>
      </c>
      <c r="AX419" s="13" t="s">
        <v>84</v>
      </c>
      <c r="AY419" s="210" t="s">
        <v>182</v>
      </c>
    </row>
    <row r="420" spans="1:65" s="2" customFormat="1" ht="24">
      <c r="A420" s="34"/>
      <c r="B420" s="35"/>
      <c r="C420" s="232" t="s">
        <v>715</v>
      </c>
      <c r="D420" s="232" t="s">
        <v>611</v>
      </c>
      <c r="E420" s="233" t="s">
        <v>716</v>
      </c>
      <c r="F420" s="234" t="s">
        <v>717</v>
      </c>
      <c r="G420" s="235" t="s">
        <v>187</v>
      </c>
      <c r="H420" s="236">
        <v>7.0380000000000003</v>
      </c>
      <c r="I420" s="237"/>
      <c r="J420" s="238">
        <f>ROUND(I420*H420,2)</f>
        <v>0</v>
      </c>
      <c r="K420" s="234" t="s">
        <v>188</v>
      </c>
      <c r="L420" s="239"/>
      <c r="M420" s="240" t="s">
        <v>1</v>
      </c>
      <c r="N420" s="241" t="s">
        <v>41</v>
      </c>
      <c r="O420" s="71"/>
      <c r="P420" s="195">
        <f>O420*H420</f>
        <v>0</v>
      </c>
      <c r="Q420" s="195">
        <v>4.1000000000000003E-3</v>
      </c>
      <c r="R420" s="195">
        <f>Q420*H420</f>
        <v>2.8855800000000004E-2</v>
      </c>
      <c r="S420" s="195">
        <v>0</v>
      </c>
      <c r="T420" s="196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97" t="s">
        <v>219</v>
      </c>
      <c r="AT420" s="197" t="s">
        <v>611</v>
      </c>
      <c r="AU420" s="197" t="s">
        <v>86</v>
      </c>
      <c r="AY420" s="17" t="s">
        <v>182</v>
      </c>
      <c r="BE420" s="198">
        <f>IF(N420="základní",J420,0)</f>
        <v>0</v>
      </c>
      <c r="BF420" s="198">
        <f>IF(N420="snížená",J420,0)</f>
        <v>0</v>
      </c>
      <c r="BG420" s="198">
        <f>IF(N420="zákl. přenesená",J420,0)</f>
        <v>0</v>
      </c>
      <c r="BH420" s="198">
        <f>IF(N420="sníž. přenesená",J420,0)</f>
        <v>0</v>
      </c>
      <c r="BI420" s="198">
        <f>IF(N420="nulová",J420,0)</f>
        <v>0</v>
      </c>
      <c r="BJ420" s="17" t="s">
        <v>84</v>
      </c>
      <c r="BK420" s="198">
        <f>ROUND(I420*H420,2)</f>
        <v>0</v>
      </c>
      <c r="BL420" s="17" t="s">
        <v>189</v>
      </c>
      <c r="BM420" s="197" t="s">
        <v>718</v>
      </c>
    </row>
    <row r="421" spans="1:65" s="13" customFormat="1" ht="11.25">
      <c r="B421" s="199"/>
      <c r="C421" s="200"/>
      <c r="D421" s="201" t="s">
        <v>199</v>
      </c>
      <c r="E421" s="200"/>
      <c r="F421" s="203" t="s">
        <v>719</v>
      </c>
      <c r="G421" s="200"/>
      <c r="H421" s="204">
        <v>7.0380000000000003</v>
      </c>
      <c r="I421" s="205"/>
      <c r="J421" s="200"/>
      <c r="K421" s="200"/>
      <c r="L421" s="206"/>
      <c r="M421" s="207"/>
      <c r="N421" s="208"/>
      <c r="O421" s="208"/>
      <c r="P421" s="208"/>
      <c r="Q421" s="208"/>
      <c r="R421" s="208"/>
      <c r="S421" s="208"/>
      <c r="T421" s="209"/>
      <c r="AT421" s="210" t="s">
        <v>199</v>
      </c>
      <c r="AU421" s="210" t="s">
        <v>86</v>
      </c>
      <c r="AV421" s="13" t="s">
        <v>86</v>
      </c>
      <c r="AW421" s="13" t="s">
        <v>4</v>
      </c>
      <c r="AX421" s="13" t="s">
        <v>84</v>
      </c>
      <c r="AY421" s="210" t="s">
        <v>182</v>
      </c>
    </row>
    <row r="422" spans="1:65" s="2" customFormat="1" ht="36">
      <c r="A422" s="34"/>
      <c r="B422" s="35"/>
      <c r="C422" s="186" t="s">
        <v>720</v>
      </c>
      <c r="D422" s="186" t="s">
        <v>184</v>
      </c>
      <c r="E422" s="187" t="s">
        <v>699</v>
      </c>
      <c r="F422" s="188" t="s">
        <v>700</v>
      </c>
      <c r="G422" s="189" t="s">
        <v>187</v>
      </c>
      <c r="H422" s="190">
        <v>3.69</v>
      </c>
      <c r="I422" s="191"/>
      <c r="J422" s="192">
        <f>ROUND(I422*H422,2)</f>
        <v>0</v>
      </c>
      <c r="K422" s="188" t="s">
        <v>188</v>
      </c>
      <c r="L422" s="39"/>
      <c r="M422" s="193" t="s">
        <v>1</v>
      </c>
      <c r="N422" s="194" t="s">
        <v>41</v>
      </c>
      <c r="O422" s="71"/>
      <c r="P422" s="195">
        <f>O422*H422</f>
        <v>0</v>
      </c>
      <c r="Q422" s="195">
        <v>8.6E-3</v>
      </c>
      <c r="R422" s="195">
        <f>Q422*H422</f>
        <v>3.1733999999999998E-2</v>
      </c>
      <c r="S422" s="195">
        <v>0</v>
      </c>
      <c r="T422" s="196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197" t="s">
        <v>189</v>
      </c>
      <c r="AT422" s="197" t="s">
        <v>184</v>
      </c>
      <c r="AU422" s="197" t="s">
        <v>86</v>
      </c>
      <c r="AY422" s="17" t="s">
        <v>182</v>
      </c>
      <c r="BE422" s="198">
        <f>IF(N422="základní",J422,0)</f>
        <v>0</v>
      </c>
      <c r="BF422" s="198">
        <f>IF(N422="snížená",J422,0)</f>
        <v>0</v>
      </c>
      <c r="BG422" s="198">
        <f>IF(N422="zákl. přenesená",J422,0)</f>
        <v>0</v>
      </c>
      <c r="BH422" s="198">
        <f>IF(N422="sníž. přenesená",J422,0)</f>
        <v>0</v>
      </c>
      <c r="BI422" s="198">
        <f>IF(N422="nulová",J422,0)</f>
        <v>0</v>
      </c>
      <c r="BJ422" s="17" t="s">
        <v>84</v>
      </c>
      <c r="BK422" s="198">
        <f>ROUND(I422*H422,2)</f>
        <v>0</v>
      </c>
      <c r="BL422" s="17" t="s">
        <v>189</v>
      </c>
      <c r="BM422" s="197" t="s">
        <v>721</v>
      </c>
    </row>
    <row r="423" spans="1:65" s="13" customFormat="1" ht="11.25">
      <c r="B423" s="199"/>
      <c r="C423" s="200"/>
      <c r="D423" s="201" t="s">
        <v>199</v>
      </c>
      <c r="E423" s="202" t="s">
        <v>1</v>
      </c>
      <c r="F423" s="203" t="s">
        <v>722</v>
      </c>
      <c r="G423" s="200"/>
      <c r="H423" s="204">
        <v>3.69</v>
      </c>
      <c r="I423" s="205"/>
      <c r="J423" s="200"/>
      <c r="K423" s="200"/>
      <c r="L423" s="206"/>
      <c r="M423" s="207"/>
      <c r="N423" s="208"/>
      <c r="O423" s="208"/>
      <c r="P423" s="208"/>
      <c r="Q423" s="208"/>
      <c r="R423" s="208"/>
      <c r="S423" s="208"/>
      <c r="T423" s="209"/>
      <c r="AT423" s="210" t="s">
        <v>199</v>
      </c>
      <c r="AU423" s="210" t="s">
        <v>86</v>
      </c>
      <c r="AV423" s="13" t="s">
        <v>86</v>
      </c>
      <c r="AW423" s="13" t="s">
        <v>32</v>
      </c>
      <c r="AX423" s="13" t="s">
        <v>84</v>
      </c>
      <c r="AY423" s="210" t="s">
        <v>182</v>
      </c>
    </row>
    <row r="424" spans="1:65" s="2" customFormat="1" ht="16.5" customHeight="1">
      <c r="A424" s="34"/>
      <c r="B424" s="35"/>
      <c r="C424" s="232" t="s">
        <v>723</v>
      </c>
      <c r="D424" s="232" t="s">
        <v>611</v>
      </c>
      <c r="E424" s="233" t="s">
        <v>708</v>
      </c>
      <c r="F424" s="234" t="s">
        <v>709</v>
      </c>
      <c r="G424" s="235" t="s">
        <v>187</v>
      </c>
      <c r="H424" s="236">
        <v>3.7639999999999998</v>
      </c>
      <c r="I424" s="237"/>
      <c r="J424" s="238">
        <f>ROUND(I424*H424,2)</f>
        <v>0</v>
      </c>
      <c r="K424" s="234" t="s">
        <v>188</v>
      </c>
      <c r="L424" s="239"/>
      <c r="M424" s="240" t="s">
        <v>1</v>
      </c>
      <c r="N424" s="241" t="s">
        <v>41</v>
      </c>
      <c r="O424" s="71"/>
      <c r="P424" s="195">
        <f>O424*H424</f>
        <v>0</v>
      </c>
      <c r="Q424" s="195">
        <v>2.3800000000000002E-3</v>
      </c>
      <c r="R424" s="195">
        <f>Q424*H424</f>
        <v>8.9583200000000005E-3</v>
      </c>
      <c r="S424" s="195">
        <v>0</v>
      </c>
      <c r="T424" s="196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97" t="s">
        <v>219</v>
      </c>
      <c r="AT424" s="197" t="s">
        <v>611</v>
      </c>
      <c r="AU424" s="197" t="s">
        <v>86</v>
      </c>
      <c r="AY424" s="17" t="s">
        <v>182</v>
      </c>
      <c r="BE424" s="198">
        <f>IF(N424="základní",J424,0)</f>
        <v>0</v>
      </c>
      <c r="BF424" s="198">
        <f>IF(N424="snížená",J424,0)</f>
        <v>0</v>
      </c>
      <c r="BG424" s="198">
        <f>IF(N424="zákl. přenesená",J424,0)</f>
        <v>0</v>
      </c>
      <c r="BH424" s="198">
        <f>IF(N424="sníž. přenesená",J424,0)</f>
        <v>0</v>
      </c>
      <c r="BI424" s="198">
        <f>IF(N424="nulová",J424,0)</f>
        <v>0</v>
      </c>
      <c r="BJ424" s="17" t="s">
        <v>84</v>
      </c>
      <c r="BK424" s="198">
        <f>ROUND(I424*H424,2)</f>
        <v>0</v>
      </c>
      <c r="BL424" s="17" t="s">
        <v>189</v>
      </c>
      <c r="BM424" s="197" t="s">
        <v>724</v>
      </c>
    </row>
    <row r="425" spans="1:65" s="13" customFormat="1" ht="11.25">
      <c r="B425" s="199"/>
      <c r="C425" s="200"/>
      <c r="D425" s="201" t="s">
        <v>199</v>
      </c>
      <c r="E425" s="200"/>
      <c r="F425" s="203" t="s">
        <v>725</v>
      </c>
      <c r="G425" s="200"/>
      <c r="H425" s="204">
        <v>3.7639999999999998</v>
      </c>
      <c r="I425" s="205"/>
      <c r="J425" s="200"/>
      <c r="K425" s="200"/>
      <c r="L425" s="206"/>
      <c r="M425" s="207"/>
      <c r="N425" s="208"/>
      <c r="O425" s="208"/>
      <c r="P425" s="208"/>
      <c r="Q425" s="208"/>
      <c r="R425" s="208"/>
      <c r="S425" s="208"/>
      <c r="T425" s="209"/>
      <c r="AT425" s="210" t="s">
        <v>199</v>
      </c>
      <c r="AU425" s="210" t="s">
        <v>86</v>
      </c>
      <c r="AV425" s="13" t="s">
        <v>86</v>
      </c>
      <c r="AW425" s="13" t="s">
        <v>4</v>
      </c>
      <c r="AX425" s="13" t="s">
        <v>84</v>
      </c>
      <c r="AY425" s="210" t="s">
        <v>182</v>
      </c>
    </row>
    <row r="426" spans="1:65" s="2" customFormat="1" ht="36">
      <c r="A426" s="34"/>
      <c r="B426" s="35"/>
      <c r="C426" s="186" t="s">
        <v>726</v>
      </c>
      <c r="D426" s="186" t="s">
        <v>184</v>
      </c>
      <c r="E426" s="187" t="s">
        <v>699</v>
      </c>
      <c r="F426" s="188" t="s">
        <v>700</v>
      </c>
      <c r="G426" s="189" t="s">
        <v>187</v>
      </c>
      <c r="H426" s="190">
        <v>89.42</v>
      </c>
      <c r="I426" s="191"/>
      <c r="J426" s="192">
        <f>ROUND(I426*H426,2)</f>
        <v>0</v>
      </c>
      <c r="K426" s="188" t="s">
        <v>188</v>
      </c>
      <c r="L426" s="39"/>
      <c r="M426" s="193" t="s">
        <v>1</v>
      </c>
      <c r="N426" s="194" t="s">
        <v>41</v>
      </c>
      <c r="O426" s="71"/>
      <c r="P426" s="195">
        <f>O426*H426</f>
        <v>0</v>
      </c>
      <c r="Q426" s="195">
        <v>8.6E-3</v>
      </c>
      <c r="R426" s="195">
        <f>Q426*H426</f>
        <v>0.76901200000000003</v>
      </c>
      <c r="S426" s="195">
        <v>0</v>
      </c>
      <c r="T426" s="196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97" t="s">
        <v>189</v>
      </c>
      <c r="AT426" s="197" t="s">
        <v>184</v>
      </c>
      <c r="AU426" s="197" t="s">
        <v>86</v>
      </c>
      <c r="AY426" s="17" t="s">
        <v>182</v>
      </c>
      <c r="BE426" s="198">
        <f>IF(N426="základní",J426,0)</f>
        <v>0</v>
      </c>
      <c r="BF426" s="198">
        <f>IF(N426="snížená",J426,0)</f>
        <v>0</v>
      </c>
      <c r="BG426" s="198">
        <f>IF(N426="zákl. přenesená",J426,0)</f>
        <v>0</v>
      </c>
      <c r="BH426" s="198">
        <f>IF(N426="sníž. přenesená",J426,0)</f>
        <v>0</v>
      </c>
      <c r="BI426" s="198">
        <f>IF(N426="nulová",J426,0)</f>
        <v>0</v>
      </c>
      <c r="BJ426" s="17" t="s">
        <v>84</v>
      </c>
      <c r="BK426" s="198">
        <f>ROUND(I426*H426,2)</f>
        <v>0</v>
      </c>
      <c r="BL426" s="17" t="s">
        <v>189</v>
      </c>
      <c r="BM426" s="197" t="s">
        <v>727</v>
      </c>
    </row>
    <row r="427" spans="1:65" s="13" customFormat="1" ht="11.25">
      <c r="B427" s="199"/>
      <c r="C427" s="200"/>
      <c r="D427" s="201" t="s">
        <v>199</v>
      </c>
      <c r="E427" s="202" t="s">
        <v>1</v>
      </c>
      <c r="F427" s="203" t="s">
        <v>336</v>
      </c>
      <c r="G427" s="200"/>
      <c r="H427" s="204">
        <v>89.42</v>
      </c>
      <c r="I427" s="205"/>
      <c r="J427" s="200"/>
      <c r="K427" s="200"/>
      <c r="L427" s="206"/>
      <c r="M427" s="207"/>
      <c r="N427" s="208"/>
      <c r="O427" s="208"/>
      <c r="P427" s="208"/>
      <c r="Q427" s="208"/>
      <c r="R427" s="208"/>
      <c r="S427" s="208"/>
      <c r="T427" s="209"/>
      <c r="AT427" s="210" t="s">
        <v>199</v>
      </c>
      <c r="AU427" s="210" t="s">
        <v>86</v>
      </c>
      <c r="AV427" s="13" t="s">
        <v>86</v>
      </c>
      <c r="AW427" s="13" t="s">
        <v>32</v>
      </c>
      <c r="AX427" s="13" t="s">
        <v>84</v>
      </c>
      <c r="AY427" s="210" t="s">
        <v>182</v>
      </c>
    </row>
    <row r="428" spans="1:65" s="2" customFormat="1" ht="16.5" customHeight="1">
      <c r="A428" s="34"/>
      <c r="B428" s="35"/>
      <c r="C428" s="232" t="s">
        <v>728</v>
      </c>
      <c r="D428" s="232" t="s">
        <v>611</v>
      </c>
      <c r="E428" s="233" t="s">
        <v>708</v>
      </c>
      <c r="F428" s="234" t="s">
        <v>709</v>
      </c>
      <c r="G428" s="235" t="s">
        <v>187</v>
      </c>
      <c r="H428" s="236">
        <v>91.207999999999998</v>
      </c>
      <c r="I428" s="237"/>
      <c r="J428" s="238">
        <f>ROUND(I428*H428,2)</f>
        <v>0</v>
      </c>
      <c r="K428" s="234" t="s">
        <v>188</v>
      </c>
      <c r="L428" s="239"/>
      <c r="M428" s="240" t="s">
        <v>1</v>
      </c>
      <c r="N428" s="241" t="s">
        <v>41</v>
      </c>
      <c r="O428" s="71"/>
      <c r="P428" s="195">
        <f>O428*H428</f>
        <v>0</v>
      </c>
      <c r="Q428" s="195">
        <v>2.3800000000000002E-3</v>
      </c>
      <c r="R428" s="195">
        <f>Q428*H428</f>
        <v>0.21707504000000002</v>
      </c>
      <c r="S428" s="195">
        <v>0</v>
      </c>
      <c r="T428" s="196">
        <f>S428*H428</f>
        <v>0</v>
      </c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R428" s="197" t="s">
        <v>219</v>
      </c>
      <c r="AT428" s="197" t="s">
        <v>611</v>
      </c>
      <c r="AU428" s="197" t="s">
        <v>86</v>
      </c>
      <c r="AY428" s="17" t="s">
        <v>182</v>
      </c>
      <c r="BE428" s="198">
        <f>IF(N428="základní",J428,0)</f>
        <v>0</v>
      </c>
      <c r="BF428" s="198">
        <f>IF(N428="snížená",J428,0)</f>
        <v>0</v>
      </c>
      <c r="BG428" s="198">
        <f>IF(N428="zákl. přenesená",J428,0)</f>
        <v>0</v>
      </c>
      <c r="BH428" s="198">
        <f>IF(N428="sníž. přenesená",J428,0)</f>
        <v>0</v>
      </c>
      <c r="BI428" s="198">
        <f>IF(N428="nulová",J428,0)</f>
        <v>0</v>
      </c>
      <c r="BJ428" s="17" t="s">
        <v>84</v>
      </c>
      <c r="BK428" s="198">
        <f>ROUND(I428*H428,2)</f>
        <v>0</v>
      </c>
      <c r="BL428" s="17" t="s">
        <v>189</v>
      </c>
      <c r="BM428" s="197" t="s">
        <v>729</v>
      </c>
    </row>
    <row r="429" spans="1:65" s="13" customFormat="1" ht="11.25">
      <c r="B429" s="199"/>
      <c r="C429" s="200"/>
      <c r="D429" s="201" t="s">
        <v>199</v>
      </c>
      <c r="E429" s="200"/>
      <c r="F429" s="203" t="s">
        <v>685</v>
      </c>
      <c r="G429" s="200"/>
      <c r="H429" s="204">
        <v>91.207999999999998</v>
      </c>
      <c r="I429" s="205"/>
      <c r="J429" s="200"/>
      <c r="K429" s="200"/>
      <c r="L429" s="206"/>
      <c r="M429" s="207"/>
      <c r="N429" s="208"/>
      <c r="O429" s="208"/>
      <c r="P429" s="208"/>
      <c r="Q429" s="208"/>
      <c r="R429" s="208"/>
      <c r="S429" s="208"/>
      <c r="T429" s="209"/>
      <c r="AT429" s="210" t="s">
        <v>199</v>
      </c>
      <c r="AU429" s="210" t="s">
        <v>86</v>
      </c>
      <c r="AV429" s="13" t="s">
        <v>86</v>
      </c>
      <c r="AW429" s="13" t="s">
        <v>4</v>
      </c>
      <c r="AX429" s="13" t="s">
        <v>84</v>
      </c>
      <c r="AY429" s="210" t="s">
        <v>182</v>
      </c>
    </row>
    <row r="430" spans="1:65" s="2" customFormat="1" ht="36">
      <c r="A430" s="34"/>
      <c r="B430" s="35"/>
      <c r="C430" s="186" t="s">
        <v>730</v>
      </c>
      <c r="D430" s="186" t="s">
        <v>184</v>
      </c>
      <c r="E430" s="187" t="s">
        <v>699</v>
      </c>
      <c r="F430" s="188" t="s">
        <v>700</v>
      </c>
      <c r="G430" s="189" t="s">
        <v>187</v>
      </c>
      <c r="H430" s="190">
        <v>33.25</v>
      </c>
      <c r="I430" s="191"/>
      <c r="J430" s="192">
        <f>ROUND(I430*H430,2)</f>
        <v>0</v>
      </c>
      <c r="K430" s="188" t="s">
        <v>188</v>
      </c>
      <c r="L430" s="39"/>
      <c r="M430" s="193" t="s">
        <v>1</v>
      </c>
      <c r="N430" s="194" t="s">
        <v>41</v>
      </c>
      <c r="O430" s="71"/>
      <c r="P430" s="195">
        <f>O430*H430</f>
        <v>0</v>
      </c>
      <c r="Q430" s="195">
        <v>8.6E-3</v>
      </c>
      <c r="R430" s="195">
        <f>Q430*H430</f>
        <v>0.28594999999999998</v>
      </c>
      <c r="S430" s="195">
        <v>0</v>
      </c>
      <c r="T430" s="196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197" t="s">
        <v>189</v>
      </c>
      <c r="AT430" s="197" t="s">
        <v>184</v>
      </c>
      <c r="AU430" s="197" t="s">
        <v>86</v>
      </c>
      <c r="AY430" s="17" t="s">
        <v>182</v>
      </c>
      <c r="BE430" s="198">
        <f>IF(N430="základní",J430,0)</f>
        <v>0</v>
      </c>
      <c r="BF430" s="198">
        <f>IF(N430="snížená",J430,0)</f>
        <v>0</v>
      </c>
      <c r="BG430" s="198">
        <f>IF(N430="zákl. přenesená",J430,0)</f>
        <v>0</v>
      </c>
      <c r="BH430" s="198">
        <f>IF(N430="sníž. přenesená",J430,0)</f>
        <v>0</v>
      </c>
      <c r="BI430" s="198">
        <f>IF(N430="nulová",J430,0)</f>
        <v>0</v>
      </c>
      <c r="BJ430" s="17" t="s">
        <v>84</v>
      </c>
      <c r="BK430" s="198">
        <f>ROUND(I430*H430,2)</f>
        <v>0</v>
      </c>
      <c r="BL430" s="17" t="s">
        <v>189</v>
      </c>
      <c r="BM430" s="197" t="s">
        <v>731</v>
      </c>
    </row>
    <row r="431" spans="1:65" s="13" customFormat="1" ht="11.25">
      <c r="B431" s="199"/>
      <c r="C431" s="200"/>
      <c r="D431" s="201" t="s">
        <v>199</v>
      </c>
      <c r="E431" s="202" t="s">
        <v>1</v>
      </c>
      <c r="F431" s="203" t="s">
        <v>732</v>
      </c>
      <c r="G431" s="200"/>
      <c r="H431" s="204">
        <v>33.25</v>
      </c>
      <c r="I431" s="205"/>
      <c r="J431" s="200"/>
      <c r="K431" s="200"/>
      <c r="L431" s="206"/>
      <c r="M431" s="207"/>
      <c r="N431" s="208"/>
      <c r="O431" s="208"/>
      <c r="P431" s="208"/>
      <c r="Q431" s="208"/>
      <c r="R431" s="208"/>
      <c r="S431" s="208"/>
      <c r="T431" s="209"/>
      <c r="AT431" s="210" t="s">
        <v>199</v>
      </c>
      <c r="AU431" s="210" t="s">
        <v>86</v>
      </c>
      <c r="AV431" s="13" t="s">
        <v>86</v>
      </c>
      <c r="AW431" s="13" t="s">
        <v>32</v>
      </c>
      <c r="AX431" s="13" t="s">
        <v>84</v>
      </c>
      <c r="AY431" s="210" t="s">
        <v>182</v>
      </c>
    </row>
    <row r="432" spans="1:65" s="2" customFormat="1" ht="16.5" customHeight="1">
      <c r="A432" s="34"/>
      <c r="B432" s="35"/>
      <c r="C432" s="232" t="s">
        <v>733</v>
      </c>
      <c r="D432" s="232" t="s">
        <v>611</v>
      </c>
      <c r="E432" s="233" t="s">
        <v>708</v>
      </c>
      <c r="F432" s="234" t="s">
        <v>709</v>
      </c>
      <c r="G432" s="235" t="s">
        <v>187</v>
      </c>
      <c r="H432" s="236">
        <v>33.914999999999999</v>
      </c>
      <c r="I432" s="237"/>
      <c r="J432" s="238">
        <f>ROUND(I432*H432,2)</f>
        <v>0</v>
      </c>
      <c r="K432" s="234" t="s">
        <v>188</v>
      </c>
      <c r="L432" s="239"/>
      <c r="M432" s="240" t="s">
        <v>1</v>
      </c>
      <c r="N432" s="241" t="s">
        <v>41</v>
      </c>
      <c r="O432" s="71"/>
      <c r="P432" s="195">
        <f>O432*H432</f>
        <v>0</v>
      </c>
      <c r="Q432" s="195">
        <v>2.3800000000000002E-3</v>
      </c>
      <c r="R432" s="195">
        <f>Q432*H432</f>
        <v>8.0717700000000003E-2</v>
      </c>
      <c r="S432" s="195">
        <v>0</v>
      </c>
      <c r="T432" s="196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197" t="s">
        <v>219</v>
      </c>
      <c r="AT432" s="197" t="s">
        <v>611</v>
      </c>
      <c r="AU432" s="197" t="s">
        <v>86</v>
      </c>
      <c r="AY432" s="17" t="s">
        <v>182</v>
      </c>
      <c r="BE432" s="198">
        <f>IF(N432="základní",J432,0)</f>
        <v>0</v>
      </c>
      <c r="BF432" s="198">
        <f>IF(N432="snížená",J432,0)</f>
        <v>0</v>
      </c>
      <c r="BG432" s="198">
        <f>IF(N432="zákl. přenesená",J432,0)</f>
        <v>0</v>
      </c>
      <c r="BH432" s="198">
        <f>IF(N432="sníž. přenesená",J432,0)</f>
        <v>0</v>
      </c>
      <c r="BI432" s="198">
        <f>IF(N432="nulová",J432,0)</f>
        <v>0</v>
      </c>
      <c r="BJ432" s="17" t="s">
        <v>84</v>
      </c>
      <c r="BK432" s="198">
        <f>ROUND(I432*H432,2)</f>
        <v>0</v>
      </c>
      <c r="BL432" s="17" t="s">
        <v>189</v>
      </c>
      <c r="BM432" s="197" t="s">
        <v>734</v>
      </c>
    </row>
    <row r="433" spans="1:65" s="13" customFormat="1" ht="11.25">
      <c r="B433" s="199"/>
      <c r="C433" s="200"/>
      <c r="D433" s="201" t="s">
        <v>199</v>
      </c>
      <c r="E433" s="200"/>
      <c r="F433" s="203" t="s">
        <v>697</v>
      </c>
      <c r="G433" s="200"/>
      <c r="H433" s="204">
        <v>33.914999999999999</v>
      </c>
      <c r="I433" s="205"/>
      <c r="J433" s="200"/>
      <c r="K433" s="200"/>
      <c r="L433" s="206"/>
      <c r="M433" s="207"/>
      <c r="N433" s="208"/>
      <c r="O433" s="208"/>
      <c r="P433" s="208"/>
      <c r="Q433" s="208"/>
      <c r="R433" s="208"/>
      <c r="S433" s="208"/>
      <c r="T433" s="209"/>
      <c r="AT433" s="210" t="s">
        <v>199</v>
      </c>
      <c r="AU433" s="210" t="s">
        <v>86</v>
      </c>
      <c r="AV433" s="13" t="s">
        <v>86</v>
      </c>
      <c r="AW433" s="13" t="s">
        <v>4</v>
      </c>
      <c r="AX433" s="13" t="s">
        <v>84</v>
      </c>
      <c r="AY433" s="210" t="s">
        <v>182</v>
      </c>
    </row>
    <row r="434" spans="1:65" s="2" customFormat="1" ht="36">
      <c r="A434" s="34"/>
      <c r="B434" s="35"/>
      <c r="C434" s="186" t="s">
        <v>735</v>
      </c>
      <c r="D434" s="186" t="s">
        <v>184</v>
      </c>
      <c r="E434" s="187" t="s">
        <v>736</v>
      </c>
      <c r="F434" s="188" t="s">
        <v>737</v>
      </c>
      <c r="G434" s="189" t="s">
        <v>187</v>
      </c>
      <c r="H434" s="190">
        <v>830.4</v>
      </c>
      <c r="I434" s="191"/>
      <c r="J434" s="192">
        <f>ROUND(I434*H434,2)</f>
        <v>0</v>
      </c>
      <c r="K434" s="188" t="s">
        <v>188</v>
      </c>
      <c r="L434" s="39"/>
      <c r="M434" s="193" t="s">
        <v>1</v>
      </c>
      <c r="N434" s="194" t="s">
        <v>41</v>
      </c>
      <c r="O434" s="71"/>
      <c r="P434" s="195">
        <f>O434*H434</f>
        <v>0</v>
      </c>
      <c r="Q434" s="195">
        <v>8.6800000000000002E-3</v>
      </c>
      <c r="R434" s="195">
        <f>Q434*H434</f>
        <v>7.2078720000000001</v>
      </c>
      <c r="S434" s="195">
        <v>0</v>
      </c>
      <c r="T434" s="196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97" t="s">
        <v>189</v>
      </c>
      <c r="AT434" s="197" t="s">
        <v>184</v>
      </c>
      <c r="AU434" s="197" t="s">
        <v>86</v>
      </c>
      <c r="AY434" s="17" t="s">
        <v>182</v>
      </c>
      <c r="BE434" s="198">
        <f>IF(N434="základní",J434,0)</f>
        <v>0</v>
      </c>
      <c r="BF434" s="198">
        <f>IF(N434="snížená",J434,0)</f>
        <v>0</v>
      </c>
      <c r="BG434" s="198">
        <f>IF(N434="zákl. přenesená",J434,0)</f>
        <v>0</v>
      </c>
      <c r="BH434" s="198">
        <f>IF(N434="sníž. přenesená",J434,0)</f>
        <v>0</v>
      </c>
      <c r="BI434" s="198">
        <f>IF(N434="nulová",J434,0)</f>
        <v>0</v>
      </c>
      <c r="BJ434" s="17" t="s">
        <v>84</v>
      </c>
      <c r="BK434" s="198">
        <f>ROUND(I434*H434,2)</f>
        <v>0</v>
      </c>
      <c r="BL434" s="17" t="s">
        <v>189</v>
      </c>
      <c r="BM434" s="197" t="s">
        <v>738</v>
      </c>
    </row>
    <row r="435" spans="1:65" s="13" customFormat="1" ht="11.25">
      <c r="B435" s="199"/>
      <c r="C435" s="200"/>
      <c r="D435" s="201" t="s">
        <v>199</v>
      </c>
      <c r="E435" s="202" t="s">
        <v>1</v>
      </c>
      <c r="F435" s="203" t="s">
        <v>739</v>
      </c>
      <c r="G435" s="200"/>
      <c r="H435" s="204">
        <v>759.54</v>
      </c>
      <c r="I435" s="205"/>
      <c r="J435" s="200"/>
      <c r="K435" s="200"/>
      <c r="L435" s="206"/>
      <c r="M435" s="207"/>
      <c r="N435" s="208"/>
      <c r="O435" s="208"/>
      <c r="P435" s="208"/>
      <c r="Q435" s="208"/>
      <c r="R435" s="208"/>
      <c r="S435" s="208"/>
      <c r="T435" s="209"/>
      <c r="AT435" s="210" t="s">
        <v>199</v>
      </c>
      <c r="AU435" s="210" t="s">
        <v>86</v>
      </c>
      <c r="AV435" s="13" t="s">
        <v>86</v>
      </c>
      <c r="AW435" s="13" t="s">
        <v>32</v>
      </c>
      <c r="AX435" s="13" t="s">
        <v>76</v>
      </c>
      <c r="AY435" s="210" t="s">
        <v>182</v>
      </c>
    </row>
    <row r="436" spans="1:65" s="13" customFormat="1" ht="11.25">
      <c r="B436" s="199"/>
      <c r="C436" s="200"/>
      <c r="D436" s="201" t="s">
        <v>199</v>
      </c>
      <c r="E436" s="202" t="s">
        <v>1</v>
      </c>
      <c r="F436" s="203" t="s">
        <v>740</v>
      </c>
      <c r="G436" s="200"/>
      <c r="H436" s="204">
        <v>70.86</v>
      </c>
      <c r="I436" s="205"/>
      <c r="J436" s="200"/>
      <c r="K436" s="200"/>
      <c r="L436" s="206"/>
      <c r="M436" s="207"/>
      <c r="N436" s="208"/>
      <c r="O436" s="208"/>
      <c r="P436" s="208"/>
      <c r="Q436" s="208"/>
      <c r="R436" s="208"/>
      <c r="S436" s="208"/>
      <c r="T436" s="209"/>
      <c r="AT436" s="210" t="s">
        <v>199</v>
      </c>
      <c r="AU436" s="210" t="s">
        <v>86</v>
      </c>
      <c r="AV436" s="13" t="s">
        <v>86</v>
      </c>
      <c r="AW436" s="13" t="s">
        <v>32</v>
      </c>
      <c r="AX436" s="13" t="s">
        <v>76</v>
      </c>
      <c r="AY436" s="210" t="s">
        <v>182</v>
      </c>
    </row>
    <row r="437" spans="1:65" s="14" customFormat="1" ht="11.25">
      <c r="B437" s="211"/>
      <c r="C437" s="212"/>
      <c r="D437" s="201" t="s">
        <v>199</v>
      </c>
      <c r="E437" s="213" t="s">
        <v>1</v>
      </c>
      <c r="F437" s="214" t="s">
        <v>244</v>
      </c>
      <c r="G437" s="212"/>
      <c r="H437" s="215">
        <v>830.4</v>
      </c>
      <c r="I437" s="216"/>
      <c r="J437" s="212"/>
      <c r="K437" s="212"/>
      <c r="L437" s="217"/>
      <c r="M437" s="218"/>
      <c r="N437" s="219"/>
      <c r="O437" s="219"/>
      <c r="P437" s="219"/>
      <c r="Q437" s="219"/>
      <c r="R437" s="219"/>
      <c r="S437" s="219"/>
      <c r="T437" s="220"/>
      <c r="AT437" s="221" t="s">
        <v>199</v>
      </c>
      <c r="AU437" s="221" t="s">
        <v>86</v>
      </c>
      <c r="AV437" s="14" t="s">
        <v>189</v>
      </c>
      <c r="AW437" s="14" t="s">
        <v>32</v>
      </c>
      <c r="AX437" s="14" t="s">
        <v>84</v>
      </c>
      <c r="AY437" s="221" t="s">
        <v>182</v>
      </c>
    </row>
    <row r="438" spans="1:65" s="2" customFormat="1" ht="16.5" customHeight="1">
      <c r="A438" s="34"/>
      <c r="B438" s="35"/>
      <c r="C438" s="232" t="s">
        <v>741</v>
      </c>
      <c r="D438" s="232" t="s">
        <v>611</v>
      </c>
      <c r="E438" s="233" t="s">
        <v>742</v>
      </c>
      <c r="F438" s="234" t="s">
        <v>743</v>
      </c>
      <c r="G438" s="235" t="s">
        <v>187</v>
      </c>
      <c r="H438" s="236">
        <v>847.00800000000004</v>
      </c>
      <c r="I438" s="237"/>
      <c r="J438" s="238">
        <f>ROUND(I438*H438,2)</f>
        <v>0</v>
      </c>
      <c r="K438" s="234" t="s">
        <v>188</v>
      </c>
      <c r="L438" s="239"/>
      <c r="M438" s="240" t="s">
        <v>1</v>
      </c>
      <c r="N438" s="241" t="s">
        <v>41</v>
      </c>
      <c r="O438" s="71"/>
      <c r="P438" s="195">
        <f>O438*H438</f>
        <v>0</v>
      </c>
      <c r="Q438" s="195">
        <v>3.0599999999999998E-3</v>
      </c>
      <c r="R438" s="195">
        <f>Q438*H438</f>
        <v>2.5918444799999998</v>
      </c>
      <c r="S438" s="195">
        <v>0</v>
      </c>
      <c r="T438" s="196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197" t="s">
        <v>219</v>
      </c>
      <c r="AT438" s="197" t="s">
        <v>611</v>
      </c>
      <c r="AU438" s="197" t="s">
        <v>86</v>
      </c>
      <c r="AY438" s="17" t="s">
        <v>182</v>
      </c>
      <c r="BE438" s="198">
        <f>IF(N438="základní",J438,0)</f>
        <v>0</v>
      </c>
      <c r="BF438" s="198">
        <f>IF(N438="snížená",J438,0)</f>
        <v>0</v>
      </c>
      <c r="BG438" s="198">
        <f>IF(N438="zákl. přenesená",J438,0)</f>
        <v>0</v>
      </c>
      <c r="BH438" s="198">
        <f>IF(N438="sníž. přenesená",J438,0)</f>
        <v>0</v>
      </c>
      <c r="BI438" s="198">
        <f>IF(N438="nulová",J438,0)</f>
        <v>0</v>
      </c>
      <c r="BJ438" s="17" t="s">
        <v>84</v>
      </c>
      <c r="BK438" s="198">
        <f>ROUND(I438*H438,2)</f>
        <v>0</v>
      </c>
      <c r="BL438" s="17" t="s">
        <v>189</v>
      </c>
      <c r="BM438" s="197" t="s">
        <v>744</v>
      </c>
    </row>
    <row r="439" spans="1:65" s="13" customFormat="1" ht="11.25">
      <c r="B439" s="199"/>
      <c r="C439" s="200"/>
      <c r="D439" s="201" t="s">
        <v>199</v>
      </c>
      <c r="E439" s="200"/>
      <c r="F439" s="203" t="s">
        <v>745</v>
      </c>
      <c r="G439" s="200"/>
      <c r="H439" s="204">
        <v>847.00800000000004</v>
      </c>
      <c r="I439" s="205"/>
      <c r="J439" s="200"/>
      <c r="K439" s="200"/>
      <c r="L439" s="206"/>
      <c r="M439" s="207"/>
      <c r="N439" s="208"/>
      <c r="O439" s="208"/>
      <c r="P439" s="208"/>
      <c r="Q439" s="208"/>
      <c r="R439" s="208"/>
      <c r="S439" s="208"/>
      <c r="T439" s="209"/>
      <c r="AT439" s="210" t="s">
        <v>199</v>
      </c>
      <c r="AU439" s="210" t="s">
        <v>86</v>
      </c>
      <c r="AV439" s="13" t="s">
        <v>86</v>
      </c>
      <c r="AW439" s="13" t="s">
        <v>4</v>
      </c>
      <c r="AX439" s="13" t="s">
        <v>84</v>
      </c>
      <c r="AY439" s="210" t="s">
        <v>182</v>
      </c>
    </row>
    <row r="440" spans="1:65" s="2" customFormat="1" ht="36">
      <c r="A440" s="34"/>
      <c r="B440" s="35"/>
      <c r="C440" s="186" t="s">
        <v>746</v>
      </c>
      <c r="D440" s="186" t="s">
        <v>184</v>
      </c>
      <c r="E440" s="187" t="s">
        <v>736</v>
      </c>
      <c r="F440" s="188" t="s">
        <v>737</v>
      </c>
      <c r="G440" s="189" t="s">
        <v>187</v>
      </c>
      <c r="H440" s="190">
        <v>118.42</v>
      </c>
      <c r="I440" s="191"/>
      <c r="J440" s="192">
        <f>ROUND(I440*H440,2)</f>
        <v>0</v>
      </c>
      <c r="K440" s="188" t="s">
        <v>188</v>
      </c>
      <c r="L440" s="39"/>
      <c r="M440" s="193" t="s">
        <v>1</v>
      </c>
      <c r="N440" s="194" t="s">
        <v>41</v>
      </c>
      <c r="O440" s="71"/>
      <c r="P440" s="195">
        <f>O440*H440</f>
        <v>0</v>
      </c>
      <c r="Q440" s="195">
        <v>8.6800000000000002E-3</v>
      </c>
      <c r="R440" s="195">
        <f>Q440*H440</f>
        <v>1.0278856000000001</v>
      </c>
      <c r="S440" s="195">
        <v>0</v>
      </c>
      <c r="T440" s="196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97" t="s">
        <v>189</v>
      </c>
      <c r="AT440" s="197" t="s">
        <v>184</v>
      </c>
      <c r="AU440" s="197" t="s">
        <v>86</v>
      </c>
      <c r="AY440" s="17" t="s">
        <v>182</v>
      </c>
      <c r="BE440" s="198">
        <f>IF(N440="základní",J440,0)</f>
        <v>0</v>
      </c>
      <c r="BF440" s="198">
        <f>IF(N440="snížená",J440,0)</f>
        <v>0</v>
      </c>
      <c r="BG440" s="198">
        <f>IF(N440="zákl. přenesená",J440,0)</f>
        <v>0</v>
      </c>
      <c r="BH440" s="198">
        <f>IF(N440="sníž. přenesená",J440,0)</f>
        <v>0</v>
      </c>
      <c r="BI440" s="198">
        <f>IF(N440="nulová",J440,0)</f>
        <v>0</v>
      </c>
      <c r="BJ440" s="17" t="s">
        <v>84</v>
      </c>
      <c r="BK440" s="198">
        <f>ROUND(I440*H440,2)</f>
        <v>0</v>
      </c>
      <c r="BL440" s="17" t="s">
        <v>189</v>
      </c>
      <c r="BM440" s="197" t="s">
        <v>747</v>
      </c>
    </row>
    <row r="441" spans="1:65" s="13" customFormat="1" ht="11.25">
      <c r="B441" s="199"/>
      <c r="C441" s="200"/>
      <c r="D441" s="201" t="s">
        <v>199</v>
      </c>
      <c r="E441" s="202" t="s">
        <v>1</v>
      </c>
      <c r="F441" s="203" t="s">
        <v>748</v>
      </c>
      <c r="G441" s="200"/>
      <c r="H441" s="204">
        <v>118.42</v>
      </c>
      <c r="I441" s="205"/>
      <c r="J441" s="200"/>
      <c r="K441" s="200"/>
      <c r="L441" s="206"/>
      <c r="M441" s="207"/>
      <c r="N441" s="208"/>
      <c r="O441" s="208"/>
      <c r="P441" s="208"/>
      <c r="Q441" s="208"/>
      <c r="R441" s="208"/>
      <c r="S441" s="208"/>
      <c r="T441" s="209"/>
      <c r="AT441" s="210" t="s">
        <v>199</v>
      </c>
      <c r="AU441" s="210" t="s">
        <v>86</v>
      </c>
      <c r="AV441" s="13" t="s">
        <v>86</v>
      </c>
      <c r="AW441" s="13" t="s">
        <v>32</v>
      </c>
      <c r="AX441" s="13" t="s">
        <v>84</v>
      </c>
      <c r="AY441" s="210" t="s">
        <v>182</v>
      </c>
    </row>
    <row r="442" spans="1:65" s="2" customFormat="1" ht="24">
      <c r="A442" s="34"/>
      <c r="B442" s="35"/>
      <c r="C442" s="232" t="s">
        <v>749</v>
      </c>
      <c r="D442" s="232" t="s">
        <v>611</v>
      </c>
      <c r="E442" s="233" t="s">
        <v>750</v>
      </c>
      <c r="F442" s="234" t="s">
        <v>751</v>
      </c>
      <c r="G442" s="235" t="s">
        <v>187</v>
      </c>
      <c r="H442" s="236">
        <v>120.788</v>
      </c>
      <c r="I442" s="237"/>
      <c r="J442" s="238">
        <f>ROUND(I442*H442,2)</f>
        <v>0</v>
      </c>
      <c r="K442" s="234" t="s">
        <v>188</v>
      </c>
      <c r="L442" s="239"/>
      <c r="M442" s="240" t="s">
        <v>1</v>
      </c>
      <c r="N442" s="241" t="s">
        <v>41</v>
      </c>
      <c r="O442" s="71"/>
      <c r="P442" s="195">
        <f>O442*H442</f>
        <v>0</v>
      </c>
      <c r="Q442" s="195">
        <v>5.4000000000000003E-3</v>
      </c>
      <c r="R442" s="195">
        <f>Q442*H442</f>
        <v>0.65225520000000003</v>
      </c>
      <c r="S442" s="195">
        <v>0</v>
      </c>
      <c r="T442" s="196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197" t="s">
        <v>219</v>
      </c>
      <c r="AT442" s="197" t="s">
        <v>611</v>
      </c>
      <c r="AU442" s="197" t="s">
        <v>86</v>
      </c>
      <c r="AY442" s="17" t="s">
        <v>182</v>
      </c>
      <c r="BE442" s="198">
        <f>IF(N442="základní",J442,0)</f>
        <v>0</v>
      </c>
      <c r="BF442" s="198">
        <f>IF(N442="snížená",J442,0)</f>
        <v>0</v>
      </c>
      <c r="BG442" s="198">
        <f>IF(N442="zákl. přenesená",J442,0)</f>
        <v>0</v>
      </c>
      <c r="BH442" s="198">
        <f>IF(N442="sníž. přenesená",J442,0)</f>
        <v>0</v>
      </c>
      <c r="BI442" s="198">
        <f>IF(N442="nulová",J442,0)</f>
        <v>0</v>
      </c>
      <c r="BJ442" s="17" t="s">
        <v>84</v>
      </c>
      <c r="BK442" s="198">
        <f>ROUND(I442*H442,2)</f>
        <v>0</v>
      </c>
      <c r="BL442" s="17" t="s">
        <v>189</v>
      </c>
      <c r="BM442" s="197" t="s">
        <v>752</v>
      </c>
    </row>
    <row r="443" spans="1:65" s="13" customFormat="1" ht="11.25">
      <c r="B443" s="199"/>
      <c r="C443" s="200"/>
      <c r="D443" s="201" t="s">
        <v>199</v>
      </c>
      <c r="E443" s="200"/>
      <c r="F443" s="203" t="s">
        <v>753</v>
      </c>
      <c r="G443" s="200"/>
      <c r="H443" s="204">
        <v>120.788</v>
      </c>
      <c r="I443" s="205"/>
      <c r="J443" s="200"/>
      <c r="K443" s="200"/>
      <c r="L443" s="206"/>
      <c r="M443" s="207"/>
      <c r="N443" s="208"/>
      <c r="O443" s="208"/>
      <c r="P443" s="208"/>
      <c r="Q443" s="208"/>
      <c r="R443" s="208"/>
      <c r="S443" s="208"/>
      <c r="T443" s="209"/>
      <c r="AT443" s="210" t="s">
        <v>199</v>
      </c>
      <c r="AU443" s="210" t="s">
        <v>86</v>
      </c>
      <c r="AV443" s="13" t="s">
        <v>86</v>
      </c>
      <c r="AW443" s="13" t="s">
        <v>4</v>
      </c>
      <c r="AX443" s="13" t="s">
        <v>84</v>
      </c>
      <c r="AY443" s="210" t="s">
        <v>182</v>
      </c>
    </row>
    <row r="444" spans="1:65" s="2" customFormat="1" ht="36">
      <c r="A444" s="34"/>
      <c r="B444" s="35"/>
      <c r="C444" s="186" t="s">
        <v>754</v>
      </c>
      <c r="D444" s="186" t="s">
        <v>184</v>
      </c>
      <c r="E444" s="187" t="s">
        <v>736</v>
      </c>
      <c r="F444" s="188" t="s">
        <v>737</v>
      </c>
      <c r="G444" s="189" t="s">
        <v>187</v>
      </c>
      <c r="H444" s="190">
        <v>46.17</v>
      </c>
      <c r="I444" s="191"/>
      <c r="J444" s="192">
        <f>ROUND(I444*H444,2)</f>
        <v>0</v>
      </c>
      <c r="K444" s="188" t="s">
        <v>188</v>
      </c>
      <c r="L444" s="39"/>
      <c r="M444" s="193" t="s">
        <v>1</v>
      </c>
      <c r="N444" s="194" t="s">
        <v>41</v>
      </c>
      <c r="O444" s="71"/>
      <c r="P444" s="195">
        <f>O444*H444</f>
        <v>0</v>
      </c>
      <c r="Q444" s="195">
        <v>8.6800000000000002E-3</v>
      </c>
      <c r="R444" s="195">
        <f>Q444*H444</f>
        <v>0.40075560000000005</v>
      </c>
      <c r="S444" s="195">
        <v>0</v>
      </c>
      <c r="T444" s="196">
        <f>S444*H444</f>
        <v>0</v>
      </c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R444" s="197" t="s">
        <v>189</v>
      </c>
      <c r="AT444" s="197" t="s">
        <v>184</v>
      </c>
      <c r="AU444" s="197" t="s">
        <v>86</v>
      </c>
      <c r="AY444" s="17" t="s">
        <v>182</v>
      </c>
      <c r="BE444" s="198">
        <f>IF(N444="základní",J444,0)</f>
        <v>0</v>
      </c>
      <c r="BF444" s="198">
        <f>IF(N444="snížená",J444,0)</f>
        <v>0</v>
      </c>
      <c r="BG444" s="198">
        <f>IF(N444="zákl. přenesená",J444,0)</f>
        <v>0</v>
      </c>
      <c r="BH444" s="198">
        <f>IF(N444="sníž. přenesená",J444,0)</f>
        <v>0</v>
      </c>
      <c r="BI444" s="198">
        <f>IF(N444="nulová",J444,0)</f>
        <v>0</v>
      </c>
      <c r="BJ444" s="17" t="s">
        <v>84</v>
      </c>
      <c r="BK444" s="198">
        <f>ROUND(I444*H444,2)</f>
        <v>0</v>
      </c>
      <c r="BL444" s="17" t="s">
        <v>189</v>
      </c>
      <c r="BM444" s="197" t="s">
        <v>755</v>
      </c>
    </row>
    <row r="445" spans="1:65" s="13" customFormat="1" ht="11.25">
      <c r="B445" s="199"/>
      <c r="C445" s="200"/>
      <c r="D445" s="201" t="s">
        <v>199</v>
      </c>
      <c r="E445" s="202" t="s">
        <v>1</v>
      </c>
      <c r="F445" s="203" t="s">
        <v>756</v>
      </c>
      <c r="G445" s="200"/>
      <c r="H445" s="204">
        <v>46.17</v>
      </c>
      <c r="I445" s="205"/>
      <c r="J445" s="200"/>
      <c r="K445" s="200"/>
      <c r="L445" s="206"/>
      <c r="M445" s="207"/>
      <c r="N445" s="208"/>
      <c r="O445" s="208"/>
      <c r="P445" s="208"/>
      <c r="Q445" s="208"/>
      <c r="R445" s="208"/>
      <c r="S445" s="208"/>
      <c r="T445" s="209"/>
      <c r="AT445" s="210" t="s">
        <v>199</v>
      </c>
      <c r="AU445" s="210" t="s">
        <v>86</v>
      </c>
      <c r="AV445" s="13" t="s">
        <v>86</v>
      </c>
      <c r="AW445" s="13" t="s">
        <v>32</v>
      </c>
      <c r="AX445" s="13" t="s">
        <v>84</v>
      </c>
      <c r="AY445" s="210" t="s">
        <v>182</v>
      </c>
    </row>
    <row r="446" spans="1:65" s="2" customFormat="1" ht="16.5" customHeight="1">
      <c r="A446" s="34"/>
      <c r="B446" s="35"/>
      <c r="C446" s="232" t="s">
        <v>757</v>
      </c>
      <c r="D446" s="232" t="s">
        <v>611</v>
      </c>
      <c r="E446" s="233" t="s">
        <v>742</v>
      </c>
      <c r="F446" s="234" t="s">
        <v>743</v>
      </c>
      <c r="G446" s="235" t="s">
        <v>187</v>
      </c>
      <c r="H446" s="236">
        <v>47.093000000000004</v>
      </c>
      <c r="I446" s="237"/>
      <c r="J446" s="238">
        <f>ROUND(I446*H446,2)</f>
        <v>0</v>
      </c>
      <c r="K446" s="234" t="s">
        <v>188</v>
      </c>
      <c r="L446" s="239"/>
      <c r="M446" s="240" t="s">
        <v>1</v>
      </c>
      <c r="N446" s="241" t="s">
        <v>41</v>
      </c>
      <c r="O446" s="71"/>
      <c r="P446" s="195">
        <f>O446*H446</f>
        <v>0</v>
      </c>
      <c r="Q446" s="195">
        <v>3.0599999999999998E-3</v>
      </c>
      <c r="R446" s="195">
        <f>Q446*H446</f>
        <v>0.14410458000000001</v>
      </c>
      <c r="S446" s="195">
        <v>0</v>
      </c>
      <c r="T446" s="196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97" t="s">
        <v>219</v>
      </c>
      <c r="AT446" s="197" t="s">
        <v>611</v>
      </c>
      <c r="AU446" s="197" t="s">
        <v>86</v>
      </c>
      <c r="AY446" s="17" t="s">
        <v>182</v>
      </c>
      <c r="BE446" s="198">
        <f>IF(N446="základní",J446,0)</f>
        <v>0</v>
      </c>
      <c r="BF446" s="198">
        <f>IF(N446="snížená",J446,0)</f>
        <v>0</v>
      </c>
      <c r="BG446" s="198">
        <f>IF(N446="zákl. přenesená",J446,0)</f>
        <v>0</v>
      </c>
      <c r="BH446" s="198">
        <f>IF(N446="sníž. přenesená",J446,0)</f>
        <v>0</v>
      </c>
      <c r="BI446" s="198">
        <f>IF(N446="nulová",J446,0)</f>
        <v>0</v>
      </c>
      <c r="BJ446" s="17" t="s">
        <v>84</v>
      </c>
      <c r="BK446" s="198">
        <f>ROUND(I446*H446,2)</f>
        <v>0</v>
      </c>
      <c r="BL446" s="17" t="s">
        <v>189</v>
      </c>
      <c r="BM446" s="197" t="s">
        <v>758</v>
      </c>
    </row>
    <row r="447" spans="1:65" s="13" customFormat="1" ht="11.25">
      <c r="B447" s="199"/>
      <c r="C447" s="200"/>
      <c r="D447" s="201" t="s">
        <v>199</v>
      </c>
      <c r="E447" s="200"/>
      <c r="F447" s="203" t="s">
        <v>759</v>
      </c>
      <c r="G447" s="200"/>
      <c r="H447" s="204">
        <v>47.093000000000004</v>
      </c>
      <c r="I447" s="205"/>
      <c r="J447" s="200"/>
      <c r="K447" s="200"/>
      <c r="L447" s="206"/>
      <c r="M447" s="207"/>
      <c r="N447" s="208"/>
      <c r="O447" s="208"/>
      <c r="P447" s="208"/>
      <c r="Q447" s="208"/>
      <c r="R447" s="208"/>
      <c r="S447" s="208"/>
      <c r="T447" s="209"/>
      <c r="AT447" s="210" t="s">
        <v>199</v>
      </c>
      <c r="AU447" s="210" t="s">
        <v>86</v>
      </c>
      <c r="AV447" s="13" t="s">
        <v>86</v>
      </c>
      <c r="AW447" s="13" t="s">
        <v>4</v>
      </c>
      <c r="AX447" s="13" t="s">
        <v>84</v>
      </c>
      <c r="AY447" s="210" t="s">
        <v>182</v>
      </c>
    </row>
    <row r="448" spans="1:65" s="2" customFormat="1" ht="36">
      <c r="A448" s="34"/>
      <c r="B448" s="35"/>
      <c r="C448" s="186" t="s">
        <v>760</v>
      </c>
      <c r="D448" s="186" t="s">
        <v>184</v>
      </c>
      <c r="E448" s="187" t="s">
        <v>736</v>
      </c>
      <c r="F448" s="188" t="s">
        <v>737</v>
      </c>
      <c r="G448" s="189" t="s">
        <v>187</v>
      </c>
      <c r="H448" s="190">
        <v>13.58</v>
      </c>
      <c r="I448" s="191"/>
      <c r="J448" s="192">
        <f>ROUND(I448*H448,2)</f>
        <v>0</v>
      </c>
      <c r="K448" s="188" t="s">
        <v>188</v>
      </c>
      <c r="L448" s="39"/>
      <c r="M448" s="193" t="s">
        <v>1</v>
      </c>
      <c r="N448" s="194" t="s">
        <v>41</v>
      </c>
      <c r="O448" s="71"/>
      <c r="P448" s="195">
        <f>O448*H448</f>
        <v>0</v>
      </c>
      <c r="Q448" s="195">
        <v>8.6800000000000002E-3</v>
      </c>
      <c r="R448" s="195">
        <f>Q448*H448</f>
        <v>0.1178744</v>
      </c>
      <c r="S448" s="195">
        <v>0</v>
      </c>
      <c r="T448" s="196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197" t="s">
        <v>189</v>
      </c>
      <c r="AT448" s="197" t="s">
        <v>184</v>
      </c>
      <c r="AU448" s="197" t="s">
        <v>86</v>
      </c>
      <c r="AY448" s="17" t="s">
        <v>182</v>
      </c>
      <c r="BE448" s="198">
        <f>IF(N448="základní",J448,0)</f>
        <v>0</v>
      </c>
      <c r="BF448" s="198">
        <f>IF(N448="snížená",J448,0)</f>
        <v>0</v>
      </c>
      <c r="BG448" s="198">
        <f>IF(N448="zákl. přenesená",J448,0)</f>
        <v>0</v>
      </c>
      <c r="BH448" s="198">
        <f>IF(N448="sníž. přenesená",J448,0)</f>
        <v>0</v>
      </c>
      <c r="BI448" s="198">
        <f>IF(N448="nulová",J448,0)</f>
        <v>0</v>
      </c>
      <c r="BJ448" s="17" t="s">
        <v>84</v>
      </c>
      <c r="BK448" s="198">
        <f>ROUND(I448*H448,2)</f>
        <v>0</v>
      </c>
      <c r="BL448" s="17" t="s">
        <v>189</v>
      </c>
      <c r="BM448" s="197" t="s">
        <v>761</v>
      </c>
    </row>
    <row r="449" spans="1:65" s="13" customFormat="1" ht="11.25">
      <c r="B449" s="199"/>
      <c r="C449" s="200"/>
      <c r="D449" s="201" t="s">
        <v>199</v>
      </c>
      <c r="E449" s="202" t="s">
        <v>1</v>
      </c>
      <c r="F449" s="203" t="s">
        <v>688</v>
      </c>
      <c r="G449" s="200"/>
      <c r="H449" s="204">
        <v>13.58</v>
      </c>
      <c r="I449" s="205"/>
      <c r="J449" s="200"/>
      <c r="K449" s="200"/>
      <c r="L449" s="206"/>
      <c r="M449" s="207"/>
      <c r="N449" s="208"/>
      <c r="O449" s="208"/>
      <c r="P449" s="208"/>
      <c r="Q449" s="208"/>
      <c r="R449" s="208"/>
      <c r="S449" s="208"/>
      <c r="T449" s="209"/>
      <c r="AT449" s="210" t="s">
        <v>199</v>
      </c>
      <c r="AU449" s="210" t="s">
        <v>86</v>
      </c>
      <c r="AV449" s="13" t="s">
        <v>86</v>
      </c>
      <c r="AW449" s="13" t="s">
        <v>32</v>
      </c>
      <c r="AX449" s="13" t="s">
        <v>84</v>
      </c>
      <c r="AY449" s="210" t="s">
        <v>182</v>
      </c>
    </row>
    <row r="450" spans="1:65" s="2" customFormat="1" ht="16.5" customHeight="1">
      <c r="A450" s="34"/>
      <c r="B450" s="35"/>
      <c r="C450" s="232" t="s">
        <v>762</v>
      </c>
      <c r="D450" s="232" t="s">
        <v>611</v>
      </c>
      <c r="E450" s="233" t="s">
        <v>742</v>
      </c>
      <c r="F450" s="234" t="s">
        <v>743</v>
      </c>
      <c r="G450" s="235" t="s">
        <v>187</v>
      </c>
      <c r="H450" s="236">
        <v>13.852</v>
      </c>
      <c r="I450" s="237"/>
      <c r="J450" s="238">
        <f>ROUND(I450*H450,2)</f>
        <v>0</v>
      </c>
      <c r="K450" s="234" t="s">
        <v>188</v>
      </c>
      <c r="L450" s="239"/>
      <c r="M450" s="240" t="s">
        <v>1</v>
      </c>
      <c r="N450" s="241" t="s">
        <v>41</v>
      </c>
      <c r="O450" s="71"/>
      <c r="P450" s="195">
        <f>O450*H450</f>
        <v>0</v>
      </c>
      <c r="Q450" s="195">
        <v>3.0599999999999998E-3</v>
      </c>
      <c r="R450" s="195">
        <f>Q450*H450</f>
        <v>4.238712E-2</v>
      </c>
      <c r="S450" s="195">
        <v>0</v>
      </c>
      <c r="T450" s="196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97" t="s">
        <v>219</v>
      </c>
      <c r="AT450" s="197" t="s">
        <v>611</v>
      </c>
      <c r="AU450" s="197" t="s">
        <v>86</v>
      </c>
      <c r="AY450" s="17" t="s">
        <v>182</v>
      </c>
      <c r="BE450" s="198">
        <f>IF(N450="základní",J450,0)</f>
        <v>0</v>
      </c>
      <c r="BF450" s="198">
        <f>IF(N450="snížená",J450,0)</f>
        <v>0</v>
      </c>
      <c r="BG450" s="198">
        <f>IF(N450="zákl. přenesená",J450,0)</f>
        <v>0</v>
      </c>
      <c r="BH450" s="198">
        <f>IF(N450="sníž. přenesená",J450,0)</f>
        <v>0</v>
      </c>
      <c r="BI450" s="198">
        <f>IF(N450="nulová",J450,0)</f>
        <v>0</v>
      </c>
      <c r="BJ450" s="17" t="s">
        <v>84</v>
      </c>
      <c r="BK450" s="198">
        <f>ROUND(I450*H450,2)</f>
        <v>0</v>
      </c>
      <c r="BL450" s="17" t="s">
        <v>189</v>
      </c>
      <c r="BM450" s="197" t="s">
        <v>763</v>
      </c>
    </row>
    <row r="451" spans="1:65" s="13" customFormat="1" ht="11.25">
      <c r="B451" s="199"/>
      <c r="C451" s="200"/>
      <c r="D451" s="201" t="s">
        <v>199</v>
      </c>
      <c r="E451" s="200"/>
      <c r="F451" s="203" t="s">
        <v>691</v>
      </c>
      <c r="G451" s="200"/>
      <c r="H451" s="204">
        <v>13.852</v>
      </c>
      <c r="I451" s="205"/>
      <c r="J451" s="200"/>
      <c r="K451" s="200"/>
      <c r="L451" s="206"/>
      <c r="M451" s="207"/>
      <c r="N451" s="208"/>
      <c r="O451" s="208"/>
      <c r="P451" s="208"/>
      <c r="Q451" s="208"/>
      <c r="R451" s="208"/>
      <c r="S451" s="208"/>
      <c r="T451" s="209"/>
      <c r="AT451" s="210" t="s">
        <v>199</v>
      </c>
      <c r="AU451" s="210" t="s">
        <v>86</v>
      </c>
      <c r="AV451" s="13" t="s">
        <v>86</v>
      </c>
      <c r="AW451" s="13" t="s">
        <v>4</v>
      </c>
      <c r="AX451" s="13" t="s">
        <v>84</v>
      </c>
      <c r="AY451" s="210" t="s">
        <v>182</v>
      </c>
    </row>
    <row r="452" spans="1:65" s="2" customFormat="1" ht="36">
      <c r="A452" s="34"/>
      <c r="B452" s="35"/>
      <c r="C452" s="186" t="s">
        <v>764</v>
      </c>
      <c r="D452" s="186" t="s">
        <v>184</v>
      </c>
      <c r="E452" s="187" t="s">
        <v>736</v>
      </c>
      <c r="F452" s="188" t="s">
        <v>737</v>
      </c>
      <c r="G452" s="189" t="s">
        <v>187</v>
      </c>
      <c r="H452" s="190">
        <v>17.98</v>
      </c>
      <c r="I452" s="191"/>
      <c r="J452" s="192">
        <f>ROUND(I452*H452,2)</f>
        <v>0</v>
      </c>
      <c r="K452" s="188" t="s">
        <v>188</v>
      </c>
      <c r="L452" s="39"/>
      <c r="M452" s="193" t="s">
        <v>1</v>
      </c>
      <c r="N452" s="194" t="s">
        <v>41</v>
      </c>
      <c r="O452" s="71"/>
      <c r="P452" s="195">
        <f>O452*H452</f>
        <v>0</v>
      </c>
      <c r="Q452" s="195">
        <v>8.6800000000000002E-3</v>
      </c>
      <c r="R452" s="195">
        <f>Q452*H452</f>
        <v>0.15606639999999999</v>
      </c>
      <c r="S452" s="195">
        <v>0</v>
      </c>
      <c r="T452" s="196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197" t="s">
        <v>189</v>
      </c>
      <c r="AT452" s="197" t="s">
        <v>184</v>
      </c>
      <c r="AU452" s="197" t="s">
        <v>86</v>
      </c>
      <c r="AY452" s="17" t="s">
        <v>182</v>
      </c>
      <c r="BE452" s="198">
        <f>IF(N452="základní",J452,0)</f>
        <v>0</v>
      </c>
      <c r="BF452" s="198">
        <f>IF(N452="snížená",J452,0)</f>
        <v>0</v>
      </c>
      <c r="BG452" s="198">
        <f>IF(N452="zákl. přenesená",J452,0)</f>
        <v>0</v>
      </c>
      <c r="BH452" s="198">
        <f>IF(N452="sníž. přenesená",J452,0)</f>
        <v>0</v>
      </c>
      <c r="BI452" s="198">
        <f>IF(N452="nulová",J452,0)</f>
        <v>0</v>
      </c>
      <c r="BJ452" s="17" t="s">
        <v>84</v>
      </c>
      <c r="BK452" s="198">
        <f>ROUND(I452*H452,2)</f>
        <v>0</v>
      </c>
      <c r="BL452" s="17" t="s">
        <v>189</v>
      </c>
      <c r="BM452" s="197" t="s">
        <v>765</v>
      </c>
    </row>
    <row r="453" spans="1:65" s="13" customFormat="1" ht="11.25">
      <c r="B453" s="199"/>
      <c r="C453" s="200"/>
      <c r="D453" s="201" t="s">
        <v>199</v>
      </c>
      <c r="E453" s="202" t="s">
        <v>1</v>
      </c>
      <c r="F453" s="203" t="s">
        <v>766</v>
      </c>
      <c r="G453" s="200"/>
      <c r="H453" s="204">
        <v>17.98</v>
      </c>
      <c r="I453" s="205"/>
      <c r="J453" s="200"/>
      <c r="K453" s="200"/>
      <c r="L453" s="206"/>
      <c r="M453" s="207"/>
      <c r="N453" s="208"/>
      <c r="O453" s="208"/>
      <c r="P453" s="208"/>
      <c r="Q453" s="208"/>
      <c r="R453" s="208"/>
      <c r="S453" s="208"/>
      <c r="T453" s="209"/>
      <c r="AT453" s="210" t="s">
        <v>199</v>
      </c>
      <c r="AU453" s="210" t="s">
        <v>86</v>
      </c>
      <c r="AV453" s="13" t="s">
        <v>86</v>
      </c>
      <c r="AW453" s="13" t="s">
        <v>32</v>
      </c>
      <c r="AX453" s="13" t="s">
        <v>84</v>
      </c>
      <c r="AY453" s="210" t="s">
        <v>182</v>
      </c>
    </row>
    <row r="454" spans="1:65" s="2" customFormat="1" ht="16.5" customHeight="1">
      <c r="A454" s="34"/>
      <c r="B454" s="35"/>
      <c r="C454" s="232" t="s">
        <v>767</v>
      </c>
      <c r="D454" s="232" t="s">
        <v>611</v>
      </c>
      <c r="E454" s="233" t="s">
        <v>742</v>
      </c>
      <c r="F454" s="234" t="s">
        <v>743</v>
      </c>
      <c r="G454" s="235" t="s">
        <v>187</v>
      </c>
      <c r="H454" s="236">
        <v>18.34</v>
      </c>
      <c r="I454" s="237"/>
      <c r="J454" s="238">
        <f>ROUND(I454*H454,2)</f>
        <v>0</v>
      </c>
      <c r="K454" s="234" t="s">
        <v>188</v>
      </c>
      <c r="L454" s="239"/>
      <c r="M454" s="240" t="s">
        <v>1</v>
      </c>
      <c r="N454" s="241" t="s">
        <v>41</v>
      </c>
      <c r="O454" s="71"/>
      <c r="P454" s="195">
        <f>O454*H454</f>
        <v>0</v>
      </c>
      <c r="Q454" s="195">
        <v>3.0599999999999998E-3</v>
      </c>
      <c r="R454" s="195">
        <f>Q454*H454</f>
        <v>5.6120399999999994E-2</v>
      </c>
      <c r="S454" s="195">
        <v>0</v>
      </c>
      <c r="T454" s="196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197" t="s">
        <v>219</v>
      </c>
      <c r="AT454" s="197" t="s">
        <v>611</v>
      </c>
      <c r="AU454" s="197" t="s">
        <v>86</v>
      </c>
      <c r="AY454" s="17" t="s">
        <v>182</v>
      </c>
      <c r="BE454" s="198">
        <f>IF(N454="základní",J454,0)</f>
        <v>0</v>
      </c>
      <c r="BF454" s="198">
        <f>IF(N454="snížená",J454,0)</f>
        <v>0</v>
      </c>
      <c r="BG454" s="198">
        <f>IF(N454="zákl. přenesená",J454,0)</f>
        <v>0</v>
      </c>
      <c r="BH454" s="198">
        <f>IF(N454="sníž. přenesená",J454,0)</f>
        <v>0</v>
      </c>
      <c r="BI454" s="198">
        <f>IF(N454="nulová",J454,0)</f>
        <v>0</v>
      </c>
      <c r="BJ454" s="17" t="s">
        <v>84</v>
      </c>
      <c r="BK454" s="198">
        <f>ROUND(I454*H454,2)</f>
        <v>0</v>
      </c>
      <c r="BL454" s="17" t="s">
        <v>189</v>
      </c>
      <c r="BM454" s="197" t="s">
        <v>768</v>
      </c>
    </row>
    <row r="455" spans="1:65" s="13" customFormat="1" ht="11.25">
      <c r="B455" s="199"/>
      <c r="C455" s="200"/>
      <c r="D455" s="201" t="s">
        <v>199</v>
      </c>
      <c r="E455" s="200"/>
      <c r="F455" s="203" t="s">
        <v>769</v>
      </c>
      <c r="G455" s="200"/>
      <c r="H455" s="204">
        <v>18.34</v>
      </c>
      <c r="I455" s="205"/>
      <c r="J455" s="200"/>
      <c r="K455" s="200"/>
      <c r="L455" s="206"/>
      <c r="M455" s="207"/>
      <c r="N455" s="208"/>
      <c r="O455" s="208"/>
      <c r="P455" s="208"/>
      <c r="Q455" s="208"/>
      <c r="R455" s="208"/>
      <c r="S455" s="208"/>
      <c r="T455" s="209"/>
      <c r="AT455" s="210" t="s">
        <v>199</v>
      </c>
      <c r="AU455" s="210" t="s">
        <v>86</v>
      </c>
      <c r="AV455" s="13" t="s">
        <v>86</v>
      </c>
      <c r="AW455" s="13" t="s">
        <v>4</v>
      </c>
      <c r="AX455" s="13" t="s">
        <v>84</v>
      </c>
      <c r="AY455" s="210" t="s">
        <v>182</v>
      </c>
    </row>
    <row r="456" spans="1:65" s="2" customFormat="1" ht="36">
      <c r="A456" s="34"/>
      <c r="B456" s="35"/>
      <c r="C456" s="186" t="s">
        <v>770</v>
      </c>
      <c r="D456" s="186" t="s">
        <v>184</v>
      </c>
      <c r="E456" s="187" t="s">
        <v>771</v>
      </c>
      <c r="F456" s="188" t="s">
        <v>772</v>
      </c>
      <c r="G456" s="189" t="s">
        <v>187</v>
      </c>
      <c r="H456" s="190">
        <v>56.24</v>
      </c>
      <c r="I456" s="191"/>
      <c r="J456" s="192">
        <f>ROUND(I456*H456,2)</f>
        <v>0</v>
      </c>
      <c r="K456" s="188" t="s">
        <v>188</v>
      </c>
      <c r="L456" s="39"/>
      <c r="M456" s="193" t="s">
        <v>1</v>
      </c>
      <c r="N456" s="194" t="s">
        <v>41</v>
      </c>
      <c r="O456" s="71"/>
      <c r="P456" s="195">
        <f>O456*H456</f>
        <v>0</v>
      </c>
      <c r="Q456" s="195">
        <v>8.6199999999999992E-3</v>
      </c>
      <c r="R456" s="195">
        <f>Q456*H456</f>
        <v>0.48478879999999996</v>
      </c>
      <c r="S456" s="195">
        <v>0</v>
      </c>
      <c r="T456" s="196">
        <f>S456*H456</f>
        <v>0</v>
      </c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R456" s="197" t="s">
        <v>189</v>
      </c>
      <c r="AT456" s="197" t="s">
        <v>184</v>
      </c>
      <c r="AU456" s="197" t="s">
        <v>86</v>
      </c>
      <c r="AY456" s="17" t="s">
        <v>182</v>
      </c>
      <c r="BE456" s="198">
        <f>IF(N456="základní",J456,0)</f>
        <v>0</v>
      </c>
      <c r="BF456" s="198">
        <f>IF(N456="snížená",J456,0)</f>
        <v>0</v>
      </c>
      <c r="BG456" s="198">
        <f>IF(N456="zákl. přenesená",J456,0)</f>
        <v>0</v>
      </c>
      <c r="BH456" s="198">
        <f>IF(N456="sníž. přenesená",J456,0)</f>
        <v>0</v>
      </c>
      <c r="BI456" s="198">
        <f>IF(N456="nulová",J456,0)</f>
        <v>0</v>
      </c>
      <c r="BJ456" s="17" t="s">
        <v>84</v>
      </c>
      <c r="BK456" s="198">
        <f>ROUND(I456*H456,2)</f>
        <v>0</v>
      </c>
      <c r="BL456" s="17" t="s">
        <v>189</v>
      </c>
      <c r="BM456" s="197" t="s">
        <v>773</v>
      </c>
    </row>
    <row r="457" spans="1:65" s="13" customFormat="1" ht="11.25">
      <c r="B457" s="199"/>
      <c r="C457" s="200"/>
      <c r="D457" s="201" t="s">
        <v>199</v>
      </c>
      <c r="E457" s="202" t="s">
        <v>1</v>
      </c>
      <c r="F457" s="203" t="s">
        <v>774</v>
      </c>
      <c r="G457" s="200"/>
      <c r="H457" s="204">
        <v>56.24</v>
      </c>
      <c r="I457" s="205"/>
      <c r="J457" s="200"/>
      <c r="K457" s="200"/>
      <c r="L457" s="206"/>
      <c r="M457" s="207"/>
      <c r="N457" s="208"/>
      <c r="O457" s="208"/>
      <c r="P457" s="208"/>
      <c r="Q457" s="208"/>
      <c r="R457" s="208"/>
      <c r="S457" s="208"/>
      <c r="T457" s="209"/>
      <c r="AT457" s="210" t="s">
        <v>199</v>
      </c>
      <c r="AU457" s="210" t="s">
        <v>86</v>
      </c>
      <c r="AV457" s="13" t="s">
        <v>86</v>
      </c>
      <c r="AW457" s="13" t="s">
        <v>32</v>
      </c>
      <c r="AX457" s="13" t="s">
        <v>84</v>
      </c>
      <c r="AY457" s="210" t="s">
        <v>182</v>
      </c>
    </row>
    <row r="458" spans="1:65" s="2" customFormat="1" ht="24">
      <c r="A458" s="34"/>
      <c r="B458" s="35"/>
      <c r="C458" s="232" t="s">
        <v>775</v>
      </c>
      <c r="D458" s="232" t="s">
        <v>611</v>
      </c>
      <c r="E458" s="233" t="s">
        <v>776</v>
      </c>
      <c r="F458" s="234" t="s">
        <v>777</v>
      </c>
      <c r="G458" s="235" t="s">
        <v>187</v>
      </c>
      <c r="H458" s="236">
        <v>57.365000000000002</v>
      </c>
      <c r="I458" s="237"/>
      <c r="J458" s="238">
        <f>ROUND(I458*H458,2)</f>
        <v>0</v>
      </c>
      <c r="K458" s="234" t="s">
        <v>188</v>
      </c>
      <c r="L458" s="239"/>
      <c r="M458" s="240" t="s">
        <v>1</v>
      </c>
      <c r="N458" s="241" t="s">
        <v>41</v>
      </c>
      <c r="O458" s="71"/>
      <c r="P458" s="195">
        <f>O458*H458</f>
        <v>0</v>
      </c>
      <c r="Q458" s="195">
        <v>6.6E-3</v>
      </c>
      <c r="R458" s="195">
        <f>Q458*H458</f>
        <v>0.37860900000000003</v>
      </c>
      <c r="S458" s="195">
        <v>0</v>
      </c>
      <c r="T458" s="196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197" t="s">
        <v>219</v>
      </c>
      <c r="AT458" s="197" t="s">
        <v>611</v>
      </c>
      <c r="AU458" s="197" t="s">
        <v>86</v>
      </c>
      <c r="AY458" s="17" t="s">
        <v>182</v>
      </c>
      <c r="BE458" s="198">
        <f>IF(N458="základní",J458,0)</f>
        <v>0</v>
      </c>
      <c r="BF458" s="198">
        <f>IF(N458="snížená",J458,0)</f>
        <v>0</v>
      </c>
      <c r="BG458" s="198">
        <f>IF(N458="zákl. přenesená",J458,0)</f>
        <v>0</v>
      </c>
      <c r="BH458" s="198">
        <f>IF(N458="sníž. přenesená",J458,0)</f>
        <v>0</v>
      </c>
      <c r="BI458" s="198">
        <f>IF(N458="nulová",J458,0)</f>
        <v>0</v>
      </c>
      <c r="BJ458" s="17" t="s">
        <v>84</v>
      </c>
      <c r="BK458" s="198">
        <f>ROUND(I458*H458,2)</f>
        <v>0</v>
      </c>
      <c r="BL458" s="17" t="s">
        <v>189</v>
      </c>
      <c r="BM458" s="197" t="s">
        <v>778</v>
      </c>
    </row>
    <row r="459" spans="1:65" s="13" customFormat="1" ht="11.25">
      <c r="B459" s="199"/>
      <c r="C459" s="200"/>
      <c r="D459" s="201" t="s">
        <v>199</v>
      </c>
      <c r="E459" s="200"/>
      <c r="F459" s="203" t="s">
        <v>779</v>
      </c>
      <c r="G459" s="200"/>
      <c r="H459" s="204">
        <v>57.365000000000002</v>
      </c>
      <c r="I459" s="205"/>
      <c r="J459" s="200"/>
      <c r="K459" s="200"/>
      <c r="L459" s="206"/>
      <c r="M459" s="207"/>
      <c r="N459" s="208"/>
      <c r="O459" s="208"/>
      <c r="P459" s="208"/>
      <c r="Q459" s="208"/>
      <c r="R459" s="208"/>
      <c r="S459" s="208"/>
      <c r="T459" s="209"/>
      <c r="AT459" s="210" t="s">
        <v>199</v>
      </c>
      <c r="AU459" s="210" t="s">
        <v>86</v>
      </c>
      <c r="AV459" s="13" t="s">
        <v>86</v>
      </c>
      <c r="AW459" s="13" t="s">
        <v>4</v>
      </c>
      <c r="AX459" s="13" t="s">
        <v>84</v>
      </c>
      <c r="AY459" s="210" t="s">
        <v>182</v>
      </c>
    </row>
    <row r="460" spans="1:65" s="2" customFormat="1" ht="24">
      <c r="A460" s="34"/>
      <c r="B460" s="35"/>
      <c r="C460" s="186" t="s">
        <v>780</v>
      </c>
      <c r="D460" s="186" t="s">
        <v>184</v>
      </c>
      <c r="E460" s="187" t="s">
        <v>781</v>
      </c>
      <c r="F460" s="188" t="s">
        <v>782</v>
      </c>
      <c r="G460" s="189" t="s">
        <v>232</v>
      </c>
      <c r="H460" s="190">
        <v>466.37</v>
      </c>
      <c r="I460" s="191"/>
      <c r="J460" s="192">
        <f>ROUND(I460*H460,2)</f>
        <v>0</v>
      </c>
      <c r="K460" s="188" t="s">
        <v>188</v>
      </c>
      <c r="L460" s="39"/>
      <c r="M460" s="193" t="s">
        <v>1</v>
      </c>
      <c r="N460" s="194" t="s">
        <v>41</v>
      </c>
      <c r="O460" s="71"/>
      <c r="P460" s="195">
        <f>O460*H460</f>
        <v>0</v>
      </c>
      <c r="Q460" s="195">
        <v>3.0000000000000001E-5</v>
      </c>
      <c r="R460" s="195">
        <f>Q460*H460</f>
        <v>1.3991100000000001E-2</v>
      </c>
      <c r="S460" s="195">
        <v>0</v>
      </c>
      <c r="T460" s="196">
        <f>S460*H460</f>
        <v>0</v>
      </c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R460" s="197" t="s">
        <v>189</v>
      </c>
      <c r="AT460" s="197" t="s">
        <v>184</v>
      </c>
      <c r="AU460" s="197" t="s">
        <v>86</v>
      </c>
      <c r="AY460" s="17" t="s">
        <v>182</v>
      </c>
      <c r="BE460" s="198">
        <f>IF(N460="základní",J460,0)</f>
        <v>0</v>
      </c>
      <c r="BF460" s="198">
        <f>IF(N460="snížená",J460,0)</f>
        <v>0</v>
      </c>
      <c r="BG460" s="198">
        <f>IF(N460="zákl. přenesená",J460,0)</f>
        <v>0</v>
      </c>
      <c r="BH460" s="198">
        <f>IF(N460="sníž. přenesená",J460,0)</f>
        <v>0</v>
      </c>
      <c r="BI460" s="198">
        <f>IF(N460="nulová",J460,0)</f>
        <v>0</v>
      </c>
      <c r="BJ460" s="17" t="s">
        <v>84</v>
      </c>
      <c r="BK460" s="198">
        <f>ROUND(I460*H460,2)</f>
        <v>0</v>
      </c>
      <c r="BL460" s="17" t="s">
        <v>189</v>
      </c>
      <c r="BM460" s="197" t="s">
        <v>783</v>
      </c>
    </row>
    <row r="461" spans="1:65" s="2" customFormat="1" ht="24">
      <c r="A461" s="34"/>
      <c r="B461" s="35"/>
      <c r="C461" s="232" t="s">
        <v>784</v>
      </c>
      <c r="D461" s="232" t="s">
        <v>611</v>
      </c>
      <c r="E461" s="233" t="s">
        <v>785</v>
      </c>
      <c r="F461" s="234" t="s">
        <v>786</v>
      </c>
      <c r="G461" s="235" t="s">
        <v>232</v>
      </c>
      <c r="H461" s="236">
        <v>489.68900000000002</v>
      </c>
      <c r="I461" s="237"/>
      <c r="J461" s="238">
        <f>ROUND(I461*H461,2)</f>
        <v>0</v>
      </c>
      <c r="K461" s="234" t="s">
        <v>188</v>
      </c>
      <c r="L461" s="239"/>
      <c r="M461" s="240" t="s">
        <v>1</v>
      </c>
      <c r="N461" s="241" t="s">
        <v>41</v>
      </c>
      <c r="O461" s="71"/>
      <c r="P461" s="195">
        <f>O461*H461</f>
        <v>0</v>
      </c>
      <c r="Q461" s="195">
        <v>7.6000000000000004E-4</v>
      </c>
      <c r="R461" s="195">
        <f>Q461*H461</f>
        <v>0.37216364000000002</v>
      </c>
      <c r="S461" s="195">
        <v>0</v>
      </c>
      <c r="T461" s="196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197" t="s">
        <v>219</v>
      </c>
      <c r="AT461" s="197" t="s">
        <v>611</v>
      </c>
      <c r="AU461" s="197" t="s">
        <v>86</v>
      </c>
      <c r="AY461" s="17" t="s">
        <v>182</v>
      </c>
      <c r="BE461" s="198">
        <f>IF(N461="základní",J461,0)</f>
        <v>0</v>
      </c>
      <c r="BF461" s="198">
        <f>IF(N461="snížená",J461,0)</f>
        <v>0</v>
      </c>
      <c r="BG461" s="198">
        <f>IF(N461="zákl. přenesená",J461,0)</f>
        <v>0</v>
      </c>
      <c r="BH461" s="198">
        <f>IF(N461="sníž. přenesená",J461,0)</f>
        <v>0</v>
      </c>
      <c r="BI461" s="198">
        <f>IF(N461="nulová",J461,0)</f>
        <v>0</v>
      </c>
      <c r="BJ461" s="17" t="s">
        <v>84</v>
      </c>
      <c r="BK461" s="198">
        <f>ROUND(I461*H461,2)</f>
        <v>0</v>
      </c>
      <c r="BL461" s="17" t="s">
        <v>189</v>
      </c>
      <c r="BM461" s="197" t="s">
        <v>787</v>
      </c>
    </row>
    <row r="462" spans="1:65" s="13" customFormat="1" ht="11.25">
      <c r="B462" s="199"/>
      <c r="C462" s="200"/>
      <c r="D462" s="201" t="s">
        <v>199</v>
      </c>
      <c r="E462" s="200"/>
      <c r="F462" s="203" t="s">
        <v>788</v>
      </c>
      <c r="G462" s="200"/>
      <c r="H462" s="204">
        <v>489.68900000000002</v>
      </c>
      <c r="I462" s="205"/>
      <c r="J462" s="200"/>
      <c r="K462" s="200"/>
      <c r="L462" s="206"/>
      <c r="M462" s="207"/>
      <c r="N462" s="208"/>
      <c r="O462" s="208"/>
      <c r="P462" s="208"/>
      <c r="Q462" s="208"/>
      <c r="R462" s="208"/>
      <c r="S462" s="208"/>
      <c r="T462" s="209"/>
      <c r="AT462" s="210" t="s">
        <v>199</v>
      </c>
      <c r="AU462" s="210" t="s">
        <v>86</v>
      </c>
      <c r="AV462" s="13" t="s">
        <v>86</v>
      </c>
      <c r="AW462" s="13" t="s">
        <v>4</v>
      </c>
      <c r="AX462" s="13" t="s">
        <v>84</v>
      </c>
      <c r="AY462" s="210" t="s">
        <v>182</v>
      </c>
    </row>
    <row r="463" spans="1:65" s="2" customFormat="1" ht="16.5" customHeight="1">
      <c r="A463" s="34"/>
      <c r="B463" s="35"/>
      <c r="C463" s="186" t="s">
        <v>789</v>
      </c>
      <c r="D463" s="186" t="s">
        <v>184</v>
      </c>
      <c r="E463" s="187" t="s">
        <v>790</v>
      </c>
      <c r="F463" s="188" t="s">
        <v>791</v>
      </c>
      <c r="G463" s="189" t="s">
        <v>232</v>
      </c>
      <c r="H463" s="190">
        <v>355.92</v>
      </c>
      <c r="I463" s="191"/>
      <c r="J463" s="192">
        <f>ROUND(I463*H463,2)</f>
        <v>0</v>
      </c>
      <c r="K463" s="188" t="s">
        <v>188</v>
      </c>
      <c r="L463" s="39"/>
      <c r="M463" s="193" t="s">
        <v>1</v>
      </c>
      <c r="N463" s="194" t="s">
        <v>41</v>
      </c>
      <c r="O463" s="71"/>
      <c r="P463" s="195">
        <f>O463*H463</f>
        <v>0</v>
      </c>
      <c r="Q463" s="195">
        <v>0</v>
      </c>
      <c r="R463" s="195">
        <f>Q463*H463</f>
        <v>0</v>
      </c>
      <c r="S463" s="195">
        <v>0</v>
      </c>
      <c r="T463" s="196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197" t="s">
        <v>189</v>
      </c>
      <c r="AT463" s="197" t="s">
        <v>184</v>
      </c>
      <c r="AU463" s="197" t="s">
        <v>86</v>
      </c>
      <c r="AY463" s="17" t="s">
        <v>182</v>
      </c>
      <c r="BE463" s="198">
        <f>IF(N463="základní",J463,0)</f>
        <v>0</v>
      </c>
      <c r="BF463" s="198">
        <f>IF(N463="snížená",J463,0)</f>
        <v>0</v>
      </c>
      <c r="BG463" s="198">
        <f>IF(N463="zákl. přenesená",J463,0)</f>
        <v>0</v>
      </c>
      <c r="BH463" s="198">
        <f>IF(N463="sníž. přenesená",J463,0)</f>
        <v>0</v>
      </c>
      <c r="BI463" s="198">
        <f>IF(N463="nulová",J463,0)</f>
        <v>0</v>
      </c>
      <c r="BJ463" s="17" t="s">
        <v>84</v>
      </c>
      <c r="BK463" s="198">
        <f>ROUND(I463*H463,2)</f>
        <v>0</v>
      </c>
      <c r="BL463" s="17" t="s">
        <v>189</v>
      </c>
      <c r="BM463" s="197" t="s">
        <v>792</v>
      </c>
    </row>
    <row r="464" spans="1:65" s="13" customFormat="1" ht="11.25">
      <c r="B464" s="199"/>
      <c r="C464" s="200"/>
      <c r="D464" s="201" t="s">
        <v>199</v>
      </c>
      <c r="E464" s="202" t="s">
        <v>1</v>
      </c>
      <c r="F464" s="203" t="s">
        <v>793</v>
      </c>
      <c r="G464" s="200"/>
      <c r="H464" s="204">
        <v>355.92</v>
      </c>
      <c r="I464" s="205"/>
      <c r="J464" s="200"/>
      <c r="K464" s="200"/>
      <c r="L464" s="206"/>
      <c r="M464" s="207"/>
      <c r="N464" s="208"/>
      <c r="O464" s="208"/>
      <c r="P464" s="208"/>
      <c r="Q464" s="208"/>
      <c r="R464" s="208"/>
      <c r="S464" s="208"/>
      <c r="T464" s="209"/>
      <c r="AT464" s="210" t="s">
        <v>199</v>
      </c>
      <c r="AU464" s="210" t="s">
        <v>86</v>
      </c>
      <c r="AV464" s="13" t="s">
        <v>86</v>
      </c>
      <c r="AW464" s="13" t="s">
        <v>32</v>
      </c>
      <c r="AX464" s="13" t="s">
        <v>84</v>
      </c>
      <c r="AY464" s="210" t="s">
        <v>182</v>
      </c>
    </row>
    <row r="465" spans="1:65" s="2" customFormat="1" ht="24">
      <c r="A465" s="34"/>
      <c r="B465" s="35"/>
      <c r="C465" s="232" t="s">
        <v>794</v>
      </c>
      <c r="D465" s="232" t="s">
        <v>611</v>
      </c>
      <c r="E465" s="233" t="s">
        <v>795</v>
      </c>
      <c r="F465" s="234" t="s">
        <v>796</v>
      </c>
      <c r="G465" s="235" t="s">
        <v>232</v>
      </c>
      <c r="H465" s="236">
        <v>373.71600000000001</v>
      </c>
      <c r="I465" s="237"/>
      <c r="J465" s="238">
        <f>ROUND(I465*H465,2)</f>
        <v>0</v>
      </c>
      <c r="K465" s="234" t="s">
        <v>188</v>
      </c>
      <c r="L465" s="239"/>
      <c r="M465" s="240" t="s">
        <v>1</v>
      </c>
      <c r="N465" s="241" t="s">
        <v>41</v>
      </c>
      <c r="O465" s="71"/>
      <c r="P465" s="195">
        <f>O465*H465</f>
        <v>0</v>
      </c>
      <c r="Q465" s="195">
        <v>1.1E-4</v>
      </c>
      <c r="R465" s="195">
        <f>Q465*H465</f>
        <v>4.1108760000000001E-2</v>
      </c>
      <c r="S465" s="195">
        <v>0</v>
      </c>
      <c r="T465" s="196">
        <f>S465*H465</f>
        <v>0</v>
      </c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R465" s="197" t="s">
        <v>219</v>
      </c>
      <c r="AT465" s="197" t="s">
        <v>611</v>
      </c>
      <c r="AU465" s="197" t="s">
        <v>86</v>
      </c>
      <c r="AY465" s="17" t="s">
        <v>182</v>
      </c>
      <c r="BE465" s="198">
        <f>IF(N465="základní",J465,0)</f>
        <v>0</v>
      </c>
      <c r="BF465" s="198">
        <f>IF(N465="snížená",J465,0)</f>
        <v>0</v>
      </c>
      <c r="BG465" s="198">
        <f>IF(N465="zákl. přenesená",J465,0)</f>
        <v>0</v>
      </c>
      <c r="BH465" s="198">
        <f>IF(N465="sníž. přenesená",J465,0)</f>
        <v>0</v>
      </c>
      <c r="BI465" s="198">
        <f>IF(N465="nulová",J465,0)</f>
        <v>0</v>
      </c>
      <c r="BJ465" s="17" t="s">
        <v>84</v>
      </c>
      <c r="BK465" s="198">
        <f>ROUND(I465*H465,2)</f>
        <v>0</v>
      </c>
      <c r="BL465" s="17" t="s">
        <v>189</v>
      </c>
      <c r="BM465" s="197" t="s">
        <v>797</v>
      </c>
    </row>
    <row r="466" spans="1:65" s="13" customFormat="1" ht="11.25">
      <c r="B466" s="199"/>
      <c r="C466" s="200"/>
      <c r="D466" s="201" t="s">
        <v>199</v>
      </c>
      <c r="E466" s="200"/>
      <c r="F466" s="203" t="s">
        <v>798</v>
      </c>
      <c r="G466" s="200"/>
      <c r="H466" s="204">
        <v>373.71600000000001</v>
      </c>
      <c r="I466" s="205"/>
      <c r="J466" s="200"/>
      <c r="K466" s="200"/>
      <c r="L466" s="206"/>
      <c r="M466" s="207"/>
      <c r="N466" s="208"/>
      <c r="O466" s="208"/>
      <c r="P466" s="208"/>
      <c r="Q466" s="208"/>
      <c r="R466" s="208"/>
      <c r="S466" s="208"/>
      <c r="T466" s="209"/>
      <c r="AT466" s="210" t="s">
        <v>199</v>
      </c>
      <c r="AU466" s="210" t="s">
        <v>86</v>
      </c>
      <c r="AV466" s="13" t="s">
        <v>86</v>
      </c>
      <c r="AW466" s="13" t="s">
        <v>4</v>
      </c>
      <c r="AX466" s="13" t="s">
        <v>84</v>
      </c>
      <c r="AY466" s="210" t="s">
        <v>182</v>
      </c>
    </row>
    <row r="467" spans="1:65" s="2" customFormat="1" ht="24">
      <c r="A467" s="34"/>
      <c r="B467" s="35"/>
      <c r="C467" s="186" t="s">
        <v>799</v>
      </c>
      <c r="D467" s="186" t="s">
        <v>184</v>
      </c>
      <c r="E467" s="187" t="s">
        <v>800</v>
      </c>
      <c r="F467" s="188" t="s">
        <v>801</v>
      </c>
      <c r="G467" s="189" t="s">
        <v>187</v>
      </c>
      <c r="H467" s="190">
        <v>234.95</v>
      </c>
      <c r="I467" s="191"/>
      <c r="J467" s="192">
        <f>ROUND(I467*H467,2)</f>
        <v>0</v>
      </c>
      <c r="K467" s="188" t="s">
        <v>188</v>
      </c>
      <c r="L467" s="39"/>
      <c r="M467" s="193" t="s">
        <v>1</v>
      </c>
      <c r="N467" s="194" t="s">
        <v>41</v>
      </c>
      <c r="O467" s="71"/>
      <c r="P467" s="195">
        <f>O467*H467</f>
        <v>0</v>
      </c>
      <c r="Q467" s="195">
        <v>3.15E-2</v>
      </c>
      <c r="R467" s="195">
        <f>Q467*H467</f>
        <v>7.400925</v>
      </c>
      <c r="S467" s="195">
        <v>0</v>
      </c>
      <c r="T467" s="196">
        <f>S467*H467</f>
        <v>0</v>
      </c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R467" s="197" t="s">
        <v>189</v>
      </c>
      <c r="AT467" s="197" t="s">
        <v>184</v>
      </c>
      <c r="AU467" s="197" t="s">
        <v>86</v>
      </c>
      <c r="AY467" s="17" t="s">
        <v>182</v>
      </c>
      <c r="BE467" s="198">
        <f>IF(N467="základní",J467,0)</f>
        <v>0</v>
      </c>
      <c r="BF467" s="198">
        <f>IF(N467="snížená",J467,0)</f>
        <v>0</v>
      </c>
      <c r="BG467" s="198">
        <f>IF(N467="zákl. přenesená",J467,0)</f>
        <v>0</v>
      </c>
      <c r="BH467" s="198">
        <f>IF(N467="sníž. přenesená",J467,0)</f>
        <v>0</v>
      </c>
      <c r="BI467" s="198">
        <f>IF(N467="nulová",J467,0)</f>
        <v>0</v>
      </c>
      <c r="BJ467" s="17" t="s">
        <v>84</v>
      </c>
      <c r="BK467" s="198">
        <f>ROUND(I467*H467,2)</f>
        <v>0</v>
      </c>
      <c r="BL467" s="17" t="s">
        <v>189</v>
      </c>
      <c r="BM467" s="197" t="s">
        <v>802</v>
      </c>
    </row>
    <row r="468" spans="1:65" s="13" customFormat="1" ht="11.25">
      <c r="B468" s="199"/>
      <c r="C468" s="200"/>
      <c r="D468" s="201" t="s">
        <v>199</v>
      </c>
      <c r="E468" s="202" t="s">
        <v>1</v>
      </c>
      <c r="F468" s="203" t="s">
        <v>803</v>
      </c>
      <c r="G468" s="200"/>
      <c r="H468" s="204">
        <v>229.45</v>
      </c>
      <c r="I468" s="205"/>
      <c r="J468" s="200"/>
      <c r="K468" s="200"/>
      <c r="L468" s="206"/>
      <c r="M468" s="207"/>
      <c r="N468" s="208"/>
      <c r="O468" s="208"/>
      <c r="P468" s="208"/>
      <c r="Q468" s="208"/>
      <c r="R468" s="208"/>
      <c r="S468" s="208"/>
      <c r="T468" s="209"/>
      <c r="AT468" s="210" t="s">
        <v>199</v>
      </c>
      <c r="AU468" s="210" t="s">
        <v>86</v>
      </c>
      <c r="AV468" s="13" t="s">
        <v>86</v>
      </c>
      <c r="AW468" s="13" t="s">
        <v>32</v>
      </c>
      <c r="AX468" s="13" t="s">
        <v>76</v>
      </c>
      <c r="AY468" s="210" t="s">
        <v>182</v>
      </c>
    </row>
    <row r="469" spans="1:65" s="13" customFormat="1" ht="11.25">
      <c r="B469" s="199"/>
      <c r="C469" s="200"/>
      <c r="D469" s="201" t="s">
        <v>199</v>
      </c>
      <c r="E469" s="202" t="s">
        <v>1</v>
      </c>
      <c r="F469" s="203" t="s">
        <v>292</v>
      </c>
      <c r="G469" s="200"/>
      <c r="H469" s="204">
        <v>5.5</v>
      </c>
      <c r="I469" s="205"/>
      <c r="J469" s="200"/>
      <c r="K469" s="200"/>
      <c r="L469" s="206"/>
      <c r="M469" s="207"/>
      <c r="N469" s="208"/>
      <c r="O469" s="208"/>
      <c r="P469" s="208"/>
      <c r="Q469" s="208"/>
      <c r="R469" s="208"/>
      <c r="S469" s="208"/>
      <c r="T469" s="209"/>
      <c r="AT469" s="210" t="s">
        <v>199</v>
      </c>
      <c r="AU469" s="210" t="s">
        <v>86</v>
      </c>
      <c r="AV469" s="13" t="s">
        <v>86</v>
      </c>
      <c r="AW469" s="13" t="s">
        <v>32</v>
      </c>
      <c r="AX469" s="13" t="s">
        <v>76</v>
      </c>
      <c r="AY469" s="210" t="s">
        <v>182</v>
      </c>
    </row>
    <row r="470" spans="1:65" s="14" customFormat="1" ht="11.25">
      <c r="B470" s="211"/>
      <c r="C470" s="212"/>
      <c r="D470" s="201" t="s">
        <v>199</v>
      </c>
      <c r="E470" s="213" t="s">
        <v>1</v>
      </c>
      <c r="F470" s="214" t="s">
        <v>244</v>
      </c>
      <c r="G470" s="212"/>
      <c r="H470" s="215">
        <v>234.95</v>
      </c>
      <c r="I470" s="216"/>
      <c r="J470" s="212"/>
      <c r="K470" s="212"/>
      <c r="L470" s="217"/>
      <c r="M470" s="218"/>
      <c r="N470" s="219"/>
      <c r="O470" s="219"/>
      <c r="P470" s="219"/>
      <c r="Q470" s="219"/>
      <c r="R470" s="219"/>
      <c r="S470" s="219"/>
      <c r="T470" s="220"/>
      <c r="AT470" s="221" t="s">
        <v>199</v>
      </c>
      <c r="AU470" s="221" t="s">
        <v>86</v>
      </c>
      <c r="AV470" s="14" t="s">
        <v>189</v>
      </c>
      <c r="AW470" s="14" t="s">
        <v>32</v>
      </c>
      <c r="AX470" s="14" t="s">
        <v>84</v>
      </c>
      <c r="AY470" s="221" t="s">
        <v>182</v>
      </c>
    </row>
    <row r="471" spans="1:65" s="2" customFormat="1" ht="24">
      <c r="A471" s="34"/>
      <c r="B471" s="35"/>
      <c r="C471" s="186" t="s">
        <v>804</v>
      </c>
      <c r="D471" s="186" t="s">
        <v>184</v>
      </c>
      <c r="E471" s="187" t="s">
        <v>805</v>
      </c>
      <c r="F471" s="188" t="s">
        <v>806</v>
      </c>
      <c r="G471" s="189" t="s">
        <v>187</v>
      </c>
      <c r="H471" s="190">
        <v>10.59</v>
      </c>
      <c r="I471" s="191"/>
      <c r="J471" s="192">
        <f>ROUND(I471*H471,2)</f>
        <v>0</v>
      </c>
      <c r="K471" s="188" t="s">
        <v>188</v>
      </c>
      <c r="L471" s="39"/>
      <c r="M471" s="193" t="s">
        <v>1</v>
      </c>
      <c r="N471" s="194" t="s">
        <v>41</v>
      </c>
      <c r="O471" s="71"/>
      <c r="P471" s="195">
        <f>O471*H471</f>
        <v>0</v>
      </c>
      <c r="Q471" s="195">
        <v>6.28E-3</v>
      </c>
      <c r="R471" s="195">
        <f>Q471*H471</f>
        <v>6.65052E-2</v>
      </c>
      <c r="S471" s="195">
        <v>0</v>
      </c>
      <c r="T471" s="196">
        <f>S471*H471</f>
        <v>0</v>
      </c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R471" s="197" t="s">
        <v>189</v>
      </c>
      <c r="AT471" s="197" t="s">
        <v>184</v>
      </c>
      <c r="AU471" s="197" t="s">
        <v>86</v>
      </c>
      <c r="AY471" s="17" t="s">
        <v>182</v>
      </c>
      <c r="BE471" s="198">
        <f>IF(N471="základní",J471,0)</f>
        <v>0</v>
      </c>
      <c r="BF471" s="198">
        <f>IF(N471="snížená",J471,0)</f>
        <v>0</v>
      </c>
      <c r="BG471" s="198">
        <f>IF(N471="zákl. přenesená",J471,0)</f>
        <v>0</v>
      </c>
      <c r="BH471" s="198">
        <f>IF(N471="sníž. přenesená",J471,0)</f>
        <v>0</v>
      </c>
      <c r="BI471" s="198">
        <f>IF(N471="nulová",J471,0)</f>
        <v>0</v>
      </c>
      <c r="BJ471" s="17" t="s">
        <v>84</v>
      </c>
      <c r="BK471" s="198">
        <f>ROUND(I471*H471,2)</f>
        <v>0</v>
      </c>
      <c r="BL471" s="17" t="s">
        <v>189</v>
      </c>
      <c r="BM471" s="197" t="s">
        <v>807</v>
      </c>
    </row>
    <row r="472" spans="1:65" s="13" customFormat="1" ht="11.25">
      <c r="B472" s="199"/>
      <c r="C472" s="200"/>
      <c r="D472" s="201" t="s">
        <v>199</v>
      </c>
      <c r="E472" s="202" t="s">
        <v>1</v>
      </c>
      <c r="F472" s="203" t="s">
        <v>808</v>
      </c>
      <c r="G472" s="200"/>
      <c r="H472" s="204">
        <v>6.9</v>
      </c>
      <c r="I472" s="205"/>
      <c r="J472" s="200"/>
      <c r="K472" s="200"/>
      <c r="L472" s="206"/>
      <c r="M472" s="207"/>
      <c r="N472" s="208"/>
      <c r="O472" s="208"/>
      <c r="P472" s="208"/>
      <c r="Q472" s="208"/>
      <c r="R472" s="208"/>
      <c r="S472" s="208"/>
      <c r="T472" s="209"/>
      <c r="AT472" s="210" t="s">
        <v>199</v>
      </c>
      <c r="AU472" s="210" t="s">
        <v>86</v>
      </c>
      <c r="AV472" s="13" t="s">
        <v>86</v>
      </c>
      <c r="AW472" s="13" t="s">
        <v>32</v>
      </c>
      <c r="AX472" s="13" t="s">
        <v>76</v>
      </c>
      <c r="AY472" s="210" t="s">
        <v>182</v>
      </c>
    </row>
    <row r="473" spans="1:65" s="13" customFormat="1" ht="11.25">
      <c r="B473" s="199"/>
      <c r="C473" s="200"/>
      <c r="D473" s="201" t="s">
        <v>199</v>
      </c>
      <c r="E473" s="202" t="s">
        <v>1</v>
      </c>
      <c r="F473" s="203" t="s">
        <v>809</v>
      </c>
      <c r="G473" s="200"/>
      <c r="H473" s="204">
        <v>3.69</v>
      </c>
      <c r="I473" s="205"/>
      <c r="J473" s="200"/>
      <c r="K473" s="200"/>
      <c r="L473" s="206"/>
      <c r="M473" s="207"/>
      <c r="N473" s="208"/>
      <c r="O473" s="208"/>
      <c r="P473" s="208"/>
      <c r="Q473" s="208"/>
      <c r="R473" s="208"/>
      <c r="S473" s="208"/>
      <c r="T473" s="209"/>
      <c r="AT473" s="210" t="s">
        <v>199</v>
      </c>
      <c r="AU473" s="210" t="s">
        <v>86</v>
      </c>
      <c r="AV473" s="13" t="s">
        <v>86</v>
      </c>
      <c r="AW473" s="13" t="s">
        <v>32</v>
      </c>
      <c r="AX473" s="13" t="s">
        <v>76</v>
      </c>
      <c r="AY473" s="210" t="s">
        <v>182</v>
      </c>
    </row>
    <row r="474" spans="1:65" s="14" customFormat="1" ht="11.25">
      <c r="B474" s="211"/>
      <c r="C474" s="212"/>
      <c r="D474" s="201" t="s">
        <v>199</v>
      </c>
      <c r="E474" s="213" t="s">
        <v>1</v>
      </c>
      <c r="F474" s="214" t="s">
        <v>244</v>
      </c>
      <c r="G474" s="212"/>
      <c r="H474" s="215">
        <v>10.59</v>
      </c>
      <c r="I474" s="216"/>
      <c r="J474" s="212"/>
      <c r="K474" s="212"/>
      <c r="L474" s="217"/>
      <c r="M474" s="218"/>
      <c r="N474" s="219"/>
      <c r="O474" s="219"/>
      <c r="P474" s="219"/>
      <c r="Q474" s="219"/>
      <c r="R474" s="219"/>
      <c r="S474" s="219"/>
      <c r="T474" s="220"/>
      <c r="AT474" s="221" t="s">
        <v>199</v>
      </c>
      <c r="AU474" s="221" t="s">
        <v>86</v>
      </c>
      <c r="AV474" s="14" t="s">
        <v>189</v>
      </c>
      <c r="AW474" s="14" t="s">
        <v>32</v>
      </c>
      <c r="AX474" s="14" t="s">
        <v>84</v>
      </c>
      <c r="AY474" s="221" t="s">
        <v>182</v>
      </c>
    </row>
    <row r="475" spans="1:65" s="2" customFormat="1" ht="24">
      <c r="A475" s="34"/>
      <c r="B475" s="35"/>
      <c r="C475" s="186" t="s">
        <v>810</v>
      </c>
      <c r="D475" s="186" t="s">
        <v>184</v>
      </c>
      <c r="E475" s="187" t="s">
        <v>811</v>
      </c>
      <c r="F475" s="188" t="s">
        <v>812</v>
      </c>
      <c r="G475" s="189" t="s">
        <v>187</v>
      </c>
      <c r="H475" s="190">
        <v>1956.32</v>
      </c>
      <c r="I475" s="191"/>
      <c r="J475" s="192">
        <f>ROUND(I475*H475,2)</f>
        <v>0</v>
      </c>
      <c r="K475" s="188" t="s">
        <v>188</v>
      </c>
      <c r="L475" s="39"/>
      <c r="M475" s="193" t="s">
        <v>1</v>
      </c>
      <c r="N475" s="194" t="s">
        <v>41</v>
      </c>
      <c r="O475" s="71"/>
      <c r="P475" s="195">
        <f>O475*H475</f>
        <v>0</v>
      </c>
      <c r="Q475" s="195">
        <v>3.48E-3</v>
      </c>
      <c r="R475" s="195">
        <f>Q475*H475</f>
        <v>6.8079935999999996</v>
      </c>
      <c r="S475" s="195">
        <v>0</v>
      </c>
      <c r="T475" s="196">
        <f>S475*H475</f>
        <v>0</v>
      </c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R475" s="197" t="s">
        <v>189</v>
      </c>
      <c r="AT475" s="197" t="s">
        <v>184</v>
      </c>
      <c r="AU475" s="197" t="s">
        <v>86</v>
      </c>
      <c r="AY475" s="17" t="s">
        <v>182</v>
      </c>
      <c r="BE475" s="198">
        <f>IF(N475="základní",J475,0)</f>
        <v>0</v>
      </c>
      <c r="BF475" s="198">
        <f>IF(N475="snížená",J475,0)</f>
        <v>0</v>
      </c>
      <c r="BG475" s="198">
        <f>IF(N475="zákl. přenesená",J475,0)</f>
        <v>0</v>
      </c>
      <c r="BH475" s="198">
        <f>IF(N475="sníž. přenesená",J475,0)</f>
        <v>0</v>
      </c>
      <c r="BI475" s="198">
        <f>IF(N475="nulová",J475,0)</f>
        <v>0</v>
      </c>
      <c r="BJ475" s="17" t="s">
        <v>84</v>
      </c>
      <c r="BK475" s="198">
        <f>ROUND(I475*H475,2)</f>
        <v>0</v>
      </c>
      <c r="BL475" s="17" t="s">
        <v>189</v>
      </c>
      <c r="BM475" s="197" t="s">
        <v>813</v>
      </c>
    </row>
    <row r="476" spans="1:65" s="13" customFormat="1" ht="11.25">
      <c r="B476" s="199"/>
      <c r="C476" s="200"/>
      <c r="D476" s="201" t="s">
        <v>199</v>
      </c>
      <c r="E476" s="202" t="s">
        <v>1</v>
      </c>
      <c r="F476" s="203" t="s">
        <v>739</v>
      </c>
      <c r="G476" s="200"/>
      <c r="H476" s="204">
        <v>759.54</v>
      </c>
      <c r="I476" s="205"/>
      <c r="J476" s="200"/>
      <c r="K476" s="200"/>
      <c r="L476" s="206"/>
      <c r="M476" s="207"/>
      <c r="N476" s="208"/>
      <c r="O476" s="208"/>
      <c r="P476" s="208"/>
      <c r="Q476" s="208"/>
      <c r="R476" s="208"/>
      <c r="S476" s="208"/>
      <c r="T476" s="209"/>
      <c r="AT476" s="210" t="s">
        <v>199</v>
      </c>
      <c r="AU476" s="210" t="s">
        <v>86</v>
      </c>
      <c r="AV476" s="13" t="s">
        <v>86</v>
      </c>
      <c r="AW476" s="13" t="s">
        <v>32</v>
      </c>
      <c r="AX476" s="13" t="s">
        <v>76</v>
      </c>
      <c r="AY476" s="210" t="s">
        <v>182</v>
      </c>
    </row>
    <row r="477" spans="1:65" s="13" customFormat="1" ht="11.25">
      <c r="B477" s="199"/>
      <c r="C477" s="200"/>
      <c r="D477" s="201" t="s">
        <v>199</v>
      </c>
      <c r="E477" s="202" t="s">
        <v>1</v>
      </c>
      <c r="F477" s="203" t="s">
        <v>814</v>
      </c>
      <c r="G477" s="200"/>
      <c r="H477" s="204">
        <v>391.13</v>
      </c>
      <c r="I477" s="205"/>
      <c r="J477" s="200"/>
      <c r="K477" s="200"/>
      <c r="L477" s="206"/>
      <c r="M477" s="207"/>
      <c r="N477" s="208"/>
      <c r="O477" s="208"/>
      <c r="P477" s="208"/>
      <c r="Q477" s="208"/>
      <c r="R477" s="208"/>
      <c r="S477" s="208"/>
      <c r="T477" s="209"/>
      <c r="AT477" s="210" t="s">
        <v>199</v>
      </c>
      <c r="AU477" s="210" t="s">
        <v>86</v>
      </c>
      <c r="AV477" s="13" t="s">
        <v>86</v>
      </c>
      <c r="AW477" s="13" t="s">
        <v>32</v>
      </c>
      <c r="AX477" s="13" t="s">
        <v>76</v>
      </c>
      <c r="AY477" s="210" t="s">
        <v>182</v>
      </c>
    </row>
    <row r="478" spans="1:65" s="13" customFormat="1" ht="11.25">
      <c r="B478" s="199"/>
      <c r="C478" s="200"/>
      <c r="D478" s="201" t="s">
        <v>199</v>
      </c>
      <c r="E478" s="202" t="s">
        <v>1</v>
      </c>
      <c r="F478" s="203" t="s">
        <v>815</v>
      </c>
      <c r="G478" s="200"/>
      <c r="H478" s="204">
        <v>70.86</v>
      </c>
      <c r="I478" s="205"/>
      <c r="J478" s="200"/>
      <c r="K478" s="200"/>
      <c r="L478" s="206"/>
      <c r="M478" s="207"/>
      <c r="N478" s="208"/>
      <c r="O478" s="208"/>
      <c r="P478" s="208"/>
      <c r="Q478" s="208"/>
      <c r="R478" s="208"/>
      <c r="S478" s="208"/>
      <c r="T478" s="209"/>
      <c r="AT478" s="210" t="s">
        <v>199</v>
      </c>
      <c r="AU478" s="210" t="s">
        <v>86</v>
      </c>
      <c r="AV478" s="13" t="s">
        <v>86</v>
      </c>
      <c r="AW478" s="13" t="s">
        <v>32</v>
      </c>
      <c r="AX478" s="13" t="s">
        <v>76</v>
      </c>
      <c r="AY478" s="210" t="s">
        <v>182</v>
      </c>
    </row>
    <row r="479" spans="1:65" s="13" customFormat="1" ht="11.25">
      <c r="B479" s="199"/>
      <c r="C479" s="200"/>
      <c r="D479" s="201" t="s">
        <v>199</v>
      </c>
      <c r="E479" s="202" t="s">
        <v>1</v>
      </c>
      <c r="F479" s="203" t="s">
        <v>816</v>
      </c>
      <c r="G479" s="200"/>
      <c r="H479" s="204">
        <v>118.42</v>
      </c>
      <c r="I479" s="205"/>
      <c r="J479" s="200"/>
      <c r="K479" s="200"/>
      <c r="L479" s="206"/>
      <c r="M479" s="207"/>
      <c r="N479" s="208"/>
      <c r="O479" s="208"/>
      <c r="P479" s="208"/>
      <c r="Q479" s="208"/>
      <c r="R479" s="208"/>
      <c r="S479" s="208"/>
      <c r="T479" s="209"/>
      <c r="AT479" s="210" t="s">
        <v>199</v>
      </c>
      <c r="AU479" s="210" t="s">
        <v>86</v>
      </c>
      <c r="AV479" s="13" t="s">
        <v>86</v>
      </c>
      <c r="AW479" s="13" t="s">
        <v>32</v>
      </c>
      <c r="AX479" s="13" t="s">
        <v>76</v>
      </c>
      <c r="AY479" s="210" t="s">
        <v>182</v>
      </c>
    </row>
    <row r="480" spans="1:65" s="13" customFormat="1" ht="11.25">
      <c r="B480" s="199"/>
      <c r="C480" s="200"/>
      <c r="D480" s="201" t="s">
        <v>199</v>
      </c>
      <c r="E480" s="202" t="s">
        <v>1</v>
      </c>
      <c r="F480" s="203" t="s">
        <v>756</v>
      </c>
      <c r="G480" s="200"/>
      <c r="H480" s="204">
        <v>46.17</v>
      </c>
      <c r="I480" s="205"/>
      <c r="J480" s="200"/>
      <c r="K480" s="200"/>
      <c r="L480" s="206"/>
      <c r="M480" s="207"/>
      <c r="N480" s="208"/>
      <c r="O480" s="208"/>
      <c r="P480" s="208"/>
      <c r="Q480" s="208"/>
      <c r="R480" s="208"/>
      <c r="S480" s="208"/>
      <c r="T480" s="209"/>
      <c r="AT480" s="210" t="s">
        <v>199</v>
      </c>
      <c r="AU480" s="210" t="s">
        <v>86</v>
      </c>
      <c r="AV480" s="13" t="s">
        <v>86</v>
      </c>
      <c r="AW480" s="13" t="s">
        <v>32</v>
      </c>
      <c r="AX480" s="13" t="s">
        <v>76</v>
      </c>
      <c r="AY480" s="210" t="s">
        <v>182</v>
      </c>
    </row>
    <row r="481" spans="1:65" s="13" customFormat="1" ht="11.25">
      <c r="B481" s="199"/>
      <c r="C481" s="200"/>
      <c r="D481" s="201" t="s">
        <v>199</v>
      </c>
      <c r="E481" s="202" t="s">
        <v>1</v>
      </c>
      <c r="F481" s="203" t="s">
        <v>774</v>
      </c>
      <c r="G481" s="200"/>
      <c r="H481" s="204">
        <v>56.24</v>
      </c>
      <c r="I481" s="205"/>
      <c r="J481" s="200"/>
      <c r="K481" s="200"/>
      <c r="L481" s="206"/>
      <c r="M481" s="207"/>
      <c r="N481" s="208"/>
      <c r="O481" s="208"/>
      <c r="P481" s="208"/>
      <c r="Q481" s="208"/>
      <c r="R481" s="208"/>
      <c r="S481" s="208"/>
      <c r="T481" s="209"/>
      <c r="AT481" s="210" t="s">
        <v>199</v>
      </c>
      <c r="AU481" s="210" t="s">
        <v>86</v>
      </c>
      <c r="AV481" s="13" t="s">
        <v>86</v>
      </c>
      <c r="AW481" s="13" t="s">
        <v>32</v>
      </c>
      <c r="AX481" s="13" t="s">
        <v>76</v>
      </c>
      <c r="AY481" s="210" t="s">
        <v>182</v>
      </c>
    </row>
    <row r="482" spans="1:65" s="13" customFormat="1" ht="11.25">
      <c r="B482" s="199"/>
      <c r="C482" s="200"/>
      <c r="D482" s="201" t="s">
        <v>199</v>
      </c>
      <c r="E482" s="202" t="s">
        <v>1</v>
      </c>
      <c r="F482" s="203" t="s">
        <v>817</v>
      </c>
      <c r="G482" s="200"/>
      <c r="H482" s="204">
        <v>223.48</v>
      </c>
      <c r="I482" s="205"/>
      <c r="J482" s="200"/>
      <c r="K482" s="200"/>
      <c r="L482" s="206"/>
      <c r="M482" s="207"/>
      <c r="N482" s="208"/>
      <c r="O482" s="208"/>
      <c r="P482" s="208"/>
      <c r="Q482" s="208"/>
      <c r="R482" s="208"/>
      <c r="S482" s="208"/>
      <c r="T482" s="209"/>
      <c r="AT482" s="210" t="s">
        <v>199</v>
      </c>
      <c r="AU482" s="210" t="s">
        <v>86</v>
      </c>
      <c r="AV482" s="13" t="s">
        <v>86</v>
      </c>
      <c r="AW482" s="13" t="s">
        <v>32</v>
      </c>
      <c r="AX482" s="13" t="s">
        <v>76</v>
      </c>
      <c r="AY482" s="210" t="s">
        <v>182</v>
      </c>
    </row>
    <row r="483" spans="1:65" s="13" customFormat="1" ht="22.5">
      <c r="B483" s="199"/>
      <c r="C483" s="200"/>
      <c r="D483" s="201" t="s">
        <v>199</v>
      </c>
      <c r="E483" s="202" t="s">
        <v>1</v>
      </c>
      <c r="F483" s="203" t="s">
        <v>818</v>
      </c>
      <c r="G483" s="200"/>
      <c r="H483" s="204">
        <v>178.84</v>
      </c>
      <c r="I483" s="205"/>
      <c r="J483" s="200"/>
      <c r="K483" s="200"/>
      <c r="L483" s="206"/>
      <c r="M483" s="207"/>
      <c r="N483" s="208"/>
      <c r="O483" s="208"/>
      <c r="P483" s="208"/>
      <c r="Q483" s="208"/>
      <c r="R483" s="208"/>
      <c r="S483" s="208"/>
      <c r="T483" s="209"/>
      <c r="AT483" s="210" t="s">
        <v>199</v>
      </c>
      <c r="AU483" s="210" t="s">
        <v>86</v>
      </c>
      <c r="AV483" s="13" t="s">
        <v>86</v>
      </c>
      <c r="AW483" s="13" t="s">
        <v>32</v>
      </c>
      <c r="AX483" s="13" t="s">
        <v>76</v>
      </c>
      <c r="AY483" s="210" t="s">
        <v>182</v>
      </c>
    </row>
    <row r="484" spans="1:65" s="13" customFormat="1" ht="11.25">
      <c r="B484" s="199"/>
      <c r="C484" s="200"/>
      <c r="D484" s="201" t="s">
        <v>199</v>
      </c>
      <c r="E484" s="202" t="s">
        <v>1</v>
      </c>
      <c r="F484" s="203" t="s">
        <v>819</v>
      </c>
      <c r="G484" s="200"/>
      <c r="H484" s="204">
        <v>27.16</v>
      </c>
      <c r="I484" s="205"/>
      <c r="J484" s="200"/>
      <c r="K484" s="200"/>
      <c r="L484" s="206"/>
      <c r="M484" s="207"/>
      <c r="N484" s="208"/>
      <c r="O484" s="208"/>
      <c r="P484" s="208"/>
      <c r="Q484" s="208"/>
      <c r="R484" s="208"/>
      <c r="S484" s="208"/>
      <c r="T484" s="209"/>
      <c r="AT484" s="210" t="s">
        <v>199</v>
      </c>
      <c r="AU484" s="210" t="s">
        <v>86</v>
      </c>
      <c r="AV484" s="13" t="s">
        <v>86</v>
      </c>
      <c r="AW484" s="13" t="s">
        <v>32</v>
      </c>
      <c r="AX484" s="13" t="s">
        <v>76</v>
      </c>
      <c r="AY484" s="210" t="s">
        <v>182</v>
      </c>
    </row>
    <row r="485" spans="1:65" s="13" customFormat="1" ht="11.25">
      <c r="B485" s="199"/>
      <c r="C485" s="200"/>
      <c r="D485" s="201" t="s">
        <v>199</v>
      </c>
      <c r="E485" s="202" t="s">
        <v>1</v>
      </c>
      <c r="F485" s="203" t="s">
        <v>820</v>
      </c>
      <c r="G485" s="200"/>
      <c r="H485" s="204">
        <v>66.5</v>
      </c>
      <c r="I485" s="205"/>
      <c r="J485" s="200"/>
      <c r="K485" s="200"/>
      <c r="L485" s="206"/>
      <c r="M485" s="207"/>
      <c r="N485" s="208"/>
      <c r="O485" s="208"/>
      <c r="P485" s="208"/>
      <c r="Q485" s="208"/>
      <c r="R485" s="208"/>
      <c r="S485" s="208"/>
      <c r="T485" s="209"/>
      <c r="AT485" s="210" t="s">
        <v>199</v>
      </c>
      <c r="AU485" s="210" t="s">
        <v>86</v>
      </c>
      <c r="AV485" s="13" t="s">
        <v>86</v>
      </c>
      <c r="AW485" s="13" t="s">
        <v>32</v>
      </c>
      <c r="AX485" s="13" t="s">
        <v>76</v>
      </c>
      <c r="AY485" s="210" t="s">
        <v>182</v>
      </c>
    </row>
    <row r="486" spans="1:65" s="13" customFormat="1" ht="11.25">
      <c r="B486" s="199"/>
      <c r="C486" s="200"/>
      <c r="D486" s="201" t="s">
        <v>199</v>
      </c>
      <c r="E486" s="202" t="s">
        <v>1</v>
      </c>
      <c r="F486" s="203" t="s">
        <v>766</v>
      </c>
      <c r="G486" s="200"/>
      <c r="H486" s="204">
        <v>17.98</v>
      </c>
      <c r="I486" s="205"/>
      <c r="J486" s="200"/>
      <c r="K486" s="200"/>
      <c r="L486" s="206"/>
      <c r="M486" s="207"/>
      <c r="N486" s="208"/>
      <c r="O486" s="208"/>
      <c r="P486" s="208"/>
      <c r="Q486" s="208"/>
      <c r="R486" s="208"/>
      <c r="S486" s="208"/>
      <c r="T486" s="209"/>
      <c r="AT486" s="210" t="s">
        <v>199</v>
      </c>
      <c r="AU486" s="210" t="s">
        <v>86</v>
      </c>
      <c r="AV486" s="13" t="s">
        <v>86</v>
      </c>
      <c r="AW486" s="13" t="s">
        <v>32</v>
      </c>
      <c r="AX486" s="13" t="s">
        <v>76</v>
      </c>
      <c r="AY486" s="210" t="s">
        <v>182</v>
      </c>
    </row>
    <row r="487" spans="1:65" s="14" customFormat="1" ht="11.25">
      <c r="B487" s="211"/>
      <c r="C487" s="212"/>
      <c r="D487" s="201" t="s">
        <v>199</v>
      </c>
      <c r="E487" s="213" t="s">
        <v>1</v>
      </c>
      <c r="F487" s="214" t="s">
        <v>244</v>
      </c>
      <c r="G487" s="212"/>
      <c r="H487" s="215">
        <v>1956.3200000000002</v>
      </c>
      <c r="I487" s="216"/>
      <c r="J487" s="212"/>
      <c r="K487" s="212"/>
      <c r="L487" s="217"/>
      <c r="M487" s="218"/>
      <c r="N487" s="219"/>
      <c r="O487" s="219"/>
      <c r="P487" s="219"/>
      <c r="Q487" s="219"/>
      <c r="R487" s="219"/>
      <c r="S487" s="219"/>
      <c r="T487" s="220"/>
      <c r="AT487" s="221" t="s">
        <v>199</v>
      </c>
      <c r="AU487" s="221" t="s">
        <v>86</v>
      </c>
      <c r="AV487" s="14" t="s">
        <v>189</v>
      </c>
      <c r="AW487" s="14" t="s">
        <v>32</v>
      </c>
      <c r="AX487" s="14" t="s">
        <v>84</v>
      </c>
      <c r="AY487" s="221" t="s">
        <v>182</v>
      </c>
    </row>
    <row r="488" spans="1:65" s="2" customFormat="1" ht="24">
      <c r="A488" s="34"/>
      <c r="B488" s="35"/>
      <c r="C488" s="186" t="s">
        <v>821</v>
      </c>
      <c r="D488" s="186" t="s">
        <v>184</v>
      </c>
      <c r="E488" s="187" t="s">
        <v>822</v>
      </c>
      <c r="F488" s="188" t="s">
        <v>823</v>
      </c>
      <c r="G488" s="189" t="s">
        <v>232</v>
      </c>
      <c r="H488" s="190">
        <v>170.52</v>
      </c>
      <c r="I488" s="191"/>
      <c r="J488" s="192">
        <f>ROUND(I488*H488,2)</f>
        <v>0</v>
      </c>
      <c r="K488" s="188" t="s">
        <v>188</v>
      </c>
      <c r="L488" s="39"/>
      <c r="M488" s="193" t="s">
        <v>1</v>
      </c>
      <c r="N488" s="194" t="s">
        <v>41</v>
      </c>
      <c r="O488" s="71"/>
      <c r="P488" s="195">
        <f>O488*H488</f>
        <v>0</v>
      </c>
      <c r="Q488" s="195">
        <v>2.0650000000000002E-2</v>
      </c>
      <c r="R488" s="195">
        <f>Q488*H488</f>
        <v>3.5212380000000003</v>
      </c>
      <c r="S488" s="195">
        <v>0</v>
      </c>
      <c r="T488" s="196">
        <f>S488*H488</f>
        <v>0</v>
      </c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R488" s="197" t="s">
        <v>189</v>
      </c>
      <c r="AT488" s="197" t="s">
        <v>184</v>
      </c>
      <c r="AU488" s="197" t="s">
        <v>86</v>
      </c>
      <c r="AY488" s="17" t="s">
        <v>182</v>
      </c>
      <c r="BE488" s="198">
        <f>IF(N488="základní",J488,0)</f>
        <v>0</v>
      </c>
      <c r="BF488" s="198">
        <f>IF(N488="snížená",J488,0)</f>
        <v>0</v>
      </c>
      <c r="BG488" s="198">
        <f>IF(N488="zákl. přenesená",J488,0)</f>
        <v>0</v>
      </c>
      <c r="BH488" s="198">
        <f>IF(N488="sníž. přenesená",J488,0)</f>
        <v>0</v>
      </c>
      <c r="BI488" s="198">
        <f>IF(N488="nulová",J488,0)</f>
        <v>0</v>
      </c>
      <c r="BJ488" s="17" t="s">
        <v>84</v>
      </c>
      <c r="BK488" s="198">
        <f>ROUND(I488*H488,2)</f>
        <v>0</v>
      </c>
      <c r="BL488" s="17" t="s">
        <v>189</v>
      </c>
      <c r="BM488" s="197" t="s">
        <v>824</v>
      </c>
    </row>
    <row r="489" spans="1:65" s="13" customFormat="1" ht="22.5">
      <c r="B489" s="199"/>
      <c r="C489" s="200"/>
      <c r="D489" s="201" t="s">
        <v>199</v>
      </c>
      <c r="E489" s="202" t="s">
        <v>1</v>
      </c>
      <c r="F489" s="203" t="s">
        <v>825</v>
      </c>
      <c r="G489" s="200"/>
      <c r="H489" s="204">
        <v>170.52</v>
      </c>
      <c r="I489" s="205"/>
      <c r="J489" s="200"/>
      <c r="K489" s="200"/>
      <c r="L489" s="206"/>
      <c r="M489" s="207"/>
      <c r="N489" s="208"/>
      <c r="O489" s="208"/>
      <c r="P489" s="208"/>
      <c r="Q489" s="208"/>
      <c r="R489" s="208"/>
      <c r="S489" s="208"/>
      <c r="T489" s="209"/>
      <c r="AT489" s="210" t="s">
        <v>199</v>
      </c>
      <c r="AU489" s="210" t="s">
        <v>86</v>
      </c>
      <c r="AV489" s="13" t="s">
        <v>86</v>
      </c>
      <c r="AW489" s="13" t="s">
        <v>32</v>
      </c>
      <c r="AX489" s="13" t="s">
        <v>84</v>
      </c>
      <c r="AY489" s="210" t="s">
        <v>182</v>
      </c>
    </row>
    <row r="490" spans="1:65" s="2" customFormat="1" ht="24">
      <c r="A490" s="34"/>
      <c r="B490" s="35"/>
      <c r="C490" s="186" t="s">
        <v>826</v>
      </c>
      <c r="D490" s="186" t="s">
        <v>184</v>
      </c>
      <c r="E490" s="187" t="s">
        <v>827</v>
      </c>
      <c r="F490" s="188" t="s">
        <v>828</v>
      </c>
      <c r="G490" s="189" t="s">
        <v>187</v>
      </c>
      <c r="H490" s="190">
        <v>422.91</v>
      </c>
      <c r="I490" s="191"/>
      <c r="J490" s="192">
        <f>ROUND(I490*H490,2)</f>
        <v>0</v>
      </c>
      <c r="K490" s="188" t="s">
        <v>188</v>
      </c>
      <c r="L490" s="39"/>
      <c r="M490" s="193" t="s">
        <v>1</v>
      </c>
      <c r="N490" s="194" t="s">
        <v>41</v>
      </c>
      <c r="O490" s="71"/>
      <c r="P490" s="195">
        <f>O490*H490</f>
        <v>0</v>
      </c>
      <c r="Q490" s="195">
        <v>0</v>
      </c>
      <c r="R490" s="195">
        <f>Q490*H490</f>
        <v>0</v>
      </c>
      <c r="S490" s="195">
        <v>0</v>
      </c>
      <c r="T490" s="196">
        <f>S490*H490</f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197" t="s">
        <v>189</v>
      </c>
      <c r="AT490" s="197" t="s">
        <v>184</v>
      </c>
      <c r="AU490" s="197" t="s">
        <v>86</v>
      </c>
      <c r="AY490" s="17" t="s">
        <v>182</v>
      </c>
      <c r="BE490" s="198">
        <f>IF(N490="základní",J490,0)</f>
        <v>0</v>
      </c>
      <c r="BF490" s="198">
        <f>IF(N490="snížená",J490,0)</f>
        <v>0</v>
      </c>
      <c r="BG490" s="198">
        <f>IF(N490="zákl. přenesená",J490,0)</f>
        <v>0</v>
      </c>
      <c r="BH490" s="198">
        <f>IF(N490="sníž. přenesená",J490,0)</f>
        <v>0</v>
      </c>
      <c r="BI490" s="198">
        <f>IF(N490="nulová",J490,0)</f>
        <v>0</v>
      </c>
      <c r="BJ490" s="17" t="s">
        <v>84</v>
      </c>
      <c r="BK490" s="198">
        <f>ROUND(I490*H490,2)</f>
        <v>0</v>
      </c>
      <c r="BL490" s="17" t="s">
        <v>189</v>
      </c>
      <c r="BM490" s="197" t="s">
        <v>829</v>
      </c>
    </row>
    <row r="491" spans="1:65" s="13" customFormat="1" ht="11.25">
      <c r="B491" s="199"/>
      <c r="C491" s="200"/>
      <c r="D491" s="201" t="s">
        <v>199</v>
      </c>
      <c r="E491" s="202" t="s">
        <v>1</v>
      </c>
      <c r="F491" s="203" t="s">
        <v>830</v>
      </c>
      <c r="G491" s="200"/>
      <c r="H491" s="204">
        <v>422.91</v>
      </c>
      <c r="I491" s="205"/>
      <c r="J491" s="200"/>
      <c r="K491" s="200"/>
      <c r="L491" s="206"/>
      <c r="M491" s="207"/>
      <c r="N491" s="208"/>
      <c r="O491" s="208"/>
      <c r="P491" s="208"/>
      <c r="Q491" s="208"/>
      <c r="R491" s="208"/>
      <c r="S491" s="208"/>
      <c r="T491" s="209"/>
      <c r="AT491" s="210" t="s">
        <v>199</v>
      </c>
      <c r="AU491" s="210" t="s">
        <v>86</v>
      </c>
      <c r="AV491" s="13" t="s">
        <v>86</v>
      </c>
      <c r="AW491" s="13" t="s">
        <v>32</v>
      </c>
      <c r="AX491" s="13" t="s">
        <v>84</v>
      </c>
      <c r="AY491" s="210" t="s">
        <v>182</v>
      </c>
    </row>
    <row r="492" spans="1:65" s="2" customFormat="1" ht="24">
      <c r="A492" s="34"/>
      <c r="B492" s="35"/>
      <c r="C492" s="186" t="s">
        <v>831</v>
      </c>
      <c r="D492" s="186" t="s">
        <v>184</v>
      </c>
      <c r="E492" s="187" t="s">
        <v>832</v>
      </c>
      <c r="F492" s="188" t="s">
        <v>833</v>
      </c>
      <c r="G492" s="189" t="s">
        <v>193</v>
      </c>
      <c r="H492" s="190">
        <v>0.19700000000000001</v>
      </c>
      <c r="I492" s="191"/>
      <c r="J492" s="192">
        <f>ROUND(I492*H492,2)</f>
        <v>0</v>
      </c>
      <c r="K492" s="188" t="s">
        <v>188</v>
      </c>
      <c r="L492" s="39"/>
      <c r="M492" s="193" t="s">
        <v>1</v>
      </c>
      <c r="N492" s="194" t="s">
        <v>41</v>
      </c>
      <c r="O492" s="71"/>
      <c r="P492" s="195">
        <f>O492*H492</f>
        <v>0</v>
      </c>
      <c r="Q492" s="195">
        <v>2.2563399999999998</v>
      </c>
      <c r="R492" s="195">
        <f>Q492*H492</f>
        <v>0.44449897999999999</v>
      </c>
      <c r="S492" s="195">
        <v>0</v>
      </c>
      <c r="T492" s="196">
        <f>S492*H492</f>
        <v>0</v>
      </c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R492" s="197" t="s">
        <v>189</v>
      </c>
      <c r="AT492" s="197" t="s">
        <v>184</v>
      </c>
      <c r="AU492" s="197" t="s">
        <v>86</v>
      </c>
      <c r="AY492" s="17" t="s">
        <v>182</v>
      </c>
      <c r="BE492" s="198">
        <f>IF(N492="základní",J492,0)</f>
        <v>0</v>
      </c>
      <c r="BF492" s="198">
        <f>IF(N492="snížená",J492,0)</f>
        <v>0</v>
      </c>
      <c r="BG492" s="198">
        <f>IF(N492="zákl. přenesená",J492,0)</f>
        <v>0</v>
      </c>
      <c r="BH492" s="198">
        <f>IF(N492="sníž. přenesená",J492,0)</f>
        <v>0</v>
      </c>
      <c r="BI492" s="198">
        <f>IF(N492="nulová",J492,0)</f>
        <v>0</v>
      </c>
      <c r="BJ492" s="17" t="s">
        <v>84</v>
      </c>
      <c r="BK492" s="198">
        <f>ROUND(I492*H492,2)</f>
        <v>0</v>
      </c>
      <c r="BL492" s="17" t="s">
        <v>189</v>
      </c>
      <c r="BM492" s="197" t="s">
        <v>834</v>
      </c>
    </row>
    <row r="493" spans="1:65" s="13" customFormat="1" ht="11.25">
      <c r="B493" s="199"/>
      <c r="C493" s="200"/>
      <c r="D493" s="201" t="s">
        <v>199</v>
      </c>
      <c r="E493" s="202" t="s">
        <v>1</v>
      </c>
      <c r="F493" s="203" t="s">
        <v>835</v>
      </c>
      <c r="G493" s="200"/>
      <c r="H493" s="204">
        <v>0.19700000000000001</v>
      </c>
      <c r="I493" s="205"/>
      <c r="J493" s="200"/>
      <c r="K493" s="200"/>
      <c r="L493" s="206"/>
      <c r="M493" s="207"/>
      <c r="N493" s="208"/>
      <c r="O493" s="208"/>
      <c r="P493" s="208"/>
      <c r="Q493" s="208"/>
      <c r="R493" s="208"/>
      <c r="S493" s="208"/>
      <c r="T493" s="209"/>
      <c r="AT493" s="210" t="s">
        <v>199</v>
      </c>
      <c r="AU493" s="210" t="s">
        <v>86</v>
      </c>
      <c r="AV493" s="13" t="s">
        <v>86</v>
      </c>
      <c r="AW493" s="13" t="s">
        <v>32</v>
      </c>
      <c r="AX493" s="13" t="s">
        <v>84</v>
      </c>
      <c r="AY493" s="210" t="s">
        <v>182</v>
      </c>
    </row>
    <row r="494" spans="1:65" s="2" customFormat="1" ht="24">
      <c r="A494" s="34"/>
      <c r="B494" s="35"/>
      <c r="C494" s="186" t="s">
        <v>836</v>
      </c>
      <c r="D494" s="186" t="s">
        <v>184</v>
      </c>
      <c r="E494" s="187" t="s">
        <v>837</v>
      </c>
      <c r="F494" s="188" t="s">
        <v>838</v>
      </c>
      <c r="G494" s="189" t="s">
        <v>193</v>
      </c>
      <c r="H494" s="190">
        <v>219.48099999999999</v>
      </c>
      <c r="I494" s="191"/>
      <c r="J494" s="192">
        <f>ROUND(I494*H494,2)</f>
        <v>0</v>
      </c>
      <c r="K494" s="188" t="s">
        <v>188</v>
      </c>
      <c r="L494" s="39"/>
      <c r="M494" s="193" t="s">
        <v>1</v>
      </c>
      <c r="N494" s="194" t="s">
        <v>41</v>
      </c>
      <c r="O494" s="71"/>
      <c r="P494" s="195">
        <f>O494*H494</f>
        <v>0</v>
      </c>
      <c r="Q494" s="195">
        <v>2.2563399999999998</v>
      </c>
      <c r="R494" s="195">
        <f>Q494*H494</f>
        <v>495.22375953999995</v>
      </c>
      <c r="S494" s="195">
        <v>0</v>
      </c>
      <c r="T494" s="196">
        <f>S494*H494</f>
        <v>0</v>
      </c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R494" s="197" t="s">
        <v>189</v>
      </c>
      <c r="AT494" s="197" t="s">
        <v>184</v>
      </c>
      <c r="AU494" s="197" t="s">
        <v>86</v>
      </c>
      <c r="AY494" s="17" t="s">
        <v>182</v>
      </c>
      <c r="BE494" s="198">
        <f>IF(N494="základní",J494,0)</f>
        <v>0</v>
      </c>
      <c r="BF494" s="198">
        <f>IF(N494="snížená",J494,0)</f>
        <v>0</v>
      </c>
      <c r="BG494" s="198">
        <f>IF(N494="zákl. přenesená",J494,0)</f>
        <v>0</v>
      </c>
      <c r="BH494" s="198">
        <f>IF(N494="sníž. přenesená",J494,0)</f>
        <v>0</v>
      </c>
      <c r="BI494" s="198">
        <f>IF(N494="nulová",J494,0)</f>
        <v>0</v>
      </c>
      <c r="BJ494" s="17" t="s">
        <v>84</v>
      </c>
      <c r="BK494" s="198">
        <f>ROUND(I494*H494,2)</f>
        <v>0</v>
      </c>
      <c r="BL494" s="17" t="s">
        <v>189</v>
      </c>
      <c r="BM494" s="197" t="s">
        <v>839</v>
      </c>
    </row>
    <row r="495" spans="1:65" s="13" customFormat="1" ht="11.25">
      <c r="B495" s="199"/>
      <c r="C495" s="200"/>
      <c r="D495" s="201" t="s">
        <v>199</v>
      </c>
      <c r="E495" s="202" t="s">
        <v>1</v>
      </c>
      <c r="F495" s="203" t="s">
        <v>840</v>
      </c>
      <c r="G495" s="200"/>
      <c r="H495" s="204">
        <v>219.48099999999999</v>
      </c>
      <c r="I495" s="205"/>
      <c r="J495" s="200"/>
      <c r="K495" s="200"/>
      <c r="L495" s="206"/>
      <c r="M495" s="207"/>
      <c r="N495" s="208"/>
      <c r="O495" s="208"/>
      <c r="P495" s="208"/>
      <c r="Q495" s="208"/>
      <c r="R495" s="208"/>
      <c r="S495" s="208"/>
      <c r="T495" s="209"/>
      <c r="AT495" s="210" t="s">
        <v>199</v>
      </c>
      <c r="AU495" s="210" t="s">
        <v>86</v>
      </c>
      <c r="AV495" s="13" t="s">
        <v>86</v>
      </c>
      <c r="AW495" s="13" t="s">
        <v>32</v>
      </c>
      <c r="AX495" s="13" t="s">
        <v>84</v>
      </c>
      <c r="AY495" s="210" t="s">
        <v>182</v>
      </c>
    </row>
    <row r="496" spans="1:65" s="2" customFormat="1" ht="24">
      <c r="A496" s="34"/>
      <c r="B496" s="35"/>
      <c r="C496" s="186" t="s">
        <v>841</v>
      </c>
      <c r="D496" s="186" t="s">
        <v>184</v>
      </c>
      <c r="E496" s="187" t="s">
        <v>842</v>
      </c>
      <c r="F496" s="188" t="s">
        <v>843</v>
      </c>
      <c r="G496" s="189" t="s">
        <v>193</v>
      </c>
      <c r="H496" s="190">
        <v>14.14</v>
      </c>
      <c r="I496" s="191"/>
      <c r="J496" s="192">
        <f>ROUND(I496*H496,2)</f>
        <v>0</v>
      </c>
      <c r="K496" s="188" t="s">
        <v>188</v>
      </c>
      <c r="L496" s="39"/>
      <c r="M496" s="193" t="s">
        <v>1</v>
      </c>
      <c r="N496" s="194" t="s">
        <v>41</v>
      </c>
      <c r="O496" s="71"/>
      <c r="P496" s="195">
        <f>O496*H496</f>
        <v>0</v>
      </c>
      <c r="Q496" s="195">
        <v>2.2563399999999998</v>
      </c>
      <c r="R496" s="195">
        <f>Q496*H496</f>
        <v>31.904647599999997</v>
      </c>
      <c r="S496" s="195">
        <v>0</v>
      </c>
      <c r="T496" s="196">
        <f>S496*H496</f>
        <v>0</v>
      </c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R496" s="197" t="s">
        <v>189</v>
      </c>
      <c r="AT496" s="197" t="s">
        <v>184</v>
      </c>
      <c r="AU496" s="197" t="s">
        <v>86</v>
      </c>
      <c r="AY496" s="17" t="s">
        <v>182</v>
      </c>
      <c r="BE496" s="198">
        <f>IF(N496="základní",J496,0)</f>
        <v>0</v>
      </c>
      <c r="BF496" s="198">
        <f>IF(N496="snížená",J496,0)</f>
        <v>0</v>
      </c>
      <c r="BG496" s="198">
        <f>IF(N496="zákl. přenesená",J496,0)</f>
        <v>0</v>
      </c>
      <c r="BH496" s="198">
        <f>IF(N496="sníž. přenesená",J496,0)</f>
        <v>0</v>
      </c>
      <c r="BI496" s="198">
        <f>IF(N496="nulová",J496,0)</f>
        <v>0</v>
      </c>
      <c r="BJ496" s="17" t="s">
        <v>84</v>
      </c>
      <c r="BK496" s="198">
        <f>ROUND(I496*H496,2)</f>
        <v>0</v>
      </c>
      <c r="BL496" s="17" t="s">
        <v>189</v>
      </c>
      <c r="BM496" s="197" t="s">
        <v>844</v>
      </c>
    </row>
    <row r="497" spans="1:65" s="13" customFormat="1" ht="33.75">
      <c r="B497" s="199"/>
      <c r="C497" s="200"/>
      <c r="D497" s="201" t="s">
        <v>199</v>
      </c>
      <c r="E497" s="202" t="s">
        <v>1</v>
      </c>
      <c r="F497" s="203" t="s">
        <v>845</v>
      </c>
      <c r="G497" s="200"/>
      <c r="H497" s="204">
        <v>14.14</v>
      </c>
      <c r="I497" s="205"/>
      <c r="J497" s="200"/>
      <c r="K497" s="200"/>
      <c r="L497" s="206"/>
      <c r="M497" s="207"/>
      <c r="N497" s="208"/>
      <c r="O497" s="208"/>
      <c r="P497" s="208"/>
      <c r="Q497" s="208"/>
      <c r="R497" s="208"/>
      <c r="S497" s="208"/>
      <c r="T497" s="209"/>
      <c r="AT497" s="210" t="s">
        <v>199</v>
      </c>
      <c r="AU497" s="210" t="s">
        <v>86</v>
      </c>
      <c r="AV497" s="13" t="s">
        <v>86</v>
      </c>
      <c r="AW497" s="13" t="s">
        <v>32</v>
      </c>
      <c r="AX497" s="13" t="s">
        <v>84</v>
      </c>
      <c r="AY497" s="210" t="s">
        <v>182</v>
      </c>
    </row>
    <row r="498" spans="1:65" s="2" customFormat="1" ht="21.75" customHeight="1">
      <c r="A498" s="34"/>
      <c r="B498" s="35"/>
      <c r="C498" s="186" t="s">
        <v>846</v>
      </c>
      <c r="D498" s="186" t="s">
        <v>184</v>
      </c>
      <c r="E498" s="187" t="s">
        <v>847</v>
      </c>
      <c r="F498" s="188" t="s">
        <v>848</v>
      </c>
      <c r="G498" s="189" t="s">
        <v>187</v>
      </c>
      <c r="H498" s="190">
        <v>2191.94</v>
      </c>
      <c r="I498" s="191"/>
      <c r="J498" s="192">
        <f>ROUND(I498*H498,2)</f>
        <v>0</v>
      </c>
      <c r="K498" s="188" t="s">
        <v>1</v>
      </c>
      <c r="L498" s="39"/>
      <c r="M498" s="193" t="s">
        <v>1</v>
      </c>
      <c r="N498" s="194" t="s">
        <v>41</v>
      </c>
      <c r="O498" s="71"/>
      <c r="P498" s="195">
        <f>O498*H498</f>
        <v>0</v>
      </c>
      <c r="Q498" s="195">
        <v>0.1173</v>
      </c>
      <c r="R498" s="195">
        <f>Q498*H498</f>
        <v>257.11456200000003</v>
      </c>
      <c r="S498" s="195">
        <v>0</v>
      </c>
      <c r="T498" s="196">
        <f>S498*H498</f>
        <v>0</v>
      </c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R498" s="197" t="s">
        <v>189</v>
      </c>
      <c r="AT498" s="197" t="s">
        <v>184</v>
      </c>
      <c r="AU498" s="197" t="s">
        <v>86</v>
      </c>
      <c r="AY498" s="17" t="s">
        <v>182</v>
      </c>
      <c r="BE498" s="198">
        <f>IF(N498="základní",J498,0)</f>
        <v>0</v>
      </c>
      <c r="BF498" s="198">
        <f>IF(N498="snížená",J498,0)</f>
        <v>0</v>
      </c>
      <c r="BG498" s="198">
        <f>IF(N498="zákl. přenesená",J498,0)</f>
        <v>0</v>
      </c>
      <c r="BH498" s="198">
        <f>IF(N498="sníž. přenesená",J498,0)</f>
        <v>0</v>
      </c>
      <c r="BI498" s="198">
        <f>IF(N498="nulová",J498,0)</f>
        <v>0</v>
      </c>
      <c r="BJ498" s="17" t="s">
        <v>84</v>
      </c>
      <c r="BK498" s="198">
        <f>ROUND(I498*H498,2)</f>
        <v>0</v>
      </c>
      <c r="BL498" s="17" t="s">
        <v>189</v>
      </c>
      <c r="BM498" s="197" t="s">
        <v>849</v>
      </c>
    </row>
    <row r="499" spans="1:65" s="13" customFormat="1" ht="11.25">
      <c r="B499" s="199"/>
      <c r="C499" s="200"/>
      <c r="D499" s="201" t="s">
        <v>199</v>
      </c>
      <c r="E499" s="202" t="s">
        <v>1</v>
      </c>
      <c r="F499" s="203" t="s">
        <v>850</v>
      </c>
      <c r="G499" s="200"/>
      <c r="H499" s="204">
        <v>1835.1</v>
      </c>
      <c r="I499" s="205"/>
      <c r="J499" s="200"/>
      <c r="K499" s="200"/>
      <c r="L499" s="206"/>
      <c r="M499" s="207"/>
      <c r="N499" s="208"/>
      <c r="O499" s="208"/>
      <c r="P499" s="208"/>
      <c r="Q499" s="208"/>
      <c r="R499" s="208"/>
      <c r="S499" s="208"/>
      <c r="T499" s="209"/>
      <c r="AT499" s="210" t="s">
        <v>199</v>
      </c>
      <c r="AU499" s="210" t="s">
        <v>86</v>
      </c>
      <c r="AV499" s="13" t="s">
        <v>86</v>
      </c>
      <c r="AW499" s="13" t="s">
        <v>32</v>
      </c>
      <c r="AX499" s="13" t="s">
        <v>76</v>
      </c>
      <c r="AY499" s="210" t="s">
        <v>182</v>
      </c>
    </row>
    <row r="500" spans="1:65" s="13" customFormat="1" ht="11.25">
      <c r="B500" s="199"/>
      <c r="C500" s="200"/>
      <c r="D500" s="201" t="s">
        <v>199</v>
      </c>
      <c r="E500" s="202" t="s">
        <v>1</v>
      </c>
      <c r="F500" s="203" t="s">
        <v>851</v>
      </c>
      <c r="G500" s="200"/>
      <c r="H500" s="204">
        <v>356.84</v>
      </c>
      <c r="I500" s="205"/>
      <c r="J500" s="200"/>
      <c r="K500" s="200"/>
      <c r="L500" s="206"/>
      <c r="M500" s="207"/>
      <c r="N500" s="208"/>
      <c r="O500" s="208"/>
      <c r="P500" s="208"/>
      <c r="Q500" s="208"/>
      <c r="R500" s="208"/>
      <c r="S500" s="208"/>
      <c r="T500" s="209"/>
      <c r="AT500" s="210" t="s">
        <v>199</v>
      </c>
      <c r="AU500" s="210" t="s">
        <v>86</v>
      </c>
      <c r="AV500" s="13" t="s">
        <v>86</v>
      </c>
      <c r="AW500" s="13" t="s">
        <v>32</v>
      </c>
      <c r="AX500" s="13" t="s">
        <v>76</v>
      </c>
      <c r="AY500" s="210" t="s">
        <v>182</v>
      </c>
    </row>
    <row r="501" spans="1:65" s="14" customFormat="1" ht="11.25">
      <c r="B501" s="211"/>
      <c r="C501" s="212"/>
      <c r="D501" s="201" t="s">
        <v>199</v>
      </c>
      <c r="E501" s="213" t="s">
        <v>1</v>
      </c>
      <c r="F501" s="214" t="s">
        <v>244</v>
      </c>
      <c r="G501" s="212"/>
      <c r="H501" s="215">
        <v>2191.94</v>
      </c>
      <c r="I501" s="216"/>
      <c r="J501" s="212"/>
      <c r="K501" s="212"/>
      <c r="L501" s="217"/>
      <c r="M501" s="218"/>
      <c r="N501" s="219"/>
      <c r="O501" s="219"/>
      <c r="P501" s="219"/>
      <c r="Q501" s="219"/>
      <c r="R501" s="219"/>
      <c r="S501" s="219"/>
      <c r="T501" s="220"/>
      <c r="AT501" s="221" t="s">
        <v>199</v>
      </c>
      <c r="AU501" s="221" t="s">
        <v>86</v>
      </c>
      <c r="AV501" s="14" t="s">
        <v>189</v>
      </c>
      <c r="AW501" s="14" t="s">
        <v>32</v>
      </c>
      <c r="AX501" s="14" t="s">
        <v>84</v>
      </c>
      <c r="AY501" s="221" t="s">
        <v>182</v>
      </c>
    </row>
    <row r="502" spans="1:65" s="2" customFormat="1" ht="24">
      <c r="A502" s="34"/>
      <c r="B502" s="35"/>
      <c r="C502" s="186" t="s">
        <v>852</v>
      </c>
      <c r="D502" s="186" t="s">
        <v>184</v>
      </c>
      <c r="E502" s="187" t="s">
        <v>853</v>
      </c>
      <c r="F502" s="188" t="s">
        <v>854</v>
      </c>
      <c r="G502" s="189" t="s">
        <v>187</v>
      </c>
      <c r="H502" s="190">
        <v>2194.808</v>
      </c>
      <c r="I502" s="191"/>
      <c r="J502" s="192">
        <f>ROUND(I502*H502,2)</f>
        <v>0</v>
      </c>
      <c r="K502" s="188" t="s">
        <v>188</v>
      </c>
      <c r="L502" s="39"/>
      <c r="M502" s="193" t="s">
        <v>1</v>
      </c>
      <c r="N502" s="194" t="s">
        <v>41</v>
      </c>
      <c r="O502" s="71"/>
      <c r="P502" s="195">
        <f>O502*H502</f>
        <v>0</v>
      </c>
      <c r="Q502" s="195">
        <v>8.4000000000000005E-2</v>
      </c>
      <c r="R502" s="195">
        <f>Q502*H502</f>
        <v>184.36387200000001</v>
      </c>
      <c r="S502" s="195">
        <v>0</v>
      </c>
      <c r="T502" s="196">
        <f>S502*H502</f>
        <v>0</v>
      </c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R502" s="197" t="s">
        <v>189</v>
      </c>
      <c r="AT502" s="197" t="s">
        <v>184</v>
      </c>
      <c r="AU502" s="197" t="s">
        <v>86</v>
      </c>
      <c r="AY502" s="17" t="s">
        <v>182</v>
      </c>
      <c r="BE502" s="198">
        <f>IF(N502="základní",J502,0)</f>
        <v>0</v>
      </c>
      <c r="BF502" s="198">
        <f>IF(N502="snížená",J502,0)</f>
        <v>0</v>
      </c>
      <c r="BG502" s="198">
        <f>IF(N502="zákl. přenesená",J502,0)</f>
        <v>0</v>
      </c>
      <c r="BH502" s="198">
        <f>IF(N502="sníž. přenesená",J502,0)</f>
        <v>0</v>
      </c>
      <c r="BI502" s="198">
        <f>IF(N502="nulová",J502,0)</f>
        <v>0</v>
      </c>
      <c r="BJ502" s="17" t="s">
        <v>84</v>
      </c>
      <c r="BK502" s="198">
        <f>ROUND(I502*H502,2)</f>
        <v>0</v>
      </c>
      <c r="BL502" s="17" t="s">
        <v>189</v>
      </c>
      <c r="BM502" s="197" t="s">
        <v>855</v>
      </c>
    </row>
    <row r="503" spans="1:65" s="13" customFormat="1" ht="11.25">
      <c r="B503" s="199"/>
      <c r="C503" s="200"/>
      <c r="D503" s="201" t="s">
        <v>199</v>
      </c>
      <c r="E503" s="202" t="s">
        <v>1</v>
      </c>
      <c r="F503" s="203" t="s">
        <v>856</v>
      </c>
      <c r="G503" s="200"/>
      <c r="H503" s="204">
        <v>2194.808</v>
      </c>
      <c r="I503" s="205"/>
      <c r="J503" s="200"/>
      <c r="K503" s="200"/>
      <c r="L503" s="206"/>
      <c r="M503" s="207"/>
      <c r="N503" s="208"/>
      <c r="O503" s="208"/>
      <c r="P503" s="208"/>
      <c r="Q503" s="208"/>
      <c r="R503" s="208"/>
      <c r="S503" s="208"/>
      <c r="T503" s="209"/>
      <c r="AT503" s="210" t="s">
        <v>199</v>
      </c>
      <c r="AU503" s="210" t="s">
        <v>86</v>
      </c>
      <c r="AV503" s="13" t="s">
        <v>86</v>
      </c>
      <c r="AW503" s="13" t="s">
        <v>32</v>
      </c>
      <c r="AX503" s="13" t="s">
        <v>84</v>
      </c>
      <c r="AY503" s="210" t="s">
        <v>182</v>
      </c>
    </row>
    <row r="504" spans="1:65" s="2" customFormat="1" ht="16.5" customHeight="1">
      <c r="A504" s="34"/>
      <c r="B504" s="35"/>
      <c r="C504" s="186" t="s">
        <v>857</v>
      </c>
      <c r="D504" s="186" t="s">
        <v>184</v>
      </c>
      <c r="E504" s="187" t="s">
        <v>858</v>
      </c>
      <c r="F504" s="188" t="s">
        <v>859</v>
      </c>
      <c r="G504" s="189" t="s">
        <v>187</v>
      </c>
      <c r="H504" s="190">
        <v>2191.94</v>
      </c>
      <c r="I504" s="191"/>
      <c r="J504" s="192">
        <f>ROUND(I504*H504,2)</f>
        <v>0</v>
      </c>
      <c r="K504" s="188" t="s">
        <v>188</v>
      </c>
      <c r="L504" s="39"/>
      <c r="M504" s="193" t="s">
        <v>1</v>
      </c>
      <c r="N504" s="194" t="s">
        <v>41</v>
      </c>
      <c r="O504" s="71"/>
      <c r="P504" s="195">
        <f>O504*H504</f>
        <v>0</v>
      </c>
      <c r="Q504" s="195">
        <v>1.2999999999999999E-4</v>
      </c>
      <c r="R504" s="195">
        <f>Q504*H504</f>
        <v>0.28495219999999999</v>
      </c>
      <c r="S504" s="195">
        <v>0</v>
      </c>
      <c r="T504" s="196">
        <f>S504*H504</f>
        <v>0</v>
      </c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R504" s="197" t="s">
        <v>189</v>
      </c>
      <c r="AT504" s="197" t="s">
        <v>184</v>
      </c>
      <c r="AU504" s="197" t="s">
        <v>86</v>
      </c>
      <c r="AY504" s="17" t="s">
        <v>182</v>
      </c>
      <c r="BE504" s="198">
        <f>IF(N504="základní",J504,0)</f>
        <v>0</v>
      </c>
      <c r="BF504" s="198">
        <f>IF(N504="snížená",J504,0)</f>
        <v>0</v>
      </c>
      <c r="BG504" s="198">
        <f>IF(N504="zákl. přenesená",J504,0)</f>
        <v>0</v>
      </c>
      <c r="BH504" s="198">
        <f>IF(N504="sníž. přenesená",J504,0)</f>
        <v>0</v>
      </c>
      <c r="BI504" s="198">
        <f>IF(N504="nulová",J504,0)</f>
        <v>0</v>
      </c>
      <c r="BJ504" s="17" t="s">
        <v>84</v>
      </c>
      <c r="BK504" s="198">
        <f>ROUND(I504*H504,2)</f>
        <v>0</v>
      </c>
      <c r="BL504" s="17" t="s">
        <v>189</v>
      </c>
      <c r="BM504" s="197" t="s">
        <v>860</v>
      </c>
    </row>
    <row r="505" spans="1:65" s="2" customFormat="1" ht="33" customHeight="1">
      <c r="A505" s="34"/>
      <c r="B505" s="35"/>
      <c r="C505" s="186" t="s">
        <v>861</v>
      </c>
      <c r="D505" s="186" t="s">
        <v>184</v>
      </c>
      <c r="E505" s="187" t="s">
        <v>862</v>
      </c>
      <c r="F505" s="188" t="s">
        <v>863</v>
      </c>
      <c r="G505" s="189" t="s">
        <v>232</v>
      </c>
      <c r="H505" s="190">
        <v>2345.3760000000002</v>
      </c>
      <c r="I505" s="191"/>
      <c r="J505" s="192">
        <f>ROUND(I505*H505,2)</f>
        <v>0</v>
      </c>
      <c r="K505" s="188" t="s">
        <v>188</v>
      </c>
      <c r="L505" s="39"/>
      <c r="M505" s="193" t="s">
        <v>1</v>
      </c>
      <c r="N505" s="194" t="s">
        <v>41</v>
      </c>
      <c r="O505" s="71"/>
      <c r="P505" s="195">
        <f>O505*H505</f>
        <v>0</v>
      </c>
      <c r="Q505" s="195">
        <v>2.0000000000000002E-5</v>
      </c>
      <c r="R505" s="195">
        <f>Q505*H505</f>
        <v>4.6907520000000008E-2</v>
      </c>
      <c r="S505" s="195">
        <v>0</v>
      </c>
      <c r="T505" s="196">
        <f>S505*H505</f>
        <v>0</v>
      </c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R505" s="197" t="s">
        <v>189</v>
      </c>
      <c r="AT505" s="197" t="s">
        <v>184</v>
      </c>
      <c r="AU505" s="197" t="s">
        <v>86</v>
      </c>
      <c r="AY505" s="17" t="s">
        <v>182</v>
      </c>
      <c r="BE505" s="198">
        <f>IF(N505="základní",J505,0)</f>
        <v>0</v>
      </c>
      <c r="BF505" s="198">
        <f>IF(N505="snížená",J505,0)</f>
        <v>0</v>
      </c>
      <c r="BG505" s="198">
        <f>IF(N505="zákl. přenesená",J505,0)</f>
        <v>0</v>
      </c>
      <c r="BH505" s="198">
        <f>IF(N505="sníž. přenesená",J505,0)</f>
        <v>0</v>
      </c>
      <c r="BI505" s="198">
        <f>IF(N505="nulová",J505,0)</f>
        <v>0</v>
      </c>
      <c r="BJ505" s="17" t="s">
        <v>84</v>
      </c>
      <c r="BK505" s="198">
        <f>ROUND(I505*H505,2)</f>
        <v>0</v>
      </c>
      <c r="BL505" s="17" t="s">
        <v>189</v>
      </c>
      <c r="BM505" s="197" t="s">
        <v>864</v>
      </c>
    </row>
    <row r="506" spans="1:65" s="13" customFormat="1" ht="11.25">
      <c r="B506" s="199"/>
      <c r="C506" s="200"/>
      <c r="D506" s="201" t="s">
        <v>199</v>
      </c>
      <c r="E506" s="202" t="s">
        <v>1</v>
      </c>
      <c r="F506" s="203" t="s">
        <v>865</v>
      </c>
      <c r="G506" s="200"/>
      <c r="H506" s="204">
        <v>2345.3760000000002</v>
      </c>
      <c r="I506" s="205"/>
      <c r="J506" s="200"/>
      <c r="K506" s="200"/>
      <c r="L506" s="206"/>
      <c r="M506" s="207"/>
      <c r="N506" s="208"/>
      <c r="O506" s="208"/>
      <c r="P506" s="208"/>
      <c r="Q506" s="208"/>
      <c r="R506" s="208"/>
      <c r="S506" s="208"/>
      <c r="T506" s="209"/>
      <c r="AT506" s="210" t="s">
        <v>199</v>
      </c>
      <c r="AU506" s="210" t="s">
        <v>86</v>
      </c>
      <c r="AV506" s="13" t="s">
        <v>86</v>
      </c>
      <c r="AW506" s="13" t="s">
        <v>32</v>
      </c>
      <c r="AX506" s="13" t="s">
        <v>84</v>
      </c>
      <c r="AY506" s="210" t="s">
        <v>182</v>
      </c>
    </row>
    <row r="507" spans="1:65" s="2" customFormat="1" ht="16.5" customHeight="1">
      <c r="A507" s="34"/>
      <c r="B507" s="35"/>
      <c r="C507" s="186" t="s">
        <v>866</v>
      </c>
      <c r="D507" s="186" t="s">
        <v>184</v>
      </c>
      <c r="E507" s="187" t="s">
        <v>867</v>
      </c>
      <c r="F507" s="188" t="s">
        <v>868</v>
      </c>
      <c r="G507" s="189" t="s">
        <v>193</v>
      </c>
      <c r="H507" s="190">
        <v>1303.3620000000001</v>
      </c>
      <c r="I507" s="191"/>
      <c r="J507" s="192">
        <f>ROUND(I507*H507,2)</f>
        <v>0</v>
      </c>
      <c r="K507" s="188" t="s">
        <v>188</v>
      </c>
      <c r="L507" s="39"/>
      <c r="M507" s="193" t="s">
        <v>1</v>
      </c>
      <c r="N507" s="194" t="s">
        <v>41</v>
      </c>
      <c r="O507" s="71"/>
      <c r="P507" s="195">
        <f>O507*H507</f>
        <v>0</v>
      </c>
      <c r="Q507" s="195">
        <v>1.98</v>
      </c>
      <c r="R507" s="195">
        <f>Q507*H507</f>
        <v>2580.6567600000003</v>
      </c>
      <c r="S507" s="195">
        <v>0</v>
      </c>
      <c r="T507" s="196">
        <f>S507*H507</f>
        <v>0</v>
      </c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R507" s="197" t="s">
        <v>189</v>
      </c>
      <c r="AT507" s="197" t="s">
        <v>184</v>
      </c>
      <c r="AU507" s="197" t="s">
        <v>86</v>
      </c>
      <c r="AY507" s="17" t="s">
        <v>182</v>
      </c>
      <c r="BE507" s="198">
        <f>IF(N507="základní",J507,0)</f>
        <v>0</v>
      </c>
      <c r="BF507" s="198">
        <f>IF(N507="snížená",J507,0)</f>
        <v>0</v>
      </c>
      <c r="BG507" s="198">
        <f>IF(N507="zákl. přenesená",J507,0)</f>
        <v>0</v>
      </c>
      <c r="BH507" s="198">
        <f>IF(N507="sníž. přenesená",J507,0)</f>
        <v>0</v>
      </c>
      <c r="BI507" s="198">
        <f>IF(N507="nulová",J507,0)</f>
        <v>0</v>
      </c>
      <c r="BJ507" s="17" t="s">
        <v>84</v>
      </c>
      <c r="BK507" s="198">
        <f>ROUND(I507*H507,2)</f>
        <v>0</v>
      </c>
      <c r="BL507" s="17" t="s">
        <v>189</v>
      </c>
      <c r="BM507" s="197" t="s">
        <v>869</v>
      </c>
    </row>
    <row r="508" spans="1:65" s="13" customFormat="1" ht="11.25">
      <c r="B508" s="199"/>
      <c r="C508" s="200"/>
      <c r="D508" s="201" t="s">
        <v>199</v>
      </c>
      <c r="E508" s="202" t="s">
        <v>1</v>
      </c>
      <c r="F508" s="203" t="s">
        <v>870</v>
      </c>
      <c r="G508" s="200"/>
      <c r="H508" s="204">
        <v>1303.3620000000001</v>
      </c>
      <c r="I508" s="205"/>
      <c r="J508" s="200"/>
      <c r="K508" s="200"/>
      <c r="L508" s="206"/>
      <c r="M508" s="207"/>
      <c r="N508" s="208"/>
      <c r="O508" s="208"/>
      <c r="P508" s="208"/>
      <c r="Q508" s="208"/>
      <c r="R508" s="208"/>
      <c r="S508" s="208"/>
      <c r="T508" s="209"/>
      <c r="AT508" s="210" t="s">
        <v>199</v>
      </c>
      <c r="AU508" s="210" t="s">
        <v>86</v>
      </c>
      <c r="AV508" s="13" t="s">
        <v>86</v>
      </c>
      <c r="AW508" s="13" t="s">
        <v>32</v>
      </c>
      <c r="AX508" s="13" t="s">
        <v>84</v>
      </c>
      <c r="AY508" s="210" t="s">
        <v>182</v>
      </c>
    </row>
    <row r="509" spans="1:65" s="12" customFormat="1" ht="22.9" customHeight="1">
      <c r="B509" s="170"/>
      <c r="C509" s="171"/>
      <c r="D509" s="172" t="s">
        <v>75</v>
      </c>
      <c r="E509" s="184" t="s">
        <v>224</v>
      </c>
      <c r="F509" s="184" t="s">
        <v>871</v>
      </c>
      <c r="G509" s="171"/>
      <c r="H509" s="171"/>
      <c r="I509" s="174"/>
      <c r="J509" s="185">
        <f>BK509</f>
        <v>0</v>
      </c>
      <c r="K509" s="171"/>
      <c r="L509" s="176"/>
      <c r="M509" s="177"/>
      <c r="N509" s="178"/>
      <c r="O509" s="178"/>
      <c r="P509" s="179">
        <f>SUM(P510:P532)</f>
        <v>0</v>
      </c>
      <c r="Q509" s="178"/>
      <c r="R509" s="179">
        <f>SUM(R510:R532)</f>
        <v>0.42759652000000004</v>
      </c>
      <c r="S509" s="178"/>
      <c r="T509" s="180">
        <f>SUM(T510:T532)</f>
        <v>0</v>
      </c>
      <c r="AR509" s="181" t="s">
        <v>84</v>
      </c>
      <c r="AT509" s="182" t="s">
        <v>75</v>
      </c>
      <c r="AU509" s="182" t="s">
        <v>84</v>
      </c>
      <c r="AY509" s="181" t="s">
        <v>182</v>
      </c>
      <c r="BK509" s="183">
        <f>SUM(BK510:BK532)</f>
        <v>0</v>
      </c>
    </row>
    <row r="510" spans="1:65" s="2" customFormat="1" ht="24">
      <c r="A510" s="34"/>
      <c r="B510" s="35"/>
      <c r="C510" s="186" t="s">
        <v>872</v>
      </c>
      <c r="D510" s="186" t="s">
        <v>184</v>
      </c>
      <c r="E510" s="187" t="s">
        <v>873</v>
      </c>
      <c r="F510" s="188" t="s">
        <v>874</v>
      </c>
      <c r="G510" s="189" t="s">
        <v>187</v>
      </c>
      <c r="H510" s="190">
        <v>101</v>
      </c>
      <c r="I510" s="191"/>
      <c r="J510" s="192">
        <f>ROUND(I510*H510,2)</f>
        <v>0</v>
      </c>
      <c r="K510" s="188" t="s">
        <v>188</v>
      </c>
      <c r="L510" s="39"/>
      <c r="M510" s="193" t="s">
        <v>1</v>
      </c>
      <c r="N510" s="194" t="s">
        <v>41</v>
      </c>
      <c r="O510" s="71"/>
      <c r="P510" s="195">
        <f>O510*H510</f>
        <v>0</v>
      </c>
      <c r="Q510" s="195">
        <v>4.6999999999999999E-4</v>
      </c>
      <c r="R510" s="195">
        <f>Q510*H510</f>
        <v>4.7469999999999998E-2</v>
      </c>
      <c r="S510" s="195">
        <v>0</v>
      </c>
      <c r="T510" s="196">
        <f>S510*H510</f>
        <v>0</v>
      </c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R510" s="197" t="s">
        <v>189</v>
      </c>
      <c r="AT510" s="197" t="s">
        <v>184</v>
      </c>
      <c r="AU510" s="197" t="s">
        <v>86</v>
      </c>
      <c r="AY510" s="17" t="s">
        <v>182</v>
      </c>
      <c r="BE510" s="198">
        <f>IF(N510="základní",J510,0)</f>
        <v>0</v>
      </c>
      <c r="BF510" s="198">
        <f>IF(N510="snížená",J510,0)</f>
        <v>0</v>
      </c>
      <c r="BG510" s="198">
        <f>IF(N510="zákl. přenesená",J510,0)</f>
        <v>0</v>
      </c>
      <c r="BH510" s="198">
        <f>IF(N510="sníž. přenesená",J510,0)</f>
        <v>0</v>
      </c>
      <c r="BI510" s="198">
        <f>IF(N510="nulová",J510,0)</f>
        <v>0</v>
      </c>
      <c r="BJ510" s="17" t="s">
        <v>84</v>
      </c>
      <c r="BK510" s="198">
        <f>ROUND(I510*H510,2)</f>
        <v>0</v>
      </c>
      <c r="BL510" s="17" t="s">
        <v>189</v>
      </c>
      <c r="BM510" s="197" t="s">
        <v>875</v>
      </c>
    </row>
    <row r="511" spans="1:65" s="13" customFormat="1" ht="11.25">
      <c r="B511" s="199"/>
      <c r="C511" s="200"/>
      <c r="D511" s="201" t="s">
        <v>199</v>
      </c>
      <c r="E511" s="202" t="s">
        <v>1</v>
      </c>
      <c r="F511" s="203" t="s">
        <v>601</v>
      </c>
      <c r="G511" s="200"/>
      <c r="H511" s="204">
        <v>101</v>
      </c>
      <c r="I511" s="205"/>
      <c r="J511" s="200"/>
      <c r="K511" s="200"/>
      <c r="L511" s="206"/>
      <c r="M511" s="207"/>
      <c r="N511" s="208"/>
      <c r="O511" s="208"/>
      <c r="P511" s="208"/>
      <c r="Q511" s="208"/>
      <c r="R511" s="208"/>
      <c r="S511" s="208"/>
      <c r="T511" s="209"/>
      <c r="AT511" s="210" t="s">
        <v>199</v>
      </c>
      <c r="AU511" s="210" t="s">
        <v>86</v>
      </c>
      <c r="AV511" s="13" t="s">
        <v>86</v>
      </c>
      <c r="AW511" s="13" t="s">
        <v>32</v>
      </c>
      <c r="AX511" s="13" t="s">
        <v>84</v>
      </c>
      <c r="AY511" s="210" t="s">
        <v>182</v>
      </c>
    </row>
    <row r="512" spans="1:65" s="2" customFormat="1" ht="33" customHeight="1">
      <c r="A512" s="34"/>
      <c r="B512" s="35"/>
      <c r="C512" s="186" t="s">
        <v>876</v>
      </c>
      <c r="D512" s="186" t="s">
        <v>184</v>
      </c>
      <c r="E512" s="187" t="s">
        <v>877</v>
      </c>
      <c r="F512" s="188" t="s">
        <v>878</v>
      </c>
      <c r="G512" s="189" t="s">
        <v>187</v>
      </c>
      <c r="H512" s="190">
        <v>2505.12</v>
      </c>
      <c r="I512" s="191"/>
      <c r="J512" s="192">
        <f>ROUND(I512*H512,2)</f>
        <v>0</v>
      </c>
      <c r="K512" s="188" t="s">
        <v>188</v>
      </c>
      <c r="L512" s="39"/>
      <c r="M512" s="193" t="s">
        <v>1</v>
      </c>
      <c r="N512" s="194" t="s">
        <v>41</v>
      </c>
      <c r="O512" s="71"/>
      <c r="P512" s="195">
        <f>O512*H512</f>
        <v>0</v>
      </c>
      <c r="Q512" s="195">
        <v>0</v>
      </c>
      <c r="R512" s="195">
        <f>Q512*H512</f>
        <v>0</v>
      </c>
      <c r="S512" s="195">
        <v>0</v>
      </c>
      <c r="T512" s="196">
        <f>S512*H512</f>
        <v>0</v>
      </c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R512" s="197" t="s">
        <v>189</v>
      </c>
      <c r="AT512" s="197" t="s">
        <v>184</v>
      </c>
      <c r="AU512" s="197" t="s">
        <v>86</v>
      </c>
      <c r="AY512" s="17" t="s">
        <v>182</v>
      </c>
      <c r="BE512" s="198">
        <f>IF(N512="základní",J512,0)</f>
        <v>0</v>
      </c>
      <c r="BF512" s="198">
        <f>IF(N512="snížená",J512,0)</f>
        <v>0</v>
      </c>
      <c r="BG512" s="198">
        <f>IF(N512="zákl. přenesená",J512,0)</f>
        <v>0</v>
      </c>
      <c r="BH512" s="198">
        <f>IF(N512="sníž. přenesená",J512,0)</f>
        <v>0</v>
      </c>
      <c r="BI512" s="198">
        <f>IF(N512="nulová",J512,0)</f>
        <v>0</v>
      </c>
      <c r="BJ512" s="17" t="s">
        <v>84</v>
      </c>
      <c r="BK512" s="198">
        <f>ROUND(I512*H512,2)</f>
        <v>0</v>
      </c>
      <c r="BL512" s="17" t="s">
        <v>189</v>
      </c>
      <c r="BM512" s="197" t="s">
        <v>879</v>
      </c>
    </row>
    <row r="513" spans="1:65" s="13" customFormat="1" ht="11.25">
      <c r="B513" s="199"/>
      <c r="C513" s="200"/>
      <c r="D513" s="201" t="s">
        <v>199</v>
      </c>
      <c r="E513" s="202" t="s">
        <v>1</v>
      </c>
      <c r="F513" s="203" t="s">
        <v>880</v>
      </c>
      <c r="G513" s="200"/>
      <c r="H513" s="204">
        <v>2505.12</v>
      </c>
      <c r="I513" s="205"/>
      <c r="J513" s="200"/>
      <c r="K513" s="200"/>
      <c r="L513" s="206"/>
      <c r="M513" s="207"/>
      <c r="N513" s="208"/>
      <c r="O513" s="208"/>
      <c r="P513" s="208"/>
      <c r="Q513" s="208"/>
      <c r="R513" s="208"/>
      <c r="S513" s="208"/>
      <c r="T513" s="209"/>
      <c r="AT513" s="210" t="s">
        <v>199</v>
      </c>
      <c r="AU513" s="210" t="s">
        <v>86</v>
      </c>
      <c r="AV513" s="13" t="s">
        <v>86</v>
      </c>
      <c r="AW513" s="13" t="s">
        <v>32</v>
      </c>
      <c r="AX513" s="13" t="s">
        <v>84</v>
      </c>
      <c r="AY513" s="210" t="s">
        <v>182</v>
      </c>
    </row>
    <row r="514" spans="1:65" s="2" customFormat="1" ht="33" customHeight="1">
      <c r="A514" s="34"/>
      <c r="B514" s="35"/>
      <c r="C514" s="186" t="s">
        <v>881</v>
      </c>
      <c r="D514" s="186" t="s">
        <v>184</v>
      </c>
      <c r="E514" s="187" t="s">
        <v>882</v>
      </c>
      <c r="F514" s="188" t="s">
        <v>883</v>
      </c>
      <c r="G514" s="189" t="s">
        <v>187</v>
      </c>
      <c r="H514" s="190">
        <v>225460.8</v>
      </c>
      <c r="I514" s="191"/>
      <c r="J514" s="192">
        <f>ROUND(I514*H514,2)</f>
        <v>0</v>
      </c>
      <c r="K514" s="188" t="s">
        <v>188</v>
      </c>
      <c r="L514" s="39"/>
      <c r="M514" s="193" t="s">
        <v>1</v>
      </c>
      <c r="N514" s="194" t="s">
        <v>41</v>
      </c>
      <c r="O514" s="71"/>
      <c r="P514" s="195">
        <f>O514*H514</f>
        <v>0</v>
      </c>
      <c r="Q514" s="195">
        <v>0</v>
      </c>
      <c r="R514" s="195">
        <f>Q514*H514</f>
        <v>0</v>
      </c>
      <c r="S514" s="195">
        <v>0</v>
      </c>
      <c r="T514" s="196">
        <f>S514*H514</f>
        <v>0</v>
      </c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R514" s="197" t="s">
        <v>189</v>
      </c>
      <c r="AT514" s="197" t="s">
        <v>184</v>
      </c>
      <c r="AU514" s="197" t="s">
        <v>86</v>
      </c>
      <c r="AY514" s="17" t="s">
        <v>182</v>
      </c>
      <c r="BE514" s="198">
        <f>IF(N514="základní",J514,0)</f>
        <v>0</v>
      </c>
      <c r="BF514" s="198">
        <f>IF(N514="snížená",J514,0)</f>
        <v>0</v>
      </c>
      <c r="BG514" s="198">
        <f>IF(N514="zákl. přenesená",J514,0)</f>
        <v>0</v>
      </c>
      <c r="BH514" s="198">
        <f>IF(N514="sníž. přenesená",J514,0)</f>
        <v>0</v>
      </c>
      <c r="BI514" s="198">
        <f>IF(N514="nulová",J514,0)</f>
        <v>0</v>
      </c>
      <c r="BJ514" s="17" t="s">
        <v>84</v>
      </c>
      <c r="BK514" s="198">
        <f>ROUND(I514*H514,2)</f>
        <v>0</v>
      </c>
      <c r="BL514" s="17" t="s">
        <v>189</v>
      </c>
      <c r="BM514" s="197" t="s">
        <v>884</v>
      </c>
    </row>
    <row r="515" spans="1:65" s="13" customFormat="1" ht="11.25">
      <c r="B515" s="199"/>
      <c r="C515" s="200"/>
      <c r="D515" s="201" t="s">
        <v>199</v>
      </c>
      <c r="E515" s="202" t="s">
        <v>1</v>
      </c>
      <c r="F515" s="203" t="s">
        <v>885</v>
      </c>
      <c r="G515" s="200"/>
      <c r="H515" s="204">
        <v>225460.8</v>
      </c>
      <c r="I515" s="205"/>
      <c r="J515" s="200"/>
      <c r="K515" s="200"/>
      <c r="L515" s="206"/>
      <c r="M515" s="207"/>
      <c r="N515" s="208"/>
      <c r="O515" s="208"/>
      <c r="P515" s="208"/>
      <c r="Q515" s="208"/>
      <c r="R515" s="208"/>
      <c r="S515" s="208"/>
      <c r="T515" s="209"/>
      <c r="AT515" s="210" t="s">
        <v>199</v>
      </c>
      <c r="AU515" s="210" t="s">
        <v>86</v>
      </c>
      <c r="AV515" s="13" t="s">
        <v>86</v>
      </c>
      <c r="AW515" s="13" t="s">
        <v>32</v>
      </c>
      <c r="AX515" s="13" t="s">
        <v>84</v>
      </c>
      <c r="AY515" s="210" t="s">
        <v>182</v>
      </c>
    </row>
    <row r="516" spans="1:65" s="2" customFormat="1" ht="33" customHeight="1">
      <c r="A516" s="34"/>
      <c r="B516" s="35"/>
      <c r="C516" s="186" t="s">
        <v>886</v>
      </c>
      <c r="D516" s="186" t="s">
        <v>184</v>
      </c>
      <c r="E516" s="187" t="s">
        <v>887</v>
      </c>
      <c r="F516" s="188" t="s">
        <v>888</v>
      </c>
      <c r="G516" s="189" t="s">
        <v>187</v>
      </c>
      <c r="H516" s="190">
        <v>2505.12</v>
      </c>
      <c r="I516" s="191"/>
      <c r="J516" s="192">
        <f>ROUND(I516*H516,2)</f>
        <v>0</v>
      </c>
      <c r="K516" s="188" t="s">
        <v>188</v>
      </c>
      <c r="L516" s="39"/>
      <c r="M516" s="193" t="s">
        <v>1</v>
      </c>
      <c r="N516" s="194" t="s">
        <v>41</v>
      </c>
      <c r="O516" s="71"/>
      <c r="P516" s="195">
        <f>O516*H516</f>
        <v>0</v>
      </c>
      <c r="Q516" s="195">
        <v>0</v>
      </c>
      <c r="R516" s="195">
        <f>Q516*H516</f>
        <v>0</v>
      </c>
      <c r="S516" s="195">
        <v>0</v>
      </c>
      <c r="T516" s="196">
        <f>S516*H516</f>
        <v>0</v>
      </c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R516" s="197" t="s">
        <v>189</v>
      </c>
      <c r="AT516" s="197" t="s">
        <v>184</v>
      </c>
      <c r="AU516" s="197" t="s">
        <v>86</v>
      </c>
      <c r="AY516" s="17" t="s">
        <v>182</v>
      </c>
      <c r="BE516" s="198">
        <f>IF(N516="základní",J516,0)</f>
        <v>0</v>
      </c>
      <c r="BF516" s="198">
        <f>IF(N516="snížená",J516,0)</f>
        <v>0</v>
      </c>
      <c r="BG516" s="198">
        <f>IF(N516="zákl. přenesená",J516,0)</f>
        <v>0</v>
      </c>
      <c r="BH516" s="198">
        <f>IF(N516="sníž. přenesená",J516,0)</f>
        <v>0</v>
      </c>
      <c r="BI516" s="198">
        <f>IF(N516="nulová",J516,0)</f>
        <v>0</v>
      </c>
      <c r="BJ516" s="17" t="s">
        <v>84</v>
      </c>
      <c r="BK516" s="198">
        <f>ROUND(I516*H516,2)</f>
        <v>0</v>
      </c>
      <c r="BL516" s="17" t="s">
        <v>189</v>
      </c>
      <c r="BM516" s="197" t="s">
        <v>889</v>
      </c>
    </row>
    <row r="517" spans="1:65" s="2" customFormat="1" ht="24">
      <c r="A517" s="34"/>
      <c r="B517" s="35"/>
      <c r="C517" s="186" t="s">
        <v>890</v>
      </c>
      <c r="D517" s="186" t="s">
        <v>184</v>
      </c>
      <c r="E517" s="187" t="s">
        <v>891</v>
      </c>
      <c r="F517" s="188" t="s">
        <v>892</v>
      </c>
      <c r="G517" s="189" t="s">
        <v>193</v>
      </c>
      <c r="H517" s="190">
        <v>11011.704</v>
      </c>
      <c r="I517" s="191"/>
      <c r="J517" s="192">
        <f>ROUND(I517*H517,2)</f>
        <v>0</v>
      </c>
      <c r="K517" s="188" t="s">
        <v>188</v>
      </c>
      <c r="L517" s="39"/>
      <c r="M517" s="193" t="s">
        <v>1</v>
      </c>
      <c r="N517" s="194" t="s">
        <v>41</v>
      </c>
      <c r="O517" s="71"/>
      <c r="P517" s="195">
        <f>O517*H517</f>
        <v>0</v>
      </c>
      <c r="Q517" s="195">
        <v>0</v>
      </c>
      <c r="R517" s="195">
        <f>Q517*H517</f>
        <v>0</v>
      </c>
      <c r="S517" s="195">
        <v>0</v>
      </c>
      <c r="T517" s="196">
        <f>S517*H517</f>
        <v>0</v>
      </c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R517" s="197" t="s">
        <v>189</v>
      </c>
      <c r="AT517" s="197" t="s">
        <v>184</v>
      </c>
      <c r="AU517" s="197" t="s">
        <v>86</v>
      </c>
      <c r="AY517" s="17" t="s">
        <v>182</v>
      </c>
      <c r="BE517" s="198">
        <f>IF(N517="základní",J517,0)</f>
        <v>0</v>
      </c>
      <c r="BF517" s="198">
        <f>IF(N517="snížená",J517,0)</f>
        <v>0</v>
      </c>
      <c r="BG517" s="198">
        <f>IF(N517="zákl. přenesená",J517,0)</f>
        <v>0</v>
      </c>
      <c r="BH517" s="198">
        <f>IF(N517="sníž. přenesená",J517,0)</f>
        <v>0</v>
      </c>
      <c r="BI517" s="198">
        <f>IF(N517="nulová",J517,0)</f>
        <v>0</v>
      </c>
      <c r="BJ517" s="17" t="s">
        <v>84</v>
      </c>
      <c r="BK517" s="198">
        <f>ROUND(I517*H517,2)</f>
        <v>0</v>
      </c>
      <c r="BL517" s="17" t="s">
        <v>189</v>
      </c>
      <c r="BM517" s="197" t="s">
        <v>893</v>
      </c>
    </row>
    <row r="518" spans="1:65" s="13" customFormat="1" ht="11.25">
      <c r="B518" s="199"/>
      <c r="C518" s="200"/>
      <c r="D518" s="201" t="s">
        <v>199</v>
      </c>
      <c r="E518" s="202" t="s">
        <v>1</v>
      </c>
      <c r="F518" s="203" t="s">
        <v>894</v>
      </c>
      <c r="G518" s="200"/>
      <c r="H518" s="204">
        <v>11011.704</v>
      </c>
      <c r="I518" s="205"/>
      <c r="J518" s="200"/>
      <c r="K518" s="200"/>
      <c r="L518" s="206"/>
      <c r="M518" s="207"/>
      <c r="N518" s="208"/>
      <c r="O518" s="208"/>
      <c r="P518" s="208"/>
      <c r="Q518" s="208"/>
      <c r="R518" s="208"/>
      <c r="S518" s="208"/>
      <c r="T518" s="209"/>
      <c r="AT518" s="210" t="s">
        <v>199</v>
      </c>
      <c r="AU518" s="210" t="s">
        <v>86</v>
      </c>
      <c r="AV518" s="13" t="s">
        <v>86</v>
      </c>
      <c r="AW518" s="13" t="s">
        <v>32</v>
      </c>
      <c r="AX518" s="13" t="s">
        <v>84</v>
      </c>
      <c r="AY518" s="210" t="s">
        <v>182</v>
      </c>
    </row>
    <row r="519" spans="1:65" s="2" customFormat="1" ht="33" customHeight="1">
      <c r="A519" s="34"/>
      <c r="B519" s="35"/>
      <c r="C519" s="186" t="s">
        <v>895</v>
      </c>
      <c r="D519" s="186" t="s">
        <v>184</v>
      </c>
      <c r="E519" s="187" t="s">
        <v>896</v>
      </c>
      <c r="F519" s="188" t="s">
        <v>897</v>
      </c>
      <c r="G519" s="189" t="s">
        <v>193</v>
      </c>
      <c r="H519" s="190">
        <v>330351.12</v>
      </c>
      <c r="I519" s="191"/>
      <c r="J519" s="192">
        <f>ROUND(I519*H519,2)</f>
        <v>0</v>
      </c>
      <c r="K519" s="188" t="s">
        <v>188</v>
      </c>
      <c r="L519" s="39"/>
      <c r="M519" s="193" t="s">
        <v>1</v>
      </c>
      <c r="N519" s="194" t="s">
        <v>41</v>
      </c>
      <c r="O519" s="71"/>
      <c r="P519" s="195">
        <f>O519*H519</f>
        <v>0</v>
      </c>
      <c r="Q519" s="195">
        <v>0</v>
      </c>
      <c r="R519" s="195">
        <f>Q519*H519</f>
        <v>0</v>
      </c>
      <c r="S519" s="195">
        <v>0</v>
      </c>
      <c r="T519" s="196">
        <f>S519*H519</f>
        <v>0</v>
      </c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R519" s="197" t="s">
        <v>189</v>
      </c>
      <c r="AT519" s="197" t="s">
        <v>184</v>
      </c>
      <c r="AU519" s="197" t="s">
        <v>86</v>
      </c>
      <c r="AY519" s="17" t="s">
        <v>182</v>
      </c>
      <c r="BE519" s="198">
        <f>IF(N519="základní",J519,0)</f>
        <v>0</v>
      </c>
      <c r="BF519" s="198">
        <f>IF(N519="snížená",J519,0)</f>
        <v>0</v>
      </c>
      <c r="BG519" s="198">
        <f>IF(N519="zákl. přenesená",J519,0)</f>
        <v>0</v>
      </c>
      <c r="BH519" s="198">
        <f>IF(N519="sníž. přenesená",J519,0)</f>
        <v>0</v>
      </c>
      <c r="BI519" s="198">
        <f>IF(N519="nulová",J519,0)</f>
        <v>0</v>
      </c>
      <c r="BJ519" s="17" t="s">
        <v>84</v>
      </c>
      <c r="BK519" s="198">
        <f>ROUND(I519*H519,2)</f>
        <v>0</v>
      </c>
      <c r="BL519" s="17" t="s">
        <v>189</v>
      </c>
      <c r="BM519" s="197" t="s">
        <v>898</v>
      </c>
    </row>
    <row r="520" spans="1:65" s="13" customFormat="1" ht="11.25">
      <c r="B520" s="199"/>
      <c r="C520" s="200"/>
      <c r="D520" s="201" t="s">
        <v>199</v>
      </c>
      <c r="E520" s="202" t="s">
        <v>1</v>
      </c>
      <c r="F520" s="203" t="s">
        <v>899</v>
      </c>
      <c r="G520" s="200"/>
      <c r="H520" s="204">
        <v>330351.12</v>
      </c>
      <c r="I520" s="205"/>
      <c r="J520" s="200"/>
      <c r="K520" s="200"/>
      <c r="L520" s="206"/>
      <c r="M520" s="207"/>
      <c r="N520" s="208"/>
      <c r="O520" s="208"/>
      <c r="P520" s="208"/>
      <c r="Q520" s="208"/>
      <c r="R520" s="208"/>
      <c r="S520" s="208"/>
      <c r="T520" s="209"/>
      <c r="AT520" s="210" t="s">
        <v>199</v>
      </c>
      <c r="AU520" s="210" t="s">
        <v>86</v>
      </c>
      <c r="AV520" s="13" t="s">
        <v>86</v>
      </c>
      <c r="AW520" s="13" t="s">
        <v>32</v>
      </c>
      <c r="AX520" s="13" t="s">
        <v>84</v>
      </c>
      <c r="AY520" s="210" t="s">
        <v>182</v>
      </c>
    </row>
    <row r="521" spans="1:65" s="2" customFormat="1" ht="33" customHeight="1">
      <c r="A521" s="34"/>
      <c r="B521" s="35"/>
      <c r="C521" s="186" t="s">
        <v>900</v>
      </c>
      <c r="D521" s="186" t="s">
        <v>184</v>
      </c>
      <c r="E521" s="187" t="s">
        <v>901</v>
      </c>
      <c r="F521" s="188" t="s">
        <v>902</v>
      </c>
      <c r="G521" s="189" t="s">
        <v>193</v>
      </c>
      <c r="H521" s="190">
        <v>11011.704</v>
      </c>
      <c r="I521" s="191"/>
      <c r="J521" s="192">
        <f>ROUND(I521*H521,2)</f>
        <v>0</v>
      </c>
      <c r="K521" s="188" t="s">
        <v>188</v>
      </c>
      <c r="L521" s="39"/>
      <c r="M521" s="193" t="s">
        <v>1</v>
      </c>
      <c r="N521" s="194" t="s">
        <v>41</v>
      </c>
      <c r="O521" s="71"/>
      <c r="P521" s="195">
        <f>O521*H521</f>
        <v>0</v>
      </c>
      <c r="Q521" s="195">
        <v>0</v>
      </c>
      <c r="R521" s="195">
        <f>Q521*H521</f>
        <v>0</v>
      </c>
      <c r="S521" s="195">
        <v>0</v>
      </c>
      <c r="T521" s="196">
        <f>S521*H521</f>
        <v>0</v>
      </c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R521" s="197" t="s">
        <v>189</v>
      </c>
      <c r="AT521" s="197" t="s">
        <v>184</v>
      </c>
      <c r="AU521" s="197" t="s">
        <v>86</v>
      </c>
      <c r="AY521" s="17" t="s">
        <v>182</v>
      </c>
      <c r="BE521" s="198">
        <f>IF(N521="základní",J521,0)</f>
        <v>0</v>
      </c>
      <c r="BF521" s="198">
        <f>IF(N521="snížená",J521,0)</f>
        <v>0</v>
      </c>
      <c r="BG521" s="198">
        <f>IF(N521="zákl. přenesená",J521,0)</f>
        <v>0</v>
      </c>
      <c r="BH521" s="198">
        <f>IF(N521="sníž. přenesená",J521,0)</f>
        <v>0</v>
      </c>
      <c r="BI521" s="198">
        <f>IF(N521="nulová",J521,0)</f>
        <v>0</v>
      </c>
      <c r="BJ521" s="17" t="s">
        <v>84</v>
      </c>
      <c r="BK521" s="198">
        <f>ROUND(I521*H521,2)</f>
        <v>0</v>
      </c>
      <c r="BL521" s="17" t="s">
        <v>189</v>
      </c>
      <c r="BM521" s="197" t="s">
        <v>903</v>
      </c>
    </row>
    <row r="522" spans="1:65" s="2" customFormat="1" ht="16.5" customHeight="1">
      <c r="A522" s="34"/>
      <c r="B522" s="35"/>
      <c r="C522" s="186" t="s">
        <v>904</v>
      </c>
      <c r="D522" s="186" t="s">
        <v>184</v>
      </c>
      <c r="E522" s="187" t="s">
        <v>905</v>
      </c>
      <c r="F522" s="188" t="s">
        <v>906</v>
      </c>
      <c r="G522" s="189" t="s">
        <v>187</v>
      </c>
      <c r="H522" s="190">
        <v>2505.12</v>
      </c>
      <c r="I522" s="191"/>
      <c r="J522" s="192">
        <f>ROUND(I522*H522,2)</f>
        <v>0</v>
      </c>
      <c r="K522" s="188" t="s">
        <v>188</v>
      </c>
      <c r="L522" s="39"/>
      <c r="M522" s="193" t="s">
        <v>1</v>
      </c>
      <c r="N522" s="194" t="s">
        <v>41</v>
      </c>
      <c r="O522" s="71"/>
      <c r="P522" s="195">
        <f>O522*H522</f>
        <v>0</v>
      </c>
      <c r="Q522" s="195">
        <v>0</v>
      </c>
      <c r="R522" s="195">
        <f>Q522*H522</f>
        <v>0</v>
      </c>
      <c r="S522" s="195">
        <v>0</v>
      </c>
      <c r="T522" s="196">
        <f>S522*H522</f>
        <v>0</v>
      </c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R522" s="197" t="s">
        <v>189</v>
      </c>
      <c r="AT522" s="197" t="s">
        <v>184</v>
      </c>
      <c r="AU522" s="197" t="s">
        <v>86</v>
      </c>
      <c r="AY522" s="17" t="s">
        <v>182</v>
      </c>
      <c r="BE522" s="198">
        <f>IF(N522="základní",J522,0)</f>
        <v>0</v>
      </c>
      <c r="BF522" s="198">
        <f>IF(N522="snížená",J522,0)</f>
        <v>0</v>
      </c>
      <c r="BG522" s="198">
        <f>IF(N522="zákl. přenesená",J522,0)</f>
        <v>0</v>
      </c>
      <c r="BH522" s="198">
        <f>IF(N522="sníž. přenesená",J522,0)</f>
        <v>0</v>
      </c>
      <c r="BI522" s="198">
        <f>IF(N522="nulová",J522,0)</f>
        <v>0</v>
      </c>
      <c r="BJ522" s="17" t="s">
        <v>84</v>
      </c>
      <c r="BK522" s="198">
        <f>ROUND(I522*H522,2)</f>
        <v>0</v>
      </c>
      <c r="BL522" s="17" t="s">
        <v>189</v>
      </c>
      <c r="BM522" s="197" t="s">
        <v>907</v>
      </c>
    </row>
    <row r="523" spans="1:65" s="2" customFormat="1" ht="21.75" customHeight="1">
      <c r="A523" s="34"/>
      <c r="B523" s="35"/>
      <c r="C523" s="186" t="s">
        <v>908</v>
      </c>
      <c r="D523" s="186" t="s">
        <v>184</v>
      </c>
      <c r="E523" s="187" t="s">
        <v>909</v>
      </c>
      <c r="F523" s="188" t="s">
        <v>910</v>
      </c>
      <c r="G523" s="189" t="s">
        <v>187</v>
      </c>
      <c r="H523" s="190">
        <v>225460.8</v>
      </c>
      <c r="I523" s="191"/>
      <c r="J523" s="192">
        <f>ROUND(I523*H523,2)</f>
        <v>0</v>
      </c>
      <c r="K523" s="188" t="s">
        <v>188</v>
      </c>
      <c r="L523" s="39"/>
      <c r="M523" s="193" t="s">
        <v>1</v>
      </c>
      <c r="N523" s="194" t="s">
        <v>41</v>
      </c>
      <c r="O523" s="71"/>
      <c r="P523" s="195">
        <f>O523*H523</f>
        <v>0</v>
      </c>
      <c r="Q523" s="195">
        <v>0</v>
      </c>
      <c r="R523" s="195">
        <f>Q523*H523</f>
        <v>0</v>
      </c>
      <c r="S523" s="195">
        <v>0</v>
      </c>
      <c r="T523" s="196">
        <f>S523*H523</f>
        <v>0</v>
      </c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R523" s="197" t="s">
        <v>189</v>
      </c>
      <c r="AT523" s="197" t="s">
        <v>184</v>
      </c>
      <c r="AU523" s="197" t="s">
        <v>86</v>
      </c>
      <c r="AY523" s="17" t="s">
        <v>182</v>
      </c>
      <c r="BE523" s="198">
        <f>IF(N523="základní",J523,0)</f>
        <v>0</v>
      </c>
      <c r="BF523" s="198">
        <f>IF(N523="snížená",J523,0)</f>
        <v>0</v>
      </c>
      <c r="BG523" s="198">
        <f>IF(N523="zákl. přenesená",J523,0)</f>
        <v>0</v>
      </c>
      <c r="BH523" s="198">
        <f>IF(N523="sníž. přenesená",J523,0)</f>
        <v>0</v>
      </c>
      <c r="BI523" s="198">
        <f>IF(N523="nulová",J523,0)</f>
        <v>0</v>
      </c>
      <c r="BJ523" s="17" t="s">
        <v>84</v>
      </c>
      <c r="BK523" s="198">
        <f>ROUND(I523*H523,2)</f>
        <v>0</v>
      </c>
      <c r="BL523" s="17" t="s">
        <v>189</v>
      </c>
      <c r="BM523" s="197" t="s">
        <v>911</v>
      </c>
    </row>
    <row r="524" spans="1:65" s="13" customFormat="1" ht="11.25">
      <c r="B524" s="199"/>
      <c r="C524" s="200"/>
      <c r="D524" s="201" t="s">
        <v>199</v>
      </c>
      <c r="E524" s="202" t="s">
        <v>1</v>
      </c>
      <c r="F524" s="203" t="s">
        <v>885</v>
      </c>
      <c r="G524" s="200"/>
      <c r="H524" s="204">
        <v>225460.8</v>
      </c>
      <c r="I524" s="205"/>
      <c r="J524" s="200"/>
      <c r="K524" s="200"/>
      <c r="L524" s="206"/>
      <c r="M524" s="207"/>
      <c r="N524" s="208"/>
      <c r="O524" s="208"/>
      <c r="P524" s="208"/>
      <c r="Q524" s="208"/>
      <c r="R524" s="208"/>
      <c r="S524" s="208"/>
      <c r="T524" s="209"/>
      <c r="AT524" s="210" t="s">
        <v>199</v>
      </c>
      <c r="AU524" s="210" t="s">
        <v>86</v>
      </c>
      <c r="AV524" s="13" t="s">
        <v>86</v>
      </c>
      <c r="AW524" s="13" t="s">
        <v>32</v>
      </c>
      <c r="AX524" s="13" t="s">
        <v>84</v>
      </c>
      <c r="AY524" s="210" t="s">
        <v>182</v>
      </c>
    </row>
    <row r="525" spans="1:65" s="2" customFormat="1" ht="21.75" customHeight="1">
      <c r="A525" s="34"/>
      <c r="B525" s="35"/>
      <c r="C525" s="186" t="s">
        <v>912</v>
      </c>
      <c r="D525" s="186" t="s">
        <v>184</v>
      </c>
      <c r="E525" s="187" t="s">
        <v>913</v>
      </c>
      <c r="F525" s="188" t="s">
        <v>914</v>
      </c>
      <c r="G525" s="189" t="s">
        <v>187</v>
      </c>
      <c r="H525" s="190">
        <v>2505.12</v>
      </c>
      <c r="I525" s="191"/>
      <c r="J525" s="192">
        <f>ROUND(I525*H525,2)</f>
        <v>0</v>
      </c>
      <c r="K525" s="188" t="s">
        <v>188</v>
      </c>
      <c r="L525" s="39"/>
      <c r="M525" s="193" t="s">
        <v>1</v>
      </c>
      <c r="N525" s="194" t="s">
        <v>41</v>
      </c>
      <c r="O525" s="71"/>
      <c r="P525" s="195">
        <f>O525*H525</f>
        <v>0</v>
      </c>
      <c r="Q525" s="195">
        <v>0</v>
      </c>
      <c r="R525" s="195">
        <f>Q525*H525</f>
        <v>0</v>
      </c>
      <c r="S525" s="195">
        <v>0</v>
      </c>
      <c r="T525" s="196">
        <f>S525*H525</f>
        <v>0</v>
      </c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R525" s="197" t="s">
        <v>189</v>
      </c>
      <c r="AT525" s="197" t="s">
        <v>184</v>
      </c>
      <c r="AU525" s="197" t="s">
        <v>86</v>
      </c>
      <c r="AY525" s="17" t="s">
        <v>182</v>
      </c>
      <c r="BE525" s="198">
        <f>IF(N525="základní",J525,0)</f>
        <v>0</v>
      </c>
      <c r="BF525" s="198">
        <f>IF(N525="snížená",J525,0)</f>
        <v>0</v>
      </c>
      <c r="BG525" s="198">
        <f>IF(N525="zákl. přenesená",J525,0)</f>
        <v>0</v>
      </c>
      <c r="BH525" s="198">
        <f>IF(N525="sníž. přenesená",J525,0)</f>
        <v>0</v>
      </c>
      <c r="BI525" s="198">
        <f>IF(N525="nulová",J525,0)</f>
        <v>0</v>
      </c>
      <c r="BJ525" s="17" t="s">
        <v>84</v>
      </c>
      <c r="BK525" s="198">
        <f>ROUND(I525*H525,2)</f>
        <v>0</v>
      </c>
      <c r="BL525" s="17" t="s">
        <v>189</v>
      </c>
      <c r="BM525" s="197" t="s">
        <v>915</v>
      </c>
    </row>
    <row r="526" spans="1:65" s="2" customFormat="1" ht="33" customHeight="1">
      <c r="A526" s="34"/>
      <c r="B526" s="35"/>
      <c r="C526" s="186" t="s">
        <v>916</v>
      </c>
      <c r="D526" s="186" t="s">
        <v>184</v>
      </c>
      <c r="E526" s="187" t="s">
        <v>917</v>
      </c>
      <c r="F526" s="188" t="s">
        <v>918</v>
      </c>
      <c r="G526" s="189" t="s">
        <v>187</v>
      </c>
      <c r="H526" s="190">
        <v>1037</v>
      </c>
      <c r="I526" s="191"/>
      <c r="J526" s="192">
        <f>ROUND(I526*H526,2)</f>
        <v>0</v>
      </c>
      <c r="K526" s="188" t="s">
        <v>188</v>
      </c>
      <c r="L526" s="39"/>
      <c r="M526" s="193" t="s">
        <v>1</v>
      </c>
      <c r="N526" s="194" t="s">
        <v>41</v>
      </c>
      <c r="O526" s="71"/>
      <c r="P526" s="195">
        <f>O526*H526</f>
        <v>0</v>
      </c>
      <c r="Q526" s="195">
        <v>1.2999999999999999E-4</v>
      </c>
      <c r="R526" s="195">
        <f>Q526*H526</f>
        <v>0.13480999999999999</v>
      </c>
      <c r="S526" s="195">
        <v>0</v>
      </c>
      <c r="T526" s="196">
        <f>S526*H526</f>
        <v>0</v>
      </c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R526" s="197" t="s">
        <v>189</v>
      </c>
      <c r="AT526" s="197" t="s">
        <v>184</v>
      </c>
      <c r="AU526" s="197" t="s">
        <v>86</v>
      </c>
      <c r="AY526" s="17" t="s">
        <v>182</v>
      </c>
      <c r="BE526" s="198">
        <f>IF(N526="základní",J526,0)</f>
        <v>0</v>
      </c>
      <c r="BF526" s="198">
        <f>IF(N526="snížená",J526,0)</f>
        <v>0</v>
      </c>
      <c r="BG526" s="198">
        <f>IF(N526="zákl. přenesená",J526,0)</f>
        <v>0</v>
      </c>
      <c r="BH526" s="198">
        <f>IF(N526="sníž. přenesená",J526,0)</f>
        <v>0</v>
      </c>
      <c r="BI526" s="198">
        <f>IF(N526="nulová",J526,0)</f>
        <v>0</v>
      </c>
      <c r="BJ526" s="17" t="s">
        <v>84</v>
      </c>
      <c r="BK526" s="198">
        <f>ROUND(I526*H526,2)</f>
        <v>0</v>
      </c>
      <c r="BL526" s="17" t="s">
        <v>189</v>
      </c>
      <c r="BM526" s="197" t="s">
        <v>919</v>
      </c>
    </row>
    <row r="527" spans="1:65" s="13" customFormat="1" ht="11.25">
      <c r="B527" s="199"/>
      <c r="C527" s="200"/>
      <c r="D527" s="201" t="s">
        <v>199</v>
      </c>
      <c r="E527" s="202" t="s">
        <v>1</v>
      </c>
      <c r="F527" s="203" t="s">
        <v>920</v>
      </c>
      <c r="G527" s="200"/>
      <c r="H527" s="204">
        <v>1037</v>
      </c>
      <c r="I527" s="205"/>
      <c r="J527" s="200"/>
      <c r="K527" s="200"/>
      <c r="L527" s="206"/>
      <c r="M527" s="207"/>
      <c r="N527" s="208"/>
      <c r="O527" s="208"/>
      <c r="P527" s="208"/>
      <c r="Q527" s="208"/>
      <c r="R527" s="208"/>
      <c r="S527" s="208"/>
      <c r="T527" s="209"/>
      <c r="AT527" s="210" t="s">
        <v>199</v>
      </c>
      <c r="AU527" s="210" t="s">
        <v>86</v>
      </c>
      <c r="AV527" s="13" t="s">
        <v>86</v>
      </c>
      <c r="AW527" s="13" t="s">
        <v>32</v>
      </c>
      <c r="AX527" s="13" t="s">
        <v>84</v>
      </c>
      <c r="AY527" s="210" t="s">
        <v>182</v>
      </c>
    </row>
    <row r="528" spans="1:65" s="2" customFormat="1" ht="24">
      <c r="A528" s="34"/>
      <c r="B528" s="35"/>
      <c r="C528" s="186" t="s">
        <v>921</v>
      </c>
      <c r="D528" s="186" t="s">
        <v>184</v>
      </c>
      <c r="E528" s="187" t="s">
        <v>922</v>
      </c>
      <c r="F528" s="188" t="s">
        <v>923</v>
      </c>
      <c r="G528" s="189" t="s">
        <v>187</v>
      </c>
      <c r="H528" s="190">
        <v>2860.413</v>
      </c>
      <c r="I528" s="191"/>
      <c r="J528" s="192">
        <f>ROUND(I528*H528,2)</f>
        <v>0</v>
      </c>
      <c r="K528" s="188" t="s">
        <v>188</v>
      </c>
      <c r="L528" s="39"/>
      <c r="M528" s="193" t="s">
        <v>1</v>
      </c>
      <c r="N528" s="194" t="s">
        <v>41</v>
      </c>
      <c r="O528" s="71"/>
      <c r="P528" s="195">
        <f>O528*H528</f>
        <v>0</v>
      </c>
      <c r="Q528" s="195">
        <v>4.0000000000000003E-5</v>
      </c>
      <c r="R528" s="195">
        <f>Q528*H528</f>
        <v>0.11441652000000001</v>
      </c>
      <c r="S528" s="195">
        <v>0</v>
      </c>
      <c r="T528" s="196">
        <f>S528*H528</f>
        <v>0</v>
      </c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R528" s="197" t="s">
        <v>189</v>
      </c>
      <c r="AT528" s="197" t="s">
        <v>184</v>
      </c>
      <c r="AU528" s="197" t="s">
        <v>86</v>
      </c>
      <c r="AY528" s="17" t="s">
        <v>182</v>
      </c>
      <c r="BE528" s="198">
        <f>IF(N528="základní",J528,0)</f>
        <v>0</v>
      </c>
      <c r="BF528" s="198">
        <f>IF(N528="snížená",J528,0)</f>
        <v>0</v>
      </c>
      <c r="BG528" s="198">
        <f>IF(N528="zákl. přenesená",J528,0)</f>
        <v>0</v>
      </c>
      <c r="BH528" s="198">
        <f>IF(N528="sníž. přenesená",J528,0)</f>
        <v>0</v>
      </c>
      <c r="BI528" s="198">
        <f>IF(N528="nulová",J528,0)</f>
        <v>0</v>
      </c>
      <c r="BJ528" s="17" t="s">
        <v>84</v>
      </c>
      <c r="BK528" s="198">
        <f>ROUND(I528*H528,2)</f>
        <v>0</v>
      </c>
      <c r="BL528" s="17" t="s">
        <v>189</v>
      </c>
      <c r="BM528" s="197" t="s">
        <v>924</v>
      </c>
    </row>
    <row r="529" spans="1:65" s="13" customFormat="1" ht="11.25">
      <c r="B529" s="199"/>
      <c r="C529" s="200"/>
      <c r="D529" s="201" t="s">
        <v>199</v>
      </c>
      <c r="E529" s="202" t="s">
        <v>1</v>
      </c>
      <c r="F529" s="203" t="s">
        <v>925</v>
      </c>
      <c r="G529" s="200"/>
      <c r="H529" s="204">
        <v>2860.413</v>
      </c>
      <c r="I529" s="205"/>
      <c r="J529" s="200"/>
      <c r="K529" s="200"/>
      <c r="L529" s="206"/>
      <c r="M529" s="207"/>
      <c r="N529" s="208"/>
      <c r="O529" s="208"/>
      <c r="P529" s="208"/>
      <c r="Q529" s="208"/>
      <c r="R529" s="208"/>
      <c r="S529" s="208"/>
      <c r="T529" s="209"/>
      <c r="AT529" s="210" t="s">
        <v>199</v>
      </c>
      <c r="AU529" s="210" t="s">
        <v>86</v>
      </c>
      <c r="AV529" s="13" t="s">
        <v>86</v>
      </c>
      <c r="AW529" s="13" t="s">
        <v>32</v>
      </c>
      <c r="AX529" s="13" t="s">
        <v>84</v>
      </c>
      <c r="AY529" s="210" t="s">
        <v>182</v>
      </c>
    </row>
    <row r="530" spans="1:65" s="2" customFormat="1" ht="33" customHeight="1">
      <c r="A530" s="34"/>
      <c r="B530" s="35"/>
      <c r="C530" s="186" t="s">
        <v>926</v>
      </c>
      <c r="D530" s="186" t="s">
        <v>184</v>
      </c>
      <c r="E530" s="187" t="s">
        <v>927</v>
      </c>
      <c r="F530" s="188" t="s">
        <v>928</v>
      </c>
      <c r="G530" s="189" t="s">
        <v>232</v>
      </c>
      <c r="H530" s="190">
        <v>92</v>
      </c>
      <c r="I530" s="191"/>
      <c r="J530" s="192">
        <f>ROUND(I530*H530,2)</f>
        <v>0</v>
      </c>
      <c r="K530" s="188" t="s">
        <v>188</v>
      </c>
      <c r="L530" s="39"/>
      <c r="M530" s="193" t="s">
        <v>1</v>
      </c>
      <c r="N530" s="194" t="s">
        <v>41</v>
      </c>
      <c r="O530" s="71"/>
      <c r="P530" s="195">
        <f>O530*H530</f>
        <v>0</v>
      </c>
      <c r="Q530" s="195">
        <v>1.1999999999999999E-3</v>
      </c>
      <c r="R530" s="195">
        <f>Q530*H530</f>
        <v>0.11039999999999998</v>
      </c>
      <c r="S530" s="195">
        <v>0</v>
      </c>
      <c r="T530" s="196">
        <f>S530*H530</f>
        <v>0</v>
      </c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R530" s="197" t="s">
        <v>189</v>
      </c>
      <c r="AT530" s="197" t="s">
        <v>184</v>
      </c>
      <c r="AU530" s="197" t="s">
        <v>86</v>
      </c>
      <c r="AY530" s="17" t="s">
        <v>182</v>
      </c>
      <c r="BE530" s="198">
        <f>IF(N530="základní",J530,0)</f>
        <v>0</v>
      </c>
      <c r="BF530" s="198">
        <f>IF(N530="snížená",J530,0)</f>
        <v>0</v>
      </c>
      <c r="BG530" s="198">
        <f>IF(N530="zákl. přenesená",J530,0)</f>
        <v>0</v>
      </c>
      <c r="BH530" s="198">
        <f>IF(N530="sníž. přenesená",J530,0)</f>
        <v>0</v>
      </c>
      <c r="BI530" s="198">
        <f>IF(N530="nulová",J530,0)</f>
        <v>0</v>
      </c>
      <c r="BJ530" s="17" t="s">
        <v>84</v>
      </c>
      <c r="BK530" s="198">
        <f>ROUND(I530*H530,2)</f>
        <v>0</v>
      </c>
      <c r="BL530" s="17" t="s">
        <v>189</v>
      </c>
      <c r="BM530" s="197" t="s">
        <v>929</v>
      </c>
    </row>
    <row r="531" spans="1:65" s="13" customFormat="1" ht="11.25">
      <c r="B531" s="199"/>
      <c r="C531" s="200"/>
      <c r="D531" s="201" t="s">
        <v>199</v>
      </c>
      <c r="E531" s="202" t="s">
        <v>1</v>
      </c>
      <c r="F531" s="203" t="s">
        <v>930</v>
      </c>
      <c r="G531" s="200"/>
      <c r="H531" s="204">
        <v>92</v>
      </c>
      <c r="I531" s="205"/>
      <c r="J531" s="200"/>
      <c r="K531" s="200"/>
      <c r="L531" s="206"/>
      <c r="M531" s="207"/>
      <c r="N531" s="208"/>
      <c r="O531" s="208"/>
      <c r="P531" s="208"/>
      <c r="Q531" s="208"/>
      <c r="R531" s="208"/>
      <c r="S531" s="208"/>
      <c r="T531" s="209"/>
      <c r="AT531" s="210" t="s">
        <v>199</v>
      </c>
      <c r="AU531" s="210" t="s">
        <v>86</v>
      </c>
      <c r="AV531" s="13" t="s">
        <v>86</v>
      </c>
      <c r="AW531" s="13" t="s">
        <v>32</v>
      </c>
      <c r="AX531" s="13" t="s">
        <v>84</v>
      </c>
      <c r="AY531" s="210" t="s">
        <v>182</v>
      </c>
    </row>
    <row r="532" spans="1:65" s="2" customFormat="1" ht="24">
      <c r="A532" s="34"/>
      <c r="B532" s="35"/>
      <c r="C532" s="186" t="s">
        <v>931</v>
      </c>
      <c r="D532" s="186" t="s">
        <v>184</v>
      </c>
      <c r="E532" s="187" t="s">
        <v>932</v>
      </c>
      <c r="F532" s="188" t="s">
        <v>933</v>
      </c>
      <c r="G532" s="189" t="s">
        <v>366</v>
      </c>
      <c r="H532" s="190">
        <v>5</v>
      </c>
      <c r="I532" s="191"/>
      <c r="J532" s="192">
        <f>ROUND(I532*H532,2)</f>
        <v>0</v>
      </c>
      <c r="K532" s="188" t="s">
        <v>188</v>
      </c>
      <c r="L532" s="39"/>
      <c r="M532" s="193" t="s">
        <v>1</v>
      </c>
      <c r="N532" s="194" t="s">
        <v>41</v>
      </c>
      <c r="O532" s="71"/>
      <c r="P532" s="195">
        <f>O532*H532</f>
        <v>0</v>
      </c>
      <c r="Q532" s="195">
        <v>4.1000000000000003E-3</v>
      </c>
      <c r="R532" s="195">
        <f>Q532*H532</f>
        <v>2.0500000000000001E-2</v>
      </c>
      <c r="S532" s="195">
        <v>0</v>
      </c>
      <c r="T532" s="196">
        <f>S532*H532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R532" s="197" t="s">
        <v>189</v>
      </c>
      <c r="AT532" s="197" t="s">
        <v>184</v>
      </c>
      <c r="AU532" s="197" t="s">
        <v>86</v>
      </c>
      <c r="AY532" s="17" t="s">
        <v>182</v>
      </c>
      <c r="BE532" s="198">
        <f>IF(N532="základní",J532,0)</f>
        <v>0</v>
      </c>
      <c r="BF532" s="198">
        <f>IF(N532="snížená",J532,0)</f>
        <v>0</v>
      </c>
      <c r="BG532" s="198">
        <f>IF(N532="zákl. přenesená",J532,0)</f>
        <v>0</v>
      </c>
      <c r="BH532" s="198">
        <f>IF(N532="sníž. přenesená",J532,0)</f>
        <v>0</v>
      </c>
      <c r="BI532" s="198">
        <f>IF(N532="nulová",J532,0)</f>
        <v>0</v>
      </c>
      <c r="BJ532" s="17" t="s">
        <v>84</v>
      </c>
      <c r="BK532" s="198">
        <f>ROUND(I532*H532,2)</f>
        <v>0</v>
      </c>
      <c r="BL532" s="17" t="s">
        <v>189</v>
      </c>
      <c r="BM532" s="197" t="s">
        <v>934</v>
      </c>
    </row>
    <row r="533" spans="1:65" s="12" customFormat="1" ht="22.9" customHeight="1">
      <c r="B533" s="170"/>
      <c r="C533" s="171"/>
      <c r="D533" s="172" t="s">
        <v>75</v>
      </c>
      <c r="E533" s="184" t="s">
        <v>935</v>
      </c>
      <c r="F533" s="184" t="s">
        <v>936</v>
      </c>
      <c r="G533" s="171"/>
      <c r="H533" s="171"/>
      <c r="I533" s="174"/>
      <c r="J533" s="185">
        <f>BK533</f>
        <v>0</v>
      </c>
      <c r="K533" s="171"/>
      <c r="L533" s="176"/>
      <c r="M533" s="177"/>
      <c r="N533" s="178"/>
      <c r="O533" s="178"/>
      <c r="P533" s="179">
        <f>P534</f>
        <v>0</v>
      </c>
      <c r="Q533" s="178"/>
      <c r="R533" s="179">
        <f>R534</f>
        <v>0</v>
      </c>
      <c r="S533" s="178"/>
      <c r="T533" s="180">
        <f>T534</f>
        <v>0</v>
      </c>
      <c r="AR533" s="181" t="s">
        <v>84</v>
      </c>
      <c r="AT533" s="182" t="s">
        <v>75</v>
      </c>
      <c r="AU533" s="182" t="s">
        <v>84</v>
      </c>
      <c r="AY533" s="181" t="s">
        <v>182</v>
      </c>
      <c r="BK533" s="183">
        <f>BK534</f>
        <v>0</v>
      </c>
    </row>
    <row r="534" spans="1:65" s="2" customFormat="1" ht="16.5" customHeight="1">
      <c r="A534" s="34"/>
      <c r="B534" s="35"/>
      <c r="C534" s="186" t="s">
        <v>937</v>
      </c>
      <c r="D534" s="186" t="s">
        <v>184</v>
      </c>
      <c r="E534" s="187" t="s">
        <v>938</v>
      </c>
      <c r="F534" s="188" t="s">
        <v>939</v>
      </c>
      <c r="G534" s="189" t="s">
        <v>216</v>
      </c>
      <c r="H534" s="190">
        <v>7330.7150000000001</v>
      </c>
      <c r="I534" s="191"/>
      <c r="J534" s="192">
        <f>ROUND(I534*H534,2)</f>
        <v>0</v>
      </c>
      <c r="K534" s="188" t="s">
        <v>188</v>
      </c>
      <c r="L534" s="39"/>
      <c r="M534" s="193" t="s">
        <v>1</v>
      </c>
      <c r="N534" s="194" t="s">
        <v>41</v>
      </c>
      <c r="O534" s="71"/>
      <c r="P534" s="195">
        <f>O534*H534</f>
        <v>0</v>
      </c>
      <c r="Q534" s="195">
        <v>0</v>
      </c>
      <c r="R534" s="195">
        <f>Q534*H534</f>
        <v>0</v>
      </c>
      <c r="S534" s="195">
        <v>0</v>
      </c>
      <c r="T534" s="196">
        <f>S534*H534</f>
        <v>0</v>
      </c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R534" s="197" t="s">
        <v>189</v>
      </c>
      <c r="AT534" s="197" t="s">
        <v>184</v>
      </c>
      <c r="AU534" s="197" t="s">
        <v>86</v>
      </c>
      <c r="AY534" s="17" t="s">
        <v>182</v>
      </c>
      <c r="BE534" s="198">
        <f>IF(N534="základní",J534,0)</f>
        <v>0</v>
      </c>
      <c r="BF534" s="198">
        <f>IF(N534="snížená",J534,0)</f>
        <v>0</v>
      </c>
      <c r="BG534" s="198">
        <f>IF(N534="zákl. přenesená",J534,0)</f>
        <v>0</v>
      </c>
      <c r="BH534" s="198">
        <f>IF(N534="sníž. přenesená",J534,0)</f>
        <v>0</v>
      </c>
      <c r="BI534" s="198">
        <f>IF(N534="nulová",J534,0)</f>
        <v>0</v>
      </c>
      <c r="BJ534" s="17" t="s">
        <v>84</v>
      </c>
      <c r="BK534" s="198">
        <f>ROUND(I534*H534,2)</f>
        <v>0</v>
      </c>
      <c r="BL534" s="17" t="s">
        <v>189</v>
      </c>
      <c r="BM534" s="197" t="s">
        <v>940</v>
      </c>
    </row>
    <row r="535" spans="1:65" s="12" customFormat="1" ht="25.9" customHeight="1">
      <c r="B535" s="170"/>
      <c r="C535" s="171"/>
      <c r="D535" s="172" t="s">
        <v>75</v>
      </c>
      <c r="E535" s="173" t="s">
        <v>941</v>
      </c>
      <c r="F535" s="173" t="s">
        <v>942</v>
      </c>
      <c r="G535" s="171"/>
      <c r="H535" s="171"/>
      <c r="I535" s="174"/>
      <c r="J535" s="175">
        <f>BK535</f>
        <v>0</v>
      </c>
      <c r="K535" s="171"/>
      <c r="L535" s="176"/>
      <c r="M535" s="177"/>
      <c r="N535" s="178"/>
      <c r="O535" s="178"/>
      <c r="P535" s="179">
        <f>P536+P560+P614+P666+P689+P692+P695+P697+P699+P701+P720+P749+P768+P772+P810+P907+P911+P945+P952+P956+P960</f>
        <v>0</v>
      </c>
      <c r="Q535" s="178"/>
      <c r="R535" s="179">
        <f>R536+R560+R614+R666+R689+R692+R695+R697+R699+R701+R720+R749+R768+R772+R810+R907+R911+R945+R952+R956+R960</f>
        <v>214.49019767000001</v>
      </c>
      <c r="S535" s="178"/>
      <c r="T535" s="180">
        <f>T536+T560+T614+T666+T689+T692+T695+T697+T699+T701+T720+T749+T768+T772+T810+T907+T911+T945+T952+T956+T960</f>
        <v>0</v>
      </c>
      <c r="AR535" s="181" t="s">
        <v>86</v>
      </c>
      <c r="AT535" s="182" t="s">
        <v>75</v>
      </c>
      <c r="AU535" s="182" t="s">
        <v>76</v>
      </c>
      <c r="AY535" s="181" t="s">
        <v>182</v>
      </c>
      <c r="BK535" s="183">
        <f>BK536+BK560+BK614+BK666+BK689+BK692+BK695+BK697+BK699+BK701+BK720+BK749+BK768+BK772+BK810+BK907+BK911+BK945+BK952+BK956+BK960</f>
        <v>0</v>
      </c>
    </row>
    <row r="536" spans="1:65" s="12" customFormat="1" ht="22.9" customHeight="1">
      <c r="B536" s="170"/>
      <c r="C536" s="171"/>
      <c r="D536" s="172" t="s">
        <v>75</v>
      </c>
      <c r="E536" s="184" t="s">
        <v>943</v>
      </c>
      <c r="F536" s="184" t="s">
        <v>944</v>
      </c>
      <c r="G536" s="171"/>
      <c r="H536" s="171"/>
      <c r="I536" s="174"/>
      <c r="J536" s="185">
        <f>BK536</f>
        <v>0</v>
      </c>
      <c r="K536" s="171"/>
      <c r="L536" s="176"/>
      <c r="M536" s="177"/>
      <c r="N536" s="178"/>
      <c r="O536" s="178"/>
      <c r="P536" s="179">
        <f>SUM(P537:P559)</f>
        <v>0</v>
      </c>
      <c r="Q536" s="178"/>
      <c r="R536" s="179">
        <f>SUM(R537:R559)</f>
        <v>32.115381900000003</v>
      </c>
      <c r="S536" s="178"/>
      <c r="T536" s="180">
        <f>SUM(T537:T559)</f>
        <v>0</v>
      </c>
      <c r="AR536" s="181" t="s">
        <v>86</v>
      </c>
      <c r="AT536" s="182" t="s">
        <v>75</v>
      </c>
      <c r="AU536" s="182" t="s">
        <v>84</v>
      </c>
      <c r="AY536" s="181" t="s">
        <v>182</v>
      </c>
      <c r="BK536" s="183">
        <f>SUM(BK537:BK559)</f>
        <v>0</v>
      </c>
    </row>
    <row r="537" spans="1:65" s="2" customFormat="1" ht="24">
      <c r="A537" s="34"/>
      <c r="B537" s="35"/>
      <c r="C537" s="186" t="s">
        <v>945</v>
      </c>
      <c r="D537" s="186" t="s">
        <v>184</v>
      </c>
      <c r="E537" s="187" t="s">
        <v>946</v>
      </c>
      <c r="F537" s="188" t="s">
        <v>947</v>
      </c>
      <c r="G537" s="189" t="s">
        <v>187</v>
      </c>
      <c r="H537" s="190">
        <v>2194.808</v>
      </c>
      <c r="I537" s="191"/>
      <c r="J537" s="192">
        <f>ROUND(I537*H537,2)</f>
        <v>0</v>
      </c>
      <c r="K537" s="188" t="s">
        <v>188</v>
      </c>
      <c r="L537" s="39"/>
      <c r="M537" s="193" t="s">
        <v>1</v>
      </c>
      <c r="N537" s="194" t="s">
        <v>41</v>
      </c>
      <c r="O537" s="71"/>
      <c r="P537" s="195">
        <f>O537*H537</f>
        <v>0</v>
      </c>
      <c r="Q537" s="195">
        <v>0</v>
      </c>
      <c r="R537" s="195">
        <f>Q537*H537</f>
        <v>0</v>
      </c>
      <c r="S537" s="195">
        <v>0</v>
      </c>
      <c r="T537" s="196">
        <f>S537*H537</f>
        <v>0</v>
      </c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R537" s="197" t="s">
        <v>258</v>
      </c>
      <c r="AT537" s="197" t="s">
        <v>184</v>
      </c>
      <c r="AU537" s="197" t="s">
        <v>86</v>
      </c>
      <c r="AY537" s="17" t="s">
        <v>182</v>
      </c>
      <c r="BE537" s="198">
        <f>IF(N537="základní",J537,0)</f>
        <v>0</v>
      </c>
      <c r="BF537" s="198">
        <f>IF(N537="snížená",J537,0)</f>
        <v>0</v>
      </c>
      <c r="BG537" s="198">
        <f>IF(N537="zákl. přenesená",J537,0)</f>
        <v>0</v>
      </c>
      <c r="BH537" s="198">
        <f>IF(N537="sníž. přenesená",J537,0)</f>
        <v>0</v>
      </c>
      <c r="BI537" s="198">
        <f>IF(N537="nulová",J537,0)</f>
        <v>0</v>
      </c>
      <c r="BJ537" s="17" t="s">
        <v>84</v>
      </c>
      <c r="BK537" s="198">
        <f>ROUND(I537*H537,2)</f>
        <v>0</v>
      </c>
      <c r="BL537" s="17" t="s">
        <v>258</v>
      </c>
      <c r="BM537" s="197" t="s">
        <v>948</v>
      </c>
    </row>
    <row r="538" spans="1:65" s="2" customFormat="1" ht="16.5" customHeight="1">
      <c r="A538" s="34"/>
      <c r="B538" s="35"/>
      <c r="C538" s="232" t="s">
        <v>949</v>
      </c>
      <c r="D538" s="232" t="s">
        <v>611</v>
      </c>
      <c r="E538" s="233" t="s">
        <v>950</v>
      </c>
      <c r="F538" s="234" t="s">
        <v>951</v>
      </c>
      <c r="G538" s="235" t="s">
        <v>216</v>
      </c>
      <c r="H538" s="236">
        <v>0.65800000000000003</v>
      </c>
      <c r="I538" s="237"/>
      <c r="J538" s="238">
        <f>ROUND(I538*H538,2)</f>
        <v>0</v>
      </c>
      <c r="K538" s="234" t="s">
        <v>188</v>
      </c>
      <c r="L538" s="239"/>
      <c r="M538" s="240" t="s">
        <v>1</v>
      </c>
      <c r="N538" s="241" t="s">
        <v>41</v>
      </c>
      <c r="O538" s="71"/>
      <c r="P538" s="195">
        <f>O538*H538</f>
        <v>0</v>
      </c>
      <c r="Q538" s="195">
        <v>1</v>
      </c>
      <c r="R538" s="195">
        <f>Q538*H538</f>
        <v>0.65800000000000003</v>
      </c>
      <c r="S538" s="195">
        <v>0</v>
      </c>
      <c r="T538" s="196">
        <f>S538*H538</f>
        <v>0</v>
      </c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R538" s="197" t="s">
        <v>359</v>
      </c>
      <c r="AT538" s="197" t="s">
        <v>611</v>
      </c>
      <c r="AU538" s="197" t="s">
        <v>86</v>
      </c>
      <c r="AY538" s="17" t="s">
        <v>182</v>
      </c>
      <c r="BE538" s="198">
        <f>IF(N538="základní",J538,0)</f>
        <v>0</v>
      </c>
      <c r="BF538" s="198">
        <f>IF(N538="snížená",J538,0)</f>
        <v>0</v>
      </c>
      <c r="BG538" s="198">
        <f>IF(N538="zákl. přenesená",J538,0)</f>
        <v>0</v>
      </c>
      <c r="BH538" s="198">
        <f>IF(N538="sníž. přenesená",J538,0)</f>
        <v>0</v>
      </c>
      <c r="BI538" s="198">
        <f>IF(N538="nulová",J538,0)</f>
        <v>0</v>
      </c>
      <c r="BJ538" s="17" t="s">
        <v>84</v>
      </c>
      <c r="BK538" s="198">
        <f>ROUND(I538*H538,2)</f>
        <v>0</v>
      </c>
      <c r="BL538" s="17" t="s">
        <v>258</v>
      </c>
      <c r="BM538" s="197" t="s">
        <v>952</v>
      </c>
    </row>
    <row r="539" spans="1:65" s="13" customFormat="1" ht="11.25">
      <c r="B539" s="199"/>
      <c r="C539" s="200"/>
      <c r="D539" s="201" t="s">
        <v>199</v>
      </c>
      <c r="E539" s="200"/>
      <c r="F539" s="203" t="s">
        <v>953</v>
      </c>
      <c r="G539" s="200"/>
      <c r="H539" s="204">
        <v>0.65800000000000003</v>
      </c>
      <c r="I539" s="205"/>
      <c r="J539" s="200"/>
      <c r="K539" s="200"/>
      <c r="L539" s="206"/>
      <c r="M539" s="207"/>
      <c r="N539" s="208"/>
      <c r="O539" s="208"/>
      <c r="P539" s="208"/>
      <c r="Q539" s="208"/>
      <c r="R539" s="208"/>
      <c r="S539" s="208"/>
      <c r="T539" s="209"/>
      <c r="AT539" s="210" t="s">
        <v>199</v>
      </c>
      <c r="AU539" s="210" t="s">
        <v>86</v>
      </c>
      <c r="AV539" s="13" t="s">
        <v>86</v>
      </c>
      <c r="AW539" s="13" t="s">
        <v>4</v>
      </c>
      <c r="AX539" s="13" t="s">
        <v>84</v>
      </c>
      <c r="AY539" s="210" t="s">
        <v>182</v>
      </c>
    </row>
    <row r="540" spans="1:65" s="2" customFormat="1" ht="24">
      <c r="A540" s="34"/>
      <c r="B540" s="35"/>
      <c r="C540" s="186" t="s">
        <v>954</v>
      </c>
      <c r="D540" s="186" t="s">
        <v>184</v>
      </c>
      <c r="E540" s="187" t="s">
        <v>955</v>
      </c>
      <c r="F540" s="188" t="s">
        <v>956</v>
      </c>
      <c r="G540" s="189" t="s">
        <v>187</v>
      </c>
      <c r="H540" s="190">
        <v>466.37</v>
      </c>
      <c r="I540" s="191"/>
      <c r="J540" s="192">
        <f>ROUND(I540*H540,2)</f>
        <v>0</v>
      </c>
      <c r="K540" s="188" t="s">
        <v>188</v>
      </c>
      <c r="L540" s="39"/>
      <c r="M540" s="193" t="s">
        <v>1</v>
      </c>
      <c r="N540" s="194" t="s">
        <v>41</v>
      </c>
      <c r="O540" s="71"/>
      <c r="P540" s="195">
        <f>O540*H540</f>
        <v>0</v>
      </c>
      <c r="Q540" s="195">
        <v>0</v>
      </c>
      <c r="R540" s="195">
        <f>Q540*H540</f>
        <v>0</v>
      </c>
      <c r="S540" s="195">
        <v>0</v>
      </c>
      <c r="T540" s="196">
        <f>S540*H540</f>
        <v>0</v>
      </c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R540" s="197" t="s">
        <v>258</v>
      </c>
      <c r="AT540" s="197" t="s">
        <v>184</v>
      </c>
      <c r="AU540" s="197" t="s">
        <v>86</v>
      </c>
      <c r="AY540" s="17" t="s">
        <v>182</v>
      </c>
      <c r="BE540" s="198">
        <f>IF(N540="základní",J540,0)</f>
        <v>0</v>
      </c>
      <c r="BF540" s="198">
        <f>IF(N540="snížená",J540,0)</f>
        <v>0</v>
      </c>
      <c r="BG540" s="198">
        <f>IF(N540="zákl. přenesená",J540,0)</f>
        <v>0</v>
      </c>
      <c r="BH540" s="198">
        <f>IF(N540="sníž. přenesená",J540,0)</f>
        <v>0</v>
      </c>
      <c r="BI540" s="198">
        <f>IF(N540="nulová",J540,0)</f>
        <v>0</v>
      </c>
      <c r="BJ540" s="17" t="s">
        <v>84</v>
      </c>
      <c r="BK540" s="198">
        <f>ROUND(I540*H540,2)</f>
        <v>0</v>
      </c>
      <c r="BL540" s="17" t="s">
        <v>258</v>
      </c>
      <c r="BM540" s="197" t="s">
        <v>957</v>
      </c>
    </row>
    <row r="541" spans="1:65" s="2" customFormat="1" ht="16.5" customHeight="1">
      <c r="A541" s="34"/>
      <c r="B541" s="35"/>
      <c r="C541" s="232" t="s">
        <v>958</v>
      </c>
      <c r="D541" s="232" t="s">
        <v>611</v>
      </c>
      <c r="E541" s="233" t="s">
        <v>950</v>
      </c>
      <c r="F541" s="234" t="s">
        <v>951</v>
      </c>
      <c r="G541" s="235" t="s">
        <v>216</v>
      </c>
      <c r="H541" s="236">
        <v>0.16300000000000001</v>
      </c>
      <c r="I541" s="237"/>
      <c r="J541" s="238">
        <f>ROUND(I541*H541,2)</f>
        <v>0</v>
      </c>
      <c r="K541" s="234" t="s">
        <v>188</v>
      </c>
      <c r="L541" s="239"/>
      <c r="M541" s="240" t="s">
        <v>1</v>
      </c>
      <c r="N541" s="241" t="s">
        <v>41</v>
      </c>
      <c r="O541" s="71"/>
      <c r="P541" s="195">
        <f>O541*H541</f>
        <v>0</v>
      </c>
      <c r="Q541" s="195">
        <v>1</v>
      </c>
      <c r="R541" s="195">
        <f>Q541*H541</f>
        <v>0.16300000000000001</v>
      </c>
      <c r="S541" s="195">
        <v>0</v>
      </c>
      <c r="T541" s="196">
        <f>S541*H541</f>
        <v>0</v>
      </c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R541" s="197" t="s">
        <v>359</v>
      </c>
      <c r="AT541" s="197" t="s">
        <v>611</v>
      </c>
      <c r="AU541" s="197" t="s">
        <v>86</v>
      </c>
      <c r="AY541" s="17" t="s">
        <v>182</v>
      </c>
      <c r="BE541" s="198">
        <f>IF(N541="základní",J541,0)</f>
        <v>0</v>
      </c>
      <c r="BF541" s="198">
        <f>IF(N541="snížená",J541,0)</f>
        <v>0</v>
      </c>
      <c r="BG541" s="198">
        <f>IF(N541="zákl. přenesená",J541,0)</f>
        <v>0</v>
      </c>
      <c r="BH541" s="198">
        <f>IF(N541="sníž. přenesená",J541,0)</f>
        <v>0</v>
      </c>
      <c r="BI541" s="198">
        <f>IF(N541="nulová",J541,0)</f>
        <v>0</v>
      </c>
      <c r="BJ541" s="17" t="s">
        <v>84</v>
      </c>
      <c r="BK541" s="198">
        <f>ROUND(I541*H541,2)</f>
        <v>0</v>
      </c>
      <c r="BL541" s="17" t="s">
        <v>258</v>
      </c>
      <c r="BM541" s="197" t="s">
        <v>959</v>
      </c>
    </row>
    <row r="542" spans="1:65" s="13" customFormat="1" ht="11.25">
      <c r="B542" s="199"/>
      <c r="C542" s="200"/>
      <c r="D542" s="201" t="s">
        <v>199</v>
      </c>
      <c r="E542" s="200"/>
      <c r="F542" s="203" t="s">
        <v>960</v>
      </c>
      <c r="G542" s="200"/>
      <c r="H542" s="204">
        <v>0.16300000000000001</v>
      </c>
      <c r="I542" s="205"/>
      <c r="J542" s="200"/>
      <c r="K542" s="200"/>
      <c r="L542" s="206"/>
      <c r="M542" s="207"/>
      <c r="N542" s="208"/>
      <c r="O542" s="208"/>
      <c r="P542" s="208"/>
      <c r="Q542" s="208"/>
      <c r="R542" s="208"/>
      <c r="S542" s="208"/>
      <c r="T542" s="209"/>
      <c r="AT542" s="210" t="s">
        <v>199</v>
      </c>
      <c r="AU542" s="210" t="s">
        <v>86</v>
      </c>
      <c r="AV542" s="13" t="s">
        <v>86</v>
      </c>
      <c r="AW542" s="13" t="s">
        <v>4</v>
      </c>
      <c r="AX542" s="13" t="s">
        <v>84</v>
      </c>
      <c r="AY542" s="210" t="s">
        <v>182</v>
      </c>
    </row>
    <row r="543" spans="1:65" s="2" customFormat="1" ht="24">
      <c r="A543" s="34"/>
      <c r="B543" s="35"/>
      <c r="C543" s="186" t="s">
        <v>961</v>
      </c>
      <c r="D543" s="186" t="s">
        <v>184</v>
      </c>
      <c r="E543" s="187" t="s">
        <v>962</v>
      </c>
      <c r="F543" s="188" t="s">
        <v>963</v>
      </c>
      <c r="G543" s="189" t="s">
        <v>187</v>
      </c>
      <c r="H543" s="190">
        <v>4389.616</v>
      </c>
      <c r="I543" s="191"/>
      <c r="J543" s="192">
        <f>ROUND(I543*H543,2)</f>
        <v>0</v>
      </c>
      <c r="K543" s="188" t="s">
        <v>188</v>
      </c>
      <c r="L543" s="39"/>
      <c r="M543" s="193" t="s">
        <v>1</v>
      </c>
      <c r="N543" s="194" t="s">
        <v>41</v>
      </c>
      <c r="O543" s="71"/>
      <c r="P543" s="195">
        <f>O543*H543</f>
        <v>0</v>
      </c>
      <c r="Q543" s="195">
        <v>4.0000000000000002E-4</v>
      </c>
      <c r="R543" s="195">
        <f>Q543*H543</f>
        <v>1.7558464</v>
      </c>
      <c r="S543" s="195">
        <v>0</v>
      </c>
      <c r="T543" s="196">
        <f>S543*H543</f>
        <v>0</v>
      </c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R543" s="197" t="s">
        <v>258</v>
      </c>
      <c r="AT543" s="197" t="s">
        <v>184</v>
      </c>
      <c r="AU543" s="197" t="s">
        <v>86</v>
      </c>
      <c r="AY543" s="17" t="s">
        <v>182</v>
      </c>
      <c r="BE543" s="198">
        <f>IF(N543="základní",J543,0)</f>
        <v>0</v>
      </c>
      <c r="BF543" s="198">
        <f>IF(N543="snížená",J543,0)</f>
        <v>0</v>
      </c>
      <c r="BG543" s="198">
        <f>IF(N543="zákl. přenesená",J543,0)</f>
        <v>0</v>
      </c>
      <c r="BH543" s="198">
        <f>IF(N543="sníž. přenesená",J543,0)</f>
        <v>0</v>
      </c>
      <c r="BI543" s="198">
        <f>IF(N543="nulová",J543,0)</f>
        <v>0</v>
      </c>
      <c r="BJ543" s="17" t="s">
        <v>84</v>
      </c>
      <c r="BK543" s="198">
        <f>ROUND(I543*H543,2)</f>
        <v>0</v>
      </c>
      <c r="BL543" s="17" t="s">
        <v>258</v>
      </c>
      <c r="BM543" s="197" t="s">
        <v>964</v>
      </c>
    </row>
    <row r="544" spans="1:65" s="13" customFormat="1" ht="11.25">
      <c r="B544" s="199"/>
      <c r="C544" s="200"/>
      <c r="D544" s="201" t="s">
        <v>199</v>
      </c>
      <c r="E544" s="202" t="s">
        <v>1</v>
      </c>
      <c r="F544" s="203" t="s">
        <v>965</v>
      </c>
      <c r="G544" s="200"/>
      <c r="H544" s="204">
        <v>4389.616</v>
      </c>
      <c r="I544" s="205"/>
      <c r="J544" s="200"/>
      <c r="K544" s="200"/>
      <c r="L544" s="206"/>
      <c r="M544" s="207"/>
      <c r="N544" s="208"/>
      <c r="O544" s="208"/>
      <c r="P544" s="208"/>
      <c r="Q544" s="208"/>
      <c r="R544" s="208"/>
      <c r="S544" s="208"/>
      <c r="T544" s="209"/>
      <c r="AT544" s="210" t="s">
        <v>199</v>
      </c>
      <c r="AU544" s="210" t="s">
        <v>86</v>
      </c>
      <c r="AV544" s="13" t="s">
        <v>86</v>
      </c>
      <c r="AW544" s="13" t="s">
        <v>32</v>
      </c>
      <c r="AX544" s="13" t="s">
        <v>84</v>
      </c>
      <c r="AY544" s="210" t="s">
        <v>182</v>
      </c>
    </row>
    <row r="545" spans="1:65" s="2" customFormat="1" ht="44.25" customHeight="1">
      <c r="A545" s="34"/>
      <c r="B545" s="35"/>
      <c r="C545" s="232" t="s">
        <v>966</v>
      </c>
      <c r="D545" s="232" t="s">
        <v>611</v>
      </c>
      <c r="E545" s="233" t="s">
        <v>967</v>
      </c>
      <c r="F545" s="234" t="s">
        <v>968</v>
      </c>
      <c r="G545" s="235" t="s">
        <v>187</v>
      </c>
      <c r="H545" s="236">
        <v>2524.029</v>
      </c>
      <c r="I545" s="237"/>
      <c r="J545" s="238">
        <f>ROUND(I545*H545,2)</f>
        <v>0</v>
      </c>
      <c r="K545" s="234" t="s">
        <v>188</v>
      </c>
      <c r="L545" s="239"/>
      <c r="M545" s="240" t="s">
        <v>1</v>
      </c>
      <c r="N545" s="241" t="s">
        <v>41</v>
      </c>
      <c r="O545" s="71"/>
      <c r="P545" s="195">
        <f>O545*H545</f>
        <v>0</v>
      </c>
      <c r="Q545" s="195">
        <v>5.0000000000000001E-3</v>
      </c>
      <c r="R545" s="195">
        <f>Q545*H545</f>
        <v>12.620145000000001</v>
      </c>
      <c r="S545" s="195">
        <v>0</v>
      </c>
      <c r="T545" s="196">
        <f>S545*H545</f>
        <v>0</v>
      </c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R545" s="197" t="s">
        <v>359</v>
      </c>
      <c r="AT545" s="197" t="s">
        <v>611</v>
      </c>
      <c r="AU545" s="197" t="s">
        <v>86</v>
      </c>
      <c r="AY545" s="17" t="s">
        <v>182</v>
      </c>
      <c r="BE545" s="198">
        <f>IF(N545="základní",J545,0)</f>
        <v>0</v>
      </c>
      <c r="BF545" s="198">
        <f>IF(N545="snížená",J545,0)</f>
        <v>0</v>
      </c>
      <c r="BG545" s="198">
        <f>IF(N545="zákl. přenesená",J545,0)</f>
        <v>0</v>
      </c>
      <c r="BH545" s="198">
        <f>IF(N545="sníž. přenesená",J545,0)</f>
        <v>0</v>
      </c>
      <c r="BI545" s="198">
        <f>IF(N545="nulová",J545,0)</f>
        <v>0</v>
      </c>
      <c r="BJ545" s="17" t="s">
        <v>84</v>
      </c>
      <c r="BK545" s="198">
        <f>ROUND(I545*H545,2)</f>
        <v>0</v>
      </c>
      <c r="BL545" s="17" t="s">
        <v>258</v>
      </c>
      <c r="BM545" s="197" t="s">
        <v>969</v>
      </c>
    </row>
    <row r="546" spans="1:65" s="13" customFormat="1" ht="11.25">
      <c r="B546" s="199"/>
      <c r="C546" s="200"/>
      <c r="D546" s="201" t="s">
        <v>199</v>
      </c>
      <c r="E546" s="200"/>
      <c r="F546" s="203" t="s">
        <v>970</v>
      </c>
      <c r="G546" s="200"/>
      <c r="H546" s="204">
        <v>2524.029</v>
      </c>
      <c r="I546" s="205"/>
      <c r="J546" s="200"/>
      <c r="K546" s="200"/>
      <c r="L546" s="206"/>
      <c r="M546" s="207"/>
      <c r="N546" s="208"/>
      <c r="O546" s="208"/>
      <c r="P546" s="208"/>
      <c r="Q546" s="208"/>
      <c r="R546" s="208"/>
      <c r="S546" s="208"/>
      <c r="T546" s="209"/>
      <c r="AT546" s="210" t="s">
        <v>199</v>
      </c>
      <c r="AU546" s="210" t="s">
        <v>86</v>
      </c>
      <c r="AV546" s="13" t="s">
        <v>86</v>
      </c>
      <c r="AW546" s="13" t="s">
        <v>4</v>
      </c>
      <c r="AX546" s="13" t="s">
        <v>84</v>
      </c>
      <c r="AY546" s="210" t="s">
        <v>182</v>
      </c>
    </row>
    <row r="547" spans="1:65" s="2" customFormat="1" ht="36">
      <c r="A547" s="34"/>
      <c r="B547" s="35"/>
      <c r="C547" s="232" t="s">
        <v>971</v>
      </c>
      <c r="D547" s="232" t="s">
        <v>611</v>
      </c>
      <c r="E547" s="233" t="s">
        <v>972</v>
      </c>
      <c r="F547" s="234" t="s">
        <v>973</v>
      </c>
      <c r="G547" s="235" t="s">
        <v>187</v>
      </c>
      <c r="H547" s="236">
        <v>2524.029</v>
      </c>
      <c r="I547" s="237"/>
      <c r="J547" s="238">
        <f>ROUND(I547*H547,2)</f>
        <v>0</v>
      </c>
      <c r="K547" s="234" t="s">
        <v>188</v>
      </c>
      <c r="L547" s="239"/>
      <c r="M547" s="240" t="s">
        <v>1</v>
      </c>
      <c r="N547" s="241" t="s">
        <v>41</v>
      </c>
      <c r="O547" s="71"/>
      <c r="P547" s="195">
        <f>O547*H547</f>
        <v>0</v>
      </c>
      <c r="Q547" s="195">
        <v>4.4999999999999997E-3</v>
      </c>
      <c r="R547" s="195">
        <f>Q547*H547</f>
        <v>11.3581305</v>
      </c>
      <c r="S547" s="195">
        <v>0</v>
      </c>
      <c r="T547" s="196">
        <f>S547*H547</f>
        <v>0</v>
      </c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R547" s="197" t="s">
        <v>359</v>
      </c>
      <c r="AT547" s="197" t="s">
        <v>611</v>
      </c>
      <c r="AU547" s="197" t="s">
        <v>86</v>
      </c>
      <c r="AY547" s="17" t="s">
        <v>182</v>
      </c>
      <c r="BE547" s="198">
        <f>IF(N547="základní",J547,0)</f>
        <v>0</v>
      </c>
      <c r="BF547" s="198">
        <f>IF(N547="snížená",J547,0)</f>
        <v>0</v>
      </c>
      <c r="BG547" s="198">
        <f>IF(N547="zákl. přenesená",J547,0)</f>
        <v>0</v>
      </c>
      <c r="BH547" s="198">
        <f>IF(N547="sníž. přenesená",J547,0)</f>
        <v>0</v>
      </c>
      <c r="BI547" s="198">
        <f>IF(N547="nulová",J547,0)</f>
        <v>0</v>
      </c>
      <c r="BJ547" s="17" t="s">
        <v>84</v>
      </c>
      <c r="BK547" s="198">
        <f>ROUND(I547*H547,2)</f>
        <v>0</v>
      </c>
      <c r="BL547" s="17" t="s">
        <v>258</v>
      </c>
      <c r="BM547" s="197" t="s">
        <v>974</v>
      </c>
    </row>
    <row r="548" spans="1:65" s="13" customFormat="1" ht="11.25">
      <c r="B548" s="199"/>
      <c r="C548" s="200"/>
      <c r="D548" s="201" t="s">
        <v>199</v>
      </c>
      <c r="E548" s="200"/>
      <c r="F548" s="203" t="s">
        <v>970</v>
      </c>
      <c r="G548" s="200"/>
      <c r="H548" s="204">
        <v>2524.029</v>
      </c>
      <c r="I548" s="205"/>
      <c r="J548" s="200"/>
      <c r="K548" s="200"/>
      <c r="L548" s="206"/>
      <c r="M548" s="207"/>
      <c r="N548" s="208"/>
      <c r="O548" s="208"/>
      <c r="P548" s="208"/>
      <c r="Q548" s="208"/>
      <c r="R548" s="208"/>
      <c r="S548" s="208"/>
      <c r="T548" s="209"/>
      <c r="AT548" s="210" t="s">
        <v>199</v>
      </c>
      <c r="AU548" s="210" t="s">
        <v>86</v>
      </c>
      <c r="AV548" s="13" t="s">
        <v>86</v>
      </c>
      <c r="AW548" s="13" t="s">
        <v>4</v>
      </c>
      <c r="AX548" s="13" t="s">
        <v>84</v>
      </c>
      <c r="AY548" s="210" t="s">
        <v>182</v>
      </c>
    </row>
    <row r="549" spans="1:65" s="2" customFormat="1" ht="24">
      <c r="A549" s="34"/>
      <c r="B549" s="35"/>
      <c r="C549" s="186" t="s">
        <v>975</v>
      </c>
      <c r="D549" s="186" t="s">
        <v>184</v>
      </c>
      <c r="E549" s="187" t="s">
        <v>976</v>
      </c>
      <c r="F549" s="188" t="s">
        <v>977</v>
      </c>
      <c r="G549" s="189" t="s">
        <v>187</v>
      </c>
      <c r="H549" s="190">
        <v>932.74</v>
      </c>
      <c r="I549" s="191"/>
      <c r="J549" s="192">
        <f>ROUND(I549*H549,2)</f>
        <v>0</v>
      </c>
      <c r="K549" s="188" t="s">
        <v>188</v>
      </c>
      <c r="L549" s="39"/>
      <c r="M549" s="193" t="s">
        <v>1</v>
      </c>
      <c r="N549" s="194" t="s">
        <v>41</v>
      </c>
      <c r="O549" s="71"/>
      <c r="P549" s="195">
        <f>O549*H549</f>
        <v>0</v>
      </c>
      <c r="Q549" s="195">
        <v>4.0000000000000002E-4</v>
      </c>
      <c r="R549" s="195">
        <f>Q549*H549</f>
        <v>0.37309600000000004</v>
      </c>
      <c r="S549" s="195">
        <v>0</v>
      </c>
      <c r="T549" s="196">
        <f>S549*H549</f>
        <v>0</v>
      </c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R549" s="197" t="s">
        <v>258</v>
      </c>
      <c r="AT549" s="197" t="s">
        <v>184</v>
      </c>
      <c r="AU549" s="197" t="s">
        <v>86</v>
      </c>
      <c r="AY549" s="17" t="s">
        <v>182</v>
      </c>
      <c r="BE549" s="198">
        <f>IF(N549="základní",J549,0)</f>
        <v>0</v>
      </c>
      <c r="BF549" s="198">
        <f>IF(N549="snížená",J549,0)</f>
        <v>0</v>
      </c>
      <c r="BG549" s="198">
        <f>IF(N549="zákl. přenesená",J549,0)</f>
        <v>0</v>
      </c>
      <c r="BH549" s="198">
        <f>IF(N549="sníž. přenesená",J549,0)</f>
        <v>0</v>
      </c>
      <c r="BI549" s="198">
        <f>IF(N549="nulová",J549,0)</f>
        <v>0</v>
      </c>
      <c r="BJ549" s="17" t="s">
        <v>84</v>
      </c>
      <c r="BK549" s="198">
        <f>ROUND(I549*H549,2)</f>
        <v>0</v>
      </c>
      <c r="BL549" s="17" t="s">
        <v>258</v>
      </c>
      <c r="BM549" s="197" t="s">
        <v>978</v>
      </c>
    </row>
    <row r="550" spans="1:65" s="13" customFormat="1" ht="11.25">
      <c r="B550" s="199"/>
      <c r="C550" s="200"/>
      <c r="D550" s="201" t="s">
        <v>199</v>
      </c>
      <c r="E550" s="202" t="s">
        <v>1</v>
      </c>
      <c r="F550" s="203" t="s">
        <v>979</v>
      </c>
      <c r="G550" s="200"/>
      <c r="H550" s="204">
        <v>932.74</v>
      </c>
      <c r="I550" s="205"/>
      <c r="J550" s="200"/>
      <c r="K550" s="200"/>
      <c r="L550" s="206"/>
      <c r="M550" s="207"/>
      <c r="N550" s="208"/>
      <c r="O550" s="208"/>
      <c r="P550" s="208"/>
      <c r="Q550" s="208"/>
      <c r="R550" s="208"/>
      <c r="S550" s="208"/>
      <c r="T550" s="209"/>
      <c r="AT550" s="210" t="s">
        <v>199</v>
      </c>
      <c r="AU550" s="210" t="s">
        <v>86</v>
      </c>
      <c r="AV550" s="13" t="s">
        <v>86</v>
      </c>
      <c r="AW550" s="13" t="s">
        <v>32</v>
      </c>
      <c r="AX550" s="13" t="s">
        <v>84</v>
      </c>
      <c r="AY550" s="210" t="s">
        <v>182</v>
      </c>
    </row>
    <row r="551" spans="1:65" s="2" customFormat="1" ht="36">
      <c r="A551" s="34"/>
      <c r="B551" s="35"/>
      <c r="C551" s="232" t="s">
        <v>980</v>
      </c>
      <c r="D551" s="232" t="s">
        <v>611</v>
      </c>
      <c r="E551" s="233" t="s">
        <v>972</v>
      </c>
      <c r="F551" s="234" t="s">
        <v>973</v>
      </c>
      <c r="G551" s="235" t="s">
        <v>187</v>
      </c>
      <c r="H551" s="236">
        <v>1119.288</v>
      </c>
      <c r="I551" s="237"/>
      <c r="J551" s="238">
        <f>ROUND(I551*H551,2)</f>
        <v>0</v>
      </c>
      <c r="K551" s="234" t="s">
        <v>188</v>
      </c>
      <c r="L551" s="239"/>
      <c r="M551" s="240" t="s">
        <v>1</v>
      </c>
      <c r="N551" s="241" t="s">
        <v>41</v>
      </c>
      <c r="O551" s="71"/>
      <c r="P551" s="195">
        <f>O551*H551</f>
        <v>0</v>
      </c>
      <c r="Q551" s="195">
        <v>4.4999999999999997E-3</v>
      </c>
      <c r="R551" s="195">
        <f>Q551*H551</f>
        <v>5.0367959999999998</v>
      </c>
      <c r="S551" s="195">
        <v>0</v>
      </c>
      <c r="T551" s="196">
        <f>S551*H551</f>
        <v>0</v>
      </c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R551" s="197" t="s">
        <v>359</v>
      </c>
      <c r="AT551" s="197" t="s">
        <v>611</v>
      </c>
      <c r="AU551" s="197" t="s">
        <v>86</v>
      </c>
      <c r="AY551" s="17" t="s">
        <v>182</v>
      </c>
      <c r="BE551" s="198">
        <f>IF(N551="základní",J551,0)</f>
        <v>0</v>
      </c>
      <c r="BF551" s="198">
        <f>IF(N551="snížená",J551,0)</f>
        <v>0</v>
      </c>
      <c r="BG551" s="198">
        <f>IF(N551="zákl. přenesená",J551,0)</f>
        <v>0</v>
      </c>
      <c r="BH551" s="198">
        <f>IF(N551="sníž. přenesená",J551,0)</f>
        <v>0</v>
      </c>
      <c r="BI551" s="198">
        <f>IF(N551="nulová",J551,0)</f>
        <v>0</v>
      </c>
      <c r="BJ551" s="17" t="s">
        <v>84</v>
      </c>
      <c r="BK551" s="198">
        <f>ROUND(I551*H551,2)</f>
        <v>0</v>
      </c>
      <c r="BL551" s="17" t="s">
        <v>258</v>
      </c>
      <c r="BM551" s="197" t="s">
        <v>981</v>
      </c>
    </row>
    <row r="552" spans="1:65" s="13" customFormat="1" ht="11.25">
      <c r="B552" s="199"/>
      <c r="C552" s="200"/>
      <c r="D552" s="201" t="s">
        <v>199</v>
      </c>
      <c r="E552" s="200"/>
      <c r="F552" s="203" t="s">
        <v>982</v>
      </c>
      <c r="G552" s="200"/>
      <c r="H552" s="204">
        <v>1119.288</v>
      </c>
      <c r="I552" s="205"/>
      <c r="J552" s="200"/>
      <c r="K552" s="200"/>
      <c r="L552" s="206"/>
      <c r="M552" s="207"/>
      <c r="N552" s="208"/>
      <c r="O552" s="208"/>
      <c r="P552" s="208"/>
      <c r="Q552" s="208"/>
      <c r="R552" s="208"/>
      <c r="S552" s="208"/>
      <c r="T552" s="209"/>
      <c r="AT552" s="210" t="s">
        <v>199</v>
      </c>
      <c r="AU552" s="210" t="s">
        <v>86</v>
      </c>
      <c r="AV552" s="13" t="s">
        <v>86</v>
      </c>
      <c r="AW552" s="13" t="s">
        <v>4</v>
      </c>
      <c r="AX552" s="13" t="s">
        <v>84</v>
      </c>
      <c r="AY552" s="210" t="s">
        <v>182</v>
      </c>
    </row>
    <row r="553" spans="1:65" s="2" customFormat="1" ht="24">
      <c r="A553" s="34"/>
      <c r="B553" s="35"/>
      <c r="C553" s="186" t="s">
        <v>983</v>
      </c>
      <c r="D553" s="186" t="s">
        <v>184</v>
      </c>
      <c r="E553" s="187" t="s">
        <v>984</v>
      </c>
      <c r="F553" s="188" t="s">
        <v>985</v>
      </c>
      <c r="G553" s="189" t="s">
        <v>187</v>
      </c>
      <c r="H553" s="190">
        <v>234.95</v>
      </c>
      <c r="I553" s="191"/>
      <c r="J553" s="192">
        <f>ROUND(I553*H553,2)</f>
        <v>0</v>
      </c>
      <c r="K553" s="188" t="s">
        <v>188</v>
      </c>
      <c r="L553" s="39"/>
      <c r="M553" s="193" t="s">
        <v>1</v>
      </c>
      <c r="N553" s="194" t="s">
        <v>41</v>
      </c>
      <c r="O553" s="71"/>
      <c r="P553" s="195">
        <f>O553*H553</f>
        <v>0</v>
      </c>
      <c r="Q553" s="195">
        <v>6.4000000000000005E-4</v>
      </c>
      <c r="R553" s="195">
        <f>Q553*H553</f>
        <v>0.150368</v>
      </c>
      <c r="S553" s="195">
        <v>0</v>
      </c>
      <c r="T553" s="196">
        <f>S553*H553</f>
        <v>0</v>
      </c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R553" s="197" t="s">
        <v>258</v>
      </c>
      <c r="AT553" s="197" t="s">
        <v>184</v>
      </c>
      <c r="AU553" s="197" t="s">
        <v>86</v>
      </c>
      <c r="AY553" s="17" t="s">
        <v>182</v>
      </c>
      <c r="BE553" s="198">
        <f>IF(N553="základní",J553,0)</f>
        <v>0</v>
      </c>
      <c r="BF553" s="198">
        <f>IF(N553="snížená",J553,0)</f>
        <v>0</v>
      </c>
      <c r="BG553" s="198">
        <f>IF(N553="zákl. přenesená",J553,0)</f>
        <v>0</v>
      </c>
      <c r="BH553" s="198">
        <f>IF(N553="sníž. přenesená",J553,0)</f>
        <v>0</v>
      </c>
      <c r="BI553" s="198">
        <f>IF(N553="nulová",J553,0)</f>
        <v>0</v>
      </c>
      <c r="BJ553" s="17" t="s">
        <v>84</v>
      </c>
      <c r="BK553" s="198">
        <f>ROUND(I553*H553,2)</f>
        <v>0</v>
      </c>
      <c r="BL553" s="17" t="s">
        <v>258</v>
      </c>
      <c r="BM553" s="197" t="s">
        <v>986</v>
      </c>
    </row>
    <row r="554" spans="1:65" s="13" customFormat="1" ht="11.25">
      <c r="B554" s="199"/>
      <c r="C554" s="200"/>
      <c r="D554" s="201" t="s">
        <v>199</v>
      </c>
      <c r="E554" s="202" t="s">
        <v>1</v>
      </c>
      <c r="F554" s="203" t="s">
        <v>987</v>
      </c>
      <c r="G554" s="200"/>
      <c r="H554" s="204">
        <v>234.95</v>
      </c>
      <c r="I554" s="205"/>
      <c r="J554" s="200"/>
      <c r="K554" s="200"/>
      <c r="L554" s="206"/>
      <c r="M554" s="207"/>
      <c r="N554" s="208"/>
      <c r="O554" s="208"/>
      <c r="P554" s="208"/>
      <c r="Q554" s="208"/>
      <c r="R554" s="208"/>
      <c r="S554" s="208"/>
      <c r="T554" s="209"/>
      <c r="AT554" s="210" t="s">
        <v>199</v>
      </c>
      <c r="AU554" s="210" t="s">
        <v>86</v>
      </c>
      <c r="AV554" s="13" t="s">
        <v>86</v>
      </c>
      <c r="AW554" s="13" t="s">
        <v>32</v>
      </c>
      <c r="AX554" s="13" t="s">
        <v>84</v>
      </c>
      <c r="AY554" s="210" t="s">
        <v>182</v>
      </c>
    </row>
    <row r="555" spans="1:65" s="2" customFormat="1" ht="33" customHeight="1">
      <c r="A555" s="34"/>
      <c r="B555" s="35"/>
      <c r="C555" s="186" t="s">
        <v>988</v>
      </c>
      <c r="D555" s="186" t="s">
        <v>184</v>
      </c>
      <c r="E555" s="187" t="s">
        <v>989</v>
      </c>
      <c r="F555" s="188" t="s">
        <v>990</v>
      </c>
      <c r="G555" s="189" t="s">
        <v>187</v>
      </c>
      <c r="H555" s="190">
        <v>70.52</v>
      </c>
      <c r="I555" s="191"/>
      <c r="J555" s="192">
        <f>ROUND(I555*H555,2)</f>
        <v>0</v>
      </c>
      <c r="K555" s="188" t="s">
        <v>188</v>
      </c>
      <c r="L555" s="39"/>
      <c r="M555" s="193" t="s">
        <v>1</v>
      </c>
      <c r="N555" s="194" t="s">
        <v>41</v>
      </c>
      <c r="O555" s="71"/>
      <c r="P555" s="195">
        <f>O555*H555</f>
        <v>0</v>
      </c>
      <c r="Q555" s="195">
        <v>0</v>
      </c>
      <c r="R555" s="195">
        <f>Q555*H555</f>
        <v>0</v>
      </c>
      <c r="S555" s="195">
        <v>0</v>
      </c>
      <c r="T555" s="196">
        <f>S555*H555</f>
        <v>0</v>
      </c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R555" s="197" t="s">
        <v>258</v>
      </c>
      <c r="AT555" s="197" t="s">
        <v>184</v>
      </c>
      <c r="AU555" s="197" t="s">
        <v>86</v>
      </c>
      <c r="AY555" s="17" t="s">
        <v>182</v>
      </c>
      <c r="BE555" s="198">
        <f>IF(N555="základní",J555,0)</f>
        <v>0</v>
      </c>
      <c r="BF555" s="198">
        <f>IF(N555="snížená",J555,0)</f>
        <v>0</v>
      </c>
      <c r="BG555" s="198">
        <f>IF(N555="zákl. přenesená",J555,0)</f>
        <v>0</v>
      </c>
      <c r="BH555" s="198">
        <f>IF(N555="sníž. přenesená",J555,0)</f>
        <v>0</v>
      </c>
      <c r="BI555" s="198">
        <f>IF(N555="nulová",J555,0)</f>
        <v>0</v>
      </c>
      <c r="BJ555" s="17" t="s">
        <v>84</v>
      </c>
      <c r="BK555" s="198">
        <f>ROUND(I555*H555,2)</f>
        <v>0</v>
      </c>
      <c r="BL555" s="17" t="s">
        <v>258</v>
      </c>
      <c r="BM555" s="197" t="s">
        <v>991</v>
      </c>
    </row>
    <row r="556" spans="1:65" s="13" customFormat="1" ht="11.25">
      <c r="B556" s="199"/>
      <c r="C556" s="200"/>
      <c r="D556" s="201" t="s">
        <v>199</v>
      </c>
      <c r="E556" s="202" t="s">
        <v>1</v>
      </c>
      <c r="F556" s="203" t="s">
        <v>992</v>
      </c>
      <c r="G556" s="200"/>
      <c r="H556" s="204">
        <v>70.52</v>
      </c>
      <c r="I556" s="205"/>
      <c r="J556" s="200"/>
      <c r="K556" s="200"/>
      <c r="L556" s="206"/>
      <c r="M556" s="207"/>
      <c r="N556" s="208"/>
      <c r="O556" s="208"/>
      <c r="P556" s="208"/>
      <c r="Q556" s="208"/>
      <c r="R556" s="208"/>
      <c r="S556" s="208"/>
      <c r="T556" s="209"/>
      <c r="AT556" s="210" t="s">
        <v>199</v>
      </c>
      <c r="AU556" s="210" t="s">
        <v>86</v>
      </c>
      <c r="AV556" s="13" t="s">
        <v>86</v>
      </c>
      <c r="AW556" s="13" t="s">
        <v>32</v>
      </c>
      <c r="AX556" s="13" t="s">
        <v>84</v>
      </c>
      <c r="AY556" s="210" t="s">
        <v>182</v>
      </c>
    </row>
    <row r="557" spans="1:65" s="2" customFormat="1" ht="33" customHeight="1">
      <c r="A557" s="34"/>
      <c r="B557" s="35"/>
      <c r="C557" s="186" t="s">
        <v>993</v>
      </c>
      <c r="D557" s="186" t="s">
        <v>184</v>
      </c>
      <c r="E557" s="187" t="s">
        <v>994</v>
      </c>
      <c r="F557" s="188" t="s">
        <v>995</v>
      </c>
      <c r="G557" s="189" t="s">
        <v>187</v>
      </c>
      <c r="H557" s="190">
        <v>236.262</v>
      </c>
      <c r="I557" s="191"/>
      <c r="J557" s="192">
        <f>ROUND(I557*H557,2)</f>
        <v>0</v>
      </c>
      <c r="K557" s="188" t="s">
        <v>188</v>
      </c>
      <c r="L557" s="39"/>
      <c r="M557" s="193" t="s">
        <v>1</v>
      </c>
      <c r="N557" s="194" t="s">
        <v>41</v>
      </c>
      <c r="O557" s="71"/>
      <c r="P557" s="195">
        <f>O557*H557</f>
        <v>0</v>
      </c>
      <c r="Q557" s="195">
        <v>0</v>
      </c>
      <c r="R557" s="195">
        <f>Q557*H557</f>
        <v>0</v>
      </c>
      <c r="S557" s="195">
        <v>0</v>
      </c>
      <c r="T557" s="196">
        <f>S557*H557</f>
        <v>0</v>
      </c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R557" s="197" t="s">
        <v>258</v>
      </c>
      <c r="AT557" s="197" t="s">
        <v>184</v>
      </c>
      <c r="AU557" s="197" t="s">
        <v>86</v>
      </c>
      <c r="AY557" s="17" t="s">
        <v>182</v>
      </c>
      <c r="BE557" s="198">
        <f>IF(N557="základní",J557,0)</f>
        <v>0</v>
      </c>
      <c r="BF557" s="198">
        <f>IF(N557="snížená",J557,0)</f>
        <v>0</v>
      </c>
      <c r="BG557" s="198">
        <f>IF(N557="zákl. přenesená",J557,0)</f>
        <v>0</v>
      </c>
      <c r="BH557" s="198">
        <f>IF(N557="sníž. přenesená",J557,0)</f>
        <v>0</v>
      </c>
      <c r="BI557" s="198">
        <f>IF(N557="nulová",J557,0)</f>
        <v>0</v>
      </c>
      <c r="BJ557" s="17" t="s">
        <v>84</v>
      </c>
      <c r="BK557" s="198">
        <f>ROUND(I557*H557,2)</f>
        <v>0</v>
      </c>
      <c r="BL557" s="17" t="s">
        <v>258</v>
      </c>
      <c r="BM557" s="197" t="s">
        <v>996</v>
      </c>
    </row>
    <row r="558" spans="1:65" s="13" customFormat="1" ht="11.25">
      <c r="B558" s="199"/>
      <c r="C558" s="200"/>
      <c r="D558" s="201" t="s">
        <v>199</v>
      </c>
      <c r="E558" s="202" t="s">
        <v>1</v>
      </c>
      <c r="F558" s="203" t="s">
        <v>997</v>
      </c>
      <c r="G558" s="200"/>
      <c r="H558" s="204">
        <v>236.262</v>
      </c>
      <c r="I558" s="205"/>
      <c r="J558" s="200"/>
      <c r="K558" s="200"/>
      <c r="L558" s="206"/>
      <c r="M558" s="207"/>
      <c r="N558" s="208"/>
      <c r="O558" s="208"/>
      <c r="P558" s="208"/>
      <c r="Q558" s="208"/>
      <c r="R558" s="208"/>
      <c r="S558" s="208"/>
      <c r="T558" s="209"/>
      <c r="AT558" s="210" t="s">
        <v>199</v>
      </c>
      <c r="AU558" s="210" t="s">
        <v>86</v>
      </c>
      <c r="AV558" s="13" t="s">
        <v>86</v>
      </c>
      <c r="AW558" s="13" t="s">
        <v>32</v>
      </c>
      <c r="AX558" s="13" t="s">
        <v>84</v>
      </c>
      <c r="AY558" s="210" t="s">
        <v>182</v>
      </c>
    </row>
    <row r="559" spans="1:65" s="2" customFormat="1" ht="24">
      <c r="A559" s="34"/>
      <c r="B559" s="35"/>
      <c r="C559" s="186" t="s">
        <v>998</v>
      </c>
      <c r="D559" s="186" t="s">
        <v>184</v>
      </c>
      <c r="E559" s="187" t="s">
        <v>999</v>
      </c>
      <c r="F559" s="188" t="s">
        <v>1000</v>
      </c>
      <c r="G559" s="189" t="s">
        <v>1001</v>
      </c>
      <c r="H559" s="242"/>
      <c r="I559" s="191"/>
      <c r="J559" s="192">
        <f>ROUND(I559*H559,2)</f>
        <v>0</v>
      </c>
      <c r="K559" s="188" t="s">
        <v>188</v>
      </c>
      <c r="L559" s="39"/>
      <c r="M559" s="193" t="s">
        <v>1</v>
      </c>
      <c r="N559" s="194" t="s">
        <v>41</v>
      </c>
      <c r="O559" s="71"/>
      <c r="P559" s="195">
        <f>O559*H559</f>
        <v>0</v>
      </c>
      <c r="Q559" s="195">
        <v>0</v>
      </c>
      <c r="R559" s="195">
        <f>Q559*H559</f>
        <v>0</v>
      </c>
      <c r="S559" s="195">
        <v>0</v>
      </c>
      <c r="T559" s="196">
        <f>S559*H559</f>
        <v>0</v>
      </c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R559" s="197" t="s">
        <v>258</v>
      </c>
      <c r="AT559" s="197" t="s">
        <v>184</v>
      </c>
      <c r="AU559" s="197" t="s">
        <v>86</v>
      </c>
      <c r="AY559" s="17" t="s">
        <v>182</v>
      </c>
      <c r="BE559" s="198">
        <f>IF(N559="základní",J559,0)</f>
        <v>0</v>
      </c>
      <c r="BF559" s="198">
        <f>IF(N559="snížená",J559,0)</f>
        <v>0</v>
      </c>
      <c r="BG559" s="198">
        <f>IF(N559="zákl. přenesená",J559,0)</f>
        <v>0</v>
      </c>
      <c r="BH559" s="198">
        <f>IF(N559="sníž. přenesená",J559,0)</f>
        <v>0</v>
      </c>
      <c r="BI559" s="198">
        <f>IF(N559="nulová",J559,0)</f>
        <v>0</v>
      </c>
      <c r="BJ559" s="17" t="s">
        <v>84</v>
      </c>
      <c r="BK559" s="198">
        <f>ROUND(I559*H559,2)</f>
        <v>0</v>
      </c>
      <c r="BL559" s="17" t="s">
        <v>258</v>
      </c>
      <c r="BM559" s="197" t="s">
        <v>1002</v>
      </c>
    </row>
    <row r="560" spans="1:65" s="12" customFormat="1" ht="22.9" customHeight="1">
      <c r="B560" s="170"/>
      <c r="C560" s="171"/>
      <c r="D560" s="172" t="s">
        <v>75</v>
      </c>
      <c r="E560" s="184" t="s">
        <v>1003</v>
      </c>
      <c r="F560" s="184" t="s">
        <v>1004</v>
      </c>
      <c r="G560" s="171"/>
      <c r="H560" s="171"/>
      <c r="I560" s="174"/>
      <c r="J560" s="185">
        <f>BK560</f>
        <v>0</v>
      </c>
      <c r="K560" s="171"/>
      <c r="L560" s="176"/>
      <c r="M560" s="177"/>
      <c r="N560" s="178"/>
      <c r="O560" s="178"/>
      <c r="P560" s="179">
        <f>SUM(P561:P613)</f>
        <v>0</v>
      </c>
      <c r="Q560" s="178"/>
      <c r="R560" s="179">
        <f>SUM(R561:R613)</f>
        <v>98.580300300000005</v>
      </c>
      <c r="S560" s="178"/>
      <c r="T560" s="180">
        <f>SUM(T561:T613)</f>
        <v>0</v>
      </c>
      <c r="AR560" s="181" t="s">
        <v>86</v>
      </c>
      <c r="AT560" s="182" t="s">
        <v>75</v>
      </c>
      <c r="AU560" s="182" t="s">
        <v>84</v>
      </c>
      <c r="AY560" s="181" t="s">
        <v>182</v>
      </c>
      <c r="BK560" s="183">
        <f>SUM(BK561:BK613)</f>
        <v>0</v>
      </c>
    </row>
    <row r="561" spans="1:65" s="2" customFormat="1" ht="24">
      <c r="A561" s="34"/>
      <c r="B561" s="35"/>
      <c r="C561" s="186" t="s">
        <v>1005</v>
      </c>
      <c r="D561" s="186" t="s">
        <v>184</v>
      </c>
      <c r="E561" s="187" t="s">
        <v>1006</v>
      </c>
      <c r="F561" s="188" t="s">
        <v>1007</v>
      </c>
      <c r="G561" s="189" t="s">
        <v>187</v>
      </c>
      <c r="H561" s="190">
        <v>2397.46</v>
      </c>
      <c r="I561" s="191"/>
      <c r="J561" s="192">
        <f>ROUND(I561*H561,2)</f>
        <v>0</v>
      </c>
      <c r="K561" s="188" t="s">
        <v>188</v>
      </c>
      <c r="L561" s="39"/>
      <c r="M561" s="193" t="s">
        <v>1</v>
      </c>
      <c r="N561" s="194" t="s">
        <v>41</v>
      </c>
      <c r="O561" s="71"/>
      <c r="P561" s="195">
        <f>O561*H561</f>
        <v>0</v>
      </c>
      <c r="Q561" s="195">
        <v>0</v>
      </c>
      <c r="R561" s="195">
        <f>Q561*H561</f>
        <v>0</v>
      </c>
      <c r="S561" s="195">
        <v>0</v>
      </c>
      <c r="T561" s="196">
        <f>S561*H561</f>
        <v>0</v>
      </c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R561" s="197" t="s">
        <v>258</v>
      </c>
      <c r="AT561" s="197" t="s">
        <v>184</v>
      </c>
      <c r="AU561" s="197" t="s">
        <v>86</v>
      </c>
      <c r="AY561" s="17" t="s">
        <v>182</v>
      </c>
      <c r="BE561" s="198">
        <f>IF(N561="základní",J561,0)</f>
        <v>0</v>
      </c>
      <c r="BF561" s="198">
        <f>IF(N561="snížená",J561,0)</f>
        <v>0</v>
      </c>
      <c r="BG561" s="198">
        <f>IF(N561="zákl. přenesená",J561,0)</f>
        <v>0</v>
      </c>
      <c r="BH561" s="198">
        <f>IF(N561="sníž. přenesená",J561,0)</f>
        <v>0</v>
      </c>
      <c r="BI561" s="198">
        <f>IF(N561="nulová",J561,0)</f>
        <v>0</v>
      </c>
      <c r="BJ561" s="17" t="s">
        <v>84</v>
      </c>
      <c r="BK561" s="198">
        <f>ROUND(I561*H561,2)</f>
        <v>0</v>
      </c>
      <c r="BL561" s="17" t="s">
        <v>258</v>
      </c>
      <c r="BM561" s="197" t="s">
        <v>1008</v>
      </c>
    </row>
    <row r="562" spans="1:65" s="13" customFormat="1" ht="11.25">
      <c r="B562" s="199"/>
      <c r="C562" s="200"/>
      <c r="D562" s="201" t="s">
        <v>199</v>
      </c>
      <c r="E562" s="202" t="s">
        <v>1</v>
      </c>
      <c r="F562" s="203" t="s">
        <v>1009</v>
      </c>
      <c r="G562" s="200"/>
      <c r="H562" s="204">
        <v>1495</v>
      </c>
      <c r="I562" s="205"/>
      <c r="J562" s="200"/>
      <c r="K562" s="200"/>
      <c r="L562" s="206"/>
      <c r="M562" s="207"/>
      <c r="N562" s="208"/>
      <c r="O562" s="208"/>
      <c r="P562" s="208"/>
      <c r="Q562" s="208"/>
      <c r="R562" s="208"/>
      <c r="S562" s="208"/>
      <c r="T562" s="209"/>
      <c r="AT562" s="210" t="s">
        <v>199</v>
      </c>
      <c r="AU562" s="210" t="s">
        <v>86</v>
      </c>
      <c r="AV562" s="13" t="s">
        <v>86</v>
      </c>
      <c r="AW562" s="13" t="s">
        <v>32</v>
      </c>
      <c r="AX562" s="13" t="s">
        <v>76</v>
      </c>
      <c r="AY562" s="210" t="s">
        <v>182</v>
      </c>
    </row>
    <row r="563" spans="1:65" s="13" customFormat="1" ht="11.25">
      <c r="B563" s="199"/>
      <c r="C563" s="200"/>
      <c r="D563" s="201" t="s">
        <v>199</v>
      </c>
      <c r="E563" s="202" t="s">
        <v>1</v>
      </c>
      <c r="F563" s="203" t="s">
        <v>601</v>
      </c>
      <c r="G563" s="200"/>
      <c r="H563" s="204">
        <v>101</v>
      </c>
      <c r="I563" s="205"/>
      <c r="J563" s="200"/>
      <c r="K563" s="200"/>
      <c r="L563" s="206"/>
      <c r="M563" s="207"/>
      <c r="N563" s="208"/>
      <c r="O563" s="208"/>
      <c r="P563" s="208"/>
      <c r="Q563" s="208"/>
      <c r="R563" s="208"/>
      <c r="S563" s="208"/>
      <c r="T563" s="209"/>
      <c r="AT563" s="210" t="s">
        <v>199</v>
      </c>
      <c r="AU563" s="210" t="s">
        <v>86</v>
      </c>
      <c r="AV563" s="13" t="s">
        <v>86</v>
      </c>
      <c r="AW563" s="13" t="s">
        <v>32</v>
      </c>
      <c r="AX563" s="13" t="s">
        <v>76</v>
      </c>
      <c r="AY563" s="210" t="s">
        <v>182</v>
      </c>
    </row>
    <row r="564" spans="1:65" s="13" customFormat="1" ht="11.25">
      <c r="B564" s="199"/>
      <c r="C564" s="200"/>
      <c r="D564" s="201" t="s">
        <v>199</v>
      </c>
      <c r="E564" s="202" t="s">
        <v>1</v>
      </c>
      <c r="F564" s="203" t="s">
        <v>1010</v>
      </c>
      <c r="G564" s="200"/>
      <c r="H564" s="204">
        <v>442</v>
      </c>
      <c r="I564" s="205"/>
      <c r="J564" s="200"/>
      <c r="K564" s="200"/>
      <c r="L564" s="206"/>
      <c r="M564" s="207"/>
      <c r="N564" s="208"/>
      <c r="O564" s="208"/>
      <c r="P564" s="208"/>
      <c r="Q564" s="208"/>
      <c r="R564" s="208"/>
      <c r="S564" s="208"/>
      <c r="T564" s="209"/>
      <c r="AT564" s="210" t="s">
        <v>199</v>
      </c>
      <c r="AU564" s="210" t="s">
        <v>86</v>
      </c>
      <c r="AV564" s="13" t="s">
        <v>86</v>
      </c>
      <c r="AW564" s="13" t="s">
        <v>32</v>
      </c>
      <c r="AX564" s="13" t="s">
        <v>76</v>
      </c>
      <c r="AY564" s="210" t="s">
        <v>182</v>
      </c>
    </row>
    <row r="565" spans="1:65" s="13" customFormat="1" ht="11.25">
      <c r="B565" s="199"/>
      <c r="C565" s="200"/>
      <c r="D565" s="201" t="s">
        <v>199</v>
      </c>
      <c r="E565" s="202" t="s">
        <v>1</v>
      </c>
      <c r="F565" s="203" t="s">
        <v>1011</v>
      </c>
      <c r="G565" s="200"/>
      <c r="H565" s="204">
        <v>118</v>
      </c>
      <c r="I565" s="205"/>
      <c r="J565" s="200"/>
      <c r="K565" s="200"/>
      <c r="L565" s="206"/>
      <c r="M565" s="207"/>
      <c r="N565" s="208"/>
      <c r="O565" s="208"/>
      <c r="P565" s="208"/>
      <c r="Q565" s="208"/>
      <c r="R565" s="208"/>
      <c r="S565" s="208"/>
      <c r="T565" s="209"/>
      <c r="AT565" s="210" t="s">
        <v>199</v>
      </c>
      <c r="AU565" s="210" t="s">
        <v>86</v>
      </c>
      <c r="AV565" s="13" t="s">
        <v>86</v>
      </c>
      <c r="AW565" s="13" t="s">
        <v>32</v>
      </c>
      <c r="AX565" s="13" t="s">
        <v>76</v>
      </c>
      <c r="AY565" s="210" t="s">
        <v>182</v>
      </c>
    </row>
    <row r="566" spans="1:65" s="13" customFormat="1" ht="11.25">
      <c r="B566" s="199"/>
      <c r="C566" s="200"/>
      <c r="D566" s="201" t="s">
        <v>199</v>
      </c>
      <c r="E566" s="202" t="s">
        <v>1</v>
      </c>
      <c r="F566" s="203" t="s">
        <v>1012</v>
      </c>
      <c r="G566" s="200"/>
      <c r="H566" s="204">
        <v>223.48</v>
      </c>
      <c r="I566" s="205"/>
      <c r="J566" s="200"/>
      <c r="K566" s="200"/>
      <c r="L566" s="206"/>
      <c r="M566" s="207"/>
      <c r="N566" s="208"/>
      <c r="O566" s="208"/>
      <c r="P566" s="208"/>
      <c r="Q566" s="208"/>
      <c r="R566" s="208"/>
      <c r="S566" s="208"/>
      <c r="T566" s="209"/>
      <c r="AT566" s="210" t="s">
        <v>199</v>
      </c>
      <c r="AU566" s="210" t="s">
        <v>86</v>
      </c>
      <c r="AV566" s="13" t="s">
        <v>86</v>
      </c>
      <c r="AW566" s="13" t="s">
        <v>32</v>
      </c>
      <c r="AX566" s="13" t="s">
        <v>76</v>
      </c>
      <c r="AY566" s="210" t="s">
        <v>182</v>
      </c>
    </row>
    <row r="567" spans="1:65" s="13" customFormat="1" ht="11.25">
      <c r="B567" s="199"/>
      <c r="C567" s="200"/>
      <c r="D567" s="201" t="s">
        <v>199</v>
      </c>
      <c r="E567" s="202" t="s">
        <v>1</v>
      </c>
      <c r="F567" s="203" t="s">
        <v>766</v>
      </c>
      <c r="G567" s="200"/>
      <c r="H567" s="204">
        <v>17.98</v>
      </c>
      <c r="I567" s="205"/>
      <c r="J567" s="200"/>
      <c r="K567" s="200"/>
      <c r="L567" s="206"/>
      <c r="M567" s="207"/>
      <c r="N567" s="208"/>
      <c r="O567" s="208"/>
      <c r="P567" s="208"/>
      <c r="Q567" s="208"/>
      <c r="R567" s="208"/>
      <c r="S567" s="208"/>
      <c r="T567" s="209"/>
      <c r="AT567" s="210" t="s">
        <v>199</v>
      </c>
      <c r="AU567" s="210" t="s">
        <v>86</v>
      </c>
      <c r="AV567" s="13" t="s">
        <v>86</v>
      </c>
      <c r="AW567" s="13" t="s">
        <v>32</v>
      </c>
      <c r="AX567" s="13" t="s">
        <v>76</v>
      </c>
      <c r="AY567" s="210" t="s">
        <v>182</v>
      </c>
    </row>
    <row r="568" spans="1:65" s="14" customFormat="1" ht="11.25">
      <c r="B568" s="211"/>
      <c r="C568" s="212"/>
      <c r="D568" s="201" t="s">
        <v>199</v>
      </c>
      <c r="E568" s="213" t="s">
        <v>1</v>
      </c>
      <c r="F568" s="214" t="s">
        <v>244</v>
      </c>
      <c r="G568" s="212"/>
      <c r="H568" s="215">
        <v>2397.46</v>
      </c>
      <c r="I568" s="216"/>
      <c r="J568" s="212"/>
      <c r="K568" s="212"/>
      <c r="L568" s="217"/>
      <c r="M568" s="218"/>
      <c r="N568" s="219"/>
      <c r="O568" s="219"/>
      <c r="P568" s="219"/>
      <c r="Q568" s="219"/>
      <c r="R568" s="219"/>
      <c r="S568" s="219"/>
      <c r="T568" s="220"/>
      <c r="AT568" s="221" t="s">
        <v>199</v>
      </c>
      <c r="AU568" s="221" t="s">
        <v>86</v>
      </c>
      <c r="AV568" s="14" t="s">
        <v>189</v>
      </c>
      <c r="AW568" s="14" t="s">
        <v>32</v>
      </c>
      <c r="AX568" s="14" t="s">
        <v>84</v>
      </c>
      <c r="AY568" s="221" t="s">
        <v>182</v>
      </c>
    </row>
    <row r="569" spans="1:65" s="2" customFormat="1" ht="16.5" customHeight="1">
      <c r="A569" s="34"/>
      <c r="B569" s="35"/>
      <c r="C569" s="232" t="s">
        <v>1013</v>
      </c>
      <c r="D569" s="232" t="s">
        <v>611</v>
      </c>
      <c r="E569" s="233" t="s">
        <v>950</v>
      </c>
      <c r="F569" s="234" t="s">
        <v>951</v>
      </c>
      <c r="G569" s="235" t="s">
        <v>216</v>
      </c>
      <c r="H569" s="236">
        <v>0.71899999999999997</v>
      </c>
      <c r="I569" s="237"/>
      <c r="J569" s="238">
        <f>ROUND(I569*H569,2)</f>
        <v>0</v>
      </c>
      <c r="K569" s="234" t="s">
        <v>188</v>
      </c>
      <c r="L569" s="239"/>
      <c r="M569" s="240" t="s">
        <v>1</v>
      </c>
      <c r="N569" s="241" t="s">
        <v>41</v>
      </c>
      <c r="O569" s="71"/>
      <c r="P569" s="195">
        <f>O569*H569</f>
        <v>0</v>
      </c>
      <c r="Q569" s="195">
        <v>1</v>
      </c>
      <c r="R569" s="195">
        <f>Q569*H569</f>
        <v>0.71899999999999997</v>
      </c>
      <c r="S569" s="195">
        <v>0</v>
      </c>
      <c r="T569" s="196">
        <f>S569*H569</f>
        <v>0</v>
      </c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R569" s="197" t="s">
        <v>359</v>
      </c>
      <c r="AT569" s="197" t="s">
        <v>611</v>
      </c>
      <c r="AU569" s="197" t="s">
        <v>86</v>
      </c>
      <c r="AY569" s="17" t="s">
        <v>182</v>
      </c>
      <c r="BE569" s="198">
        <f>IF(N569="základní",J569,0)</f>
        <v>0</v>
      </c>
      <c r="BF569" s="198">
        <f>IF(N569="snížená",J569,0)</f>
        <v>0</v>
      </c>
      <c r="BG569" s="198">
        <f>IF(N569="zákl. přenesená",J569,0)</f>
        <v>0</v>
      </c>
      <c r="BH569" s="198">
        <f>IF(N569="sníž. přenesená",J569,0)</f>
        <v>0</v>
      </c>
      <c r="BI569" s="198">
        <f>IF(N569="nulová",J569,0)</f>
        <v>0</v>
      </c>
      <c r="BJ569" s="17" t="s">
        <v>84</v>
      </c>
      <c r="BK569" s="198">
        <f>ROUND(I569*H569,2)</f>
        <v>0</v>
      </c>
      <c r="BL569" s="17" t="s">
        <v>258</v>
      </c>
      <c r="BM569" s="197" t="s">
        <v>1014</v>
      </c>
    </row>
    <row r="570" spans="1:65" s="13" customFormat="1" ht="11.25">
      <c r="B570" s="199"/>
      <c r="C570" s="200"/>
      <c r="D570" s="201" t="s">
        <v>199</v>
      </c>
      <c r="E570" s="200"/>
      <c r="F570" s="203" t="s">
        <v>1015</v>
      </c>
      <c r="G570" s="200"/>
      <c r="H570" s="204">
        <v>0.71899999999999997</v>
      </c>
      <c r="I570" s="205"/>
      <c r="J570" s="200"/>
      <c r="K570" s="200"/>
      <c r="L570" s="206"/>
      <c r="M570" s="207"/>
      <c r="N570" s="208"/>
      <c r="O570" s="208"/>
      <c r="P570" s="208"/>
      <c r="Q570" s="208"/>
      <c r="R570" s="208"/>
      <c r="S570" s="208"/>
      <c r="T570" s="209"/>
      <c r="AT570" s="210" t="s">
        <v>199</v>
      </c>
      <c r="AU570" s="210" t="s">
        <v>86</v>
      </c>
      <c r="AV570" s="13" t="s">
        <v>86</v>
      </c>
      <c r="AW570" s="13" t="s">
        <v>4</v>
      </c>
      <c r="AX570" s="13" t="s">
        <v>84</v>
      </c>
      <c r="AY570" s="210" t="s">
        <v>182</v>
      </c>
    </row>
    <row r="571" spans="1:65" s="2" customFormat="1" ht="24">
      <c r="A571" s="34"/>
      <c r="B571" s="35"/>
      <c r="C571" s="186" t="s">
        <v>1016</v>
      </c>
      <c r="D571" s="186" t="s">
        <v>184</v>
      </c>
      <c r="E571" s="187" t="s">
        <v>1017</v>
      </c>
      <c r="F571" s="188" t="s">
        <v>1018</v>
      </c>
      <c r="G571" s="189" t="s">
        <v>187</v>
      </c>
      <c r="H571" s="190">
        <v>4553.46</v>
      </c>
      <c r="I571" s="191"/>
      <c r="J571" s="192">
        <f>ROUND(I571*H571,2)</f>
        <v>0</v>
      </c>
      <c r="K571" s="188" t="s">
        <v>188</v>
      </c>
      <c r="L571" s="39"/>
      <c r="M571" s="193" t="s">
        <v>1</v>
      </c>
      <c r="N571" s="194" t="s">
        <v>41</v>
      </c>
      <c r="O571" s="71"/>
      <c r="P571" s="195">
        <f>O571*H571</f>
        <v>0</v>
      </c>
      <c r="Q571" s="195">
        <v>8.8000000000000003E-4</v>
      </c>
      <c r="R571" s="195">
        <f>Q571*H571</f>
        <v>4.0070448000000001</v>
      </c>
      <c r="S571" s="195">
        <v>0</v>
      </c>
      <c r="T571" s="196">
        <f>S571*H571</f>
        <v>0</v>
      </c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R571" s="197" t="s">
        <v>258</v>
      </c>
      <c r="AT571" s="197" t="s">
        <v>184</v>
      </c>
      <c r="AU571" s="197" t="s">
        <v>86</v>
      </c>
      <c r="AY571" s="17" t="s">
        <v>182</v>
      </c>
      <c r="BE571" s="198">
        <f>IF(N571="základní",J571,0)</f>
        <v>0</v>
      </c>
      <c r="BF571" s="198">
        <f>IF(N571="snížená",J571,0)</f>
        <v>0</v>
      </c>
      <c r="BG571" s="198">
        <f>IF(N571="zákl. přenesená",J571,0)</f>
        <v>0</v>
      </c>
      <c r="BH571" s="198">
        <f>IF(N571="sníž. přenesená",J571,0)</f>
        <v>0</v>
      </c>
      <c r="BI571" s="198">
        <f>IF(N571="nulová",J571,0)</f>
        <v>0</v>
      </c>
      <c r="BJ571" s="17" t="s">
        <v>84</v>
      </c>
      <c r="BK571" s="198">
        <f>ROUND(I571*H571,2)</f>
        <v>0</v>
      </c>
      <c r="BL571" s="17" t="s">
        <v>258</v>
      </c>
      <c r="BM571" s="197" t="s">
        <v>1019</v>
      </c>
    </row>
    <row r="572" spans="1:65" s="13" customFormat="1" ht="11.25">
      <c r="B572" s="199"/>
      <c r="C572" s="200"/>
      <c r="D572" s="201" t="s">
        <v>199</v>
      </c>
      <c r="E572" s="202" t="s">
        <v>1</v>
      </c>
      <c r="F572" s="203" t="s">
        <v>1020</v>
      </c>
      <c r="G572" s="200"/>
      <c r="H572" s="204">
        <v>2990</v>
      </c>
      <c r="I572" s="205"/>
      <c r="J572" s="200"/>
      <c r="K572" s="200"/>
      <c r="L572" s="206"/>
      <c r="M572" s="207"/>
      <c r="N572" s="208"/>
      <c r="O572" s="208"/>
      <c r="P572" s="208"/>
      <c r="Q572" s="208"/>
      <c r="R572" s="208"/>
      <c r="S572" s="208"/>
      <c r="T572" s="209"/>
      <c r="AT572" s="210" t="s">
        <v>199</v>
      </c>
      <c r="AU572" s="210" t="s">
        <v>86</v>
      </c>
      <c r="AV572" s="13" t="s">
        <v>86</v>
      </c>
      <c r="AW572" s="13" t="s">
        <v>32</v>
      </c>
      <c r="AX572" s="13" t="s">
        <v>76</v>
      </c>
      <c r="AY572" s="210" t="s">
        <v>182</v>
      </c>
    </row>
    <row r="573" spans="1:65" s="13" customFormat="1" ht="11.25">
      <c r="B573" s="199"/>
      <c r="C573" s="200"/>
      <c r="D573" s="201" t="s">
        <v>199</v>
      </c>
      <c r="E573" s="202" t="s">
        <v>1</v>
      </c>
      <c r="F573" s="203" t="s">
        <v>1021</v>
      </c>
      <c r="G573" s="200"/>
      <c r="H573" s="204">
        <v>202</v>
      </c>
      <c r="I573" s="205"/>
      <c r="J573" s="200"/>
      <c r="K573" s="200"/>
      <c r="L573" s="206"/>
      <c r="M573" s="207"/>
      <c r="N573" s="208"/>
      <c r="O573" s="208"/>
      <c r="P573" s="208"/>
      <c r="Q573" s="208"/>
      <c r="R573" s="208"/>
      <c r="S573" s="208"/>
      <c r="T573" s="209"/>
      <c r="AT573" s="210" t="s">
        <v>199</v>
      </c>
      <c r="AU573" s="210" t="s">
        <v>86</v>
      </c>
      <c r="AV573" s="13" t="s">
        <v>86</v>
      </c>
      <c r="AW573" s="13" t="s">
        <v>32</v>
      </c>
      <c r="AX573" s="13" t="s">
        <v>76</v>
      </c>
      <c r="AY573" s="210" t="s">
        <v>182</v>
      </c>
    </row>
    <row r="574" spans="1:65" s="13" customFormat="1" ht="11.25">
      <c r="B574" s="199"/>
      <c r="C574" s="200"/>
      <c r="D574" s="201" t="s">
        <v>199</v>
      </c>
      <c r="E574" s="202" t="s">
        <v>1</v>
      </c>
      <c r="F574" s="203" t="s">
        <v>1022</v>
      </c>
      <c r="G574" s="200"/>
      <c r="H574" s="204">
        <v>884</v>
      </c>
      <c r="I574" s="205"/>
      <c r="J574" s="200"/>
      <c r="K574" s="200"/>
      <c r="L574" s="206"/>
      <c r="M574" s="207"/>
      <c r="N574" s="208"/>
      <c r="O574" s="208"/>
      <c r="P574" s="208"/>
      <c r="Q574" s="208"/>
      <c r="R574" s="208"/>
      <c r="S574" s="208"/>
      <c r="T574" s="209"/>
      <c r="AT574" s="210" t="s">
        <v>199</v>
      </c>
      <c r="AU574" s="210" t="s">
        <v>86</v>
      </c>
      <c r="AV574" s="13" t="s">
        <v>86</v>
      </c>
      <c r="AW574" s="13" t="s">
        <v>32</v>
      </c>
      <c r="AX574" s="13" t="s">
        <v>76</v>
      </c>
      <c r="AY574" s="210" t="s">
        <v>182</v>
      </c>
    </row>
    <row r="575" spans="1:65" s="13" customFormat="1" ht="11.25">
      <c r="B575" s="199"/>
      <c r="C575" s="200"/>
      <c r="D575" s="201" t="s">
        <v>199</v>
      </c>
      <c r="E575" s="202" t="s">
        <v>1</v>
      </c>
      <c r="F575" s="203" t="s">
        <v>1023</v>
      </c>
      <c r="G575" s="200"/>
      <c r="H575" s="204">
        <v>236</v>
      </c>
      <c r="I575" s="205"/>
      <c r="J575" s="200"/>
      <c r="K575" s="200"/>
      <c r="L575" s="206"/>
      <c r="M575" s="207"/>
      <c r="N575" s="208"/>
      <c r="O575" s="208"/>
      <c r="P575" s="208"/>
      <c r="Q575" s="208"/>
      <c r="R575" s="208"/>
      <c r="S575" s="208"/>
      <c r="T575" s="209"/>
      <c r="AT575" s="210" t="s">
        <v>199</v>
      </c>
      <c r="AU575" s="210" t="s">
        <v>86</v>
      </c>
      <c r="AV575" s="13" t="s">
        <v>86</v>
      </c>
      <c r="AW575" s="13" t="s">
        <v>32</v>
      </c>
      <c r="AX575" s="13" t="s">
        <v>76</v>
      </c>
      <c r="AY575" s="210" t="s">
        <v>182</v>
      </c>
    </row>
    <row r="576" spans="1:65" s="13" customFormat="1" ht="11.25">
      <c r="B576" s="199"/>
      <c r="C576" s="200"/>
      <c r="D576" s="201" t="s">
        <v>199</v>
      </c>
      <c r="E576" s="202" t="s">
        <v>1</v>
      </c>
      <c r="F576" s="203" t="s">
        <v>817</v>
      </c>
      <c r="G576" s="200"/>
      <c r="H576" s="204">
        <v>223.48</v>
      </c>
      <c r="I576" s="205"/>
      <c r="J576" s="200"/>
      <c r="K576" s="200"/>
      <c r="L576" s="206"/>
      <c r="M576" s="207"/>
      <c r="N576" s="208"/>
      <c r="O576" s="208"/>
      <c r="P576" s="208"/>
      <c r="Q576" s="208"/>
      <c r="R576" s="208"/>
      <c r="S576" s="208"/>
      <c r="T576" s="209"/>
      <c r="AT576" s="210" t="s">
        <v>199</v>
      </c>
      <c r="AU576" s="210" t="s">
        <v>86</v>
      </c>
      <c r="AV576" s="13" t="s">
        <v>86</v>
      </c>
      <c r="AW576" s="13" t="s">
        <v>32</v>
      </c>
      <c r="AX576" s="13" t="s">
        <v>76</v>
      </c>
      <c r="AY576" s="210" t="s">
        <v>182</v>
      </c>
    </row>
    <row r="577" spans="1:65" s="13" customFormat="1" ht="11.25">
      <c r="B577" s="199"/>
      <c r="C577" s="200"/>
      <c r="D577" s="201" t="s">
        <v>199</v>
      </c>
      <c r="E577" s="202" t="s">
        <v>1</v>
      </c>
      <c r="F577" s="203" t="s">
        <v>766</v>
      </c>
      <c r="G577" s="200"/>
      <c r="H577" s="204">
        <v>17.98</v>
      </c>
      <c r="I577" s="205"/>
      <c r="J577" s="200"/>
      <c r="K577" s="200"/>
      <c r="L577" s="206"/>
      <c r="M577" s="207"/>
      <c r="N577" s="208"/>
      <c r="O577" s="208"/>
      <c r="P577" s="208"/>
      <c r="Q577" s="208"/>
      <c r="R577" s="208"/>
      <c r="S577" s="208"/>
      <c r="T577" s="209"/>
      <c r="AT577" s="210" t="s">
        <v>199</v>
      </c>
      <c r="AU577" s="210" t="s">
        <v>86</v>
      </c>
      <c r="AV577" s="13" t="s">
        <v>86</v>
      </c>
      <c r="AW577" s="13" t="s">
        <v>32</v>
      </c>
      <c r="AX577" s="13" t="s">
        <v>76</v>
      </c>
      <c r="AY577" s="210" t="s">
        <v>182</v>
      </c>
    </row>
    <row r="578" spans="1:65" s="14" customFormat="1" ht="11.25">
      <c r="B578" s="211"/>
      <c r="C578" s="212"/>
      <c r="D578" s="201" t="s">
        <v>199</v>
      </c>
      <c r="E578" s="213" t="s">
        <v>1</v>
      </c>
      <c r="F578" s="214" t="s">
        <v>244</v>
      </c>
      <c r="G578" s="212"/>
      <c r="H578" s="215">
        <v>4553.4599999999991</v>
      </c>
      <c r="I578" s="216"/>
      <c r="J578" s="212"/>
      <c r="K578" s="212"/>
      <c r="L578" s="217"/>
      <c r="M578" s="218"/>
      <c r="N578" s="219"/>
      <c r="O578" s="219"/>
      <c r="P578" s="219"/>
      <c r="Q578" s="219"/>
      <c r="R578" s="219"/>
      <c r="S578" s="219"/>
      <c r="T578" s="220"/>
      <c r="AT578" s="221" t="s">
        <v>199</v>
      </c>
      <c r="AU578" s="221" t="s">
        <v>86</v>
      </c>
      <c r="AV578" s="14" t="s">
        <v>189</v>
      </c>
      <c r="AW578" s="14" t="s">
        <v>32</v>
      </c>
      <c r="AX578" s="14" t="s">
        <v>84</v>
      </c>
      <c r="AY578" s="221" t="s">
        <v>182</v>
      </c>
    </row>
    <row r="579" spans="1:65" s="2" customFormat="1" ht="36">
      <c r="A579" s="34"/>
      <c r="B579" s="35"/>
      <c r="C579" s="232" t="s">
        <v>1024</v>
      </c>
      <c r="D579" s="232" t="s">
        <v>611</v>
      </c>
      <c r="E579" s="233" t="s">
        <v>972</v>
      </c>
      <c r="F579" s="234" t="s">
        <v>973</v>
      </c>
      <c r="G579" s="235" t="s">
        <v>187</v>
      </c>
      <c r="H579" s="236">
        <v>5236.4790000000003</v>
      </c>
      <c r="I579" s="237"/>
      <c r="J579" s="238">
        <f>ROUND(I579*H579,2)</f>
        <v>0</v>
      </c>
      <c r="K579" s="234" t="s">
        <v>188</v>
      </c>
      <c r="L579" s="239"/>
      <c r="M579" s="240" t="s">
        <v>1</v>
      </c>
      <c r="N579" s="241" t="s">
        <v>41</v>
      </c>
      <c r="O579" s="71"/>
      <c r="P579" s="195">
        <f>O579*H579</f>
        <v>0</v>
      </c>
      <c r="Q579" s="195">
        <v>4.4999999999999997E-3</v>
      </c>
      <c r="R579" s="195">
        <f>Q579*H579</f>
        <v>23.564155499999998</v>
      </c>
      <c r="S579" s="195">
        <v>0</v>
      </c>
      <c r="T579" s="196">
        <f>S579*H579</f>
        <v>0</v>
      </c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R579" s="197" t="s">
        <v>359</v>
      </c>
      <c r="AT579" s="197" t="s">
        <v>611</v>
      </c>
      <c r="AU579" s="197" t="s">
        <v>86</v>
      </c>
      <c r="AY579" s="17" t="s">
        <v>182</v>
      </c>
      <c r="BE579" s="198">
        <f>IF(N579="základní",J579,0)</f>
        <v>0</v>
      </c>
      <c r="BF579" s="198">
        <f>IF(N579="snížená",J579,0)</f>
        <v>0</v>
      </c>
      <c r="BG579" s="198">
        <f>IF(N579="zákl. přenesená",J579,0)</f>
        <v>0</v>
      </c>
      <c r="BH579" s="198">
        <f>IF(N579="sníž. přenesená",J579,0)</f>
        <v>0</v>
      </c>
      <c r="BI579" s="198">
        <f>IF(N579="nulová",J579,0)</f>
        <v>0</v>
      </c>
      <c r="BJ579" s="17" t="s">
        <v>84</v>
      </c>
      <c r="BK579" s="198">
        <f>ROUND(I579*H579,2)</f>
        <v>0</v>
      </c>
      <c r="BL579" s="17" t="s">
        <v>258</v>
      </c>
      <c r="BM579" s="197" t="s">
        <v>1025</v>
      </c>
    </row>
    <row r="580" spans="1:65" s="13" customFormat="1" ht="11.25">
      <c r="B580" s="199"/>
      <c r="C580" s="200"/>
      <c r="D580" s="201" t="s">
        <v>199</v>
      </c>
      <c r="E580" s="200"/>
      <c r="F580" s="203" t="s">
        <v>1026</v>
      </c>
      <c r="G580" s="200"/>
      <c r="H580" s="204">
        <v>5236.4790000000003</v>
      </c>
      <c r="I580" s="205"/>
      <c r="J580" s="200"/>
      <c r="K580" s="200"/>
      <c r="L580" s="206"/>
      <c r="M580" s="207"/>
      <c r="N580" s="208"/>
      <c r="O580" s="208"/>
      <c r="P580" s="208"/>
      <c r="Q580" s="208"/>
      <c r="R580" s="208"/>
      <c r="S580" s="208"/>
      <c r="T580" s="209"/>
      <c r="AT580" s="210" t="s">
        <v>199</v>
      </c>
      <c r="AU580" s="210" t="s">
        <v>86</v>
      </c>
      <c r="AV580" s="13" t="s">
        <v>86</v>
      </c>
      <c r="AW580" s="13" t="s">
        <v>4</v>
      </c>
      <c r="AX580" s="13" t="s">
        <v>84</v>
      </c>
      <c r="AY580" s="210" t="s">
        <v>182</v>
      </c>
    </row>
    <row r="581" spans="1:65" s="2" customFormat="1" ht="24">
      <c r="A581" s="34"/>
      <c r="B581" s="35"/>
      <c r="C581" s="186" t="s">
        <v>1027</v>
      </c>
      <c r="D581" s="186" t="s">
        <v>184</v>
      </c>
      <c r="E581" s="187" t="s">
        <v>1028</v>
      </c>
      <c r="F581" s="188" t="s">
        <v>1029</v>
      </c>
      <c r="G581" s="189" t="s">
        <v>187</v>
      </c>
      <c r="H581" s="190">
        <v>661</v>
      </c>
      <c r="I581" s="191"/>
      <c r="J581" s="192">
        <f>ROUND(I581*H581,2)</f>
        <v>0</v>
      </c>
      <c r="K581" s="188" t="s">
        <v>188</v>
      </c>
      <c r="L581" s="39"/>
      <c r="M581" s="193" t="s">
        <v>1</v>
      </c>
      <c r="N581" s="194" t="s">
        <v>41</v>
      </c>
      <c r="O581" s="71"/>
      <c r="P581" s="195">
        <f>O581*H581</f>
        <v>0</v>
      </c>
      <c r="Q581" s="195">
        <v>3.6000000000000002E-4</v>
      </c>
      <c r="R581" s="195">
        <f>Q581*H581</f>
        <v>0.23796</v>
      </c>
      <c r="S581" s="195">
        <v>0</v>
      </c>
      <c r="T581" s="196">
        <f>S581*H581</f>
        <v>0</v>
      </c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R581" s="197" t="s">
        <v>258</v>
      </c>
      <c r="AT581" s="197" t="s">
        <v>184</v>
      </c>
      <c r="AU581" s="197" t="s">
        <v>86</v>
      </c>
      <c r="AY581" s="17" t="s">
        <v>182</v>
      </c>
      <c r="BE581" s="198">
        <f>IF(N581="základní",J581,0)</f>
        <v>0</v>
      </c>
      <c r="BF581" s="198">
        <f>IF(N581="snížená",J581,0)</f>
        <v>0</v>
      </c>
      <c r="BG581" s="198">
        <f>IF(N581="zákl. přenesená",J581,0)</f>
        <v>0</v>
      </c>
      <c r="BH581" s="198">
        <f>IF(N581="sníž. přenesená",J581,0)</f>
        <v>0</v>
      </c>
      <c r="BI581" s="198">
        <f>IF(N581="nulová",J581,0)</f>
        <v>0</v>
      </c>
      <c r="BJ581" s="17" t="s">
        <v>84</v>
      </c>
      <c r="BK581" s="198">
        <f>ROUND(I581*H581,2)</f>
        <v>0</v>
      </c>
      <c r="BL581" s="17" t="s">
        <v>258</v>
      </c>
      <c r="BM581" s="197" t="s">
        <v>1030</v>
      </c>
    </row>
    <row r="582" spans="1:65" s="13" customFormat="1" ht="11.25">
      <c r="B582" s="199"/>
      <c r="C582" s="200"/>
      <c r="D582" s="201" t="s">
        <v>199</v>
      </c>
      <c r="E582" s="202" t="s">
        <v>1</v>
      </c>
      <c r="F582" s="203" t="s">
        <v>1031</v>
      </c>
      <c r="G582" s="200"/>
      <c r="H582" s="204">
        <v>101</v>
      </c>
      <c r="I582" s="205"/>
      <c r="J582" s="200"/>
      <c r="K582" s="200"/>
      <c r="L582" s="206"/>
      <c r="M582" s="207"/>
      <c r="N582" s="208"/>
      <c r="O582" s="208"/>
      <c r="P582" s="208"/>
      <c r="Q582" s="208"/>
      <c r="R582" s="208"/>
      <c r="S582" s="208"/>
      <c r="T582" s="209"/>
      <c r="AT582" s="210" t="s">
        <v>199</v>
      </c>
      <c r="AU582" s="210" t="s">
        <v>86</v>
      </c>
      <c r="AV582" s="13" t="s">
        <v>86</v>
      </c>
      <c r="AW582" s="13" t="s">
        <v>32</v>
      </c>
      <c r="AX582" s="13" t="s">
        <v>76</v>
      </c>
      <c r="AY582" s="210" t="s">
        <v>182</v>
      </c>
    </row>
    <row r="583" spans="1:65" s="13" customFormat="1" ht="11.25">
      <c r="B583" s="199"/>
      <c r="C583" s="200"/>
      <c r="D583" s="201" t="s">
        <v>199</v>
      </c>
      <c r="E583" s="202" t="s">
        <v>1</v>
      </c>
      <c r="F583" s="203" t="s">
        <v>1032</v>
      </c>
      <c r="G583" s="200"/>
      <c r="H583" s="204">
        <v>442</v>
      </c>
      <c r="I583" s="205"/>
      <c r="J583" s="200"/>
      <c r="K583" s="200"/>
      <c r="L583" s="206"/>
      <c r="M583" s="207"/>
      <c r="N583" s="208"/>
      <c r="O583" s="208"/>
      <c r="P583" s="208"/>
      <c r="Q583" s="208"/>
      <c r="R583" s="208"/>
      <c r="S583" s="208"/>
      <c r="T583" s="209"/>
      <c r="AT583" s="210" t="s">
        <v>199</v>
      </c>
      <c r="AU583" s="210" t="s">
        <v>86</v>
      </c>
      <c r="AV583" s="13" t="s">
        <v>86</v>
      </c>
      <c r="AW583" s="13" t="s">
        <v>32</v>
      </c>
      <c r="AX583" s="13" t="s">
        <v>76</v>
      </c>
      <c r="AY583" s="210" t="s">
        <v>182</v>
      </c>
    </row>
    <row r="584" spans="1:65" s="13" customFormat="1" ht="11.25">
      <c r="B584" s="199"/>
      <c r="C584" s="200"/>
      <c r="D584" s="201" t="s">
        <v>199</v>
      </c>
      <c r="E584" s="202" t="s">
        <v>1</v>
      </c>
      <c r="F584" s="203" t="s">
        <v>1011</v>
      </c>
      <c r="G584" s="200"/>
      <c r="H584" s="204">
        <v>118</v>
      </c>
      <c r="I584" s="205"/>
      <c r="J584" s="200"/>
      <c r="K584" s="200"/>
      <c r="L584" s="206"/>
      <c r="M584" s="207"/>
      <c r="N584" s="208"/>
      <c r="O584" s="208"/>
      <c r="P584" s="208"/>
      <c r="Q584" s="208"/>
      <c r="R584" s="208"/>
      <c r="S584" s="208"/>
      <c r="T584" s="209"/>
      <c r="AT584" s="210" t="s">
        <v>199</v>
      </c>
      <c r="AU584" s="210" t="s">
        <v>86</v>
      </c>
      <c r="AV584" s="13" t="s">
        <v>86</v>
      </c>
      <c r="AW584" s="13" t="s">
        <v>32</v>
      </c>
      <c r="AX584" s="13" t="s">
        <v>76</v>
      </c>
      <c r="AY584" s="210" t="s">
        <v>182</v>
      </c>
    </row>
    <row r="585" spans="1:65" s="14" customFormat="1" ht="11.25">
      <c r="B585" s="211"/>
      <c r="C585" s="212"/>
      <c r="D585" s="201" t="s">
        <v>199</v>
      </c>
      <c r="E585" s="213" t="s">
        <v>1</v>
      </c>
      <c r="F585" s="214" t="s">
        <v>244</v>
      </c>
      <c r="G585" s="212"/>
      <c r="H585" s="215">
        <v>661</v>
      </c>
      <c r="I585" s="216"/>
      <c r="J585" s="212"/>
      <c r="K585" s="212"/>
      <c r="L585" s="217"/>
      <c r="M585" s="218"/>
      <c r="N585" s="219"/>
      <c r="O585" s="219"/>
      <c r="P585" s="219"/>
      <c r="Q585" s="219"/>
      <c r="R585" s="219"/>
      <c r="S585" s="219"/>
      <c r="T585" s="220"/>
      <c r="AT585" s="221" t="s">
        <v>199</v>
      </c>
      <c r="AU585" s="221" t="s">
        <v>86</v>
      </c>
      <c r="AV585" s="14" t="s">
        <v>189</v>
      </c>
      <c r="AW585" s="14" t="s">
        <v>32</v>
      </c>
      <c r="AX585" s="14" t="s">
        <v>84</v>
      </c>
      <c r="AY585" s="221" t="s">
        <v>182</v>
      </c>
    </row>
    <row r="586" spans="1:65" s="2" customFormat="1" ht="36">
      <c r="A586" s="34"/>
      <c r="B586" s="35"/>
      <c r="C586" s="232" t="s">
        <v>1033</v>
      </c>
      <c r="D586" s="232" t="s">
        <v>611</v>
      </c>
      <c r="E586" s="233" t="s">
        <v>1034</v>
      </c>
      <c r="F586" s="234" t="s">
        <v>1035</v>
      </c>
      <c r="G586" s="235" t="s">
        <v>187</v>
      </c>
      <c r="H586" s="236">
        <v>760.15</v>
      </c>
      <c r="I586" s="237"/>
      <c r="J586" s="238">
        <f>ROUND(I586*H586,2)</f>
        <v>0</v>
      </c>
      <c r="K586" s="234" t="s">
        <v>188</v>
      </c>
      <c r="L586" s="239"/>
      <c r="M586" s="240" t="s">
        <v>1</v>
      </c>
      <c r="N586" s="241" t="s">
        <v>41</v>
      </c>
      <c r="O586" s="71"/>
      <c r="P586" s="195">
        <f>O586*H586</f>
        <v>0</v>
      </c>
      <c r="Q586" s="195">
        <v>5.4000000000000003E-3</v>
      </c>
      <c r="R586" s="195">
        <f>Q586*H586</f>
        <v>4.1048100000000005</v>
      </c>
      <c r="S586" s="195">
        <v>0</v>
      </c>
      <c r="T586" s="196">
        <f>S586*H586</f>
        <v>0</v>
      </c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R586" s="197" t="s">
        <v>359</v>
      </c>
      <c r="AT586" s="197" t="s">
        <v>611</v>
      </c>
      <c r="AU586" s="197" t="s">
        <v>86</v>
      </c>
      <c r="AY586" s="17" t="s">
        <v>182</v>
      </c>
      <c r="BE586" s="198">
        <f>IF(N586="základní",J586,0)</f>
        <v>0</v>
      </c>
      <c r="BF586" s="198">
        <f>IF(N586="snížená",J586,0)</f>
        <v>0</v>
      </c>
      <c r="BG586" s="198">
        <f>IF(N586="zákl. přenesená",J586,0)</f>
        <v>0</v>
      </c>
      <c r="BH586" s="198">
        <f>IF(N586="sníž. přenesená",J586,0)</f>
        <v>0</v>
      </c>
      <c r="BI586" s="198">
        <f>IF(N586="nulová",J586,0)</f>
        <v>0</v>
      </c>
      <c r="BJ586" s="17" t="s">
        <v>84</v>
      </c>
      <c r="BK586" s="198">
        <f>ROUND(I586*H586,2)</f>
        <v>0</v>
      </c>
      <c r="BL586" s="17" t="s">
        <v>258</v>
      </c>
      <c r="BM586" s="197" t="s">
        <v>1036</v>
      </c>
    </row>
    <row r="587" spans="1:65" s="13" customFormat="1" ht="11.25">
      <c r="B587" s="199"/>
      <c r="C587" s="200"/>
      <c r="D587" s="201" t="s">
        <v>199</v>
      </c>
      <c r="E587" s="200"/>
      <c r="F587" s="203" t="s">
        <v>1037</v>
      </c>
      <c r="G587" s="200"/>
      <c r="H587" s="204">
        <v>760.15</v>
      </c>
      <c r="I587" s="205"/>
      <c r="J587" s="200"/>
      <c r="K587" s="200"/>
      <c r="L587" s="206"/>
      <c r="M587" s="207"/>
      <c r="N587" s="208"/>
      <c r="O587" s="208"/>
      <c r="P587" s="208"/>
      <c r="Q587" s="208"/>
      <c r="R587" s="208"/>
      <c r="S587" s="208"/>
      <c r="T587" s="209"/>
      <c r="AT587" s="210" t="s">
        <v>199</v>
      </c>
      <c r="AU587" s="210" t="s">
        <v>86</v>
      </c>
      <c r="AV587" s="13" t="s">
        <v>86</v>
      </c>
      <c r="AW587" s="13" t="s">
        <v>4</v>
      </c>
      <c r="AX587" s="13" t="s">
        <v>84</v>
      </c>
      <c r="AY587" s="210" t="s">
        <v>182</v>
      </c>
    </row>
    <row r="588" spans="1:65" s="2" customFormat="1" ht="24">
      <c r="A588" s="34"/>
      <c r="B588" s="35"/>
      <c r="C588" s="186" t="s">
        <v>1038</v>
      </c>
      <c r="D588" s="186" t="s">
        <v>184</v>
      </c>
      <c r="E588" s="187" t="s">
        <v>1039</v>
      </c>
      <c r="F588" s="188" t="s">
        <v>1040</v>
      </c>
      <c r="G588" s="189" t="s">
        <v>187</v>
      </c>
      <c r="H588" s="190">
        <v>442</v>
      </c>
      <c r="I588" s="191"/>
      <c r="J588" s="192">
        <f>ROUND(I588*H588,2)</f>
        <v>0</v>
      </c>
      <c r="K588" s="188" t="s">
        <v>188</v>
      </c>
      <c r="L588" s="39"/>
      <c r="M588" s="193" t="s">
        <v>1</v>
      </c>
      <c r="N588" s="194" t="s">
        <v>41</v>
      </c>
      <c r="O588" s="71"/>
      <c r="P588" s="195">
        <f>O588*H588</f>
        <v>0</v>
      </c>
      <c r="Q588" s="195">
        <v>0</v>
      </c>
      <c r="R588" s="195">
        <f>Q588*H588</f>
        <v>0</v>
      </c>
      <c r="S588" s="195">
        <v>0</v>
      </c>
      <c r="T588" s="196">
        <f>S588*H588</f>
        <v>0</v>
      </c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R588" s="197" t="s">
        <v>258</v>
      </c>
      <c r="AT588" s="197" t="s">
        <v>184</v>
      </c>
      <c r="AU588" s="197" t="s">
        <v>86</v>
      </c>
      <c r="AY588" s="17" t="s">
        <v>182</v>
      </c>
      <c r="BE588" s="198">
        <f>IF(N588="základní",J588,0)</f>
        <v>0</v>
      </c>
      <c r="BF588" s="198">
        <f>IF(N588="snížená",J588,0)</f>
        <v>0</v>
      </c>
      <c r="BG588" s="198">
        <f>IF(N588="zákl. přenesená",J588,0)</f>
        <v>0</v>
      </c>
      <c r="BH588" s="198">
        <f>IF(N588="sníž. přenesená",J588,0)</f>
        <v>0</v>
      </c>
      <c r="BI588" s="198">
        <f>IF(N588="nulová",J588,0)</f>
        <v>0</v>
      </c>
      <c r="BJ588" s="17" t="s">
        <v>84</v>
      </c>
      <c r="BK588" s="198">
        <f>ROUND(I588*H588,2)</f>
        <v>0</v>
      </c>
      <c r="BL588" s="17" t="s">
        <v>258</v>
      </c>
      <c r="BM588" s="197" t="s">
        <v>1041</v>
      </c>
    </row>
    <row r="589" spans="1:65" s="13" customFormat="1" ht="11.25">
      <c r="B589" s="199"/>
      <c r="C589" s="200"/>
      <c r="D589" s="201" t="s">
        <v>199</v>
      </c>
      <c r="E589" s="202" t="s">
        <v>1</v>
      </c>
      <c r="F589" s="203" t="s">
        <v>1042</v>
      </c>
      <c r="G589" s="200"/>
      <c r="H589" s="204">
        <v>442</v>
      </c>
      <c r="I589" s="205"/>
      <c r="J589" s="200"/>
      <c r="K589" s="200"/>
      <c r="L589" s="206"/>
      <c r="M589" s="207"/>
      <c r="N589" s="208"/>
      <c r="O589" s="208"/>
      <c r="P589" s="208"/>
      <c r="Q589" s="208"/>
      <c r="R589" s="208"/>
      <c r="S589" s="208"/>
      <c r="T589" s="209"/>
      <c r="AT589" s="210" t="s">
        <v>199</v>
      </c>
      <c r="AU589" s="210" t="s">
        <v>86</v>
      </c>
      <c r="AV589" s="13" t="s">
        <v>86</v>
      </c>
      <c r="AW589" s="13" t="s">
        <v>32</v>
      </c>
      <c r="AX589" s="13" t="s">
        <v>84</v>
      </c>
      <c r="AY589" s="210" t="s">
        <v>182</v>
      </c>
    </row>
    <row r="590" spans="1:65" s="2" customFormat="1" ht="24">
      <c r="A590" s="34"/>
      <c r="B590" s="35"/>
      <c r="C590" s="232" t="s">
        <v>1043</v>
      </c>
      <c r="D590" s="232" t="s">
        <v>611</v>
      </c>
      <c r="E590" s="233" t="s">
        <v>1044</v>
      </c>
      <c r="F590" s="234" t="s">
        <v>1045</v>
      </c>
      <c r="G590" s="235" t="s">
        <v>187</v>
      </c>
      <c r="H590" s="236">
        <v>508.3</v>
      </c>
      <c r="I590" s="237"/>
      <c r="J590" s="238">
        <f>ROUND(I590*H590,2)</f>
        <v>0</v>
      </c>
      <c r="K590" s="234" t="s">
        <v>188</v>
      </c>
      <c r="L590" s="239"/>
      <c r="M590" s="240" t="s">
        <v>1</v>
      </c>
      <c r="N590" s="241" t="s">
        <v>41</v>
      </c>
      <c r="O590" s="71"/>
      <c r="P590" s="195">
        <f>O590*H590</f>
        <v>0</v>
      </c>
      <c r="Q590" s="195">
        <v>1E-4</v>
      </c>
      <c r="R590" s="195">
        <f>Q590*H590</f>
        <v>5.083E-2</v>
      </c>
      <c r="S590" s="195">
        <v>0</v>
      </c>
      <c r="T590" s="196">
        <f>S590*H590</f>
        <v>0</v>
      </c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R590" s="197" t="s">
        <v>359</v>
      </c>
      <c r="AT590" s="197" t="s">
        <v>611</v>
      </c>
      <c r="AU590" s="197" t="s">
        <v>86</v>
      </c>
      <c r="AY590" s="17" t="s">
        <v>182</v>
      </c>
      <c r="BE590" s="198">
        <f>IF(N590="základní",J590,0)</f>
        <v>0</v>
      </c>
      <c r="BF590" s="198">
        <f>IF(N590="snížená",J590,0)</f>
        <v>0</v>
      </c>
      <c r="BG590" s="198">
        <f>IF(N590="zákl. přenesená",J590,0)</f>
        <v>0</v>
      </c>
      <c r="BH590" s="198">
        <f>IF(N590="sníž. přenesená",J590,0)</f>
        <v>0</v>
      </c>
      <c r="BI590" s="198">
        <f>IF(N590="nulová",J590,0)</f>
        <v>0</v>
      </c>
      <c r="BJ590" s="17" t="s">
        <v>84</v>
      </c>
      <c r="BK590" s="198">
        <f>ROUND(I590*H590,2)</f>
        <v>0</v>
      </c>
      <c r="BL590" s="17" t="s">
        <v>258</v>
      </c>
      <c r="BM590" s="197" t="s">
        <v>1046</v>
      </c>
    </row>
    <row r="591" spans="1:65" s="13" customFormat="1" ht="11.25">
      <c r="B591" s="199"/>
      <c r="C591" s="200"/>
      <c r="D591" s="201" t="s">
        <v>199</v>
      </c>
      <c r="E591" s="200"/>
      <c r="F591" s="203" t="s">
        <v>1047</v>
      </c>
      <c r="G591" s="200"/>
      <c r="H591" s="204">
        <v>508.3</v>
      </c>
      <c r="I591" s="205"/>
      <c r="J591" s="200"/>
      <c r="K591" s="200"/>
      <c r="L591" s="206"/>
      <c r="M591" s="207"/>
      <c r="N591" s="208"/>
      <c r="O591" s="208"/>
      <c r="P591" s="208"/>
      <c r="Q591" s="208"/>
      <c r="R591" s="208"/>
      <c r="S591" s="208"/>
      <c r="T591" s="209"/>
      <c r="AT591" s="210" t="s">
        <v>199</v>
      </c>
      <c r="AU591" s="210" t="s">
        <v>86</v>
      </c>
      <c r="AV591" s="13" t="s">
        <v>86</v>
      </c>
      <c r="AW591" s="13" t="s">
        <v>4</v>
      </c>
      <c r="AX591" s="13" t="s">
        <v>84</v>
      </c>
      <c r="AY591" s="210" t="s">
        <v>182</v>
      </c>
    </row>
    <row r="592" spans="1:65" s="2" customFormat="1" ht="24">
      <c r="A592" s="34"/>
      <c r="B592" s="35"/>
      <c r="C592" s="186" t="s">
        <v>1048</v>
      </c>
      <c r="D592" s="186" t="s">
        <v>184</v>
      </c>
      <c r="E592" s="187" t="s">
        <v>1049</v>
      </c>
      <c r="F592" s="188" t="s">
        <v>1050</v>
      </c>
      <c r="G592" s="189" t="s">
        <v>366</v>
      </c>
      <c r="H592" s="190">
        <v>10780</v>
      </c>
      <c r="I592" s="191"/>
      <c r="J592" s="192">
        <f>ROUND(I592*H592,2)</f>
        <v>0</v>
      </c>
      <c r="K592" s="188" t="s">
        <v>188</v>
      </c>
      <c r="L592" s="39"/>
      <c r="M592" s="193" t="s">
        <v>1</v>
      </c>
      <c r="N592" s="194" t="s">
        <v>41</v>
      </c>
      <c r="O592" s="71"/>
      <c r="P592" s="195">
        <f>O592*H592</f>
        <v>0</v>
      </c>
      <c r="Q592" s="195">
        <v>0</v>
      </c>
      <c r="R592" s="195">
        <f>Q592*H592</f>
        <v>0</v>
      </c>
      <c r="S592" s="195">
        <v>0</v>
      </c>
      <c r="T592" s="196">
        <f>S592*H592</f>
        <v>0</v>
      </c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R592" s="197" t="s">
        <v>258</v>
      </c>
      <c r="AT592" s="197" t="s">
        <v>184</v>
      </c>
      <c r="AU592" s="197" t="s">
        <v>86</v>
      </c>
      <c r="AY592" s="17" t="s">
        <v>182</v>
      </c>
      <c r="BE592" s="198">
        <f>IF(N592="základní",J592,0)</f>
        <v>0</v>
      </c>
      <c r="BF592" s="198">
        <f>IF(N592="snížená",J592,0)</f>
        <v>0</v>
      </c>
      <c r="BG592" s="198">
        <f>IF(N592="zákl. přenesená",J592,0)</f>
        <v>0</v>
      </c>
      <c r="BH592" s="198">
        <f>IF(N592="sníž. přenesená",J592,0)</f>
        <v>0</v>
      </c>
      <c r="BI592" s="198">
        <f>IF(N592="nulová",J592,0)</f>
        <v>0</v>
      </c>
      <c r="BJ592" s="17" t="s">
        <v>84</v>
      </c>
      <c r="BK592" s="198">
        <f>ROUND(I592*H592,2)</f>
        <v>0</v>
      </c>
      <c r="BL592" s="17" t="s">
        <v>258</v>
      </c>
      <c r="BM592" s="197" t="s">
        <v>1051</v>
      </c>
    </row>
    <row r="593" spans="1:65" s="13" customFormat="1" ht="11.25">
      <c r="B593" s="199"/>
      <c r="C593" s="200"/>
      <c r="D593" s="201" t="s">
        <v>199</v>
      </c>
      <c r="E593" s="202" t="s">
        <v>1</v>
      </c>
      <c r="F593" s="203" t="s">
        <v>1052</v>
      </c>
      <c r="G593" s="200"/>
      <c r="H593" s="204">
        <v>10780</v>
      </c>
      <c r="I593" s="205"/>
      <c r="J593" s="200"/>
      <c r="K593" s="200"/>
      <c r="L593" s="206"/>
      <c r="M593" s="207"/>
      <c r="N593" s="208"/>
      <c r="O593" s="208"/>
      <c r="P593" s="208"/>
      <c r="Q593" s="208"/>
      <c r="R593" s="208"/>
      <c r="S593" s="208"/>
      <c r="T593" s="209"/>
      <c r="AT593" s="210" t="s">
        <v>199</v>
      </c>
      <c r="AU593" s="210" t="s">
        <v>86</v>
      </c>
      <c r="AV593" s="13" t="s">
        <v>86</v>
      </c>
      <c r="AW593" s="13" t="s">
        <v>32</v>
      </c>
      <c r="AX593" s="13" t="s">
        <v>84</v>
      </c>
      <c r="AY593" s="210" t="s">
        <v>182</v>
      </c>
    </row>
    <row r="594" spans="1:65" s="2" customFormat="1" ht="24">
      <c r="A594" s="34"/>
      <c r="B594" s="35"/>
      <c r="C594" s="186" t="s">
        <v>1053</v>
      </c>
      <c r="D594" s="186" t="s">
        <v>184</v>
      </c>
      <c r="E594" s="187" t="s">
        <v>1054</v>
      </c>
      <c r="F594" s="188" t="s">
        <v>1055</v>
      </c>
      <c r="G594" s="189" t="s">
        <v>187</v>
      </c>
      <c r="H594" s="190">
        <v>560</v>
      </c>
      <c r="I594" s="191"/>
      <c r="J594" s="192">
        <f>ROUND(I594*H594,2)</f>
        <v>0</v>
      </c>
      <c r="K594" s="188" t="s">
        <v>188</v>
      </c>
      <c r="L594" s="39"/>
      <c r="M594" s="193" t="s">
        <v>1</v>
      </c>
      <c r="N594" s="194" t="s">
        <v>41</v>
      </c>
      <c r="O594" s="71"/>
      <c r="P594" s="195">
        <f>O594*H594</f>
        <v>0</v>
      </c>
      <c r="Q594" s="195">
        <v>0</v>
      </c>
      <c r="R594" s="195">
        <f>Q594*H594</f>
        <v>0</v>
      </c>
      <c r="S594" s="195">
        <v>0</v>
      </c>
      <c r="T594" s="196">
        <f>S594*H594</f>
        <v>0</v>
      </c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R594" s="197" t="s">
        <v>258</v>
      </c>
      <c r="AT594" s="197" t="s">
        <v>184</v>
      </c>
      <c r="AU594" s="197" t="s">
        <v>86</v>
      </c>
      <c r="AY594" s="17" t="s">
        <v>182</v>
      </c>
      <c r="BE594" s="198">
        <f>IF(N594="základní",J594,0)</f>
        <v>0</v>
      </c>
      <c r="BF594" s="198">
        <f>IF(N594="snížená",J594,0)</f>
        <v>0</v>
      </c>
      <c r="BG594" s="198">
        <f>IF(N594="zákl. přenesená",J594,0)</f>
        <v>0</v>
      </c>
      <c r="BH594" s="198">
        <f>IF(N594="sníž. přenesená",J594,0)</f>
        <v>0</v>
      </c>
      <c r="BI594" s="198">
        <f>IF(N594="nulová",J594,0)</f>
        <v>0</v>
      </c>
      <c r="BJ594" s="17" t="s">
        <v>84</v>
      </c>
      <c r="BK594" s="198">
        <f>ROUND(I594*H594,2)</f>
        <v>0</v>
      </c>
      <c r="BL594" s="17" t="s">
        <v>258</v>
      </c>
      <c r="BM594" s="197" t="s">
        <v>1056</v>
      </c>
    </row>
    <row r="595" spans="1:65" s="13" customFormat="1" ht="11.25">
      <c r="B595" s="199"/>
      <c r="C595" s="200"/>
      <c r="D595" s="201" t="s">
        <v>199</v>
      </c>
      <c r="E595" s="202" t="s">
        <v>1</v>
      </c>
      <c r="F595" s="203" t="s">
        <v>1032</v>
      </c>
      <c r="G595" s="200"/>
      <c r="H595" s="204">
        <v>442</v>
      </c>
      <c r="I595" s="205"/>
      <c r="J595" s="200"/>
      <c r="K595" s="200"/>
      <c r="L595" s="206"/>
      <c r="M595" s="207"/>
      <c r="N595" s="208"/>
      <c r="O595" s="208"/>
      <c r="P595" s="208"/>
      <c r="Q595" s="208"/>
      <c r="R595" s="208"/>
      <c r="S595" s="208"/>
      <c r="T595" s="209"/>
      <c r="AT595" s="210" t="s">
        <v>199</v>
      </c>
      <c r="AU595" s="210" t="s">
        <v>86</v>
      </c>
      <c r="AV595" s="13" t="s">
        <v>86</v>
      </c>
      <c r="AW595" s="13" t="s">
        <v>32</v>
      </c>
      <c r="AX595" s="13" t="s">
        <v>76</v>
      </c>
      <c r="AY595" s="210" t="s">
        <v>182</v>
      </c>
    </row>
    <row r="596" spans="1:65" s="13" customFormat="1" ht="11.25">
      <c r="B596" s="199"/>
      <c r="C596" s="200"/>
      <c r="D596" s="201" t="s">
        <v>199</v>
      </c>
      <c r="E596" s="202" t="s">
        <v>1</v>
      </c>
      <c r="F596" s="203" t="s">
        <v>1011</v>
      </c>
      <c r="G596" s="200"/>
      <c r="H596" s="204">
        <v>118</v>
      </c>
      <c r="I596" s="205"/>
      <c r="J596" s="200"/>
      <c r="K596" s="200"/>
      <c r="L596" s="206"/>
      <c r="M596" s="207"/>
      <c r="N596" s="208"/>
      <c r="O596" s="208"/>
      <c r="P596" s="208"/>
      <c r="Q596" s="208"/>
      <c r="R596" s="208"/>
      <c r="S596" s="208"/>
      <c r="T596" s="209"/>
      <c r="AT596" s="210" t="s">
        <v>199</v>
      </c>
      <c r="AU596" s="210" t="s">
        <v>86</v>
      </c>
      <c r="AV596" s="13" t="s">
        <v>86</v>
      </c>
      <c r="AW596" s="13" t="s">
        <v>32</v>
      </c>
      <c r="AX596" s="13" t="s">
        <v>76</v>
      </c>
      <c r="AY596" s="210" t="s">
        <v>182</v>
      </c>
    </row>
    <row r="597" spans="1:65" s="14" customFormat="1" ht="11.25">
      <c r="B597" s="211"/>
      <c r="C597" s="212"/>
      <c r="D597" s="201" t="s">
        <v>199</v>
      </c>
      <c r="E597" s="213" t="s">
        <v>1</v>
      </c>
      <c r="F597" s="214" t="s">
        <v>244</v>
      </c>
      <c r="G597" s="212"/>
      <c r="H597" s="215">
        <v>560</v>
      </c>
      <c r="I597" s="216"/>
      <c r="J597" s="212"/>
      <c r="K597" s="212"/>
      <c r="L597" s="217"/>
      <c r="M597" s="218"/>
      <c r="N597" s="219"/>
      <c r="O597" s="219"/>
      <c r="P597" s="219"/>
      <c r="Q597" s="219"/>
      <c r="R597" s="219"/>
      <c r="S597" s="219"/>
      <c r="T597" s="220"/>
      <c r="AT597" s="221" t="s">
        <v>199</v>
      </c>
      <c r="AU597" s="221" t="s">
        <v>86</v>
      </c>
      <c r="AV597" s="14" t="s">
        <v>189</v>
      </c>
      <c r="AW597" s="14" t="s">
        <v>32</v>
      </c>
      <c r="AX597" s="14" t="s">
        <v>84</v>
      </c>
      <c r="AY597" s="221" t="s">
        <v>182</v>
      </c>
    </row>
    <row r="598" spans="1:65" s="2" customFormat="1" ht="16.5" customHeight="1">
      <c r="A598" s="34"/>
      <c r="B598" s="35"/>
      <c r="C598" s="232" t="s">
        <v>1057</v>
      </c>
      <c r="D598" s="232" t="s">
        <v>611</v>
      </c>
      <c r="E598" s="233" t="s">
        <v>1058</v>
      </c>
      <c r="F598" s="234" t="s">
        <v>1059</v>
      </c>
      <c r="G598" s="235" t="s">
        <v>216</v>
      </c>
      <c r="H598" s="236">
        <v>46.2</v>
      </c>
      <c r="I598" s="237"/>
      <c r="J598" s="238">
        <f>ROUND(I598*H598,2)</f>
        <v>0</v>
      </c>
      <c r="K598" s="234" t="s">
        <v>188</v>
      </c>
      <c r="L598" s="239"/>
      <c r="M598" s="240" t="s">
        <v>1</v>
      </c>
      <c r="N598" s="241" t="s">
        <v>41</v>
      </c>
      <c r="O598" s="71"/>
      <c r="P598" s="195">
        <f>O598*H598</f>
        <v>0</v>
      </c>
      <c r="Q598" s="195">
        <v>1</v>
      </c>
      <c r="R598" s="195">
        <f>Q598*H598</f>
        <v>46.2</v>
      </c>
      <c r="S598" s="195">
        <v>0</v>
      </c>
      <c r="T598" s="196">
        <f>S598*H598</f>
        <v>0</v>
      </c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R598" s="197" t="s">
        <v>359</v>
      </c>
      <c r="AT598" s="197" t="s">
        <v>611</v>
      </c>
      <c r="AU598" s="197" t="s">
        <v>86</v>
      </c>
      <c r="AY598" s="17" t="s">
        <v>182</v>
      </c>
      <c r="BE598" s="198">
        <f>IF(N598="základní",J598,0)</f>
        <v>0</v>
      </c>
      <c r="BF598" s="198">
        <f>IF(N598="snížená",J598,0)</f>
        <v>0</v>
      </c>
      <c r="BG598" s="198">
        <f>IF(N598="zákl. přenesená",J598,0)</f>
        <v>0</v>
      </c>
      <c r="BH598" s="198">
        <f>IF(N598="sníž. přenesená",J598,0)</f>
        <v>0</v>
      </c>
      <c r="BI598" s="198">
        <f>IF(N598="nulová",J598,0)</f>
        <v>0</v>
      </c>
      <c r="BJ598" s="17" t="s">
        <v>84</v>
      </c>
      <c r="BK598" s="198">
        <f>ROUND(I598*H598,2)</f>
        <v>0</v>
      </c>
      <c r="BL598" s="17" t="s">
        <v>258</v>
      </c>
      <c r="BM598" s="197" t="s">
        <v>1060</v>
      </c>
    </row>
    <row r="599" spans="1:65" s="13" customFormat="1" ht="11.25">
      <c r="B599" s="199"/>
      <c r="C599" s="200"/>
      <c r="D599" s="201" t="s">
        <v>199</v>
      </c>
      <c r="E599" s="200"/>
      <c r="F599" s="203" t="s">
        <v>1061</v>
      </c>
      <c r="G599" s="200"/>
      <c r="H599" s="204">
        <v>46.2</v>
      </c>
      <c r="I599" s="205"/>
      <c r="J599" s="200"/>
      <c r="K599" s="200"/>
      <c r="L599" s="206"/>
      <c r="M599" s="207"/>
      <c r="N599" s="208"/>
      <c r="O599" s="208"/>
      <c r="P599" s="208"/>
      <c r="Q599" s="208"/>
      <c r="R599" s="208"/>
      <c r="S599" s="208"/>
      <c r="T599" s="209"/>
      <c r="AT599" s="210" t="s">
        <v>199</v>
      </c>
      <c r="AU599" s="210" t="s">
        <v>86</v>
      </c>
      <c r="AV599" s="13" t="s">
        <v>86</v>
      </c>
      <c r="AW599" s="13" t="s">
        <v>4</v>
      </c>
      <c r="AX599" s="13" t="s">
        <v>84</v>
      </c>
      <c r="AY599" s="210" t="s">
        <v>182</v>
      </c>
    </row>
    <row r="600" spans="1:65" s="2" customFormat="1" ht="24">
      <c r="A600" s="34"/>
      <c r="B600" s="35"/>
      <c r="C600" s="186" t="s">
        <v>1062</v>
      </c>
      <c r="D600" s="186" t="s">
        <v>184</v>
      </c>
      <c r="E600" s="187" t="s">
        <v>1063</v>
      </c>
      <c r="F600" s="188" t="s">
        <v>1064</v>
      </c>
      <c r="G600" s="189" t="s">
        <v>187</v>
      </c>
      <c r="H600" s="190">
        <v>1173</v>
      </c>
      <c r="I600" s="191"/>
      <c r="J600" s="192">
        <f>ROUND(I600*H600,2)</f>
        <v>0</v>
      </c>
      <c r="K600" s="188" t="s">
        <v>188</v>
      </c>
      <c r="L600" s="39"/>
      <c r="M600" s="193" t="s">
        <v>1</v>
      </c>
      <c r="N600" s="194" t="s">
        <v>41</v>
      </c>
      <c r="O600" s="71"/>
      <c r="P600" s="195">
        <f>O600*H600</f>
        <v>0</v>
      </c>
      <c r="Q600" s="195">
        <v>0</v>
      </c>
      <c r="R600" s="195">
        <f>Q600*H600</f>
        <v>0</v>
      </c>
      <c r="S600" s="195">
        <v>0</v>
      </c>
      <c r="T600" s="196">
        <f>S600*H600</f>
        <v>0</v>
      </c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R600" s="197" t="s">
        <v>258</v>
      </c>
      <c r="AT600" s="197" t="s">
        <v>184</v>
      </c>
      <c r="AU600" s="197" t="s">
        <v>86</v>
      </c>
      <c r="AY600" s="17" t="s">
        <v>182</v>
      </c>
      <c r="BE600" s="198">
        <f>IF(N600="základní",J600,0)</f>
        <v>0</v>
      </c>
      <c r="BF600" s="198">
        <f>IF(N600="snížená",J600,0)</f>
        <v>0</v>
      </c>
      <c r="BG600" s="198">
        <f>IF(N600="zákl. přenesená",J600,0)</f>
        <v>0</v>
      </c>
      <c r="BH600" s="198">
        <f>IF(N600="sníž. přenesená",J600,0)</f>
        <v>0</v>
      </c>
      <c r="BI600" s="198">
        <f>IF(N600="nulová",J600,0)</f>
        <v>0</v>
      </c>
      <c r="BJ600" s="17" t="s">
        <v>84</v>
      </c>
      <c r="BK600" s="198">
        <f>ROUND(I600*H600,2)</f>
        <v>0</v>
      </c>
      <c r="BL600" s="17" t="s">
        <v>258</v>
      </c>
      <c r="BM600" s="197" t="s">
        <v>1065</v>
      </c>
    </row>
    <row r="601" spans="1:65" s="13" customFormat="1" ht="11.25">
      <c r="B601" s="199"/>
      <c r="C601" s="200"/>
      <c r="D601" s="201" t="s">
        <v>199</v>
      </c>
      <c r="E601" s="202" t="s">
        <v>1</v>
      </c>
      <c r="F601" s="203" t="s">
        <v>1066</v>
      </c>
      <c r="G601" s="200"/>
      <c r="H601" s="204">
        <v>1173</v>
      </c>
      <c r="I601" s="205"/>
      <c r="J601" s="200"/>
      <c r="K601" s="200"/>
      <c r="L601" s="206"/>
      <c r="M601" s="207"/>
      <c r="N601" s="208"/>
      <c r="O601" s="208"/>
      <c r="P601" s="208"/>
      <c r="Q601" s="208"/>
      <c r="R601" s="208"/>
      <c r="S601" s="208"/>
      <c r="T601" s="209"/>
      <c r="AT601" s="210" t="s">
        <v>199</v>
      </c>
      <c r="AU601" s="210" t="s">
        <v>86</v>
      </c>
      <c r="AV601" s="13" t="s">
        <v>86</v>
      </c>
      <c r="AW601" s="13" t="s">
        <v>32</v>
      </c>
      <c r="AX601" s="13" t="s">
        <v>84</v>
      </c>
      <c r="AY601" s="210" t="s">
        <v>182</v>
      </c>
    </row>
    <row r="602" spans="1:65" s="2" customFormat="1" ht="16.5" customHeight="1">
      <c r="A602" s="34"/>
      <c r="B602" s="35"/>
      <c r="C602" s="232" t="s">
        <v>1067</v>
      </c>
      <c r="D602" s="232" t="s">
        <v>611</v>
      </c>
      <c r="E602" s="233" t="s">
        <v>1058</v>
      </c>
      <c r="F602" s="234" t="s">
        <v>1059</v>
      </c>
      <c r="G602" s="235" t="s">
        <v>216</v>
      </c>
      <c r="H602" s="236">
        <v>19.355</v>
      </c>
      <c r="I602" s="237"/>
      <c r="J602" s="238">
        <f>ROUND(I602*H602,2)</f>
        <v>0</v>
      </c>
      <c r="K602" s="234" t="s">
        <v>188</v>
      </c>
      <c r="L602" s="239"/>
      <c r="M602" s="240" t="s">
        <v>1</v>
      </c>
      <c r="N602" s="241" t="s">
        <v>41</v>
      </c>
      <c r="O602" s="71"/>
      <c r="P602" s="195">
        <f>O602*H602</f>
        <v>0</v>
      </c>
      <c r="Q602" s="195">
        <v>1</v>
      </c>
      <c r="R602" s="195">
        <f>Q602*H602</f>
        <v>19.355</v>
      </c>
      <c r="S602" s="195">
        <v>0</v>
      </c>
      <c r="T602" s="196">
        <f>S602*H602</f>
        <v>0</v>
      </c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R602" s="197" t="s">
        <v>359</v>
      </c>
      <c r="AT602" s="197" t="s">
        <v>611</v>
      </c>
      <c r="AU602" s="197" t="s">
        <v>86</v>
      </c>
      <c r="AY602" s="17" t="s">
        <v>182</v>
      </c>
      <c r="BE602" s="198">
        <f>IF(N602="základní",J602,0)</f>
        <v>0</v>
      </c>
      <c r="BF602" s="198">
        <f>IF(N602="snížená",J602,0)</f>
        <v>0</v>
      </c>
      <c r="BG602" s="198">
        <f>IF(N602="zákl. přenesená",J602,0)</f>
        <v>0</v>
      </c>
      <c r="BH602" s="198">
        <f>IF(N602="sníž. přenesená",J602,0)</f>
        <v>0</v>
      </c>
      <c r="BI602" s="198">
        <f>IF(N602="nulová",J602,0)</f>
        <v>0</v>
      </c>
      <c r="BJ602" s="17" t="s">
        <v>84</v>
      </c>
      <c r="BK602" s="198">
        <f>ROUND(I602*H602,2)</f>
        <v>0</v>
      </c>
      <c r="BL602" s="17" t="s">
        <v>258</v>
      </c>
      <c r="BM602" s="197" t="s">
        <v>1068</v>
      </c>
    </row>
    <row r="603" spans="1:65" s="13" customFormat="1" ht="11.25">
      <c r="B603" s="199"/>
      <c r="C603" s="200"/>
      <c r="D603" s="201" t="s">
        <v>199</v>
      </c>
      <c r="E603" s="200"/>
      <c r="F603" s="203" t="s">
        <v>1069</v>
      </c>
      <c r="G603" s="200"/>
      <c r="H603" s="204">
        <v>19.355</v>
      </c>
      <c r="I603" s="205"/>
      <c r="J603" s="200"/>
      <c r="K603" s="200"/>
      <c r="L603" s="206"/>
      <c r="M603" s="207"/>
      <c r="N603" s="208"/>
      <c r="O603" s="208"/>
      <c r="P603" s="208"/>
      <c r="Q603" s="208"/>
      <c r="R603" s="208"/>
      <c r="S603" s="208"/>
      <c r="T603" s="209"/>
      <c r="AT603" s="210" t="s">
        <v>199</v>
      </c>
      <c r="AU603" s="210" t="s">
        <v>86</v>
      </c>
      <c r="AV603" s="13" t="s">
        <v>86</v>
      </c>
      <c r="AW603" s="13" t="s">
        <v>4</v>
      </c>
      <c r="AX603" s="13" t="s">
        <v>84</v>
      </c>
      <c r="AY603" s="210" t="s">
        <v>182</v>
      </c>
    </row>
    <row r="604" spans="1:65" s="2" customFormat="1" ht="24">
      <c r="A604" s="34"/>
      <c r="B604" s="35"/>
      <c r="C604" s="186" t="s">
        <v>1070</v>
      </c>
      <c r="D604" s="186" t="s">
        <v>184</v>
      </c>
      <c r="E604" s="187" t="s">
        <v>1071</v>
      </c>
      <c r="F604" s="188" t="s">
        <v>1072</v>
      </c>
      <c r="G604" s="189" t="s">
        <v>187</v>
      </c>
      <c r="H604" s="190">
        <v>661</v>
      </c>
      <c r="I604" s="191"/>
      <c r="J604" s="192">
        <f>ROUND(I604*H604,2)</f>
        <v>0</v>
      </c>
      <c r="K604" s="188" t="s">
        <v>188</v>
      </c>
      <c r="L604" s="39"/>
      <c r="M604" s="193" t="s">
        <v>1</v>
      </c>
      <c r="N604" s="194" t="s">
        <v>41</v>
      </c>
      <c r="O604" s="71"/>
      <c r="P604" s="195">
        <f>O604*H604</f>
        <v>0</v>
      </c>
      <c r="Q604" s="195">
        <v>0</v>
      </c>
      <c r="R604" s="195">
        <f>Q604*H604</f>
        <v>0</v>
      </c>
      <c r="S604" s="195">
        <v>0</v>
      </c>
      <c r="T604" s="196">
        <f>S604*H604</f>
        <v>0</v>
      </c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R604" s="197" t="s">
        <v>258</v>
      </c>
      <c r="AT604" s="197" t="s">
        <v>184</v>
      </c>
      <c r="AU604" s="197" t="s">
        <v>86</v>
      </c>
      <c r="AY604" s="17" t="s">
        <v>182</v>
      </c>
      <c r="BE604" s="198">
        <f>IF(N604="základní",J604,0)</f>
        <v>0</v>
      </c>
      <c r="BF604" s="198">
        <f>IF(N604="snížená",J604,0)</f>
        <v>0</v>
      </c>
      <c r="BG604" s="198">
        <f>IF(N604="zákl. přenesená",J604,0)</f>
        <v>0</v>
      </c>
      <c r="BH604" s="198">
        <f>IF(N604="sníž. přenesená",J604,0)</f>
        <v>0</v>
      </c>
      <c r="BI604" s="198">
        <f>IF(N604="nulová",J604,0)</f>
        <v>0</v>
      </c>
      <c r="BJ604" s="17" t="s">
        <v>84</v>
      </c>
      <c r="BK604" s="198">
        <f>ROUND(I604*H604,2)</f>
        <v>0</v>
      </c>
      <c r="BL604" s="17" t="s">
        <v>258</v>
      </c>
      <c r="BM604" s="197" t="s">
        <v>1073</v>
      </c>
    </row>
    <row r="605" spans="1:65" s="13" customFormat="1" ht="11.25">
      <c r="B605" s="199"/>
      <c r="C605" s="200"/>
      <c r="D605" s="201" t="s">
        <v>199</v>
      </c>
      <c r="E605" s="202" t="s">
        <v>1</v>
      </c>
      <c r="F605" s="203" t="s">
        <v>1031</v>
      </c>
      <c r="G605" s="200"/>
      <c r="H605" s="204">
        <v>101</v>
      </c>
      <c r="I605" s="205"/>
      <c r="J605" s="200"/>
      <c r="K605" s="200"/>
      <c r="L605" s="206"/>
      <c r="M605" s="207"/>
      <c r="N605" s="208"/>
      <c r="O605" s="208"/>
      <c r="P605" s="208"/>
      <c r="Q605" s="208"/>
      <c r="R605" s="208"/>
      <c r="S605" s="208"/>
      <c r="T605" s="209"/>
      <c r="AT605" s="210" t="s">
        <v>199</v>
      </c>
      <c r="AU605" s="210" t="s">
        <v>86</v>
      </c>
      <c r="AV605" s="13" t="s">
        <v>86</v>
      </c>
      <c r="AW605" s="13" t="s">
        <v>32</v>
      </c>
      <c r="AX605" s="13" t="s">
        <v>76</v>
      </c>
      <c r="AY605" s="210" t="s">
        <v>182</v>
      </c>
    </row>
    <row r="606" spans="1:65" s="13" customFormat="1" ht="11.25">
      <c r="B606" s="199"/>
      <c r="C606" s="200"/>
      <c r="D606" s="201" t="s">
        <v>199</v>
      </c>
      <c r="E606" s="202" t="s">
        <v>1</v>
      </c>
      <c r="F606" s="203" t="s">
        <v>1074</v>
      </c>
      <c r="G606" s="200"/>
      <c r="H606" s="204">
        <v>442</v>
      </c>
      <c r="I606" s="205"/>
      <c r="J606" s="200"/>
      <c r="K606" s="200"/>
      <c r="L606" s="206"/>
      <c r="M606" s="207"/>
      <c r="N606" s="208"/>
      <c r="O606" s="208"/>
      <c r="P606" s="208"/>
      <c r="Q606" s="208"/>
      <c r="R606" s="208"/>
      <c r="S606" s="208"/>
      <c r="T606" s="209"/>
      <c r="AT606" s="210" t="s">
        <v>199</v>
      </c>
      <c r="AU606" s="210" t="s">
        <v>86</v>
      </c>
      <c r="AV606" s="13" t="s">
        <v>86</v>
      </c>
      <c r="AW606" s="13" t="s">
        <v>32</v>
      </c>
      <c r="AX606" s="13" t="s">
        <v>76</v>
      </c>
      <c r="AY606" s="210" t="s">
        <v>182</v>
      </c>
    </row>
    <row r="607" spans="1:65" s="13" customFormat="1" ht="11.25">
      <c r="B607" s="199"/>
      <c r="C607" s="200"/>
      <c r="D607" s="201" t="s">
        <v>199</v>
      </c>
      <c r="E607" s="202" t="s">
        <v>1</v>
      </c>
      <c r="F607" s="203" t="s">
        <v>1011</v>
      </c>
      <c r="G607" s="200"/>
      <c r="H607" s="204">
        <v>118</v>
      </c>
      <c r="I607" s="205"/>
      <c r="J607" s="200"/>
      <c r="K607" s="200"/>
      <c r="L607" s="206"/>
      <c r="M607" s="207"/>
      <c r="N607" s="208"/>
      <c r="O607" s="208"/>
      <c r="P607" s="208"/>
      <c r="Q607" s="208"/>
      <c r="R607" s="208"/>
      <c r="S607" s="208"/>
      <c r="T607" s="209"/>
      <c r="AT607" s="210" t="s">
        <v>199</v>
      </c>
      <c r="AU607" s="210" t="s">
        <v>86</v>
      </c>
      <c r="AV607" s="13" t="s">
        <v>86</v>
      </c>
      <c r="AW607" s="13" t="s">
        <v>32</v>
      </c>
      <c r="AX607" s="13" t="s">
        <v>76</v>
      </c>
      <c r="AY607" s="210" t="s">
        <v>182</v>
      </c>
    </row>
    <row r="608" spans="1:65" s="14" customFormat="1" ht="11.25">
      <c r="B608" s="211"/>
      <c r="C608" s="212"/>
      <c r="D608" s="201" t="s">
        <v>199</v>
      </c>
      <c r="E608" s="213" t="s">
        <v>1</v>
      </c>
      <c r="F608" s="214" t="s">
        <v>244</v>
      </c>
      <c r="G608" s="212"/>
      <c r="H608" s="215">
        <v>661</v>
      </c>
      <c r="I608" s="216"/>
      <c r="J608" s="212"/>
      <c r="K608" s="212"/>
      <c r="L608" s="217"/>
      <c r="M608" s="218"/>
      <c r="N608" s="219"/>
      <c r="O608" s="219"/>
      <c r="P608" s="219"/>
      <c r="Q608" s="219"/>
      <c r="R608" s="219"/>
      <c r="S608" s="219"/>
      <c r="T608" s="220"/>
      <c r="AT608" s="221" t="s">
        <v>199</v>
      </c>
      <c r="AU608" s="221" t="s">
        <v>86</v>
      </c>
      <c r="AV608" s="14" t="s">
        <v>189</v>
      </c>
      <c r="AW608" s="14" t="s">
        <v>32</v>
      </c>
      <c r="AX608" s="14" t="s">
        <v>84</v>
      </c>
      <c r="AY608" s="221" t="s">
        <v>182</v>
      </c>
    </row>
    <row r="609" spans="1:65" s="2" customFormat="1" ht="24">
      <c r="A609" s="34"/>
      <c r="B609" s="35"/>
      <c r="C609" s="232" t="s">
        <v>1075</v>
      </c>
      <c r="D609" s="232" t="s">
        <v>611</v>
      </c>
      <c r="E609" s="233" t="s">
        <v>1076</v>
      </c>
      <c r="F609" s="234" t="s">
        <v>1077</v>
      </c>
      <c r="G609" s="235" t="s">
        <v>187</v>
      </c>
      <c r="H609" s="236">
        <v>661</v>
      </c>
      <c r="I609" s="237"/>
      <c r="J609" s="238">
        <f>ROUND(I609*H609,2)</f>
        <v>0</v>
      </c>
      <c r="K609" s="234" t="s">
        <v>188</v>
      </c>
      <c r="L609" s="239"/>
      <c r="M609" s="240" t="s">
        <v>1</v>
      </c>
      <c r="N609" s="241" t="s">
        <v>41</v>
      </c>
      <c r="O609" s="71"/>
      <c r="P609" s="195">
        <f>O609*H609</f>
        <v>0</v>
      </c>
      <c r="Q609" s="195">
        <v>5.0000000000000001E-4</v>
      </c>
      <c r="R609" s="195">
        <f>Q609*H609</f>
        <v>0.33050000000000002</v>
      </c>
      <c r="S609" s="195">
        <v>0</v>
      </c>
      <c r="T609" s="196">
        <f>S609*H609</f>
        <v>0</v>
      </c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R609" s="197" t="s">
        <v>359</v>
      </c>
      <c r="AT609" s="197" t="s">
        <v>611</v>
      </c>
      <c r="AU609" s="197" t="s">
        <v>86</v>
      </c>
      <c r="AY609" s="17" t="s">
        <v>182</v>
      </c>
      <c r="BE609" s="198">
        <f>IF(N609="základní",J609,0)</f>
        <v>0</v>
      </c>
      <c r="BF609" s="198">
        <f>IF(N609="snížená",J609,0)</f>
        <v>0</v>
      </c>
      <c r="BG609" s="198">
        <f>IF(N609="zákl. přenesená",J609,0)</f>
        <v>0</v>
      </c>
      <c r="BH609" s="198">
        <f>IF(N609="sníž. přenesená",J609,0)</f>
        <v>0</v>
      </c>
      <c r="BI609" s="198">
        <f>IF(N609="nulová",J609,0)</f>
        <v>0</v>
      </c>
      <c r="BJ609" s="17" t="s">
        <v>84</v>
      </c>
      <c r="BK609" s="198">
        <f>ROUND(I609*H609,2)</f>
        <v>0</v>
      </c>
      <c r="BL609" s="17" t="s">
        <v>258</v>
      </c>
      <c r="BM609" s="197" t="s">
        <v>1078</v>
      </c>
    </row>
    <row r="610" spans="1:65" s="2" customFormat="1" ht="16.5" customHeight="1">
      <c r="A610" s="34"/>
      <c r="B610" s="35"/>
      <c r="C610" s="186" t="s">
        <v>1079</v>
      </c>
      <c r="D610" s="186" t="s">
        <v>184</v>
      </c>
      <c r="E610" s="187" t="s">
        <v>1080</v>
      </c>
      <c r="F610" s="188" t="s">
        <v>1081</v>
      </c>
      <c r="G610" s="189" t="s">
        <v>366</v>
      </c>
      <c r="H610" s="190">
        <v>10</v>
      </c>
      <c r="I610" s="191"/>
      <c r="J610" s="192">
        <f>ROUND(I610*H610,2)</f>
        <v>0</v>
      </c>
      <c r="K610" s="188" t="s">
        <v>188</v>
      </c>
      <c r="L610" s="39"/>
      <c r="M610" s="193" t="s">
        <v>1</v>
      </c>
      <c r="N610" s="194" t="s">
        <v>41</v>
      </c>
      <c r="O610" s="71"/>
      <c r="P610" s="195">
        <f>O610*H610</f>
        <v>0</v>
      </c>
      <c r="Q610" s="195">
        <v>1E-4</v>
      </c>
      <c r="R610" s="195">
        <f>Q610*H610</f>
        <v>1E-3</v>
      </c>
      <c r="S610" s="195">
        <v>0</v>
      </c>
      <c r="T610" s="196">
        <f>S610*H610</f>
        <v>0</v>
      </c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R610" s="197" t="s">
        <v>258</v>
      </c>
      <c r="AT610" s="197" t="s">
        <v>184</v>
      </c>
      <c r="AU610" s="197" t="s">
        <v>86</v>
      </c>
      <c r="AY610" s="17" t="s">
        <v>182</v>
      </c>
      <c r="BE610" s="198">
        <f>IF(N610="základní",J610,0)</f>
        <v>0</v>
      </c>
      <c r="BF610" s="198">
        <f>IF(N610="snížená",J610,0)</f>
        <v>0</v>
      </c>
      <c r="BG610" s="198">
        <f>IF(N610="zákl. přenesená",J610,0)</f>
        <v>0</v>
      </c>
      <c r="BH610" s="198">
        <f>IF(N610="sníž. přenesená",J610,0)</f>
        <v>0</v>
      </c>
      <c r="BI610" s="198">
        <f>IF(N610="nulová",J610,0)</f>
        <v>0</v>
      </c>
      <c r="BJ610" s="17" t="s">
        <v>84</v>
      </c>
      <c r="BK610" s="198">
        <f>ROUND(I610*H610,2)</f>
        <v>0</v>
      </c>
      <c r="BL610" s="17" t="s">
        <v>258</v>
      </c>
      <c r="BM610" s="197" t="s">
        <v>1082</v>
      </c>
    </row>
    <row r="611" spans="1:65" s="13" customFormat="1" ht="11.25">
      <c r="B611" s="199"/>
      <c r="C611" s="200"/>
      <c r="D611" s="201" t="s">
        <v>199</v>
      </c>
      <c r="E611" s="202" t="s">
        <v>1</v>
      </c>
      <c r="F611" s="203" t="s">
        <v>1083</v>
      </c>
      <c r="G611" s="200"/>
      <c r="H611" s="204">
        <v>10</v>
      </c>
      <c r="I611" s="205"/>
      <c r="J611" s="200"/>
      <c r="K611" s="200"/>
      <c r="L611" s="206"/>
      <c r="M611" s="207"/>
      <c r="N611" s="208"/>
      <c r="O611" s="208"/>
      <c r="P611" s="208"/>
      <c r="Q611" s="208"/>
      <c r="R611" s="208"/>
      <c r="S611" s="208"/>
      <c r="T611" s="209"/>
      <c r="AT611" s="210" t="s">
        <v>199</v>
      </c>
      <c r="AU611" s="210" t="s">
        <v>86</v>
      </c>
      <c r="AV611" s="13" t="s">
        <v>86</v>
      </c>
      <c r="AW611" s="13" t="s">
        <v>32</v>
      </c>
      <c r="AX611" s="13" t="s">
        <v>84</v>
      </c>
      <c r="AY611" s="210" t="s">
        <v>182</v>
      </c>
    </row>
    <row r="612" spans="1:65" s="2" customFormat="1" ht="24">
      <c r="A612" s="34"/>
      <c r="B612" s="35"/>
      <c r="C612" s="232" t="s">
        <v>1084</v>
      </c>
      <c r="D612" s="232" t="s">
        <v>611</v>
      </c>
      <c r="E612" s="233" t="s">
        <v>1085</v>
      </c>
      <c r="F612" s="234" t="s">
        <v>1086</v>
      </c>
      <c r="G612" s="235" t="s">
        <v>366</v>
      </c>
      <c r="H612" s="236">
        <v>10</v>
      </c>
      <c r="I612" s="237"/>
      <c r="J612" s="238">
        <f>ROUND(I612*H612,2)</f>
        <v>0</v>
      </c>
      <c r="K612" s="234" t="s">
        <v>188</v>
      </c>
      <c r="L612" s="239"/>
      <c r="M612" s="240" t="s">
        <v>1</v>
      </c>
      <c r="N612" s="241" t="s">
        <v>41</v>
      </c>
      <c r="O612" s="71"/>
      <c r="P612" s="195">
        <f>O612*H612</f>
        <v>0</v>
      </c>
      <c r="Q612" s="195">
        <v>1E-3</v>
      </c>
      <c r="R612" s="195">
        <f>Q612*H612</f>
        <v>0.01</v>
      </c>
      <c r="S612" s="195">
        <v>0</v>
      </c>
      <c r="T612" s="196">
        <f>S612*H612</f>
        <v>0</v>
      </c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R612" s="197" t="s">
        <v>359</v>
      </c>
      <c r="AT612" s="197" t="s">
        <v>611</v>
      </c>
      <c r="AU612" s="197" t="s">
        <v>86</v>
      </c>
      <c r="AY612" s="17" t="s">
        <v>182</v>
      </c>
      <c r="BE612" s="198">
        <f>IF(N612="základní",J612,0)</f>
        <v>0</v>
      </c>
      <c r="BF612" s="198">
        <f>IF(N612="snížená",J612,0)</f>
        <v>0</v>
      </c>
      <c r="BG612" s="198">
        <f>IF(N612="zákl. přenesená",J612,0)</f>
        <v>0</v>
      </c>
      <c r="BH612" s="198">
        <f>IF(N612="sníž. přenesená",J612,0)</f>
        <v>0</v>
      </c>
      <c r="BI612" s="198">
        <f>IF(N612="nulová",J612,0)</f>
        <v>0</v>
      </c>
      <c r="BJ612" s="17" t="s">
        <v>84</v>
      </c>
      <c r="BK612" s="198">
        <f>ROUND(I612*H612,2)</f>
        <v>0</v>
      </c>
      <c r="BL612" s="17" t="s">
        <v>258</v>
      </c>
      <c r="BM612" s="197" t="s">
        <v>1087</v>
      </c>
    </row>
    <row r="613" spans="1:65" s="2" customFormat="1" ht="24">
      <c r="A613" s="34"/>
      <c r="B613" s="35"/>
      <c r="C613" s="186" t="s">
        <v>1088</v>
      </c>
      <c r="D613" s="186" t="s">
        <v>184</v>
      </c>
      <c r="E613" s="187" t="s">
        <v>1089</v>
      </c>
      <c r="F613" s="188" t="s">
        <v>1090</v>
      </c>
      <c r="G613" s="189" t="s">
        <v>1001</v>
      </c>
      <c r="H613" s="242"/>
      <c r="I613" s="191"/>
      <c r="J613" s="192">
        <f>ROUND(I613*H613,2)</f>
        <v>0</v>
      </c>
      <c r="K613" s="188" t="s">
        <v>188</v>
      </c>
      <c r="L613" s="39"/>
      <c r="M613" s="193" t="s">
        <v>1</v>
      </c>
      <c r="N613" s="194" t="s">
        <v>41</v>
      </c>
      <c r="O613" s="71"/>
      <c r="P613" s="195">
        <f>O613*H613</f>
        <v>0</v>
      </c>
      <c r="Q613" s="195">
        <v>0</v>
      </c>
      <c r="R613" s="195">
        <f>Q613*H613</f>
        <v>0</v>
      </c>
      <c r="S613" s="195">
        <v>0</v>
      </c>
      <c r="T613" s="196">
        <f>S613*H613</f>
        <v>0</v>
      </c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R613" s="197" t="s">
        <v>258</v>
      </c>
      <c r="AT613" s="197" t="s">
        <v>184</v>
      </c>
      <c r="AU613" s="197" t="s">
        <v>86</v>
      </c>
      <c r="AY613" s="17" t="s">
        <v>182</v>
      </c>
      <c r="BE613" s="198">
        <f>IF(N613="základní",J613,0)</f>
        <v>0</v>
      </c>
      <c r="BF613" s="198">
        <f>IF(N613="snížená",J613,0)</f>
        <v>0</v>
      </c>
      <c r="BG613" s="198">
        <f>IF(N613="zákl. přenesená",J613,0)</f>
        <v>0</v>
      </c>
      <c r="BH613" s="198">
        <f>IF(N613="sníž. přenesená",J613,0)</f>
        <v>0</v>
      </c>
      <c r="BI613" s="198">
        <f>IF(N613="nulová",J613,0)</f>
        <v>0</v>
      </c>
      <c r="BJ613" s="17" t="s">
        <v>84</v>
      </c>
      <c r="BK613" s="198">
        <f>ROUND(I613*H613,2)</f>
        <v>0</v>
      </c>
      <c r="BL613" s="17" t="s">
        <v>258</v>
      </c>
      <c r="BM613" s="197" t="s">
        <v>1091</v>
      </c>
    </row>
    <row r="614" spans="1:65" s="12" customFormat="1" ht="22.9" customHeight="1">
      <c r="B614" s="170"/>
      <c r="C614" s="171"/>
      <c r="D614" s="172" t="s">
        <v>75</v>
      </c>
      <c r="E614" s="184" t="s">
        <v>1092</v>
      </c>
      <c r="F614" s="184" t="s">
        <v>1093</v>
      </c>
      <c r="G614" s="171"/>
      <c r="H614" s="171"/>
      <c r="I614" s="174"/>
      <c r="J614" s="185">
        <f>BK614</f>
        <v>0</v>
      </c>
      <c r="K614" s="171"/>
      <c r="L614" s="176"/>
      <c r="M614" s="177"/>
      <c r="N614" s="178"/>
      <c r="O614" s="178"/>
      <c r="P614" s="179">
        <f>SUM(P615:P665)</f>
        <v>0</v>
      </c>
      <c r="Q614" s="178"/>
      <c r="R614" s="179">
        <f>SUM(R615:R665)</f>
        <v>20.6318129</v>
      </c>
      <c r="S614" s="178"/>
      <c r="T614" s="180">
        <f>SUM(T615:T665)</f>
        <v>0</v>
      </c>
      <c r="AR614" s="181" t="s">
        <v>86</v>
      </c>
      <c r="AT614" s="182" t="s">
        <v>75</v>
      </c>
      <c r="AU614" s="182" t="s">
        <v>84</v>
      </c>
      <c r="AY614" s="181" t="s">
        <v>182</v>
      </c>
      <c r="BK614" s="183">
        <f>SUM(BK615:BK665)</f>
        <v>0</v>
      </c>
    </row>
    <row r="615" spans="1:65" s="2" customFormat="1" ht="24">
      <c r="A615" s="34"/>
      <c r="B615" s="35"/>
      <c r="C615" s="186" t="s">
        <v>1094</v>
      </c>
      <c r="D615" s="186" t="s">
        <v>184</v>
      </c>
      <c r="E615" s="187" t="s">
        <v>1095</v>
      </c>
      <c r="F615" s="188" t="s">
        <v>1096</v>
      </c>
      <c r="G615" s="189" t="s">
        <v>187</v>
      </c>
      <c r="H615" s="190">
        <v>29.15</v>
      </c>
      <c r="I615" s="191"/>
      <c r="J615" s="192">
        <f>ROUND(I615*H615,2)</f>
        <v>0</v>
      </c>
      <c r="K615" s="188" t="s">
        <v>188</v>
      </c>
      <c r="L615" s="39"/>
      <c r="M615" s="193" t="s">
        <v>1</v>
      </c>
      <c r="N615" s="194" t="s">
        <v>41</v>
      </c>
      <c r="O615" s="71"/>
      <c r="P615" s="195">
        <f>O615*H615</f>
        <v>0</v>
      </c>
      <c r="Q615" s="195">
        <v>6.0000000000000001E-3</v>
      </c>
      <c r="R615" s="195">
        <f>Q615*H615</f>
        <v>0.1749</v>
      </c>
      <c r="S615" s="195">
        <v>0</v>
      </c>
      <c r="T615" s="196">
        <f>S615*H615</f>
        <v>0</v>
      </c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R615" s="197" t="s">
        <v>258</v>
      </c>
      <c r="AT615" s="197" t="s">
        <v>184</v>
      </c>
      <c r="AU615" s="197" t="s">
        <v>86</v>
      </c>
      <c r="AY615" s="17" t="s">
        <v>182</v>
      </c>
      <c r="BE615" s="198">
        <f>IF(N615="základní",J615,0)</f>
        <v>0</v>
      </c>
      <c r="BF615" s="198">
        <f>IF(N615="snížená",J615,0)</f>
        <v>0</v>
      </c>
      <c r="BG615" s="198">
        <f>IF(N615="zákl. přenesená",J615,0)</f>
        <v>0</v>
      </c>
      <c r="BH615" s="198">
        <f>IF(N615="sníž. přenesená",J615,0)</f>
        <v>0</v>
      </c>
      <c r="BI615" s="198">
        <f>IF(N615="nulová",J615,0)</f>
        <v>0</v>
      </c>
      <c r="BJ615" s="17" t="s">
        <v>84</v>
      </c>
      <c r="BK615" s="198">
        <f>ROUND(I615*H615,2)</f>
        <v>0</v>
      </c>
      <c r="BL615" s="17" t="s">
        <v>258</v>
      </c>
      <c r="BM615" s="197" t="s">
        <v>1097</v>
      </c>
    </row>
    <row r="616" spans="1:65" s="13" customFormat="1" ht="11.25">
      <c r="B616" s="199"/>
      <c r="C616" s="200"/>
      <c r="D616" s="201" t="s">
        <v>199</v>
      </c>
      <c r="E616" s="202" t="s">
        <v>1</v>
      </c>
      <c r="F616" s="203" t="s">
        <v>1098</v>
      </c>
      <c r="G616" s="200"/>
      <c r="H616" s="204">
        <v>29.15</v>
      </c>
      <c r="I616" s="205"/>
      <c r="J616" s="200"/>
      <c r="K616" s="200"/>
      <c r="L616" s="206"/>
      <c r="M616" s="207"/>
      <c r="N616" s="208"/>
      <c r="O616" s="208"/>
      <c r="P616" s="208"/>
      <c r="Q616" s="208"/>
      <c r="R616" s="208"/>
      <c r="S616" s="208"/>
      <c r="T616" s="209"/>
      <c r="AT616" s="210" t="s">
        <v>199</v>
      </c>
      <c r="AU616" s="210" t="s">
        <v>86</v>
      </c>
      <c r="AV616" s="13" t="s">
        <v>86</v>
      </c>
      <c r="AW616" s="13" t="s">
        <v>32</v>
      </c>
      <c r="AX616" s="13" t="s">
        <v>84</v>
      </c>
      <c r="AY616" s="210" t="s">
        <v>182</v>
      </c>
    </row>
    <row r="617" spans="1:65" s="2" customFormat="1" ht="16.5" customHeight="1">
      <c r="A617" s="34"/>
      <c r="B617" s="35"/>
      <c r="C617" s="232" t="s">
        <v>1099</v>
      </c>
      <c r="D617" s="232" t="s">
        <v>611</v>
      </c>
      <c r="E617" s="233" t="s">
        <v>1100</v>
      </c>
      <c r="F617" s="234" t="s">
        <v>1101</v>
      </c>
      <c r="G617" s="235" t="s">
        <v>187</v>
      </c>
      <c r="H617" s="236">
        <v>29.15</v>
      </c>
      <c r="I617" s="237"/>
      <c r="J617" s="238">
        <f>ROUND(I617*H617,2)</f>
        <v>0</v>
      </c>
      <c r="K617" s="234" t="s">
        <v>1</v>
      </c>
      <c r="L617" s="239"/>
      <c r="M617" s="240" t="s">
        <v>1</v>
      </c>
      <c r="N617" s="241" t="s">
        <v>41</v>
      </c>
      <c r="O617" s="71"/>
      <c r="P617" s="195">
        <f>O617*H617</f>
        <v>0</v>
      </c>
      <c r="Q617" s="195">
        <v>6.4999999999999997E-3</v>
      </c>
      <c r="R617" s="195">
        <f>Q617*H617</f>
        <v>0.18947499999999998</v>
      </c>
      <c r="S617" s="195">
        <v>0</v>
      </c>
      <c r="T617" s="196">
        <f>S617*H617</f>
        <v>0</v>
      </c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R617" s="197" t="s">
        <v>359</v>
      </c>
      <c r="AT617" s="197" t="s">
        <v>611</v>
      </c>
      <c r="AU617" s="197" t="s">
        <v>86</v>
      </c>
      <c r="AY617" s="17" t="s">
        <v>182</v>
      </c>
      <c r="BE617" s="198">
        <f>IF(N617="základní",J617,0)</f>
        <v>0</v>
      </c>
      <c r="BF617" s="198">
        <f>IF(N617="snížená",J617,0)</f>
        <v>0</v>
      </c>
      <c r="BG617" s="198">
        <f>IF(N617="zákl. přenesená",J617,0)</f>
        <v>0</v>
      </c>
      <c r="BH617" s="198">
        <f>IF(N617="sníž. přenesená",J617,0)</f>
        <v>0</v>
      </c>
      <c r="BI617" s="198">
        <f>IF(N617="nulová",J617,0)</f>
        <v>0</v>
      </c>
      <c r="BJ617" s="17" t="s">
        <v>84</v>
      </c>
      <c r="BK617" s="198">
        <f>ROUND(I617*H617,2)</f>
        <v>0</v>
      </c>
      <c r="BL617" s="17" t="s">
        <v>258</v>
      </c>
      <c r="BM617" s="197" t="s">
        <v>1102</v>
      </c>
    </row>
    <row r="618" spans="1:65" s="2" customFormat="1" ht="24">
      <c r="A618" s="34"/>
      <c r="B618" s="35"/>
      <c r="C618" s="186" t="s">
        <v>1103</v>
      </c>
      <c r="D618" s="186" t="s">
        <v>184</v>
      </c>
      <c r="E618" s="187" t="s">
        <v>1104</v>
      </c>
      <c r="F618" s="188" t="s">
        <v>1105</v>
      </c>
      <c r="G618" s="189" t="s">
        <v>187</v>
      </c>
      <c r="H618" s="190">
        <v>2258.37</v>
      </c>
      <c r="I618" s="191"/>
      <c r="J618" s="192">
        <f>ROUND(I618*H618,2)</f>
        <v>0</v>
      </c>
      <c r="K618" s="188" t="s">
        <v>188</v>
      </c>
      <c r="L618" s="39"/>
      <c r="M618" s="193" t="s">
        <v>1</v>
      </c>
      <c r="N618" s="194" t="s">
        <v>41</v>
      </c>
      <c r="O618" s="71"/>
      <c r="P618" s="195">
        <f>O618*H618</f>
        <v>0</v>
      </c>
      <c r="Q618" s="195">
        <v>0</v>
      </c>
      <c r="R618" s="195">
        <f>Q618*H618</f>
        <v>0</v>
      </c>
      <c r="S618" s="195">
        <v>0</v>
      </c>
      <c r="T618" s="196">
        <f>S618*H618</f>
        <v>0</v>
      </c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R618" s="197" t="s">
        <v>258</v>
      </c>
      <c r="AT618" s="197" t="s">
        <v>184</v>
      </c>
      <c r="AU618" s="197" t="s">
        <v>86</v>
      </c>
      <c r="AY618" s="17" t="s">
        <v>182</v>
      </c>
      <c r="BE618" s="198">
        <f>IF(N618="základní",J618,0)</f>
        <v>0</v>
      </c>
      <c r="BF618" s="198">
        <f>IF(N618="snížená",J618,0)</f>
        <v>0</v>
      </c>
      <c r="BG618" s="198">
        <f>IF(N618="zákl. přenesená",J618,0)</f>
        <v>0</v>
      </c>
      <c r="BH618" s="198">
        <f>IF(N618="sníž. přenesená",J618,0)</f>
        <v>0</v>
      </c>
      <c r="BI618" s="198">
        <f>IF(N618="nulová",J618,0)</f>
        <v>0</v>
      </c>
      <c r="BJ618" s="17" t="s">
        <v>84</v>
      </c>
      <c r="BK618" s="198">
        <f>ROUND(I618*H618,2)</f>
        <v>0</v>
      </c>
      <c r="BL618" s="17" t="s">
        <v>258</v>
      </c>
      <c r="BM618" s="197" t="s">
        <v>1106</v>
      </c>
    </row>
    <row r="619" spans="1:65" s="15" customFormat="1" ht="11.25">
      <c r="B619" s="222"/>
      <c r="C619" s="223"/>
      <c r="D619" s="201" t="s">
        <v>199</v>
      </c>
      <c r="E619" s="224" t="s">
        <v>1</v>
      </c>
      <c r="F619" s="225" t="s">
        <v>1107</v>
      </c>
      <c r="G619" s="223"/>
      <c r="H619" s="224" t="s">
        <v>1</v>
      </c>
      <c r="I619" s="226"/>
      <c r="J619" s="223"/>
      <c r="K619" s="223"/>
      <c r="L619" s="227"/>
      <c r="M619" s="228"/>
      <c r="N619" s="229"/>
      <c r="O619" s="229"/>
      <c r="P619" s="229"/>
      <c r="Q619" s="229"/>
      <c r="R619" s="229"/>
      <c r="S619" s="229"/>
      <c r="T619" s="230"/>
      <c r="AT619" s="231" t="s">
        <v>199</v>
      </c>
      <c r="AU619" s="231" t="s">
        <v>86</v>
      </c>
      <c r="AV619" s="15" t="s">
        <v>84</v>
      </c>
      <c r="AW619" s="15" t="s">
        <v>32</v>
      </c>
      <c r="AX619" s="15" t="s">
        <v>76</v>
      </c>
      <c r="AY619" s="231" t="s">
        <v>182</v>
      </c>
    </row>
    <row r="620" spans="1:65" s="13" customFormat="1" ht="22.5">
      <c r="B620" s="199"/>
      <c r="C620" s="200"/>
      <c r="D620" s="201" t="s">
        <v>199</v>
      </c>
      <c r="E620" s="202" t="s">
        <v>1</v>
      </c>
      <c r="F620" s="203" t="s">
        <v>1108</v>
      </c>
      <c r="G620" s="200"/>
      <c r="H620" s="204">
        <v>112.98</v>
      </c>
      <c r="I620" s="205"/>
      <c r="J620" s="200"/>
      <c r="K620" s="200"/>
      <c r="L620" s="206"/>
      <c r="M620" s="207"/>
      <c r="N620" s="208"/>
      <c r="O620" s="208"/>
      <c r="P620" s="208"/>
      <c r="Q620" s="208"/>
      <c r="R620" s="208"/>
      <c r="S620" s="208"/>
      <c r="T620" s="209"/>
      <c r="AT620" s="210" t="s">
        <v>199</v>
      </c>
      <c r="AU620" s="210" t="s">
        <v>86</v>
      </c>
      <c r="AV620" s="13" t="s">
        <v>86</v>
      </c>
      <c r="AW620" s="13" t="s">
        <v>32</v>
      </c>
      <c r="AX620" s="13" t="s">
        <v>76</v>
      </c>
      <c r="AY620" s="210" t="s">
        <v>182</v>
      </c>
    </row>
    <row r="621" spans="1:65" s="13" customFormat="1" ht="11.25">
      <c r="B621" s="199"/>
      <c r="C621" s="200"/>
      <c r="D621" s="201" t="s">
        <v>199</v>
      </c>
      <c r="E621" s="202" t="s">
        <v>1</v>
      </c>
      <c r="F621" s="203" t="s">
        <v>1109</v>
      </c>
      <c r="G621" s="200"/>
      <c r="H621" s="204">
        <v>288.52</v>
      </c>
      <c r="I621" s="205"/>
      <c r="J621" s="200"/>
      <c r="K621" s="200"/>
      <c r="L621" s="206"/>
      <c r="M621" s="207"/>
      <c r="N621" s="208"/>
      <c r="O621" s="208"/>
      <c r="P621" s="208"/>
      <c r="Q621" s="208"/>
      <c r="R621" s="208"/>
      <c r="S621" s="208"/>
      <c r="T621" s="209"/>
      <c r="AT621" s="210" t="s">
        <v>199</v>
      </c>
      <c r="AU621" s="210" t="s">
        <v>86</v>
      </c>
      <c r="AV621" s="13" t="s">
        <v>86</v>
      </c>
      <c r="AW621" s="13" t="s">
        <v>32</v>
      </c>
      <c r="AX621" s="13" t="s">
        <v>76</v>
      </c>
      <c r="AY621" s="210" t="s">
        <v>182</v>
      </c>
    </row>
    <row r="622" spans="1:65" s="13" customFormat="1" ht="11.25">
      <c r="B622" s="199"/>
      <c r="C622" s="200"/>
      <c r="D622" s="201" t="s">
        <v>199</v>
      </c>
      <c r="E622" s="202" t="s">
        <v>1</v>
      </c>
      <c r="F622" s="203" t="s">
        <v>1110</v>
      </c>
      <c r="G622" s="200"/>
      <c r="H622" s="204">
        <v>23.85</v>
      </c>
      <c r="I622" s="205"/>
      <c r="J622" s="200"/>
      <c r="K622" s="200"/>
      <c r="L622" s="206"/>
      <c r="M622" s="207"/>
      <c r="N622" s="208"/>
      <c r="O622" s="208"/>
      <c r="P622" s="208"/>
      <c r="Q622" s="208"/>
      <c r="R622" s="208"/>
      <c r="S622" s="208"/>
      <c r="T622" s="209"/>
      <c r="AT622" s="210" t="s">
        <v>199</v>
      </c>
      <c r="AU622" s="210" t="s">
        <v>86</v>
      </c>
      <c r="AV622" s="13" t="s">
        <v>86</v>
      </c>
      <c r="AW622" s="13" t="s">
        <v>32</v>
      </c>
      <c r="AX622" s="13" t="s">
        <v>76</v>
      </c>
      <c r="AY622" s="210" t="s">
        <v>182</v>
      </c>
    </row>
    <row r="623" spans="1:65" s="15" customFormat="1" ht="11.25">
      <c r="B623" s="222"/>
      <c r="C623" s="223"/>
      <c r="D623" s="201" t="s">
        <v>199</v>
      </c>
      <c r="E623" s="224" t="s">
        <v>1</v>
      </c>
      <c r="F623" s="225" t="s">
        <v>1111</v>
      </c>
      <c r="G623" s="223"/>
      <c r="H623" s="224" t="s">
        <v>1</v>
      </c>
      <c r="I623" s="226"/>
      <c r="J623" s="223"/>
      <c r="K623" s="223"/>
      <c r="L623" s="227"/>
      <c r="M623" s="228"/>
      <c r="N623" s="229"/>
      <c r="O623" s="229"/>
      <c r="P623" s="229"/>
      <c r="Q623" s="229"/>
      <c r="R623" s="229"/>
      <c r="S623" s="229"/>
      <c r="T623" s="230"/>
      <c r="AT623" s="231" t="s">
        <v>199</v>
      </c>
      <c r="AU623" s="231" t="s">
        <v>86</v>
      </c>
      <c r="AV623" s="15" t="s">
        <v>84</v>
      </c>
      <c r="AW623" s="15" t="s">
        <v>32</v>
      </c>
      <c r="AX623" s="15" t="s">
        <v>76</v>
      </c>
      <c r="AY623" s="231" t="s">
        <v>182</v>
      </c>
    </row>
    <row r="624" spans="1:65" s="13" customFormat="1" ht="11.25">
      <c r="B624" s="199"/>
      <c r="C624" s="200"/>
      <c r="D624" s="201" t="s">
        <v>199</v>
      </c>
      <c r="E624" s="202" t="s">
        <v>1</v>
      </c>
      <c r="F624" s="203" t="s">
        <v>1112</v>
      </c>
      <c r="G624" s="200"/>
      <c r="H624" s="204">
        <v>132.4</v>
      </c>
      <c r="I624" s="205"/>
      <c r="J624" s="200"/>
      <c r="K624" s="200"/>
      <c r="L624" s="206"/>
      <c r="M624" s="207"/>
      <c r="N624" s="208"/>
      <c r="O624" s="208"/>
      <c r="P624" s="208"/>
      <c r="Q624" s="208"/>
      <c r="R624" s="208"/>
      <c r="S624" s="208"/>
      <c r="T624" s="209"/>
      <c r="AT624" s="210" t="s">
        <v>199</v>
      </c>
      <c r="AU624" s="210" t="s">
        <v>86</v>
      </c>
      <c r="AV624" s="13" t="s">
        <v>86</v>
      </c>
      <c r="AW624" s="13" t="s">
        <v>32</v>
      </c>
      <c r="AX624" s="13" t="s">
        <v>76</v>
      </c>
      <c r="AY624" s="210" t="s">
        <v>182</v>
      </c>
    </row>
    <row r="625" spans="1:65" s="13" customFormat="1" ht="11.25">
      <c r="B625" s="199"/>
      <c r="C625" s="200"/>
      <c r="D625" s="201" t="s">
        <v>199</v>
      </c>
      <c r="E625" s="202" t="s">
        <v>1</v>
      </c>
      <c r="F625" s="203" t="s">
        <v>1113</v>
      </c>
      <c r="G625" s="200"/>
      <c r="H625" s="204">
        <v>1251.33</v>
      </c>
      <c r="I625" s="205"/>
      <c r="J625" s="200"/>
      <c r="K625" s="200"/>
      <c r="L625" s="206"/>
      <c r="M625" s="207"/>
      <c r="N625" s="208"/>
      <c r="O625" s="208"/>
      <c r="P625" s="208"/>
      <c r="Q625" s="208"/>
      <c r="R625" s="208"/>
      <c r="S625" s="208"/>
      <c r="T625" s="209"/>
      <c r="AT625" s="210" t="s">
        <v>199</v>
      </c>
      <c r="AU625" s="210" t="s">
        <v>86</v>
      </c>
      <c r="AV625" s="13" t="s">
        <v>86</v>
      </c>
      <c r="AW625" s="13" t="s">
        <v>32</v>
      </c>
      <c r="AX625" s="13" t="s">
        <v>76</v>
      </c>
      <c r="AY625" s="210" t="s">
        <v>182</v>
      </c>
    </row>
    <row r="626" spans="1:65" s="13" customFormat="1" ht="11.25">
      <c r="B626" s="199"/>
      <c r="C626" s="200"/>
      <c r="D626" s="201" t="s">
        <v>199</v>
      </c>
      <c r="E626" s="202" t="s">
        <v>1</v>
      </c>
      <c r="F626" s="203" t="s">
        <v>1114</v>
      </c>
      <c r="G626" s="200"/>
      <c r="H626" s="204">
        <v>449.29</v>
      </c>
      <c r="I626" s="205"/>
      <c r="J626" s="200"/>
      <c r="K626" s="200"/>
      <c r="L626" s="206"/>
      <c r="M626" s="207"/>
      <c r="N626" s="208"/>
      <c r="O626" s="208"/>
      <c r="P626" s="208"/>
      <c r="Q626" s="208"/>
      <c r="R626" s="208"/>
      <c r="S626" s="208"/>
      <c r="T626" s="209"/>
      <c r="AT626" s="210" t="s">
        <v>199</v>
      </c>
      <c r="AU626" s="210" t="s">
        <v>86</v>
      </c>
      <c r="AV626" s="13" t="s">
        <v>86</v>
      </c>
      <c r="AW626" s="13" t="s">
        <v>32</v>
      </c>
      <c r="AX626" s="13" t="s">
        <v>76</v>
      </c>
      <c r="AY626" s="210" t="s">
        <v>182</v>
      </c>
    </row>
    <row r="627" spans="1:65" s="14" customFormat="1" ht="11.25">
      <c r="B627" s="211"/>
      <c r="C627" s="212"/>
      <c r="D627" s="201" t="s">
        <v>199</v>
      </c>
      <c r="E627" s="213" t="s">
        <v>1</v>
      </c>
      <c r="F627" s="214" t="s">
        <v>244</v>
      </c>
      <c r="G627" s="212"/>
      <c r="H627" s="215">
        <v>2258.37</v>
      </c>
      <c r="I627" s="216"/>
      <c r="J627" s="212"/>
      <c r="K627" s="212"/>
      <c r="L627" s="217"/>
      <c r="M627" s="218"/>
      <c r="N627" s="219"/>
      <c r="O627" s="219"/>
      <c r="P627" s="219"/>
      <c r="Q627" s="219"/>
      <c r="R627" s="219"/>
      <c r="S627" s="219"/>
      <c r="T627" s="220"/>
      <c r="AT627" s="221" t="s">
        <v>199</v>
      </c>
      <c r="AU627" s="221" t="s">
        <v>86</v>
      </c>
      <c r="AV627" s="14" t="s">
        <v>189</v>
      </c>
      <c r="AW627" s="14" t="s">
        <v>32</v>
      </c>
      <c r="AX627" s="14" t="s">
        <v>84</v>
      </c>
      <c r="AY627" s="221" t="s">
        <v>182</v>
      </c>
    </row>
    <row r="628" spans="1:65" s="2" customFormat="1" ht="24">
      <c r="A628" s="34"/>
      <c r="B628" s="35"/>
      <c r="C628" s="232" t="s">
        <v>1115</v>
      </c>
      <c r="D628" s="232" t="s">
        <v>611</v>
      </c>
      <c r="E628" s="233" t="s">
        <v>1116</v>
      </c>
      <c r="F628" s="234" t="s">
        <v>1117</v>
      </c>
      <c r="G628" s="235" t="s">
        <v>187</v>
      </c>
      <c r="H628" s="236">
        <v>1276.357</v>
      </c>
      <c r="I628" s="237"/>
      <c r="J628" s="238">
        <f>ROUND(I628*H628,2)</f>
        <v>0</v>
      </c>
      <c r="K628" s="234" t="s">
        <v>188</v>
      </c>
      <c r="L628" s="239"/>
      <c r="M628" s="240" t="s">
        <v>1</v>
      </c>
      <c r="N628" s="241" t="s">
        <v>41</v>
      </c>
      <c r="O628" s="71"/>
      <c r="P628" s="195">
        <f>O628*H628</f>
        <v>0</v>
      </c>
      <c r="Q628" s="195">
        <v>2E-3</v>
      </c>
      <c r="R628" s="195">
        <f>Q628*H628</f>
        <v>2.5527139999999999</v>
      </c>
      <c r="S628" s="195">
        <v>0</v>
      </c>
      <c r="T628" s="196">
        <f>S628*H628</f>
        <v>0</v>
      </c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R628" s="197" t="s">
        <v>359</v>
      </c>
      <c r="AT628" s="197" t="s">
        <v>611</v>
      </c>
      <c r="AU628" s="197" t="s">
        <v>86</v>
      </c>
      <c r="AY628" s="17" t="s">
        <v>182</v>
      </c>
      <c r="BE628" s="198">
        <f>IF(N628="základní",J628,0)</f>
        <v>0</v>
      </c>
      <c r="BF628" s="198">
        <f>IF(N628="snížená",J628,0)</f>
        <v>0</v>
      </c>
      <c r="BG628" s="198">
        <f>IF(N628="zákl. přenesená",J628,0)</f>
        <v>0</v>
      </c>
      <c r="BH628" s="198">
        <f>IF(N628="sníž. přenesená",J628,0)</f>
        <v>0</v>
      </c>
      <c r="BI628" s="198">
        <f>IF(N628="nulová",J628,0)</f>
        <v>0</v>
      </c>
      <c r="BJ628" s="17" t="s">
        <v>84</v>
      </c>
      <c r="BK628" s="198">
        <f>ROUND(I628*H628,2)</f>
        <v>0</v>
      </c>
      <c r="BL628" s="17" t="s">
        <v>258</v>
      </c>
      <c r="BM628" s="197" t="s">
        <v>1118</v>
      </c>
    </row>
    <row r="629" spans="1:65" s="13" customFormat="1" ht="11.25">
      <c r="B629" s="199"/>
      <c r="C629" s="200"/>
      <c r="D629" s="201" t="s">
        <v>199</v>
      </c>
      <c r="E629" s="200"/>
      <c r="F629" s="203" t="s">
        <v>1119</v>
      </c>
      <c r="G629" s="200"/>
      <c r="H629" s="204">
        <v>1276.357</v>
      </c>
      <c r="I629" s="205"/>
      <c r="J629" s="200"/>
      <c r="K629" s="200"/>
      <c r="L629" s="206"/>
      <c r="M629" s="207"/>
      <c r="N629" s="208"/>
      <c r="O629" s="208"/>
      <c r="P629" s="208"/>
      <c r="Q629" s="208"/>
      <c r="R629" s="208"/>
      <c r="S629" s="208"/>
      <c r="T629" s="209"/>
      <c r="AT629" s="210" t="s">
        <v>199</v>
      </c>
      <c r="AU629" s="210" t="s">
        <v>86</v>
      </c>
      <c r="AV629" s="13" t="s">
        <v>86</v>
      </c>
      <c r="AW629" s="13" t="s">
        <v>4</v>
      </c>
      <c r="AX629" s="13" t="s">
        <v>84</v>
      </c>
      <c r="AY629" s="210" t="s">
        <v>182</v>
      </c>
    </row>
    <row r="630" spans="1:65" s="2" customFormat="1" ht="24">
      <c r="A630" s="34"/>
      <c r="B630" s="35"/>
      <c r="C630" s="232" t="s">
        <v>1120</v>
      </c>
      <c r="D630" s="232" t="s">
        <v>611</v>
      </c>
      <c r="E630" s="233" t="s">
        <v>1121</v>
      </c>
      <c r="F630" s="234" t="s">
        <v>1122</v>
      </c>
      <c r="G630" s="235" t="s">
        <v>187</v>
      </c>
      <c r="H630" s="236">
        <v>433.85700000000003</v>
      </c>
      <c r="I630" s="237"/>
      <c r="J630" s="238">
        <f>ROUND(I630*H630,2)</f>
        <v>0</v>
      </c>
      <c r="K630" s="234" t="s">
        <v>188</v>
      </c>
      <c r="L630" s="239"/>
      <c r="M630" s="240" t="s">
        <v>1</v>
      </c>
      <c r="N630" s="241" t="s">
        <v>41</v>
      </c>
      <c r="O630" s="71"/>
      <c r="P630" s="195">
        <f>O630*H630</f>
        <v>0</v>
      </c>
      <c r="Q630" s="195">
        <v>3.0000000000000001E-3</v>
      </c>
      <c r="R630" s="195">
        <f>Q630*H630</f>
        <v>1.301571</v>
      </c>
      <c r="S630" s="195">
        <v>0</v>
      </c>
      <c r="T630" s="196">
        <f>S630*H630</f>
        <v>0</v>
      </c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R630" s="197" t="s">
        <v>359</v>
      </c>
      <c r="AT630" s="197" t="s">
        <v>611</v>
      </c>
      <c r="AU630" s="197" t="s">
        <v>86</v>
      </c>
      <c r="AY630" s="17" t="s">
        <v>182</v>
      </c>
      <c r="BE630" s="198">
        <f>IF(N630="základní",J630,0)</f>
        <v>0</v>
      </c>
      <c r="BF630" s="198">
        <f>IF(N630="snížená",J630,0)</f>
        <v>0</v>
      </c>
      <c r="BG630" s="198">
        <f>IF(N630="zákl. přenesená",J630,0)</f>
        <v>0</v>
      </c>
      <c r="BH630" s="198">
        <f>IF(N630="sníž. přenesená",J630,0)</f>
        <v>0</v>
      </c>
      <c r="BI630" s="198">
        <f>IF(N630="nulová",J630,0)</f>
        <v>0</v>
      </c>
      <c r="BJ630" s="17" t="s">
        <v>84</v>
      </c>
      <c r="BK630" s="198">
        <f>ROUND(I630*H630,2)</f>
        <v>0</v>
      </c>
      <c r="BL630" s="17" t="s">
        <v>258</v>
      </c>
      <c r="BM630" s="197" t="s">
        <v>1123</v>
      </c>
    </row>
    <row r="631" spans="1:65" s="13" customFormat="1" ht="11.25">
      <c r="B631" s="199"/>
      <c r="C631" s="200"/>
      <c r="D631" s="201" t="s">
        <v>199</v>
      </c>
      <c r="E631" s="202" t="s">
        <v>1</v>
      </c>
      <c r="F631" s="203" t="s">
        <v>1124</v>
      </c>
      <c r="G631" s="200"/>
      <c r="H631" s="204">
        <v>433.85700000000003</v>
      </c>
      <c r="I631" s="205"/>
      <c r="J631" s="200"/>
      <c r="K631" s="200"/>
      <c r="L631" s="206"/>
      <c r="M631" s="207"/>
      <c r="N631" s="208"/>
      <c r="O631" s="208"/>
      <c r="P631" s="208"/>
      <c r="Q631" s="208"/>
      <c r="R631" s="208"/>
      <c r="S631" s="208"/>
      <c r="T631" s="209"/>
      <c r="AT631" s="210" t="s">
        <v>199</v>
      </c>
      <c r="AU631" s="210" t="s">
        <v>86</v>
      </c>
      <c r="AV631" s="13" t="s">
        <v>86</v>
      </c>
      <c r="AW631" s="13" t="s">
        <v>32</v>
      </c>
      <c r="AX631" s="13" t="s">
        <v>84</v>
      </c>
      <c r="AY631" s="210" t="s">
        <v>182</v>
      </c>
    </row>
    <row r="632" spans="1:65" s="2" customFormat="1" ht="24">
      <c r="A632" s="34"/>
      <c r="B632" s="35"/>
      <c r="C632" s="232" t="s">
        <v>1125</v>
      </c>
      <c r="D632" s="232" t="s">
        <v>611</v>
      </c>
      <c r="E632" s="233" t="s">
        <v>1126</v>
      </c>
      <c r="F632" s="234" t="s">
        <v>1127</v>
      </c>
      <c r="G632" s="235" t="s">
        <v>187</v>
      </c>
      <c r="H632" s="236">
        <v>132.4</v>
      </c>
      <c r="I632" s="237"/>
      <c r="J632" s="238">
        <f>ROUND(I632*H632,2)</f>
        <v>0</v>
      </c>
      <c r="K632" s="234" t="s">
        <v>188</v>
      </c>
      <c r="L632" s="239"/>
      <c r="M632" s="240" t="s">
        <v>1</v>
      </c>
      <c r="N632" s="241" t="s">
        <v>41</v>
      </c>
      <c r="O632" s="71"/>
      <c r="P632" s="195">
        <f>O632*H632</f>
        <v>0</v>
      </c>
      <c r="Q632" s="195">
        <v>4.4999999999999997E-3</v>
      </c>
      <c r="R632" s="195">
        <f>Q632*H632</f>
        <v>0.5958</v>
      </c>
      <c r="S632" s="195">
        <v>0</v>
      </c>
      <c r="T632" s="196">
        <f>S632*H632</f>
        <v>0</v>
      </c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R632" s="197" t="s">
        <v>359</v>
      </c>
      <c r="AT632" s="197" t="s">
        <v>611</v>
      </c>
      <c r="AU632" s="197" t="s">
        <v>86</v>
      </c>
      <c r="AY632" s="17" t="s">
        <v>182</v>
      </c>
      <c r="BE632" s="198">
        <f>IF(N632="základní",J632,0)</f>
        <v>0</v>
      </c>
      <c r="BF632" s="198">
        <f>IF(N632="snížená",J632,0)</f>
        <v>0</v>
      </c>
      <c r="BG632" s="198">
        <f>IF(N632="zákl. přenesená",J632,0)</f>
        <v>0</v>
      </c>
      <c r="BH632" s="198">
        <f>IF(N632="sníž. přenesená",J632,0)</f>
        <v>0</v>
      </c>
      <c r="BI632" s="198">
        <f>IF(N632="nulová",J632,0)</f>
        <v>0</v>
      </c>
      <c r="BJ632" s="17" t="s">
        <v>84</v>
      </c>
      <c r="BK632" s="198">
        <f>ROUND(I632*H632,2)</f>
        <v>0</v>
      </c>
      <c r="BL632" s="17" t="s">
        <v>258</v>
      </c>
      <c r="BM632" s="197" t="s">
        <v>1128</v>
      </c>
    </row>
    <row r="633" spans="1:65" s="2" customFormat="1" ht="36">
      <c r="A633" s="34"/>
      <c r="B633" s="35"/>
      <c r="C633" s="232" t="s">
        <v>1129</v>
      </c>
      <c r="D633" s="232" t="s">
        <v>611</v>
      </c>
      <c r="E633" s="233" t="s">
        <v>1130</v>
      </c>
      <c r="F633" s="234" t="s">
        <v>1131</v>
      </c>
      <c r="G633" s="235" t="s">
        <v>187</v>
      </c>
      <c r="H633" s="236">
        <v>449.29</v>
      </c>
      <c r="I633" s="237"/>
      <c r="J633" s="238">
        <f>ROUND(I633*H633,2)</f>
        <v>0</v>
      </c>
      <c r="K633" s="234" t="s">
        <v>1</v>
      </c>
      <c r="L633" s="239"/>
      <c r="M633" s="240" t="s">
        <v>1</v>
      </c>
      <c r="N633" s="241" t="s">
        <v>41</v>
      </c>
      <c r="O633" s="71"/>
      <c r="P633" s="195">
        <f>O633*H633</f>
        <v>0</v>
      </c>
      <c r="Q633" s="195">
        <v>1.4E-3</v>
      </c>
      <c r="R633" s="195">
        <f>Q633*H633</f>
        <v>0.62900600000000007</v>
      </c>
      <c r="S633" s="195">
        <v>0</v>
      </c>
      <c r="T633" s="196">
        <f>S633*H633</f>
        <v>0</v>
      </c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R633" s="197" t="s">
        <v>359</v>
      </c>
      <c r="AT633" s="197" t="s">
        <v>611</v>
      </c>
      <c r="AU633" s="197" t="s">
        <v>86</v>
      </c>
      <c r="AY633" s="17" t="s">
        <v>182</v>
      </c>
      <c r="BE633" s="198">
        <f>IF(N633="základní",J633,0)</f>
        <v>0</v>
      </c>
      <c r="BF633" s="198">
        <f>IF(N633="snížená",J633,0)</f>
        <v>0</v>
      </c>
      <c r="BG633" s="198">
        <f>IF(N633="zákl. přenesená",J633,0)</f>
        <v>0</v>
      </c>
      <c r="BH633" s="198">
        <f>IF(N633="sníž. přenesená",J633,0)</f>
        <v>0</v>
      </c>
      <c r="BI633" s="198">
        <f>IF(N633="nulová",J633,0)</f>
        <v>0</v>
      </c>
      <c r="BJ633" s="17" t="s">
        <v>84</v>
      </c>
      <c r="BK633" s="198">
        <f>ROUND(I633*H633,2)</f>
        <v>0</v>
      </c>
      <c r="BL633" s="17" t="s">
        <v>258</v>
      </c>
      <c r="BM633" s="197" t="s">
        <v>1132</v>
      </c>
    </row>
    <row r="634" spans="1:65" s="2" customFormat="1" ht="24">
      <c r="A634" s="34"/>
      <c r="B634" s="35"/>
      <c r="C634" s="186" t="s">
        <v>1133</v>
      </c>
      <c r="D634" s="186" t="s">
        <v>184</v>
      </c>
      <c r="E634" s="187" t="s">
        <v>1134</v>
      </c>
      <c r="F634" s="188" t="s">
        <v>1135</v>
      </c>
      <c r="G634" s="189" t="s">
        <v>187</v>
      </c>
      <c r="H634" s="190">
        <v>54.34</v>
      </c>
      <c r="I634" s="191"/>
      <c r="J634" s="192">
        <f>ROUND(I634*H634,2)</f>
        <v>0</v>
      </c>
      <c r="K634" s="188" t="s">
        <v>188</v>
      </c>
      <c r="L634" s="39"/>
      <c r="M634" s="193" t="s">
        <v>1</v>
      </c>
      <c r="N634" s="194" t="s">
        <v>41</v>
      </c>
      <c r="O634" s="71"/>
      <c r="P634" s="195">
        <f>O634*H634</f>
        <v>0</v>
      </c>
      <c r="Q634" s="195">
        <v>6.0000000000000001E-3</v>
      </c>
      <c r="R634" s="195">
        <f>Q634*H634</f>
        <v>0.32604000000000005</v>
      </c>
      <c r="S634" s="195">
        <v>0</v>
      </c>
      <c r="T634" s="196">
        <f>S634*H634</f>
        <v>0</v>
      </c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R634" s="197" t="s">
        <v>258</v>
      </c>
      <c r="AT634" s="197" t="s">
        <v>184</v>
      </c>
      <c r="AU634" s="197" t="s">
        <v>86</v>
      </c>
      <c r="AY634" s="17" t="s">
        <v>182</v>
      </c>
      <c r="BE634" s="198">
        <f>IF(N634="základní",J634,0)</f>
        <v>0</v>
      </c>
      <c r="BF634" s="198">
        <f>IF(N634="snížená",J634,0)</f>
        <v>0</v>
      </c>
      <c r="BG634" s="198">
        <f>IF(N634="zákl. přenesená",J634,0)</f>
        <v>0</v>
      </c>
      <c r="BH634" s="198">
        <f>IF(N634="sníž. přenesená",J634,0)</f>
        <v>0</v>
      </c>
      <c r="BI634" s="198">
        <f>IF(N634="nulová",J634,0)</f>
        <v>0</v>
      </c>
      <c r="BJ634" s="17" t="s">
        <v>84</v>
      </c>
      <c r="BK634" s="198">
        <f>ROUND(I634*H634,2)</f>
        <v>0</v>
      </c>
      <c r="BL634" s="17" t="s">
        <v>258</v>
      </c>
      <c r="BM634" s="197" t="s">
        <v>1136</v>
      </c>
    </row>
    <row r="635" spans="1:65" s="13" customFormat="1" ht="11.25">
      <c r="B635" s="199"/>
      <c r="C635" s="200"/>
      <c r="D635" s="201" t="s">
        <v>199</v>
      </c>
      <c r="E635" s="202" t="s">
        <v>1</v>
      </c>
      <c r="F635" s="203" t="s">
        <v>1137</v>
      </c>
      <c r="G635" s="200"/>
      <c r="H635" s="204">
        <v>54.34</v>
      </c>
      <c r="I635" s="205"/>
      <c r="J635" s="200"/>
      <c r="K635" s="200"/>
      <c r="L635" s="206"/>
      <c r="M635" s="207"/>
      <c r="N635" s="208"/>
      <c r="O635" s="208"/>
      <c r="P635" s="208"/>
      <c r="Q635" s="208"/>
      <c r="R635" s="208"/>
      <c r="S635" s="208"/>
      <c r="T635" s="209"/>
      <c r="AT635" s="210" t="s">
        <v>199</v>
      </c>
      <c r="AU635" s="210" t="s">
        <v>86</v>
      </c>
      <c r="AV635" s="13" t="s">
        <v>86</v>
      </c>
      <c r="AW635" s="13" t="s">
        <v>32</v>
      </c>
      <c r="AX635" s="13" t="s">
        <v>84</v>
      </c>
      <c r="AY635" s="210" t="s">
        <v>182</v>
      </c>
    </row>
    <row r="636" spans="1:65" s="2" customFormat="1" ht="60">
      <c r="A636" s="34"/>
      <c r="B636" s="35"/>
      <c r="C636" s="232" t="s">
        <v>1138</v>
      </c>
      <c r="D636" s="232" t="s">
        <v>611</v>
      </c>
      <c r="E636" s="233" t="s">
        <v>1139</v>
      </c>
      <c r="F636" s="234" t="s">
        <v>1140</v>
      </c>
      <c r="G636" s="235" t="s">
        <v>187</v>
      </c>
      <c r="H636" s="236">
        <v>57.057000000000002</v>
      </c>
      <c r="I636" s="237"/>
      <c r="J636" s="238">
        <f>ROUND(I636*H636,2)</f>
        <v>0</v>
      </c>
      <c r="K636" s="234" t="s">
        <v>1</v>
      </c>
      <c r="L636" s="239"/>
      <c r="M636" s="240" t="s">
        <v>1</v>
      </c>
      <c r="N636" s="241" t="s">
        <v>41</v>
      </c>
      <c r="O636" s="71"/>
      <c r="P636" s="195">
        <f>O636*H636</f>
        <v>0</v>
      </c>
      <c r="Q636" s="195">
        <v>6.4999999999999997E-3</v>
      </c>
      <c r="R636" s="195">
        <f>Q636*H636</f>
        <v>0.37087049999999999</v>
      </c>
      <c r="S636" s="195">
        <v>0</v>
      </c>
      <c r="T636" s="196">
        <f>S636*H636</f>
        <v>0</v>
      </c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R636" s="197" t="s">
        <v>359</v>
      </c>
      <c r="AT636" s="197" t="s">
        <v>611</v>
      </c>
      <c r="AU636" s="197" t="s">
        <v>86</v>
      </c>
      <c r="AY636" s="17" t="s">
        <v>182</v>
      </c>
      <c r="BE636" s="198">
        <f>IF(N636="základní",J636,0)</f>
        <v>0</v>
      </c>
      <c r="BF636" s="198">
        <f>IF(N636="snížená",J636,0)</f>
        <v>0</v>
      </c>
      <c r="BG636" s="198">
        <f>IF(N636="zákl. přenesená",J636,0)</f>
        <v>0</v>
      </c>
      <c r="BH636" s="198">
        <f>IF(N636="sníž. přenesená",J636,0)</f>
        <v>0</v>
      </c>
      <c r="BI636" s="198">
        <f>IF(N636="nulová",J636,0)</f>
        <v>0</v>
      </c>
      <c r="BJ636" s="17" t="s">
        <v>84</v>
      </c>
      <c r="BK636" s="198">
        <f>ROUND(I636*H636,2)</f>
        <v>0</v>
      </c>
      <c r="BL636" s="17" t="s">
        <v>258</v>
      </c>
      <c r="BM636" s="197" t="s">
        <v>1141</v>
      </c>
    </row>
    <row r="637" spans="1:65" s="13" customFormat="1" ht="11.25">
      <c r="B637" s="199"/>
      <c r="C637" s="200"/>
      <c r="D637" s="201" t="s">
        <v>199</v>
      </c>
      <c r="E637" s="200"/>
      <c r="F637" s="203" t="s">
        <v>1142</v>
      </c>
      <c r="G637" s="200"/>
      <c r="H637" s="204">
        <v>57.057000000000002</v>
      </c>
      <c r="I637" s="205"/>
      <c r="J637" s="200"/>
      <c r="K637" s="200"/>
      <c r="L637" s="206"/>
      <c r="M637" s="207"/>
      <c r="N637" s="208"/>
      <c r="O637" s="208"/>
      <c r="P637" s="208"/>
      <c r="Q637" s="208"/>
      <c r="R637" s="208"/>
      <c r="S637" s="208"/>
      <c r="T637" s="209"/>
      <c r="AT637" s="210" t="s">
        <v>199</v>
      </c>
      <c r="AU637" s="210" t="s">
        <v>86</v>
      </c>
      <c r="AV637" s="13" t="s">
        <v>86</v>
      </c>
      <c r="AW637" s="13" t="s">
        <v>4</v>
      </c>
      <c r="AX637" s="13" t="s">
        <v>84</v>
      </c>
      <c r="AY637" s="210" t="s">
        <v>182</v>
      </c>
    </row>
    <row r="638" spans="1:65" s="2" customFormat="1" ht="24">
      <c r="A638" s="34"/>
      <c r="B638" s="35"/>
      <c r="C638" s="186" t="s">
        <v>1143</v>
      </c>
      <c r="D638" s="186" t="s">
        <v>184</v>
      </c>
      <c r="E638" s="187" t="s">
        <v>1134</v>
      </c>
      <c r="F638" s="188" t="s">
        <v>1135</v>
      </c>
      <c r="G638" s="189" t="s">
        <v>187</v>
      </c>
      <c r="H638" s="190">
        <v>234.95</v>
      </c>
      <c r="I638" s="191"/>
      <c r="J638" s="192">
        <f>ROUND(I638*H638,2)</f>
        <v>0</v>
      </c>
      <c r="K638" s="188" t="s">
        <v>188</v>
      </c>
      <c r="L638" s="39"/>
      <c r="M638" s="193" t="s">
        <v>1</v>
      </c>
      <c r="N638" s="194" t="s">
        <v>41</v>
      </c>
      <c r="O638" s="71"/>
      <c r="P638" s="195">
        <f>O638*H638</f>
        <v>0</v>
      </c>
      <c r="Q638" s="195">
        <v>6.0000000000000001E-3</v>
      </c>
      <c r="R638" s="195">
        <f>Q638*H638</f>
        <v>1.4097</v>
      </c>
      <c r="S638" s="195">
        <v>0</v>
      </c>
      <c r="T638" s="196">
        <f>S638*H638</f>
        <v>0</v>
      </c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R638" s="197" t="s">
        <v>258</v>
      </c>
      <c r="AT638" s="197" t="s">
        <v>184</v>
      </c>
      <c r="AU638" s="197" t="s">
        <v>86</v>
      </c>
      <c r="AY638" s="17" t="s">
        <v>182</v>
      </c>
      <c r="BE638" s="198">
        <f>IF(N638="základní",J638,0)</f>
        <v>0</v>
      </c>
      <c r="BF638" s="198">
        <f>IF(N638="snížená",J638,0)</f>
        <v>0</v>
      </c>
      <c r="BG638" s="198">
        <f>IF(N638="zákl. přenesená",J638,0)</f>
        <v>0</v>
      </c>
      <c r="BH638" s="198">
        <f>IF(N638="sníž. přenesená",J638,0)</f>
        <v>0</v>
      </c>
      <c r="BI638" s="198">
        <f>IF(N638="nulová",J638,0)</f>
        <v>0</v>
      </c>
      <c r="BJ638" s="17" t="s">
        <v>84</v>
      </c>
      <c r="BK638" s="198">
        <f>ROUND(I638*H638,2)</f>
        <v>0</v>
      </c>
      <c r="BL638" s="17" t="s">
        <v>258</v>
      </c>
      <c r="BM638" s="197" t="s">
        <v>1144</v>
      </c>
    </row>
    <row r="639" spans="1:65" s="13" customFormat="1" ht="11.25">
      <c r="B639" s="199"/>
      <c r="C639" s="200"/>
      <c r="D639" s="201" t="s">
        <v>199</v>
      </c>
      <c r="E639" s="202" t="s">
        <v>1</v>
      </c>
      <c r="F639" s="203" t="s">
        <v>1145</v>
      </c>
      <c r="G639" s="200"/>
      <c r="H639" s="204">
        <v>229.45</v>
      </c>
      <c r="I639" s="205"/>
      <c r="J639" s="200"/>
      <c r="K639" s="200"/>
      <c r="L639" s="206"/>
      <c r="M639" s="207"/>
      <c r="N639" s="208"/>
      <c r="O639" s="208"/>
      <c r="P639" s="208"/>
      <c r="Q639" s="208"/>
      <c r="R639" s="208"/>
      <c r="S639" s="208"/>
      <c r="T639" s="209"/>
      <c r="AT639" s="210" t="s">
        <v>199</v>
      </c>
      <c r="AU639" s="210" t="s">
        <v>86</v>
      </c>
      <c r="AV639" s="13" t="s">
        <v>86</v>
      </c>
      <c r="AW639" s="13" t="s">
        <v>32</v>
      </c>
      <c r="AX639" s="13" t="s">
        <v>76</v>
      </c>
      <c r="AY639" s="210" t="s">
        <v>182</v>
      </c>
    </row>
    <row r="640" spans="1:65" s="13" customFormat="1" ht="11.25">
      <c r="B640" s="199"/>
      <c r="C640" s="200"/>
      <c r="D640" s="201" t="s">
        <v>199</v>
      </c>
      <c r="E640" s="202" t="s">
        <v>1</v>
      </c>
      <c r="F640" s="203" t="s">
        <v>292</v>
      </c>
      <c r="G640" s="200"/>
      <c r="H640" s="204">
        <v>5.5</v>
      </c>
      <c r="I640" s="205"/>
      <c r="J640" s="200"/>
      <c r="K640" s="200"/>
      <c r="L640" s="206"/>
      <c r="M640" s="207"/>
      <c r="N640" s="208"/>
      <c r="O640" s="208"/>
      <c r="P640" s="208"/>
      <c r="Q640" s="208"/>
      <c r="R640" s="208"/>
      <c r="S640" s="208"/>
      <c r="T640" s="209"/>
      <c r="AT640" s="210" t="s">
        <v>199</v>
      </c>
      <c r="AU640" s="210" t="s">
        <v>86</v>
      </c>
      <c r="AV640" s="13" t="s">
        <v>86</v>
      </c>
      <c r="AW640" s="13" t="s">
        <v>32</v>
      </c>
      <c r="AX640" s="13" t="s">
        <v>76</v>
      </c>
      <c r="AY640" s="210" t="s">
        <v>182</v>
      </c>
    </row>
    <row r="641" spans="1:65" s="14" customFormat="1" ht="11.25">
      <c r="B641" s="211"/>
      <c r="C641" s="212"/>
      <c r="D641" s="201" t="s">
        <v>199</v>
      </c>
      <c r="E641" s="213" t="s">
        <v>1</v>
      </c>
      <c r="F641" s="214" t="s">
        <v>244</v>
      </c>
      <c r="G641" s="212"/>
      <c r="H641" s="215">
        <v>234.95</v>
      </c>
      <c r="I641" s="216"/>
      <c r="J641" s="212"/>
      <c r="K641" s="212"/>
      <c r="L641" s="217"/>
      <c r="M641" s="218"/>
      <c r="N641" s="219"/>
      <c r="O641" s="219"/>
      <c r="P641" s="219"/>
      <c r="Q641" s="219"/>
      <c r="R641" s="219"/>
      <c r="S641" s="219"/>
      <c r="T641" s="220"/>
      <c r="AT641" s="221" t="s">
        <v>199</v>
      </c>
      <c r="AU641" s="221" t="s">
        <v>86</v>
      </c>
      <c r="AV641" s="14" t="s">
        <v>189</v>
      </c>
      <c r="AW641" s="14" t="s">
        <v>32</v>
      </c>
      <c r="AX641" s="14" t="s">
        <v>84</v>
      </c>
      <c r="AY641" s="221" t="s">
        <v>182</v>
      </c>
    </row>
    <row r="642" spans="1:65" s="2" customFormat="1" ht="24">
      <c r="A642" s="34"/>
      <c r="B642" s="35"/>
      <c r="C642" s="232" t="s">
        <v>1146</v>
      </c>
      <c r="D642" s="232" t="s">
        <v>611</v>
      </c>
      <c r="E642" s="233" t="s">
        <v>1147</v>
      </c>
      <c r="F642" s="234" t="s">
        <v>1148</v>
      </c>
      <c r="G642" s="235" t="s">
        <v>187</v>
      </c>
      <c r="H642" s="236">
        <v>246.69800000000001</v>
      </c>
      <c r="I642" s="237"/>
      <c r="J642" s="238">
        <f>ROUND(I642*H642,2)</f>
        <v>0</v>
      </c>
      <c r="K642" s="234" t="s">
        <v>188</v>
      </c>
      <c r="L642" s="239"/>
      <c r="M642" s="240" t="s">
        <v>1</v>
      </c>
      <c r="N642" s="241" t="s">
        <v>41</v>
      </c>
      <c r="O642" s="71"/>
      <c r="P642" s="195">
        <f>O642*H642</f>
        <v>0</v>
      </c>
      <c r="Q642" s="195">
        <v>4.7999999999999996E-3</v>
      </c>
      <c r="R642" s="195">
        <f>Q642*H642</f>
        <v>1.1841503999999998</v>
      </c>
      <c r="S642" s="195">
        <v>0</v>
      </c>
      <c r="T642" s="196">
        <f>S642*H642</f>
        <v>0</v>
      </c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R642" s="197" t="s">
        <v>359</v>
      </c>
      <c r="AT642" s="197" t="s">
        <v>611</v>
      </c>
      <c r="AU642" s="197" t="s">
        <v>86</v>
      </c>
      <c r="AY642" s="17" t="s">
        <v>182</v>
      </c>
      <c r="BE642" s="198">
        <f>IF(N642="základní",J642,0)</f>
        <v>0</v>
      </c>
      <c r="BF642" s="198">
        <f>IF(N642="snížená",J642,0)</f>
        <v>0</v>
      </c>
      <c r="BG642" s="198">
        <f>IF(N642="zákl. přenesená",J642,0)</f>
        <v>0</v>
      </c>
      <c r="BH642" s="198">
        <f>IF(N642="sníž. přenesená",J642,0)</f>
        <v>0</v>
      </c>
      <c r="BI642" s="198">
        <f>IF(N642="nulová",J642,0)</f>
        <v>0</v>
      </c>
      <c r="BJ642" s="17" t="s">
        <v>84</v>
      </c>
      <c r="BK642" s="198">
        <f>ROUND(I642*H642,2)</f>
        <v>0</v>
      </c>
      <c r="BL642" s="17" t="s">
        <v>258</v>
      </c>
      <c r="BM642" s="197" t="s">
        <v>1149</v>
      </c>
    </row>
    <row r="643" spans="1:65" s="13" customFormat="1" ht="11.25">
      <c r="B643" s="199"/>
      <c r="C643" s="200"/>
      <c r="D643" s="201" t="s">
        <v>199</v>
      </c>
      <c r="E643" s="200"/>
      <c r="F643" s="203" t="s">
        <v>1150</v>
      </c>
      <c r="G643" s="200"/>
      <c r="H643" s="204">
        <v>246.69800000000001</v>
      </c>
      <c r="I643" s="205"/>
      <c r="J643" s="200"/>
      <c r="K643" s="200"/>
      <c r="L643" s="206"/>
      <c r="M643" s="207"/>
      <c r="N643" s="208"/>
      <c r="O643" s="208"/>
      <c r="P643" s="208"/>
      <c r="Q643" s="208"/>
      <c r="R643" s="208"/>
      <c r="S643" s="208"/>
      <c r="T643" s="209"/>
      <c r="AT643" s="210" t="s">
        <v>199</v>
      </c>
      <c r="AU643" s="210" t="s">
        <v>86</v>
      </c>
      <c r="AV643" s="13" t="s">
        <v>86</v>
      </c>
      <c r="AW643" s="13" t="s">
        <v>4</v>
      </c>
      <c r="AX643" s="13" t="s">
        <v>84</v>
      </c>
      <c r="AY643" s="210" t="s">
        <v>182</v>
      </c>
    </row>
    <row r="644" spans="1:65" s="2" customFormat="1" ht="24">
      <c r="A644" s="34"/>
      <c r="B644" s="35"/>
      <c r="C644" s="186" t="s">
        <v>1151</v>
      </c>
      <c r="D644" s="186" t="s">
        <v>184</v>
      </c>
      <c r="E644" s="187" t="s">
        <v>1152</v>
      </c>
      <c r="F644" s="188" t="s">
        <v>1153</v>
      </c>
      <c r="G644" s="189" t="s">
        <v>187</v>
      </c>
      <c r="H644" s="190">
        <v>570</v>
      </c>
      <c r="I644" s="191"/>
      <c r="J644" s="192">
        <f>ROUND(I644*H644,2)</f>
        <v>0</v>
      </c>
      <c r="K644" s="188" t="s">
        <v>188</v>
      </c>
      <c r="L644" s="39"/>
      <c r="M644" s="193" t="s">
        <v>1</v>
      </c>
      <c r="N644" s="194" t="s">
        <v>41</v>
      </c>
      <c r="O644" s="71"/>
      <c r="P644" s="195">
        <f>O644*H644</f>
        <v>0</v>
      </c>
      <c r="Q644" s="195">
        <v>0</v>
      </c>
      <c r="R644" s="195">
        <f>Q644*H644</f>
        <v>0</v>
      </c>
      <c r="S644" s="195">
        <v>0</v>
      </c>
      <c r="T644" s="196">
        <f>S644*H644</f>
        <v>0</v>
      </c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R644" s="197" t="s">
        <v>258</v>
      </c>
      <c r="AT644" s="197" t="s">
        <v>184</v>
      </c>
      <c r="AU644" s="197" t="s">
        <v>86</v>
      </c>
      <c r="AY644" s="17" t="s">
        <v>182</v>
      </c>
      <c r="BE644" s="198">
        <f>IF(N644="základní",J644,0)</f>
        <v>0</v>
      </c>
      <c r="BF644" s="198">
        <f>IF(N644="snížená",J644,0)</f>
        <v>0</v>
      </c>
      <c r="BG644" s="198">
        <f>IF(N644="zákl. přenesená",J644,0)</f>
        <v>0</v>
      </c>
      <c r="BH644" s="198">
        <f>IF(N644="sníž. přenesená",J644,0)</f>
        <v>0</v>
      </c>
      <c r="BI644" s="198">
        <f>IF(N644="nulová",J644,0)</f>
        <v>0</v>
      </c>
      <c r="BJ644" s="17" t="s">
        <v>84</v>
      </c>
      <c r="BK644" s="198">
        <f>ROUND(I644*H644,2)</f>
        <v>0</v>
      </c>
      <c r="BL644" s="17" t="s">
        <v>258</v>
      </c>
      <c r="BM644" s="197" t="s">
        <v>1154</v>
      </c>
    </row>
    <row r="645" spans="1:65" s="13" customFormat="1" ht="11.25">
      <c r="B645" s="199"/>
      <c r="C645" s="200"/>
      <c r="D645" s="201" t="s">
        <v>199</v>
      </c>
      <c r="E645" s="202" t="s">
        <v>1</v>
      </c>
      <c r="F645" s="203" t="s">
        <v>1155</v>
      </c>
      <c r="G645" s="200"/>
      <c r="H645" s="204">
        <v>570</v>
      </c>
      <c r="I645" s="205"/>
      <c r="J645" s="200"/>
      <c r="K645" s="200"/>
      <c r="L645" s="206"/>
      <c r="M645" s="207"/>
      <c r="N645" s="208"/>
      <c r="O645" s="208"/>
      <c r="P645" s="208"/>
      <c r="Q645" s="208"/>
      <c r="R645" s="208"/>
      <c r="S645" s="208"/>
      <c r="T645" s="209"/>
      <c r="AT645" s="210" t="s">
        <v>199</v>
      </c>
      <c r="AU645" s="210" t="s">
        <v>86</v>
      </c>
      <c r="AV645" s="13" t="s">
        <v>86</v>
      </c>
      <c r="AW645" s="13" t="s">
        <v>32</v>
      </c>
      <c r="AX645" s="13" t="s">
        <v>84</v>
      </c>
      <c r="AY645" s="210" t="s">
        <v>182</v>
      </c>
    </row>
    <row r="646" spans="1:65" s="2" customFormat="1" ht="44.25" customHeight="1">
      <c r="A646" s="34"/>
      <c r="B646" s="35"/>
      <c r="C646" s="232" t="s">
        <v>1156</v>
      </c>
      <c r="D646" s="232" t="s">
        <v>611</v>
      </c>
      <c r="E646" s="233" t="s">
        <v>1157</v>
      </c>
      <c r="F646" s="234" t="s">
        <v>1158</v>
      </c>
      <c r="G646" s="235" t="s">
        <v>187</v>
      </c>
      <c r="H646" s="236">
        <v>581.4</v>
      </c>
      <c r="I646" s="237"/>
      <c r="J646" s="238">
        <f>ROUND(I646*H646,2)</f>
        <v>0</v>
      </c>
      <c r="K646" s="234" t="s">
        <v>1</v>
      </c>
      <c r="L646" s="239"/>
      <c r="M646" s="240" t="s">
        <v>1</v>
      </c>
      <c r="N646" s="241" t="s">
        <v>41</v>
      </c>
      <c r="O646" s="71"/>
      <c r="P646" s="195">
        <f>O646*H646</f>
        <v>0</v>
      </c>
      <c r="Q646" s="195">
        <v>7.0000000000000001E-3</v>
      </c>
      <c r="R646" s="195">
        <f>Q646*H646</f>
        <v>4.0697999999999999</v>
      </c>
      <c r="S646" s="195">
        <v>0</v>
      </c>
      <c r="T646" s="196">
        <f>S646*H646</f>
        <v>0</v>
      </c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R646" s="197" t="s">
        <v>359</v>
      </c>
      <c r="AT646" s="197" t="s">
        <v>611</v>
      </c>
      <c r="AU646" s="197" t="s">
        <v>86</v>
      </c>
      <c r="AY646" s="17" t="s">
        <v>182</v>
      </c>
      <c r="BE646" s="198">
        <f>IF(N646="základní",J646,0)</f>
        <v>0</v>
      </c>
      <c r="BF646" s="198">
        <f>IF(N646="snížená",J646,0)</f>
        <v>0</v>
      </c>
      <c r="BG646" s="198">
        <f>IF(N646="zákl. přenesená",J646,0)</f>
        <v>0</v>
      </c>
      <c r="BH646" s="198">
        <f>IF(N646="sníž. přenesená",J646,0)</f>
        <v>0</v>
      </c>
      <c r="BI646" s="198">
        <f>IF(N646="nulová",J646,0)</f>
        <v>0</v>
      </c>
      <c r="BJ646" s="17" t="s">
        <v>84</v>
      </c>
      <c r="BK646" s="198">
        <f>ROUND(I646*H646,2)</f>
        <v>0</v>
      </c>
      <c r="BL646" s="17" t="s">
        <v>258</v>
      </c>
      <c r="BM646" s="197" t="s">
        <v>1159</v>
      </c>
    </row>
    <row r="647" spans="1:65" s="2" customFormat="1" ht="24">
      <c r="A647" s="34"/>
      <c r="B647" s="35"/>
      <c r="C647" s="186" t="s">
        <v>1160</v>
      </c>
      <c r="D647" s="186" t="s">
        <v>184</v>
      </c>
      <c r="E647" s="187" t="s">
        <v>1161</v>
      </c>
      <c r="F647" s="188" t="s">
        <v>1162</v>
      </c>
      <c r="G647" s="189" t="s">
        <v>187</v>
      </c>
      <c r="H647" s="190">
        <v>101</v>
      </c>
      <c r="I647" s="191"/>
      <c r="J647" s="192">
        <f>ROUND(I647*H647,2)</f>
        <v>0</v>
      </c>
      <c r="K647" s="188" t="s">
        <v>188</v>
      </c>
      <c r="L647" s="39"/>
      <c r="M647" s="193" t="s">
        <v>1</v>
      </c>
      <c r="N647" s="194" t="s">
        <v>41</v>
      </c>
      <c r="O647" s="71"/>
      <c r="P647" s="195">
        <f>O647*H647</f>
        <v>0</v>
      </c>
      <c r="Q647" s="195">
        <v>0</v>
      </c>
      <c r="R647" s="195">
        <f>Q647*H647</f>
        <v>0</v>
      </c>
      <c r="S647" s="195">
        <v>0</v>
      </c>
      <c r="T647" s="196">
        <f>S647*H647</f>
        <v>0</v>
      </c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R647" s="197" t="s">
        <v>258</v>
      </c>
      <c r="AT647" s="197" t="s">
        <v>184</v>
      </c>
      <c r="AU647" s="197" t="s">
        <v>86</v>
      </c>
      <c r="AY647" s="17" t="s">
        <v>182</v>
      </c>
      <c r="BE647" s="198">
        <f>IF(N647="základní",J647,0)</f>
        <v>0</v>
      </c>
      <c r="BF647" s="198">
        <f>IF(N647="snížená",J647,0)</f>
        <v>0</v>
      </c>
      <c r="BG647" s="198">
        <f>IF(N647="zákl. přenesená",J647,0)</f>
        <v>0</v>
      </c>
      <c r="BH647" s="198">
        <f>IF(N647="sníž. přenesená",J647,0)</f>
        <v>0</v>
      </c>
      <c r="BI647" s="198">
        <f>IF(N647="nulová",J647,0)</f>
        <v>0</v>
      </c>
      <c r="BJ647" s="17" t="s">
        <v>84</v>
      </c>
      <c r="BK647" s="198">
        <f>ROUND(I647*H647,2)</f>
        <v>0</v>
      </c>
      <c r="BL647" s="17" t="s">
        <v>258</v>
      </c>
      <c r="BM647" s="197" t="s">
        <v>1163</v>
      </c>
    </row>
    <row r="648" spans="1:65" s="13" customFormat="1" ht="11.25">
      <c r="B648" s="199"/>
      <c r="C648" s="200"/>
      <c r="D648" s="201" t="s">
        <v>199</v>
      </c>
      <c r="E648" s="202" t="s">
        <v>1</v>
      </c>
      <c r="F648" s="203" t="s">
        <v>1031</v>
      </c>
      <c r="G648" s="200"/>
      <c r="H648" s="204">
        <v>101</v>
      </c>
      <c r="I648" s="205"/>
      <c r="J648" s="200"/>
      <c r="K648" s="200"/>
      <c r="L648" s="206"/>
      <c r="M648" s="207"/>
      <c r="N648" s="208"/>
      <c r="O648" s="208"/>
      <c r="P648" s="208"/>
      <c r="Q648" s="208"/>
      <c r="R648" s="208"/>
      <c r="S648" s="208"/>
      <c r="T648" s="209"/>
      <c r="AT648" s="210" t="s">
        <v>199</v>
      </c>
      <c r="AU648" s="210" t="s">
        <v>86</v>
      </c>
      <c r="AV648" s="13" t="s">
        <v>86</v>
      </c>
      <c r="AW648" s="13" t="s">
        <v>32</v>
      </c>
      <c r="AX648" s="13" t="s">
        <v>84</v>
      </c>
      <c r="AY648" s="210" t="s">
        <v>182</v>
      </c>
    </row>
    <row r="649" spans="1:65" s="2" customFormat="1" ht="24">
      <c r="A649" s="34"/>
      <c r="B649" s="35"/>
      <c r="C649" s="232" t="s">
        <v>1164</v>
      </c>
      <c r="D649" s="232" t="s">
        <v>611</v>
      </c>
      <c r="E649" s="233" t="s">
        <v>1165</v>
      </c>
      <c r="F649" s="234" t="s">
        <v>1166</v>
      </c>
      <c r="G649" s="235" t="s">
        <v>187</v>
      </c>
      <c r="H649" s="236">
        <v>103.02</v>
      </c>
      <c r="I649" s="237"/>
      <c r="J649" s="238">
        <f>ROUND(I649*H649,2)</f>
        <v>0</v>
      </c>
      <c r="K649" s="234" t="s">
        <v>188</v>
      </c>
      <c r="L649" s="239"/>
      <c r="M649" s="240" t="s">
        <v>1</v>
      </c>
      <c r="N649" s="241" t="s">
        <v>41</v>
      </c>
      <c r="O649" s="71"/>
      <c r="P649" s="195">
        <f>O649*H649</f>
        <v>0</v>
      </c>
      <c r="Q649" s="195">
        <v>5.5999999999999999E-3</v>
      </c>
      <c r="R649" s="195">
        <f>Q649*H649</f>
        <v>0.57691199999999998</v>
      </c>
      <c r="S649" s="195">
        <v>0</v>
      </c>
      <c r="T649" s="196">
        <f>S649*H649</f>
        <v>0</v>
      </c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R649" s="197" t="s">
        <v>359</v>
      </c>
      <c r="AT649" s="197" t="s">
        <v>611</v>
      </c>
      <c r="AU649" s="197" t="s">
        <v>86</v>
      </c>
      <c r="AY649" s="17" t="s">
        <v>182</v>
      </c>
      <c r="BE649" s="198">
        <f>IF(N649="základní",J649,0)</f>
        <v>0</v>
      </c>
      <c r="BF649" s="198">
        <f>IF(N649="snížená",J649,0)</f>
        <v>0</v>
      </c>
      <c r="BG649" s="198">
        <f>IF(N649="zákl. přenesená",J649,0)</f>
        <v>0</v>
      </c>
      <c r="BH649" s="198">
        <f>IF(N649="sníž. přenesená",J649,0)</f>
        <v>0</v>
      </c>
      <c r="BI649" s="198">
        <f>IF(N649="nulová",J649,0)</f>
        <v>0</v>
      </c>
      <c r="BJ649" s="17" t="s">
        <v>84</v>
      </c>
      <c r="BK649" s="198">
        <f>ROUND(I649*H649,2)</f>
        <v>0</v>
      </c>
      <c r="BL649" s="17" t="s">
        <v>258</v>
      </c>
      <c r="BM649" s="197" t="s">
        <v>1167</v>
      </c>
    </row>
    <row r="650" spans="1:65" s="13" customFormat="1" ht="11.25">
      <c r="B650" s="199"/>
      <c r="C650" s="200"/>
      <c r="D650" s="201" t="s">
        <v>199</v>
      </c>
      <c r="E650" s="200"/>
      <c r="F650" s="203" t="s">
        <v>1168</v>
      </c>
      <c r="G650" s="200"/>
      <c r="H650" s="204">
        <v>103.02</v>
      </c>
      <c r="I650" s="205"/>
      <c r="J650" s="200"/>
      <c r="K650" s="200"/>
      <c r="L650" s="206"/>
      <c r="M650" s="207"/>
      <c r="N650" s="208"/>
      <c r="O650" s="208"/>
      <c r="P650" s="208"/>
      <c r="Q650" s="208"/>
      <c r="R650" s="208"/>
      <c r="S650" s="208"/>
      <c r="T650" s="209"/>
      <c r="AT650" s="210" t="s">
        <v>199</v>
      </c>
      <c r="AU650" s="210" t="s">
        <v>86</v>
      </c>
      <c r="AV650" s="13" t="s">
        <v>86</v>
      </c>
      <c r="AW650" s="13" t="s">
        <v>4</v>
      </c>
      <c r="AX650" s="13" t="s">
        <v>84</v>
      </c>
      <c r="AY650" s="210" t="s">
        <v>182</v>
      </c>
    </row>
    <row r="651" spans="1:65" s="2" customFormat="1" ht="24">
      <c r="A651" s="34"/>
      <c r="B651" s="35"/>
      <c r="C651" s="232" t="s">
        <v>1169</v>
      </c>
      <c r="D651" s="232" t="s">
        <v>611</v>
      </c>
      <c r="E651" s="233" t="s">
        <v>1170</v>
      </c>
      <c r="F651" s="234" t="s">
        <v>1171</v>
      </c>
      <c r="G651" s="235" t="s">
        <v>187</v>
      </c>
      <c r="H651" s="236">
        <v>103.02</v>
      </c>
      <c r="I651" s="237"/>
      <c r="J651" s="238">
        <f>ROUND(I651*H651,2)</f>
        <v>0</v>
      </c>
      <c r="K651" s="234" t="s">
        <v>188</v>
      </c>
      <c r="L651" s="239"/>
      <c r="M651" s="240" t="s">
        <v>1</v>
      </c>
      <c r="N651" s="241" t="s">
        <v>41</v>
      </c>
      <c r="O651" s="71"/>
      <c r="P651" s="195">
        <f>O651*H651</f>
        <v>0</v>
      </c>
      <c r="Q651" s="195">
        <v>7.0000000000000001E-3</v>
      </c>
      <c r="R651" s="195">
        <f>Q651*H651</f>
        <v>0.72114</v>
      </c>
      <c r="S651" s="195">
        <v>0</v>
      </c>
      <c r="T651" s="196">
        <f>S651*H651</f>
        <v>0</v>
      </c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R651" s="197" t="s">
        <v>359</v>
      </c>
      <c r="AT651" s="197" t="s">
        <v>611</v>
      </c>
      <c r="AU651" s="197" t="s">
        <v>86</v>
      </c>
      <c r="AY651" s="17" t="s">
        <v>182</v>
      </c>
      <c r="BE651" s="198">
        <f>IF(N651="základní",J651,0)</f>
        <v>0</v>
      </c>
      <c r="BF651" s="198">
        <f>IF(N651="snížená",J651,0)</f>
        <v>0</v>
      </c>
      <c r="BG651" s="198">
        <f>IF(N651="zákl. přenesená",J651,0)</f>
        <v>0</v>
      </c>
      <c r="BH651" s="198">
        <f>IF(N651="sníž. přenesená",J651,0)</f>
        <v>0</v>
      </c>
      <c r="BI651" s="198">
        <f>IF(N651="nulová",J651,0)</f>
        <v>0</v>
      </c>
      <c r="BJ651" s="17" t="s">
        <v>84</v>
      </c>
      <c r="BK651" s="198">
        <f>ROUND(I651*H651,2)</f>
        <v>0</v>
      </c>
      <c r="BL651" s="17" t="s">
        <v>258</v>
      </c>
      <c r="BM651" s="197" t="s">
        <v>1172</v>
      </c>
    </row>
    <row r="652" spans="1:65" s="13" customFormat="1" ht="11.25">
      <c r="B652" s="199"/>
      <c r="C652" s="200"/>
      <c r="D652" s="201" t="s">
        <v>199</v>
      </c>
      <c r="E652" s="200"/>
      <c r="F652" s="203" t="s">
        <v>1168</v>
      </c>
      <c r="G652" s="200"/>
      <c r="H652" s="204">
        <v>103.02</v>
      </c>
      <c r="I652" s="205"/>
      <c r="J652" s="200"/>
      <c r="K652" s="200"/>
      <c r="L652" s="206"/>
      <c r="M652" s="207"/>
      <c r="N652" s="208"/>
      <c r="O652" s="208"/>
      <c r="P652" s="208"/>
      <c r="Q652" s="208"/>
      <c r="R652" s="208"/>
      <c r="S652" s="208"/>
      <c r="T652" s="209"/>
      <c r="AT652" s="210" t="s">
        <v>199</v>
      </c>
      <c r="AU652" s="210" t="s">
        <v>86</v>
      </c>
      <c r="AV652" s="13" t="s">
        <v>86</v>
      </c>
      <c r="AW652" s="13" t="s">
        <v>4</v>
      </c>
      <c r="AX652" s="13" t="s">
        <v>84</v>
      </c>
      <c r="AY652" s="210" t="s">
        <v>182</v>
      </c>
    </row>
    <row r="653" spans="1:65" s="2" customFormat="1" ht="24">
      <c r="A653" s="34"/>
      <c r="B653" s="35"/>
      <c r="C653" s="186" t="s">
        <v>1173</v>
      </c>
      <c r="D653" s="186" t="s">
        <v>184</v>
      </c>
      <c r="E653" s="187" t="s">
        <v>1161</v>
      </c>
      <c r="F653" s="188" t="s">
        <v>1162</v>
      </c>
      <c r="G653" s="189" t="s">
        <v>187</v>
      </c>
      <c r="H653" s="190">
        <v>442</v>
      </c>
      <c r="I653" s="191"/>
      <c r="J653" s="192">
        <f>ROUND(I653*H653,2)</f>
        <v>0</v>
      </c>
      <c r="K653" s="188" t="s">
        <v>188</v>
      </c>
      <c r="L653" s="39"/>
      <c r="M653" s="193" t="s">
        <v>1</v>
      </c>
      <c r="N653" s="194" t="s">
        <v>41</v>
      </c>
      <c r="O653" s="71"/>
      <c r="P653" s="195">
        <f>O653*H653</f>
        <v>0</v>
      </c>
      <c r="Q653" s="195">
        <v>0</v>
      </c>
      <c r="R653" s="195">
        <f>Q653*H653</f>
        <v>0</v>
      </c>
      <c r="S653" s="195">
        <v>0</v>
      </c>
      <c r="T653" s="196">
        <f>S653*H653</f>
        <v>0</v>
      </c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R653" s="197" t="s">
        <v>258</v>
      </c>
      <c r="AT653" s="197" t="s">
        <v>184</v>
      </c>
      <c r="AU653" s="197" t="s">
        <v>86</v>
      </c>
      <c r="AY653" s="17" t="s">
        <v>182</v>
      </c>
      <c r="BE653" s="198">
        <f>IF(N653="základní",J653,0)</f>
        <v>0</v>
      </c>
      <c r="BF653" s="198">
        <f>IF(N653="snížená",J653,0)</f>
        <v>0</v>
      </c>
      <c r="BG653" s="198">
        <f>IF(N653="zákl. přenesená",J653,0)</f>
        <v>0</v>
      </c>
      <c r="BH653" s="198">
        <f>IF(N653="sníž. přenesená",J653,0)</f>
        <v>0</v>
      </c>
      <c r="BI653" s="198">
        <f>IF(N653="nulová",J653,0)</f>
        <v>0</v>
      </c>
      <c r="BJ653" s="17" t="s">
        <v>84</v>
      </c>
      <c r="BK653" s="198">
        <f>ROUND(I653*H653,2)</f>
        <v>0</v>
      </c>
      <c r="BL653" s="17" t="s">
        <v>258</v>
      </c>
      <c r="BM653" s="197" t="s">
        <v>1174</v>
      </c>
    </row>
    <row r="654" spans="1:65" s="13" customFormat="1" ht="11.25">
      <c r="B654" s="199"/>
      <c r="C654" s="200"/>
      <c r="D654" s="201" t="s">
        <v>199</v>
      </c>
      <c r="E654" s="202" t="s">
        <v>1</v>
      </c>
      <c r="F654" s="203" t="s">
        <v>1032</v>
      </c>
      <c r="G654" s="200"/>
      <c r="H654" s="204">
        <v>442</v>
      </c>
      <c r="I654" s="205"/>
      <c r="J654" s="200"/>
      <c r="K654" s="200"/>
      <c r="L654" s="206"/>
      <c r="M654" s="207"/>
      <c r="N654" s="208"/>
      <c r="O654" s="208"/>
      <c r="P654" s="208"/>
      <c r="Q654" s="208"/>
      <c r="R654" s="208"/>
      <c r="S654" s="208"/>
      <c r="T654" s="209"/>
      <c r="AT654" s="210" t="s">
        <v>199</v>
      </c>
      <c r="AU654" s="210" t="s">
        <v>86</v>
      </c>
      <c r="AV654" s="13" t="s">
        <v>86</v>
      </c>
      <c r="AW654" s="13" t="s">
        <v>32</v>
      </c>
      <c r="AX654" s="13" t="s">
        <v>84</v>
      </c>
      <c r="AY654" s="210" t="s">
        <v>182</v>
      </c>
    </row>
    <row r="655" spans="1:65" s="2" customFormat="1" ht="24">
      <c r="A655" s="34"/>
      <c r="B655" s="35"/>
      <c r="C655" s="232" t="s">
        <v>1175</v>
      </c>
      <c r="D655" s="232" t="s">
        <v>611</v>
      </c>
      <c r="E655" s="233" t="s">
        <v>1176</v>
      </c>
      <c r="F655" s="234" t="s">
        <v>1177</v>
      </c>
      <c r="G655" s="235" t="s">
        <v>187</v>
      </c>
      <c r="H655" s="236">
        <v>450.84</v>
      </c>
      <c r="I655" s="237"/>
      <c r="J655" s="238">
        <f>ROUND(I655*H655,2)</f>
        <v>0</v>
      </c>
      <c r="K655" s="234" t="s">
        <v>188</v>
      </c>
      <c r="L655" s="239"/>
      <c r="M655" s="240" t="s">
        <v>1</v>
      </c>
      <c r="N655" s="241" t="s">
        <v>41</v>
      </c>
      <c r="O655" s="71"/>
      <c r="P655" s="195">
        <f>O655*H655</f>
        <v>0</v>
      </c>
      <c r="Q655" s="195">
        <v>5.4000000000000003E-3</v>
      </c>
      <c r="R655" s="195">
        <f>Q655*H655</f>
        <v>2.434536</v>
      </c>
      <c r="S655" s="195">
        <v>0</v>
      </c>
      <c r="T655" s="196">
        <f>S655*H655</f>
        <v>0</v>
      </c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R655" s="197" t="s">
        <v>359</v>
      </c>
      <c r="AT655" s="197" t="s">
        <v>611</v>
      </c>
      <c r="AU655" s="197" t="s">
        <v>86</v>
      </c>
      <c r="AY655" s="17" t="s">
        <v>182</v>
      </c>
      <c r="BE655" s="198">
        <f>IF(N655="základní",J655,0)</f>
        <v>0</v>
      </c>
      <c r="BF655" s="198">
        <f>IF(N655="snížená",J655,0)</f>
        <v>0</v>
      </c>
      <c r="BG655" s="198">
        <f>IF(N655="zákl. přenesená",J655,0)</f>
        <v>0</v>
      </c>
      <c r="BH655" s="198">
        <f>IF(N655="sníž. přenesená",J655,0)</f>
        <v>0</v>
      </c>
      <c r="BI655" s="198">
        <f>IF(N655="nulová",J655,0)</f>
        <v>0</v>
      </c>
      <c r="BJ655" s="17" t="s">
        <v>84</v>
      </c>
      <c r="BK655" s="198">
        <f>ROUND(I655*H655,2)</f>
        <v>0</v>
      </c>
      <c r="BL655" s="17" t="s">
        <v>258</v>
      </c>
      <c r="BM655" s="197" t="s">
        <v>1178</v>
      </c>
    </row>
    <row r="656" spans="1:65" s="13" customFormat="1" ht="11.25">
      <c r="B656" s="199"/>
      <c r="C656" s="200"/>
      <c r="D656" s="201" t="s">
        <v>199</v>
      </c>
      <c r="E656" s="200"/>
      <c r="F656" s="203" t="s">
        <v>1179</v>
      </c>
      <c r="G656" s="200"/>
      <c r="H656" s="204">
        <v>450.84</v>
      </c>
      <c r="I656" s="205"/>
      <c r="J656" s="200"/>
      <c r="K656" s="200"/>
      <c r="L656" s="206"/>
      <c r="M656" s="207"/>
      <c r="N656" s="208"/>
      <c r="O656" s="208"/>
      <c r="P656" s="208"/>
      <c r="Q656" s="208"/>
      <c r="R656" s="208"/>
      <c r="S656" s="208"/>
      <c r="T656" s="209"/>
      <c r="AT656" s="210" t="s">
        <v>199</v>
      </c>
      <c r="AU656" s="210" t="s">
        <v>86</v>
      </c>
      <c r="AV656" s="13" t="s">
        <v>86</v>
      </c>
      <c r="AW656" s="13" t="s">
        <v>4</v>
      </c>
      <c r="AX656" s="13" t="s">
        <v>84</v>
      </c>
      <c r="AY656" s="210" t="s">
        <v>182</v>
      </c>
    </row>
    <row r="657" spans="1:65" s="2" customFormat="1" ht="24">
      <c r="A657" s="34"/>
      <c r="B657" s="35"/>
      <c r="C657" s="232" t="s">
        <v>1180</v>
      </c>
      <c r="D657" s="232" t="s">
        <v>611</v>
      </c>
      <c r="E657" s="233" t="s">
        <v>1181</v>
      </c>
      <c r="F657" s="234" t="s">
        <v>1182</v>
      </c>
      <c r="G657" s="235" t="s">
        <v>187</v>
      </c>
      <c r="H657" s="236">
        <v>450.84</v>
      </c>
      <c r="I657" s="237"/>
      <c r="J657" s="238">
        <f>ROUND(I657*H657,2)</f>
        <v>0</v>
      </c>
      <c r="K657" s="234" t="s">
        <v>188</v>
      </c>
      <c r="L657" s="239"/>
      <c r="M657" s="240" t="s">
        <v>1</v>
      </c>
      <c r="N657" s="241" t="s">
        <v>41</v>
      </c>
      <c r="O657" s="71"/>
      <c r="P657" s="195">
        <f>O657*H657</f>
        <v>0</v>
      </c>
      <c r="Q657" s="195">
        <v>6.0000000000000001E-3</v>
      </c>
      <c r="R657" s="195">
        <f>Q657*H657</f>
        <v>2.7050399999999999</v>
      </c>
      <c r="S657" s="195">
        <v>0</v>
      </c>
      <c r="T657" s="196">
        <f>S657*H657</f>
        <v>0</v>
      </c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R657" s="197" t="s">
        <v>359</v>
      </c>
      <c r="AT657" s="197" t="s">
        <v>611</v>
      </c>
      <c r="AU657" s="197" t="s">
        <v>86</v>
      </c>
      <c r="AY657" s="17" t="s">
        <v>182</v>
      </c>
      <c r="BE657" s="198">
        <f>IF(N657="základní",J657,0)</f>
        <v>0</v>
      </c>
      <c r="BF657" s="198">
        <f>IF(N657="snížená",J657,0)</f>
        <v>0</v>
      </c>
      <c r="BG657" s="198">
        <f>IF(N657="zákl. přenesená",J657,0)</f>
        <v>0</v>
      </c>
      <c r="BH657" s="198">
        <f>IF(N657="sníž. přenesená",J657,0)</f>
        <v>0</v>
      </c>
      <c r="BI657" s="198">
        <f>IF(N657="nulová",J657,0)</f>
        <v>0</v>
      </c>
      <c r="BJ657" s="17" t="s">
        <v>84</v>
      </c>
      <c r="BK657" s="198">
        <f>ROUND(I657*H657,2)</f>
        <v>0</v>
      </c>
      <c r="BL657" s="17" t="s">
        <v>258</v>
      </c>
      <c r="BM657" s="197" t="s">
        <v>1183</v>
      </c>
    </row>
    <row r="658" spans="1:65" s="13" customFormat="1" ht="11.25">
      <c r="B658" s="199"/>
      <c r="C658" s="200"/>
      <c r="D658" s="201" t="s">
        <v>199</v>
      </c>
      <c r="E658" s="200"/>
      <c r="F658" s="203" t="s">
        <v>1179</v>
      </c>
      <c r="G658" s="200"/>
      <c r="H658" s="204">
        <v>450.84</v>
      </c>
      <c r="I658" s="205"/>
      <c r="J658" s="200"/>
      <c r="K658" s="200"/>
      <c r="L658" s="206"/>
      <c r="M658" s="207"/>
      <c r="N658" s="208"/>
      <c r="O658" s="208"/>
      <c r="P658" s="208"/>
      <c r="Q658" s="208"/>
      <c r="R658" s="208"/>
      <c r="S658" s="208"/>
      <c r="T658" s="209"/>
      <c r="AT658" s="210" t="s">
        <v>199</v>
      </c>
      <c r="AU658" s="210" t="s">
        <v>86</v>
      </c>
      <c r="AV658" s="13" t="s">
        <v>86</v>
      </c>
      <c r="AW658" s="13" t="s">
        <v>4</v>
      </c>
      <c r="AX658" s="13" t="s">
        <v>84</v>
      </c>
      <c r="AY658" s="210" t="s">
        <v>182</v>
      </c>
    </row>
    <row r="659" spans="1:65" s="2" customFormat="1" ht="24">
      <c r="A659" s="34"/>
      <c r="B659" s="35"/>
      <c r="C659" s="186" t="s">
        <v>1184</v>
      </c>
      <c r="D659" s="186" t="s">
        <v>184</v>
      </c>
      <c r="E659" s="187" t="s">
        <v>1161</v>
      </c>
      <c r="F659" s="188" t="s">
        <v>1162</v>
      </c>
      <c r="G659" s="189" t="s">
        <v>187</v>
      </c>
      <c r="H659" s="190">
        <v>118</v>
      </c>
      <c r="I659" s="191"/>
      <c r="J659" s="192">
        <f>ROUND(I659*H659,2)</f>
        <v>0</v>
      </c>
      <c r="K659" s="188" t="s">
        <v>188</v>
      </c>
      <c r="L659" s="39"/>
      <c r="M659" s="193" t="s">
        <v>1</v>
      </c>
      <c r="N659" s="194" t="s">
        <v>41</v>
      </c>
      <c r="O659" s="71"/>
      <c r="P659" s="195">
        <f>O659*H659</f>
        <v>0</v>
      </c>
      <c r="Q659" s="195">
        <v>0</v>
      </c>
      <c r="R659" s="195">
        <f>Q659*H659</f>
        <v>0</v>
      </c>
      <c r="S659" s="195">
        <v>0</v>
      </c>
      <c r="T659" s="196">
        <f>S659*H659</f>
        <v>0</v>
      </c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R659" s="197" t="s">
        <v>258</v>
      </c>
      <c r="AT659" s="197" t="s">
        <v>184</v>
      </c>
      <c r="AU659" s="197" t="s">
        <v>86</v>
      </c>
      <c r="AY659" s="17" t="s">
        <v>182</v>
      </c>
      <c r="BE659" s="198">
        <f>IF(N659="základní",J659,0)</f>
        <v>0</v>
      </c>
      <c r="BF659" s="198">
        <f>IF(N659="snížená",J659,0)</f>
        <v>0</v>
      </c>
      <c r="BG659" s="198">
        <f>IF(N659="zákl. přenesená",J659,0)</f>
        <v>0</v>
      </c>
      <c r="BH659" s="198">
        <f>IF(N659="sníž. přenesená",J659,0)</f>
        <v>0</v>
      </c>
      <c r="BI659" s="198">
        <f>IF(N659="nulová",J659,0)</f>
        <v>0</v>
      </c>
      <c r="BJ659" s="17" t="s">
        <v>84</v>
      </c>
      <c r="BK659" s="198">
        <f>ROUND(I659*H659,2)</f>
        <v>0</v>
      </c>
      <c r="BL659" s="17" t="s">
        <v>258</v>
      </c>
      <c r="BM659" s="197" t="s">
        <v>1185</v>
      </c>
    </row>
    <row r="660" spans="1:65" s="13" customFormat="1" ht="11.25">
      <c r="B660" s="199"/>
      <c r="C660" s="200"/>
      <c r="D660" s="201" t="s">
        <v>199</v>
      </c>
      <c r="E660" s="202" t="s">
        <v>1</v>
      </c>
      <c r="F660" s="203" t="s">
        <v>1186</v>
      </c>
      <c r="G660" s="200"/>
      <c r="H660" s="204">
        <v>118</v>
      </c>
      <c r="I660" s="205"/>
      <c r="J660" s="200"/>
      <c r="K660" s="200"/>
      <c r="L660" s="206"/>
      <c r="M660" s="207"/>
      <c r="N660" s="208"/>
      <c r="O660" s="208"/>
      <c r="P660" s="208"/>
      <c r="Q660" s="208"/>
      <c r="R660" s="208"/>
      <c r="S660" s="208"/>
      <c r="T660" s="209"/>
      <c r="AT660" s="210" t="s">
        <v>199</v>
      </c>
      <c r="AU660" s="210" t="s">
        <v>86</v>
      </c>
      <c r="AV660" s="13" t="s">
        <v>86</v>
      </c>
      <c r="AW660" s="13" t="s">
        <v>32</v>
      </c>
      <c r="AX660" s="13" t="s">
        <v>84</v>
      </c>
      <c r="AY660" s="210" t="s">
        <v>182</v>
      </c>
    </row>
    <row r="661" spans="1:65" s="2" customFormat="1" ht="24">
      <c r="A661" s="34"/>
      <c r="B661" s="35"/>
      <c r="C661" s="232" t="s">
        <v>1187</v>
      </c>
      <c r="D661" s="232" t="s">
        <v>611</v>
      </c>
      <c r="E661" s="233" t="s">
        <v>1188</v>
      </c>
      <c r="F661" s="234" t="s">
        <v>1189</v>
      </c>
      <c r="G661" s="235" t="s">
        <v>187</v>
      </c>
      <c r="H661" s="236">
        <v>120.36</v>
      </c>
      <c r="I661" s="237"/>
      <c r="J661" s="238">
        <f>ROUND(I661*H661,2)</f>
        <v>0</v>
      </c>
      <c r="K661" s="234" t="s">
        <v>188</v>
      </c>
      <c r="L661" s="239"/>
      <c r="M661" s="240" t="s">
        <v>1</v>
      </c>
      <c r="N661" s="241" t="s">
        <v>41</v>
      </c>
      <c r="O661" s="71"/>
      <c r="P661" s="195">
        <f>O661*H661</f>
        <v>0</v>
      </c>
      <c r="Q661" s="195">
        <v>4.5500000000000002E-3</v>
      </c>
      <c r="R661" s="195">
        <f>Q661*H661</f>
        <v>0.54763800000000007</v>
      </c>
      <c r="S661" s="195">
        <v>0</v>
      </c>
      <c r="T661" s="196">
        <f>S661*H661</f>
        <v>0</v>
      </c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R661" s="197" t="s">
        <v>359</v>
      </c>
      <c r="AT661" s="197" t="s">
        <v>611</v>
      </c>
      <c r="AU661" s="197" t="s">
        <v>86</v>
      </c>
      <c r="AY661" s="17" t="s">
        <v>182</v>
      </c>
      <c r="BE661" s="198">
        <f>IF(N661="základní",J661,0)</f>
        <v>0</v>
      </c>
      <c r="BF661" s="198">
        <f>IF(N661="snížená",J661,0)</f>
        <v>0</v>
      </c>
      <c r="BG661" s="198">
        <f>IF(N661="zákl. přenesená",J661,0)</f>
        <v>0</v>
      </c>
      <c r="BH661" s="198">
        <f>IF(N661="sníž. přenesená",J661,0)</f>
        <v>0</v>
      </c>
      <c r="BI661" s="198">
        <f>IF(N661="nulová",J661,0)</f>
        <v>0</v>
      </c>
      <c r="BJ661" s="17" t="s">
        <v>84</v>
      </c>
      <c r="BK661" s="198">
        <f>ROUND(I661*H661,2)</f>
        <v>0</v>
      </c>
      <c r="BL661" s="17" t="s">
        <v>258</v>
      </c>
      <c r="BM661" s="197" t="s">
        <v>1190</v>
      </c>
    </row>
    <row r="662" spans="1:65" s="13" customFormat="1" ht="11.25">
      <c r="B662" s="199"/>
      <c r="C662" s="200"/>
      <c r="D662" s="201" t="s">
        <v>199</v>
      </c>
      <c r="E662" s="200"/>
      <c r="F662" s="203" t="s">
        <v>1191</v>
      </c>
      <c r="G662" s="200"/>
      <c r="H662" s="204">
        <v>120.36</v>
      </c>
      <c r="I662" s="205"/>
      <c r="J662" s="200"/>
      <c r="K662" s="200"/>
      <c r="L662" s="206"/>
      <c r="M662" s="207"/>
      <c r="N662" s="208"/>
      <c r="O662" s="208"/>
      <c r="P662" s="208"/>
      <c r="Q662" s="208"/>
      <c r="R662" s="208"/>
      <c r="S662" s="208"/>
      <c r="T662" s="209"/>
      <c r="AT662" s="210" t="s">
        <v>199</v>
      </c>
      <c r="AU662" s="210" t="s">
        <v>86</v>
      </c>
      <c r="AV662" s="13" t="s">
        <v>86</v>
      </c>
      <c r="AW662" s="13" t="s">
        <v>4</v>
      </c>
      <c r="AX662" s="13" t="s">
        <v>84</v>
      </c>
      <c r="AY662" s="210" t="s">
        <v>182</v>
      </c>
    </row>
    <row r="663" spans="1:65" s="2" customFormat="1" ht="24">
      <c r="A663" s="34"/>
      <c r="B663" s="35"/>
      <c r="C663" s="232" t="s">
        <v>1192</v>
      </c>
      <c r="D663" s="232" t="s">
        <v>611</v>
      </c>
      <c r="E663" s="233" t="s">
        <v>1170</v>
      </c>
      <c r="F663" s="234" t="s">
        <v>1171</v>
      </c>
      <c r="G663" s="235" t="s">
        <v>187</v>
      </c>
      <c r="H663" s="236">
        <v>120.36</v>
      </c>
      <c r="I663" s="237"/>
      <c r="J663" s="238">
        <f>ROUND(I663*H663,2)</f>
        <v>0</v>
      </c>
      <c r="K663" s="234" t="s">
        <v>188</v>
      </c>
      <c r="L663" s="239"/>
      <c r="M663" s="240" t="s">
        <v>1</v>
      </c>
      <c r="N663" s="241" t="s">
        <v>41</v>
      </c>
      <c r="O663" s="71"/>
      <c r="P663" s="195">
        <f>O663*H663</f>
        <v>0</v>
      </c>
      <c r="Q663" s="195">
        <v>7.0000000000000001E-3</v>
      </c>
      <c r="R663" s="195">
        <f>Q663*H663</f>
        <v>0.84252000000000005</v>
      </c>
      <c r="S663" s="195">
        <v>0</v>
      </c>
      <c r="T663" s="196">
        <f>S663*H663</f>
        <v>0</v>
      </c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R663" s="197" t="s">
        <v>359</v>
      </c>
      <c r="AT663" s="197" t="s">
        <v>611</v>
      </c>
      <c r="AU663" s="197" t="s">
        <v>86</v>
      </c>
      <c r="AY663" s="17" t="s">
        <v>182</v>
      </c>
      <c r="BE663" s="198">
        <f>IF(N663="základní",J663,0)</f>
        <v>0</v>
      </c>
      <c r="BF663" s="198">
        <f>IF(N663="snížená",J663,0)</f>
        <v>0</v>
      </c>
      <c r="BG663" s="198">
        <f>IF(N663="zákl. přenesená",J663,0)</f>
        <v>0</v>
      </c>
      <c r="BH663" s="198">
        <f>IF(N663="sníž. přenesená",J663,0)</f>
        <v>0</v>
      </c>
      <c r="BI663" s="198">
        <f>IF(N663="nulová",J663,0)</f>
        <v>0</v>
      </c>
      <c r="BJ663" s="17" t="s">
        <v>84</v>
      </c>
      <c r="BK663" s="198">
        <f>ROUND(I663*H663,2)</f>
        <v>0</v>
      </c>
      <c r="BL663" s="17" t="s">
        <v>258</v>
      </c>
      <c r="BM663" s="197" t="s">
        <v>1193</v>
      </c>
    </row>
    <row r="664" spans="1:65" s="13" customFormat="1" ht="11.25">
      <c r="B664" s="199"/>
      <c r="C664" s="200"/>
      <c r="D664" s="201" t="s">
        <v>199</v>
      </c>
      <c r="E664" s="200"/>
      <c r="F664" s="203" t="s">
        <v>1191</v>
      </c>
      <c r="G664" s="200"/>
      <c r="H664" s="204">
        <v>120.36</v>
      </c>
      <c r="I664" s="205"/>
      <c r="J664" s="200"/>
      <c r="K664" s="200"/>
      <c r="L664" s="206"/>
      <c r="M664" s="207"/>
      <c r="N664" s="208"/>
      <c r="O664" s="208"/>
      <c r="P664" s="208"/>
      <c r="Q664" s="208"/>
      <c r="R664" s="208"/>
      <c r="S664" s="208"/>
      <c r="T664" s="209"/>
      <c r="AT664" s="210" t="s">
        <v>199</v>
      </c>
      <c r="AU664" s="210" t="s">
        <v>86</v>
      </c>
      <c r="AV664" s="13" t="s">
        <v>86</v>
      </c>
      <c r="AW664" s="13" t="s">
        <v>4</v>
      </c>
      <c r="AX664" s="13" t="s">
        <v>84</v>
      </c>
      <c r="AY664" s="210" t="s">
        <v>182</v>
      </c>
    </row>
    <row r="665" spans="1:65" s="2" customFormat="1" ht="24">
      <c r="A665" s="34"/>
      <c r="B665" s="35"/>
      <c r="C665" s="186" t="s">
        <v>1194</v>
      </c>
      <c r="D665" s="186" t="s">
        <v>184</v>
      </c>
      <c r="E665" s="187" t="s">
        <v>1195</v>
      </c>
      <c r="F665" s="188" t="s">
        <v>1196</v>
      </c>
      <c r="G665" s="189" t="s">
        <v>1001</v>
      </c>
      <c r="H665" s="242"/>
      <c r="I665" s="191"/>
      <c r="J665" s="192">
        <f>ROUND(I665*H665,2)</f>
        <v>0</v>
      </c>
      <c r="K665" s="188" t="s">
        <v>188</v>
      </c>
      <c r="L665" s="39"/>
      <c r="M665" s="193" t="s">
        <v>1</v>
      </c>
      <c r="N665" s="194" t="s">
        <v>41</v>
      </c>
      <c r="O665" s="71"/>
      <c r="P665" s="195">
        <f>O665*H665</f>
        <v>0</v>
      </c>
      <c r="Q665" s="195">
        <v>0</v>
      </c>
      <c r="R665" s="195">
        <f>Q665*H665</f>
        <v>0</v>
      </c>
      <c r="S665" s="195">
        <v>0</v>
      </c>
      <c r="T665" s="196">
        <f>S665*H665</f>
        <v>0</v>
      </c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R665" s="197" t="s">
        <v>258</v>
      </c>
      <c r="AT665" s="197" t="s">
        <v>184</v>
      </c>
      <c r="AU665" s="197" t="s">
        <v>86</v>
      </c>
      <c r="AY665" s="17" t="s">
        <v>182</v>
      </c>
      <c r="BE665" s="198">
        <f>IF(N665="základní",J665,0)</f>
        <v>0</v>
      </c>
      <c r="BF665" s="198">
        <f>IF(N665="snížená",J665,0)</f>
        <v>0</v>
      </c>
      <c r="BG665" s="198">
        <f>IF(N665="zákl. přenesená",J665,0)</f>
        <v>0</v>
      </c>
      <c r="BH665" s="198">
        <f>IF(N665="sníž. přenesená",J665,0)</f>
        <v>0</v>
      </c>
      <c r="BI665" s="198">
        <f>IF(N665="nulová",J665,0)</f>
        <v>0</v>
      </c>
      <c r="BJ665" s="17" t="s">
        <v>84</v>
      </c>
      <c r="BK665" s="198">
        <f>ROUND(I665*H665,2)</f>
        <v>0</v>
      </c>
      <c r="BL665" s="17" t="s">
        <v>258</v>
      </c>
      <c r="BM665" s="197" t="s">
        <v>1197</v>
      </c>
    </row>
    <row r="666" spans="1:65" s="12" customFormat="1" ht="22.9" customHeight="1">
      <c r="B666" s="170"/>
      <c r="C666" s="171"/>
      <c r="D666" s="172" t="s">
        <v>75</v>
      </c>
      <c r="E666" s="184" t="s">
        <v>1198</v>
      </c>
      <c r="F666" s="184" t="s">
        <v>1199</v>
      </c>
      <c r="G666" s="171"/>
      <c r="H666" s="171"/>
      <c r="I666" s="174"/>
      <c r="J666" s="185">
        <f>BK666</f>
        <v>0</v>
      </c>
      <c r="K666" s="171"/>
      <c r="L666" s="176"/>
      <c r="M666" s="177"/>
      <c r="N666" s="178"/>
      <c r="O666" s="178"/>
      <c r="P666" s="179">
        <f>SUM(P667:P688)</f>
        <v>0</v>
      </c>
      <c r="Q666" s="178"/>
      <c r="R666" s="179">
        <f>SUM(R667:R688)</f>
        <v>7.6636652399999994</v>
      </c>
      <c r="S666" s="178"/>
      <c r="T666" s="180">
        <f>SUM(T667:T688)</f>
        <v>0</v>
      </c>
      <c r="AR666" s="181" t="s">
        <v>86</v>
      </c>
      <c r="AT666" s="182" t="s">
        <v>75</v>
      </c>
      <c r="AU666" s="182" t="s">
        <v>84</v>
      </c>
      <c r="AY666" s="181" t="s">
        <v>182</v>
      </c>
      <c r="BK666" s="183">
        <f>SUM(BK667:BK688)</f>
        <v>0</v>
      </c>
    </row>
    <row r="667" spans="1:65" s="2" customFormat="1" ht="24">
      <c r="A667" s="34"/>
      <c r="B667" s="35"/>
      <c r="C667" s="186" t="s">
        <v>1200</v>
      </c>
      <c r="D667" s="186" t="s">
        <v>184</v>
      </c>
      <c r="E667" s="187" t="s">
        <v>1201</v>
      </c>
      <c r="F667" s="188" t="s">
        <v>1202</v>
      </c>
      <c r="G667" s="189" t="s">
        <v>187</v>
      </c>
      <c r="H667" s="190">
        <v>1605.61</v>
      </c>
      <c r="I667" s="191"/>
      <c r="J667" s="192">
        <f>ROUND(I667*H667,2)</f>
        <v>0</v>
      </c>
      <c r="K667" s="188" t="s">
        <v>188</v>
      </c>
      <c r="L667" s="39"/>
      <c r="M667" s="193" t="s">
        <v>1</v>
      </c>
      <c r="N667" s="194" t="s">
        <v>41</v>
      </c>
      <c r="O667" s="71"/>
      <c r="P667" s="195">
        <f>O667*H667</f>
        <v>0</v>
      </c>
      <c r="Q667" s="195">
        <v>1.1800000000000001E-3</v>
      </c>
      <c r="R667" s="195">
        <f>Q667*H667</f>
        <v>1.8946198000000001</v>
      </c>
      <c r="S667" s="195">
        <v>0</v>
      </c>
      <c r="T667" s="196">
        <f>S667*H667</f>
        <v>0</v>
      </c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R667" s="197" t="s">
        <v>258</v>
      </c>
      <c r="AT667" s="197" t="s">
        <v>184</v>
      </c>
      <c r="AU667" s="197" t="s">
        <v>86</v>
      </c>
      <c r="AY667" s="17" t="s">
        <v>182</v>
      </c>
      <c r="BE667" s="198">
        <f>IF(N667="základní",J667,0)</f>
        <v>0</v>
      </c>
      <c r="BF667" s="198">
        <f>IF(N667="snížená",J667,0)</f>
        <v>0</v>
      </c>
      <c r="BG667" s="198">
        <f>IF(N667="zákl. přenesená",J667,0)</f>
        <v>0</v>
      </c>
      <c r="BH667" s="198">
        <f>IF(N667="sníž. přenesená",J667,0)</f>
        <v>0</v>
      </c>
      <c r="BI667" s="198">
        <f>IF(N667="nulová",J667,0)</f>
        <v>0</v>
      </c>
      <c r="BJ667" s="17" t="s">
        <v>84</v>
      </c>
      <c r="BK667" s="198">
        <f>ROUND(I667*H667,2)</f>
        <v>0</v>
      </c>
      <c r="BL667" s="17" t="s">
        <v>258</v>
      </c>
      <c r="BM667" s="197" t="s">
        <v>1203</v>
      </c>
    </row>
    <row r="668" spans="1:65" s="15" customFormat="1" ht="11.25">
      <c r="B668" s="222"/>
      <c r="C668" s="223"/>
      <c r="D668" s="201" t="s">
        <v>199</v>
      </c>
      <c r="E668" s="224" t="s">
        <v>1</v>
      </c>
      <c r="F668" s="225" t="s">
        <v>1204</v>
      </c>
      <c r="G668" s="223"/>
      <c r="H668" s="224" t="s">
        <v>1</v>
      </c>
      <c r="I668" s="226"/>
      <c r="J668" s="223"/>
      <c r="K668" s="223"/>
      <c r="L668" s="227"/>
      <c r="M668" s="228"/>
      <c r="N668" s="229"/>
      <c r="O668" s="229"/>
      <c r="P668" s="229"/>
      <c r="Q668" s="229"/>
      <c r="R668" s="229"/>
      <c r="S668" s="229"/>
      <c r="T668" s="230"/>
      <c r="AT668" s="231" t="s">
        <v>199</v>
      </c>
      <c r="AU668" s="231" t="s">
        <v>86</v>
      </c>
      <c r="AV668" s="15" t="s">
        <v>84</v>
      </c>
      <c r="AW668" s="15" t="s">
        <v>32</v>
      </c>
      <c r="AX668" s="15" t="s">
        <v>76</v>
      </c>
      <c r="AY668" s="231" t="s">
        <v>182</v>
      </c>
    </row>
    <row r="669" spans="1:65" s="13" customFormat="1" ht="22.5">
      <c r="B669" s="199"/>
      <c r="C669" s="200"/>
      <c r="D669" s="201" t="s">
        <v>199</v>
      </c>
      <c r="E669" s="202" t="s">
        <v>1</v>
      </c>
      <c r="F669" s="203" t="s">
        <v>1205</v>
      </c>
      <c r="G669" s="200"/>
      <c r="H669" s="204">
        <v>1605.61</v>
      </c>
      <c r="I669" s="205"/>
      <c r="J669" s="200"/>
      <c r="K669" s="200"/>
      <c r="L669" s="206"/>
      <c r="M669" s="207"/>
      <c r="N669" s="208"/>
      <c r="O669" s="208"/>
      <c r="P669" s="208"/>
      <c r="Q669" s="208"/>
      <c r="R669" s="208"/>
      <c r="S669" s="208"/>
      <c r="T669" s="209"/>
      <c r="AT669" s="210" t="s">
        <v>199</v>
      </c>
      <c r="AU669" s="210" t="s">
        <v>86</v>
      </c>
      <c r="AV669" s="13" t="s">
        <v>86</v>
      </c>
      <c r="AW669" s="13" t="s">
        <v>32</v>
      </c>
      <c r="AX669" s="13" t="s">
        <v>84</v>
      </c>
      <c r="AY669" s="210" t="s">
        <v>182</v>
      </c>
    </row>
    <row r="670" spans="1:65" s="2" customFormat="1" ht="24">
      <c r="A670" s="34"/>
      <c r="B670" s="35"/>
      <c r="C670" s="232" t="s">
        <v>1206</v>
      </c>
      <c r="D670" s="232" t="s">
        <v>611</v>
      </c>
      <c r="E670" s="233" t="s">
        <v>1207</v>
      </c>
      <c r="F670" s="234" t="s">
        <v>1208</v>
      </c>
      <c r="G670" s="235" t="s">
        <v>187</v>
      </c>
      <c r="H670" s="236">
        <v>125.601</v>
      </c>
      <c r="I670" s="237"/>
      <c r="J670" s="238">
        <f>ROUND(I670*H670,2)</f>
        <v>0</v>
      </c>
      <c r="K670" s="234" t="s">
        <v>188</v>
      </c>
      <c r="L670" s="239"/>
      <c r="M670" s="240" t="s">
        <v>1</v>
      </c>
      <c r="N670" s="241" t="s">
        <v>41</v>
      </c>
      <c r="O670" s="71"/>
      <c r="P670" s="195">
        <f>O670*H670</f>
        <v>0</v>
      </c>
      <c r="Q670" s="195">
        <v>1.2099999999999999E-3</v>
      </c>
      <c r="R670" s="195">
        <f>Q670*H670</f>
        <v>0.15197721</v>
      </c>
      <c r="S670" s="195">
        <v>0</v>
      </c>
      <c r="T670" s="196">
        <f>S670*H670</f>
        <v>0</v>
      </c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R670" s="197" t="s">
        <v>359</v>
      </c>
      <c r="AT670" s="197" t="s">
        <v>611</v>
      </c>
      <c r="AU670" s="197" t="s">
        <v>86</v>
      </c>
      <c r="AY670" s="17" t="s">
        <v>182</v>
      </c>
      <c r="BE670" s="198">
        <f>IF(N670="základní",J670,0)</f>
        <v>0</v>
      </c>
      <c r="BF670" s="198">
        <f>IF(N670="snížená",J670,0)</f>
        <v>0</v>
      </c>
      <c r="BG670" s="198">
        <f>IF(N670="zákl. přenesená",J670,0)</f>
        <v>0</v>
      </c>
      <c r="BH670" s="198">
        <f>IF(N670="sníž. přenesená",J670,0)</f>
        <v>0</v>
      </c>
      <c r="BI670" s="198">
        <f>IF(N670="nulová",J670,0)</f>
        <v>0</v>
      </c>
      <c r="BJ670" s="17" t="s">
        <v>84</v>
      </c>
      <c r="BK670" s="198">
        <f>ROUND(I670*H670,2)</f>
        <v>0</v>
      </c>
      <c r="BL670" s="17" t="s">
        <v>258</v>
      </c>
      <c r="BM670" s="197" t="s">
        <v>1209</v>
      </c>
    </row>
    <row r="671" spans="1:65" s="13" customFormat="1" ht="33.75">
      <c r="B671" s="199"/>
      <c r="C671" s="200"/>
      <c r="D671" s="201" t="s">
        <v>199</v>
      </c>
      <c r="E671" s="202" t="s">
        <v>1</v>
      </c>
      <c r="F671" s="203" t="s">
        <v>1210</v>
      </c>
      <c r="G671" s="200"/>
      <c r="H671" s="204">
        <v>125.601</v>
      </c>
      <c r="I671" s="205"/>
      <c r="J671" s="200"/>
      <c r="K671" s="200"/>
      <c r="L671" s="206"/>
      <c r="M671" s="207"/>
      <c r="N671" s="208"/>
      <c r="O671" s="208"/>
      <c r="P671" s="208"/>
      <c r="Q671" s="208"/>
      <c r="R671" s="208"/>
      <c r="S671" s="208"/>
      <c r="T671" s="209"/>
      <c r="AT671" s="210" t="s">
        <v>199</v>
      </c>
      <c r="AU671" s="210" t="s">
        <v>86</v>
      </c>
      <c r="AV671" s="13" t="s">
        <v>86</v>
      </c>
      <c r="AW671" s="13" t="s">
        <v>32</v>
      </c>
      <c r="AX671" s="13" t="s">
        <v>84</v>
      </c>
      <c r="AY671" s="210" t="s">
        <v>182</v>
      </c>
    </row>
    <row r="672" spans="1:65" s="2" customFormat="1" ht="24">
      <c r="A672" s="34"/>
      <c r="B672" s="35"/>
      <c r="C672" s="232" t="s">
        <v>1211</v>
      </c>
      <c r="D672" s="232" t="s">
        <v>611</v>
      </c>
      <c r="E672" s="233" t="s">
        <v>1212</v>
      </c>
      <c r="F672" s="234" t="s">
        <v>1213</v>
      </c>
      <c r="G672" s="235" t="s">
        <v>187</v>
      </c>
      <c r="H672" s="236">
        <v>126.88200000000001</v>
      </c>
      <c r="I672" s="237"/>
      <c r="J672" s="238">
        <f>ROUND(I672*H672,2)</f>
        <v>0</v>
      </c>
      <c r="K672" s="234" t="s">
        <v>188</v>
      </c>
      <c r="L672" s="239"/>
      <c r="M672" s="240" t="s">
        <v>1</v>
      </c>
      <c r="N672" s="241" t="s">
        <v>41</v>
      </c>
      <c r="O672" s="71"/>
      <c r="P672" s="195">
        <f>O672*H672</f>
        <v>0</v>
      </c>
      <c r="Q672" s="195">
        <v>2.1199999999999999E-3</v>
      </c>
      <c r="R672" s="195">
        <f>Q672*H672</f>
        <v>0.26898983999999998</v>
      </c>
      <c r="S672" s="195">
        <v>0</v>
      </c>
      <c r="T672" s="196">
        <f>S672*H672</f>
        <v>0</v>
      </c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R672" s="197" t="s">
        <v>359</v>
      </c>
      <c r="AT672" s="197" t="s">
        <v>611</v>
      </c>
      <c r="AU672" s="197" t="s">
        <v>86</v>
      </c>
      <c r="AY672" s="17" t="s">
        <v>182</v>
      </c>
      <c r="BE672" s="198">
        <f>IF(N672="základní",J672,0)</f>
        <v>0</v>
      </c>
      <c r="BF672" s="198">
        <f>IF(N672="snížená",J672,0)</f>
        <v>0</v>
      </c>
      <c r="BG672" s="198">
        <f>IF(N672="zákl. přenesená",J672,0)</f>
        <v>0</v>
      </c>
      <c r="BH672" s="198">
        <f>IF(N672="sníž. přenesená",J672,0)</f>
        <v>0</v>
      </c>
      <c r="BI672" s="198">
        <f>IF(N672="nulová",J672,0)</f>
        <v>0</v>
      </c>
      <c r="BJ672" s="17" t="s">
        <v>84</v>
      </c>
      <c r="BK672" s="198">
        <f>ROUND(I672*H672,2)</f>
        <v>0</v>
      </c>
      <c r="BL672" s="17" t="s">
        <v>258</v>
      </c>
      <c r="BM672" s="197" t="s">
        <v>1214</v>
      </c>
    </row>
    <row r="673" spans="1:65" s="13" customFormat="1" ht="11.25">
      <c r="B673" s="199"/>
      <c r="C673" s="200"/>
      <c r="D673" s="201" t="s">
        <v>199</v>
      </c>
      <c r="E673" s="202" t="s">
        <v>1</v>
      </c>
      <c r="F673" s="203" t="s">
        <v>1215</v>
      </c>
      <c r="G673" s="200"/>
      <c r="H673" s="204">
        <v>126.88200000000001</v>
      </c>
      <c r="I673" s="205"/>
      <c r="J673" s="200"/>
      <c r="K673" s="200"/>
      <c r="L673" s="206"/>
      <c r="M673" s="207"/>
      <c r="N673" s="208"/>
      <c r="O673" s="208"/>
      <c r="P673" s="208"/>
      <c r="Q673" s="208"/>
      <c r="R673" s="208"/>
      <c r="S673" s="208"/>
      <c r="T673" s="209"/>
      <c r="AT673" s="210" t="s">
        <v>199</v>
      </c>
      <c r="AU673" s="210" t="s">
        <v>86</v>
      </c>
      <c r="AV673" s="13" t="s">
        <v>86</v>
      </c>
      <c r="AW673" s="13" t="s">
        <v>32</v>
      </c>
      <c r="AX673" s="13" t="s">
        <v>84</v>
      </c>
      <c r="AY673" s="210" t="s">
        <v>182</v>
      </c>
    </row>
    <row r="674" spans="1:65" s="2" customFormat="1" ht="24">
      <c r="A674" s="34"/>
      <c r="B674" s="35"/>
      <c r="C674" s="232" t="s">
        <v>1216</v>
      </c>
      <c r="D674" s="232" t="s">
        <v>611</v>
      </c>
      <c r="E674" s="233" t="s">
        <v>1217</v>
      </c>
      <c r="F674" s="234" t="s">
        <v>1218</v>
      </c>
      <c r="G674" s="235" t="s">
        <v>187</v>
      </c>
      <c r="H674" s="236">
        <v>1433.4079999999999</v>
      </c>
      <c r="I674" s="237"/>
      <c r="J674" s="238">
        <f>ROUND(I674*H674,2)</f>
        <v>0</v>
      </c>
      <c r="K674" s="234" t="s">
        <v>188</v>
      </c>
      <c r="L674" s="239"/>
      <c r="M674" s="240" t="s">
        <v>1</v>
      </c>
      <c r="N674" s="241" t="s">
        <v>41</v>
      </c>
      <c r="O674" s="71"/>
      <c r="P674" s="195">
        <f>O674*H674</f>
        <v>0</v>
      </c>
      <c r="Q674" s="195">
        <v>2.4199999999999998E-3</v>
      </c>
      <c r="R674" s="195">
        <f>Q674*H674</f>
        <v>3.4688473599999994</v>
      </c>
      <c r="S674" s="195">
        <v>0</v>
      </c>
      <c r="T674" s="196">
        <f>S674*H674</f>
        <v>0</v>
      </c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R674" s="197" t="s">
        <v>359</v>
      </c>
      <c r="AT674" s="197" t="s">
        <v>611</v>
      </c>
      <c r="AU674" s="197" t="s">
        <v>86</v>
      </c>
      <c r="AY674" s="17" t="s">
        <v>182</v>
      </c>
      <c r="BE674" s="198">
        <f>IF(N674="základní",J674,0)</f>
        <v>0</v>
      </c>
      <c r="BF674" s="198">
        <f>IF(N674="snížená",J674,0)</f>
        <v>0</v>
      </c>
      <c r="BG674" s="198">
        <f>IF(N674="zákl. přenesená",J674,0)</f>
        <v>0</v>
      </c>
      <c r="BH674" s="198">
        <f>IF(N674="sníž. přenesená",J674,0)</f>
        <v>0</v>
      </c>
      <c r="BI674" s="198">
        <f>IF(N674="nulová",J674,0)</f>
        <v>0</v>
      </c>
      <c r="BJ674" s="17" t="s">
        <v>84</v>
      </c>
      <c r="BK674" s="198">
        <f>ROUND(I674*H674,2)</f>
        <v>0</v>
      </c>
      <c r="BL674" s="17" t="s">
        <v>258</v>
      </c>
      <c r="BM674" s="197" t="s">
        <v>1219</v>
      </c>
    </row>
    <row r="675" spans="1:65" s="13" customFormat="1" ht="11.25">
      <c r="B675" s="199"/>
      <c r="C675" s="200"/>
      <c r="D675" s="201" t="s">
        <v>199</v>
      </c>
      <c r="E675" s="202" t="s">
        <v>1</v>
      </c>
      <c r="F675" s="203" t="s">
        <v>1220</v>
      </c>
      <c r="G675" s="200"/>
      <c r="H675" s="204">
        <v>1433.4079999999999</v>
      </c>
      <c r="I675" s="205"/>
      <c r="J675" s="200"/>
      <c r="K675" s="200"/>
      <c r="L675" s="206"/>
      <c r="M675" s="207"/>
      <c r="N675" s="208"/>
      <c r="O675" s="208"/>
      <c r="P675" s="208"/>
      <c r="Q675" s="208"/>
      <c r="R675" s="208"/>
      <c r="S675" s="208"/>
      <c r="T675" s="209"/>
      <c r="AT675" s="210" t="s">
        <v>199</v>
      </c>
      <c r="AU675" s="210" t="s">
        <v>86</v>
      </c>
      <c r="AV675" s="13" t="s">
        <v>86</v>
      </c>
      <c r="AW675" s="13" t="s">
        <v>32</v>
      </c>
      <c r="AX675" s="13" t="s">
        <v>84</v>
      </c>
      <c r="AY675" s="210" t="s">
        <v>182</v>
      </c>
    </row>
    <row r="676" spans="1:65" s="2" customFormat="1" ht="24">
      <c r="A676" s="34"/>
      <c r="B676" s="35"/>
      <c r="C676" s="186" t="s">
        <v>1221</v>
      </c>
      <c r="D676" s="186" t="s">
        <v>184</v>
      </c>
      <c r="E676" s="187" t="s">
        <v>1222</v>
      </c>
      <c r="F676" s="188" t="s">
        <v>1223</v>
      </c>
      <c r="G676" s="189" t="s">
        <v>187</v>
      </c>
      <c r="H676" s="190">
        <v>452.33</v>
      </c>
      <c r="I676" s="191"/>
      <c r="J676" s="192">
        <f>ROUND(I676*H676,2)</f>
        <v>0</v>
      </c>
      <c r="K676" s="188" t="s">
        <v>188</v>
      </c>
      <c r="L676" s="39"/>
      <c r="M676" s="193" t="s">
        <v>1</v>
      </c>
      <c r="N676" s="194" t="s">
        <v>41</v>
      </c>
      <c r="O676" s="71"/>
      <c r="P676" s="195">
        <f>O676*H676</f>
        <v>0</v>
      </c>
      <c r="Q676" s="195">
        <v>1.32E-3</v>
      </c>
      <c r="R676" s="195">
        <f>Q676*H676</f>
        <v>0.59707559999999993</v>
      </c>
      <c r="S676" s="195">
        <v>0</v>
      </c>
      <c r="T676" s="196">
        <f>S676*H676</f>
        <v>0</v>
      </c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R676" s="197" t="s">
        <v>258</v>
      </c>
      <c r="AT676" s="197" t="s">
        <v>184</v>
      </c>
      <c r="AU676" s="197" t="s">
        <v>86</v>
      </c>
      <c r="AY676" s="17" t="s">
        <v>182</v>
      </c>
      <c r="BE676" s="198">
        <f>IF(N676="základní",J676,0)</f>
        <v>0</v>
      </c>
      <c r="BF676" s="198">
        <f>IF(N676="snížená",J676,0)</f>
        <v>0</v>
      </c>
      <c r="BG676" s="198">
        <f>IF(N676="zákl. přenesená",J676,0)</f>
        <v>0</v>
      </c>
      <c r="BH676" s="198">
        <f>IF(N676="sníž. přenesená",J676,0)</f>
        <v>0</v>
      </c>
      <c r="BI676" s="198">
        <f>IF(N676="nulová",J676,0)</f>
        <v>0</v>
      </c>
      <c r="BJ676" s="17" t="s">
        <v>84</v>
      </c>
      <c r="BK676" s="198">
        <f>ROUND(I676*H676,2)</f>
        <v>0</v>
      </c>
      <c r="BL676" s="17" t="s">
        <v>258</v>
      </c>
      <c r="BM676" s="197" t="s">
        <v>1224</v>
      </c>
    </row>
    <row r="677" spans="1:65" s="13" customFormat="1" ht="33.75">
      <c r="B677" s="199"/>
      <c r="C677" s="200"/>
      <c r="D677" s="201" t="s">
        <v>199</v>
      </c>
      <c r="E677" s="202" t="s">
        <v>1</v>
      </c>
      <c r="F677" s="203" t="s">
        <v>1225</v>
      </c>
      <c r="G677" s="200"/>
      <c r="H677" s="204">
        <v>253</v>
      </c>
      <c r="I677" s="205"/>
      <c r="J677" s="200"/>
      <c r="K677" s="200"/>
      <c r="L677" s="206"/>
      <c r="M677" s="207"/>
      <c r="N677" s="208"/>
      <c r="O677" s="208"/>
      <c r="P677" s="208"/>
      <c r="Q677" s="208"/>
      <c r="R677" s="208"/>
      <c r="S677" s="208"/>
      <c r="T677" s="209"/>
      <c r="AT677" s="210" t="s">
        <v>199</v>
      </c>
      <c r="AU677" s="210" t="s">
        <v>86</v>
      </c>
      <c r="AV677" s="13" t="s">
        <v>86</v>
      </c>
      <c r="AW677" s="13" t="s">
        <v>32</v>
      </c>
      <c r="AX677" s="13" t="s">
        <v>76</v>
      </c>
      <c r="AY677" s="210" t="s">
        <v>182</v>
      </c>
    </row>
    <row r="678" spans="1:65" s="13" customFormat="1" ht="11.25">
      <c r="B678" s="199"/>
      <c r="C678" s="200"/>
      <c r="D678" s="201" t="s">
        <v>199</v>
      </c>
      <c r="E678" s="202" t="s">
        <v>1</v>
      </c>
      <c r="F678" s="203" t="s">
        <v>1226</v>
      </c>
      <c r="G678" s="200"/>
      <c r="H678" s="204">
        <v>199.33</v>
      </c>
      <c r="I678" s="205"/>
      <c r="J678" s="200"/>
      <c r="K678" s="200"/>
      <c r="L678" s="206"/>
      <c r="M678" s="207"/>
      <c r="N678" s="208"/>
      <c r="O678" s="208"/>
      <c r="P678" s="208"/>
      <c r="Q678" s="208"/>
      <c r="R678" s="208"/>
      <c r="S678" s="208"/>
      <c r="T678" s="209"/>
      <c r="AT678" s="210" t="s">
        <v>199</v>
      </c>
      <c r="AU678" s="210" t="s">
        <v>86</v>
      </c>
      <c r="AV678" s="13" t="s">
        <v>86</v>
      </c>
      <c r="AW678" s="13" t="s">
        <v>32</v>
      </c>
      <c r="AX678" s="13" t="s">
        <v>76</v>
      </c>
      <c r="AY678" s="210" t="s">
        <v>182</v>
      </c>
    </row>
    <row r="679" spans="1:65" s="14" customFormat="1" ht="11.25">
      <c r="B679" s="211"/>
      <c r="C679" s="212"/>
      <c r="D679" s="201" t="s">
        <v>199</v>
      </c>
      <c r="E679" s="213" t="s">
        <v>1</v>
      </c>
      <c r="F679" s="214" t="s">
        <v>244</v>
      </c>
      <c r="G679" s="212"/>
      <c r="H679" s="215">
        <v>452.33000000000004</v>
      </c>
      <c r="I679" s="216"/>
      <c r="J679" s="212"/>
      <c r="K679" s="212"/>
      <c r="L679" s="217"/>
      <c r="M679" s="218"/>
      <c r="N679" s="219"/>
      <c r="O679" s="219"/>
      <c r="P679" s="219"/>
      <c r="Q679" s="219"/>
      <c r="R679" s="219"/>
      <c r="S679" s="219"/>
      <c r="T679" s="220"/>
      <c r="AT679" s="221" t="s">
        <v>199</v>
      </c>
      <c r="AU679" s="221" t="s">
        <v>86</v>
      </c>
      <c r="AV679" s="14" t="s">
        <v>189</v>
      </c>
      <c r="AW679" s="14" t="s">
        <v>32</v>
      </c>
      <c r="AX679" s="14" t="s">
        <v>84</v>
      </c>
      <c r="AY679" s="221" t="s">
        <v>182</v>
      </c>
    </row>
    <row r="680" spans="1:65" s="2" customFormat="1" ht="24">
      <c r="A680" s="34"/>
      <c r="B680" s="35"/>
      <c r="C680" s="232" t="s">
        <v>1227</v>
      </c>
      <c r="D680" s="232" t="s">
        <v>611</v>
      </c>
      <c r="E680" s="233" t="s">
        <v>1228</v>
      </c>
      <c r="F680" s="234" t="s">
        <v>1229</v>
      </c>
      <c r="G680" s="235" t="s">
        <v>187</v>
      </c>
      <c r="H680" s="236">
        <v>474.947</v>
      </c>
      <c r="I680" s="237"/>
      <c r="J680" s="238">
        <f>ROUND(I680*H680,2)</f>
        <v>0</v>
      </c>
      <c r="K680" s="234" t="s">
        <v>188</v>
      </c>
      <c r="L680" s="239"/>
      <c r="M680" s="240" t="s">
        <v>1</v>
      </c>
      <c r="N680" s="241" t="s">
        <v>41</v>
      </c>
      <c r="O680" s="71"/>
      <c r="P680" s="195">
        <f>O680*H680</f>
        <v>0</v>
      </c>
      <c r="Q680" s="195">
        <v>1.7600000000000001E-3</v>
      </c>
      <c r="R680" s="195">
        <f>Q680*H680</f>
        <v>0.83590671999999999</v>
      </c>
      <c r="S680" s="195">
        <v>0</v>
      </c>
      <c r="T680" s="196">
        <f>S680*H680</f>
        <v>0</v>
      </c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R680" s="197" t="s">
        <v>359</v>
      </c>
      <c r="AT680" s="197" t="s">
        <v>611</v>
      </c>
      <c r="AU680" s="197" t="s">
        <v>86</v>
      </c>
      <c r="AY680" s="17" t="s">
        <v>182</v>
      </c>
      <c r="BE680" s="198">
        <f>IF(N680="základní",J680,0)</f>
        <v>0</v>
      </c>
      <c r="BF680" s="198">
        <f>IF(N680="snížená",J680,0)</f>
        <v>0</v>
      </c>
      <c r="BG680" s="198">
        <f>IF(N680="zákl. přenesená",J680,0)</f>
        <v>0</v>
      </c>
      <c r="BH680" s="198">
        <f>IF(N680="sníž. přenesená",J680,0)</f>
        <v>0</v>
      </c>
      <c r="BI680" s="198">
        <f>IF(N680="nulová",J680,0)</f>
        <v>0</v>
      </c>
      <c r="BJ680" s="17" t="s">
        <v>84</v>
      </c>
      <c r="BK680" s="198">
        <f>ROUND(I680*H680,2)</f>
        <v>0</v>
      </c>
      <c r="BL680" s="17" t="s">
        <v>258</v>
      </c>
      <c r="BM680" s="197" t="s">
        <v>1230</v>
      </c>
    </row>
    <row r="681" spans="1:65" s="13" customFormat="1" ht="11.25">
      <c r="B681" s="199"/>
      <c r="C681" s="200"/>
      <c r="D681" s="201" t="s">
        <v>199</v>
      </c>
      <c r="E681" s="200"/>
      <c r="F681" s="203" t="s">
        <v>1231</v>
      </c>
      <c r="G681" s="200"/>
      <c r="H681" s="204">
        <v>474.947</v>
      </c>
      <c r="I681" s="205"/>
      <c r="J681" s="200"/>
      <c r="K681" s="200"/>
      <c r="L681" s="206"/>
      <c r="M681" s="207"/>
      <c r="N681" s="208"/>
      <c r="O681" s="208"/>
      <c r="P681" s="208"/>
      <c r="Q681" s="208"/>
      <c r="R681" s="208"/>
      <c r="S681" s="208"/>
      <c r="T681" s="209"/>
      <c r="AT681" s="210" t="s">
        <v>199</v>
      </c>
      <c r="AU681" s="210" t="s">
        <v>86</v>
      </c>
      <c r="AV681" s="13" t="s">
        <v>86</v>
      </c>
      <c r="AW681" s="13" t="s">
        <v>4</v>
      </c>
      <c r="AX681" s="13" t="s">
        <v>84</v>
      </c>
      <c r="AY681" s="210" t="s">
        <v>182</v>
      </c>
    </row>
    <row r="682" spans="1:65" s="2" customFormat="1" ht="24">
      <c r="A682" s="34"/>
      <c r="B682" s="35"/>
      <c r="C682" s="186" t="s">
        <v>1232</v>
      </c>
      <c r="D682" s="186" t="s">
        <v>184</v>
      </c>
      <c r="E682" s="187" t="s">
        <v>1233</v>
      </c>
      <c r="F682" s="188" t="s">
        <v>1234</v>
      </c>
      <c r="G682" s="189" t="s">
        <v>232</v>
      </c>
      <c r="H682" s="190">
        <v>1117.018</v>
      </c>
      <c r="I682" s="191"/>
      <c r="J682" s="192">
        <f>ROUND(I682*H682,2)</f>
        <v>0</v>
      </c>
      <c r="K682" s="188" t="s">
        <v>188</v>
      </c>
      <c r="L682" s="39"/>
      <c r="M682" s="193" t="s">
        <v>1</v>
      </c>
      <c r="N682" s="194" t="s">
        <v>41</v>
      </c>
      <c r="O682" s="71"/>
      <c r="P682" s="195">
        <f>O682*H682</f>
        <v>0</v>
      </c>
      <c r="Q682" s="195">
        <v>2.0000000000000001E-4</v>
      </c>
      <c r="R682" s="195">
        <f>Q682*H682</f>
        <v>0.22340360000000001</v>
      </c>
      <c r="S682" s="195">
        <v>0</v>
      </c>
      <c r="T682" s="196">
        <f>S682*H682</f>
        <v>0</v>
      </c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R682" s="197" t="s">
        <v>258</v>
      </c>
      <c r="AT682" s="197" t="s">
        <v>184</v>
      </c>
      <c r="AU682" s="197" t="s">
        <v>86</v>
      </c>
      <c r="AY682" s="17" t="s">
        <v>182</v>
      </c>
      <c r="BE682" s="198">
        <f>IF(N682="základní",J682,0)</f>
        <v>0</v>
      </c>
      <c r="BF682" s="198">
        <f>IF(N682="snížená",J682,0)</f>
        <v>0</v>
      </c>
      <c r="BG682" s="198">
        <f>IF(N682="zákl. přenesená",J682,0)</f>
        <v>0</v>
      </c>
      <c r="BH682" s="198">
        <f>IF(N682="sníž. přenesená",J682,0)</f>
        <v>0</v>
      </c>
      <c r="BI682" s="198">
        <f>IF(N682="nulová",J682,0)</f>
        <v>0</v>
      </c>
      <c r="BJ682" s="17" t="s">
        <v>84</v>
      </c>
      <c r="BK682" s="198">
        <f>ROUND(I682*H682,2)</f>
        <v>0</v>
      </c>
      <c r="BL682" s="17" t="s">
        <v>258</v>
      </c>
      <c r="BM682" s="197" t="s">
        <v>1235</v>
      </c>
    </row>
    <row r="683" spans="1:65" s="13" customFormat="1" ht="33.75">
      <c r="B683" s="199"/>
      <c r="C683" s="200"/>
      <c r="D683" s="201" t="s">
        <v>199</v>
      </c>
      <c r="E683" s="202" t="s">
        <v>1</v>
      </c>
      <c r="F683" s="203" t="s">
        <v>1236</v>
      </c>
      <c r="G683" s="200"/>
      <c r="H683" s="204">
        <v>845.78499999999997</v>
      </c>
      <c r="I683" s="205"/>
      <c r="J683" s="200"/>
      <c r="K683" s="200"/>
      <c r="L683" s="206"/>
      <c r="M683" s="207"/>
      <c r="N683" s="208"/>
      <c r="O683" s="208"/>
      <c r="P683" s="208"/>
      <c r="Q683" s="208"/>
      <c r="R683" s="208"/>
      <c r="S683" s="208"/>
      <c r="T683" s="209"/>
      <c r="AT683" s="210" t="s">
        <v>199</v>
      </c>
      <c r="AU683" s="210" t="s">
        <v>86</v>
      </c>
      <c r="AV683" s="13" t="s">
        <v>86</v>
      </c>
      <c r="AW683" s="13" t="s">
        <v>32</v>
      </c>
      <c r="AX683" s="13" t="s">
        <v>76</v>
      </c>
      <c r="AY683" s="210" t="s">
        <v>182</v>
      </c>
    </row>
    <row r="684" spans="1:65" s="13" customFormat="1" ht="22.5">
      <c r="B684" s="199"/>
      <c r="C684" s="200"/>
      <c r="D684" s="201" t="s">
        <v>199</v>
      </c>
      <c r="E684" s="202" t="s">
        <v>1</v>
      </c>
      <c r="F684" s="203" t="s">
        <v>1237</v>
      </c>
      <c r="G684" s="200"/>
      <c r="H684" s="204">
        <v>271.233</v>
      </c>
      <c r="I684" s="205"/>
      <c r="J684" s="200"/>
      <c r="K684" s="200"/>
      <c r="L684" s="206"/>
      <c r="M684" s="207"/>
      <c r="N684" s="208"/>
      <c r="O684" s="208"/>
      <c r="P684" s="208"/>
      <c r="Q684" s="208"/>
      <c r="R684" s="208"/>
      <c r="S684" s="208"/>
      <c r="T684" s="209"/>
      <c r="AT684" s="210" t="s">
        <v>199</v>
      </c>
      <c r="AU684" s="210" t="s">
        <v>86</v>
      </c>
      <c r="AV684" s="13" t="s">
        <v>86</v>
      </c>
      <c r="AW684" s="13" t="s">
        <v>32</v>
      </c>
      <c r="AX684" s="13" t="s">
        <v>76</v>
      </c>
      <c r="AY684" s="210" t="s">
        <v>182</v>
      </c>
    </row>
    <row r="685" spans="1:65" s="14" customFormat="1" ht="11.25">
      <c r="B685" s="211"/>
      <c r="C685" s="212"/>
      <c r="D685" s="201" t="s">
        <v>199</v>
      </c>
      <c r="E685" s="213" t="s">
        <v>1</v>
      </c>
      <c r="F685" s="214" t="s">
        <v>244</v>
      </c>
      <c r="G685" s="212"/>
      <c r="H685" s="215">
        <v>1117.018</v>
      </c>
      <c r="I685" s="216"/>
      <c r="J685" s="212"/>
      <c r="K685" s="212"/>
      <c r="L685" s="217"/>
      <c r="M685" s="218"/>
      <c r="N685" s="219"/>
      <c r="O685" s="219"/>
      <c r="P685" s="219"/>
      <c r="Q685" s="219"/>
      <c r="R685" s="219"/>
      <c r="S685" s="219"/>
      <c r="T685" s="220"/>
      <c r="AT685" s="221" t="s">
        <v>199</v>
      </c>
      <c r="AU685" s="221" t="s">
        <v>86</v>
      </c>
      <c r="AV685" s="14" t="s">
        <v>189</v>
      </c>
      <c r="AW685" s="14" t="s">
        <v>32</v>
      </c>
      <c r="AX685" s="14" t="s">
        <v>84</v>
      </c>
      <c r="AY685" s="221" t="s">
        <v>182</v>
      </c>
    </row>
    <row r="686" spans="1:65" s="2" customFormat="1" ht="24">
      <c r="A686" s="34"/>
      <c r="B686" s="35"/>
      <c r="C686" s="232" t="s">
        <v>1238</v>
      </c>
      <c r="D686" s="232" t="s">
        <v>611</v>
      </c>
      <c r="E686" s="233" t="s">
        <v>1239</v>
      </c>
      <c r="F686" s="234" t="s">
        <v>1240</v>
      </c>
      <c r="G686" s="235" t="s">
        <v>232</v>
      </c>
      <c r="H686" s="236">
        <v>1172.8689999999999</v>
      </c>
      <c r="I686" s="237"/>
      <c r="J686" s="238">
        <f>ROUND(I686*H686,2)</f>
        <v>0</v>
      </c>
      <c r="K686" s="234" t="s">
        <v>188</v>
      </c>
      <c r="L686" s="239"/>
      <c r="M686" s="240" t="s">
        <v>1</v>
      </c>
      <c r="N686" s="241" t="s">
        <v>41</v>
      </c>
      <c r="O686" s="71"/>
      <c r="P686" s="195">
        <f>O686*H686</f>
        <v>0</v>
      </c>
      <c r="Q686" s="195">
        <v>1.9000000000000001E-4</v>
      </c>
      <c r="R686" s="195">
        <f>Q686*H686</f>
        <v>0.22284510999999999</v>
      </c>
      <c r="S686" s="195">
        <v>0</v>
      </c>
      <c r="T686" s="196">
        <f>S686*H686</f>
        <v>0</v>
      </c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R686" s="197" t="s">
        <v>359</v>
      </c>
      <c r="AT686" s="197" t="s">
        <v>611</v>
      </c>
      <c r="AU686" s="197" t="s">
        <v>86</v>
      </c>
      <c r="AY686" s="17" t="s">
        <v>182</v>
      </c>
      <c r="BE686" s="198">
        <f>IF(N686="základní",J686,0)</f>
        <v>0</v>
      </c>
      <c r="BF686" s="198">
        <f>IF(N686="snížená",J686,0)</f>
        <v>0</v>
      </c>
      <c r="BG686" s="198">
        <f>IF(N686="zákl. přenesená",J686,0)</f>
        <v>0</v>
      </c>
      <c r="BH686" s="198">
        <f>IF(N686="sníž. přenesená",J686,0)</f>
        <v>0</v>
      </c>
      <c r="BI686" s="198">
        <f>IF(N686="nulová",J686,0)</f>
        <v>0</v>
      </c>
      <c r="BJ686" s="17" t="s">
        <v>84</v>
      </c>
      <c r="BK686" s="198">
        <f>ROUND(I686*H686,2)</f>
        <v>0</v>
      </c>
      <c r="BL686" s="17" t="s">
        <v>258</v>
      </c>
      <c r="BM686" s="197" t="s">
        <v>1241</v>
      </c>
    </row>
    <row r="687" spans="1:65" s="13" customFormat="1" ht="11.25">
      <c r="B687" s="199"/>
      <c r="C687" s="200"/>
      <c r="D687" s="201" t="s">
        <v>199</v>
      </c>
      <c r="E687" s="200"/>
      <c r="F687" s="203" t="s">
        <v>1242</v>
      </c>
      <c r="G687" s="200"/>
      <c r="H687" s="204">
        <v>1172.8689999999999</v>
      </c>
      <c r="I687" s="205"/>
      <c r="J687" s="200"/>
      <c r="K687" s="200"/>
      <c r="L687" s="206"/>
      <c r="M687" s="207"/>
      <c r="N687" s="208"/>
      <c r="O687" s="208"/>
      <c r="P687" s="208"/>
      <c r="Q687" s="208"/>
      <c r="R687" s="208"/>
      <c r="S687" s="208"/>
      <c r="T687" s="209"/>
      <c r="AT687" s="210" t="s">
        <v>199</v>
      </c>
      <c r="AU687" s="210" t="s">
        <v>86</v>
      </c>
      <c r="AV687" s="13" t="s">
        <v>86</v>
      </c>
      <c r="AW687" s="13" t="s">
        <v>4</v>
      </c>
      <c r="AX687" s="13" t="s">
        <v>84</v>
      </c>
      <c r="AY687" s="210" t="s">
        <v>182</v>
      </c>
    </row>
    <row r="688" spans="1:65" s="2" customFormat="1" ht="24">
      <c r="A688" s="34"/>
      <c r="B688" s="35"/>
      <c r="C688" s="186" t="s">
        <v>1243</v>
      </c>
      <c r="D688" s="186" t="s">
        <v>184</v>
      </c>
      <c r="E688" s="187" t="s">
        <v>1244</v>
      </c>
      <c r="F688" s="188" t="s">
        <v>1245</v>
      </c>
      <c r="G688" s="189" t="s">
        <v>1001</v>
      </c>
      <c r="H688" s="242"/>
      <c r="I688" s="191"/>
      <c r="J688" s="192">
        <f>ROUND(I688*H688,2)</f>
        <v>0</v>
      </c>
      <c r="K688" s="188" t="s">
        <v>188</v>
      </c>
      <c r="L688" s="39"/>
      <c r="M688" s="193" t="s">
        <v>1</v>
      </c>
      <c r="N688" s="194" t="s">
        <v>41</v>
      </c>
      <c r="O688" s="71"/>
      <c r="P688" s="195">
        <f>O688*H688</f>
        <v>0</v>
      </c>
      <c r="Q688" s="195">
        <v>0</v>
      </c>
      <c r="R688" s="195">
        <f>Q688*H688</f>
        <v>0</v>
      </c>
      <c r="S688" s="195">
        <v>0</v>
      </c>
      <c r="T688" s="196">
        <f>S688*H688</f>
        <v>0</v>
      </c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R688" s="197" t="s">
        <v>258</v>
      </c>
      <c r="AT688" s="197" t="s">
        <v>184</v>
      </c>
      <c r="AU688" s="197" t="s">
        <v>86</v>
      </c>
      <c r="AY688" s="17" t="s">
        <v>182</v>
      </c>
      <c r="BE688" s="198">
        <f>IF(N688="základní",J688,0)</f>
        <v>0</v>
      </c>
      <c r="BF688" s="198">
        <f>IF(N688="snížená",J688,0)</f>
        <v>0</v>
      </c>
      <c r="BG688" s="198">
        <f>IF(N688="zákl. přenesená",J688,0)</f>
        <v>0</v>
      </c>
      <c r="BH688" s="198">
        <f>IF(N688="sníž. přenesená",J688,0)</f>
        <v>0</v>
      </c>
      <c r="BI688" s="198">
        <f>IF(N688="nulová",J688,0)</f>
        <v>0</v>
      </c>
      <c r="BJ688" s="17" t="s">
        <v>84</v>
      </c>
      <c r="BK688" s="198">
        <f>ROUND(I688*H688,2)</f>
        <v>0</v>
      </c>
      <c r="BL688" s="17" t="s">
        <v>258</v>
      </c>
      <c r="BM688" s="197" t="s">
        <v>1246</v>
      </c>
    </row>
    <row r="689" spans="1:65" s="12" customFormat="1" ht="22.9" customHeight="1">
      <c r="B689" s="170"/>
      <c r="C689" s="171"/>
      <c r="D689" s="172" t="s">
        <v>75</v>
      </c>
      <c r="E689" s="184" t="s">
        <v>1247</v>
      </c>
      <c r="F689" s="184" t="s">
        <v>1248</v>
      </c>
      <c r="G689" s="171"/>
      <c r="H689" s="171"/>
      <c r="I689" s="174"/>
      <c r="J689" s="185">
        <f>BK689</f>
        <v>0</v>
      </c>
      <c r="K689" s="171"/>
      <c r="L689" s="176"/>
      <c r="M689" s="177"/>
      <c r="N689" s="178"/>
      <c r="O689" s="178"/>
      <c r="P689" s="179">
        <f>SUM(P690:P691)</f>
        <v>0</v>
      </c>
      <c r="Q689" s="178"/>
      <c r="R689" s="179">
        <f>SUM(R690:R691)</f>
        <v>0</v>
      </c>
      <c r="S689" s="178"/>
      <c r="T689" s="180">
        <f>SUM(T690:T691)</f>
        <v>0</v>
      </c>
      <c r="AR689" s="181" t="s">
        <v>86</v>
      </c>
      <c r="AT689" s="182" t="s">
        <v>75</v>
      </c>
      <c r="AU689" s="182" t="s">
        <v>84</v>
      </c>
      <c r="AY689" s="181" t="s">
        <v>182</v>
      </c>
      <c r="BK689" s="183">
        <f>SUM(BK690:BK691)</f>
        <v>0</v>
      </c>
    </row>
    <row r="690" spans="1:65" s="2" customFormat="1" ht="24">
      <c r="A690" s="34"/>
      <c r="B690" s="35"/>
      <c r="C690" s="186" t="s">
        <v>1249</v>
      </c>
      <c r="D690" s="186" t="s">
        <v>184</v>
      </c>
      <c r="E690" s="187" t="s">
        <v>1250</v>
      </c>
      <c r="F690" s="188" t="s">
        <v>1251</v>
      </c>
      <c r="G690" s="189" t="s">
        <v>1252</v>
      </c>
      <c r="H690" s="190">
        <v>1</v>
      </c>
      <c r="I690" s="191"/>
      <c r="J690" s="192">
        <f>ROUND(I690*H690,2)</f>
        <v>0</v>
      </c>
      <c r="K690" s="188" t="s">
        <v>1</v>
      </c>
      <c r="L690" s="39"/>
      <c r="M690" s="193" t="s">
        <v>1</v>
      </c>
      <c r="N690" s="194" t="s">
        <v>41</v>
      </c>
      <c r="O690" s="71"/>
      <c r="P690" s="195">
        <f>O690*H690</f>
        <v>0</v>
      </c>
      <c r="Q690" s="195">
        <v>0</v>
      </c>
      <c r="R690" s="195">
        <f>Q690*H690</f>
        <v>0</v>
      </c>
      <c r="S690" s="195">
        <v>0</v>
      </c>
      <c r="T690" s="196">
        <f>S690*H690</f>
        <v>0</v>
      </c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R690" s="197" t="s">
        <v>258</v>
      </c>
      <c r="AT690" s="197" t="s">
        <v>184</v>
      </c>
      <c r="AU690" s="197" t="s">
        <v>86</v>
      </c>
      <c r="AY690" s="17" t="s">
        <v>182</v>
      </c>
      <c r="BE690" s="198">
        <f>IF(N690="základní",J690,0)</f>
        <v>0</v>
      </c>
      <c r="BF690" s="198">
        <f>IF(N690="snížená",J690,0)</f>
        <v>0</v>
      </c>
      <c r="BG690" s="198">
        <f>IF(N690="zákl. přenesená",J690,0)</f>
        <v>0</v>
      </c>
      <c r="BH690" s="198">
        <f>IF(N690="sníž. přenesená",J690,0)</f>
        <v>0</v>
      </c>
      <c r="BI690" s="198">
        <f>IF(N690="nulová",J690,0)</f>
        <v>0</v>
      </c>
      <c r="BJ690" s="17" t="s">
        <v>84</v>
      </c>
      <c r="BK690" s="198">
        <f>ROUND(I690*H690,2)</f>
        <v>0</v>
      </c>
      <c r="BL690" s="17" t="s">
        <v>258</v>
      </c>
      <c r="BM690" s="197" t="s">
        <v>1253</v>
      </c>
    </row>
    <row r="691" spans="1:65" s="2" customFormat="1" ht="16.5" customHeight="1">
      <c r="A691" s="34"/>
      <c r="B691" s="35"/>
      <c r="C691" s="186" t="s">
        <v>1254</v>
      </c>
      <c r="D691" s="186" t="s">
        <v>184</v>
      </c>
      <c r="E691" s="187" t="s">
        <v>1255</v>
      </c>
      <c r="F691" s="188" t="s">
        <v>1256</v>
      </c>
      <c r="G691" s="189" t="s">
        <v>1252</v>
      </c>
      <c r="H691" s="190">
        <v>1</v>
      </c>
      <c r="I691" s="191"/>
      <c r="J691" s="192">
        <f>ROUND(I691*H691,2)</f>
        <v>0</v>
      </c>
      <c r="K691" s="188" t="s">
        <v>1</v>
      </c>
      <c r="L691" s="39"/>
      <c r="M691" s="193" t="s">
        <v>1</v>
      </c>
      <c r="N691" s="194" t="s">
        <v>41</v>
      </c>
      <c r="O691" s="71"/>
      <c r="P691" s="195">
        <f>O691*H691</f>
        <v>0</v>
      </c>
      <c r="Q691" s="195">
        <v>0</v>
      </c>
      <c r="R691" s="195">
        <f>Q691*H691</f>
        <v>0</v>
      </c>
      <c r="S691" s="195">
        <v>0</v>
      </c>
      <c r="T691" s="196">
        <f>S691*H691</f>
        <v>0</v>
      </c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R691" s="197" t="s">
        <v>258</v>
      </c>
      <c r="AT691" s="197" t="s">
        <v>184</v>
      </c>
      <c r="AU691" s="197" t="s">
        <v>86</v>
      </c>
      <c r="AY691" s="17" t="s">
        <v>182</v>
      </c>
      <c r="BE691" s="198">
        <f>IF(N691="základní",J691,0)</f>
        <v>0</v>
      </c>
      <c r="BF691" s="198">
        <f>IF(N691="snížená",J691,0)</f>
        <v>0</v>
      </c>
      <c r="BG691" s="198">
        <f>IF(N691="zákl. přenesená",J691,0)</f>
        <v>0</v>
      </c>
      <c r="BH691" s="198">
        <f>IF(N691="sníž. přenesená",J691,0)</f>
        <v>0</v>
      </c>
      <c r="BI691" s="198">
        <f>IF(N691="nulová",J691,0)</f>
        <v>0</v>
      </c>
      <c r="BJ691" s="17" t="s">
        <v>84</v>
      </c>
      <c r="BK691" s="198">
        <f>ROUND(I691*H691,2)</f>
        <v>0</v>
      </c>
      <c r="BL691" s="17" t="s">
        <v>258</v>
      </c>
      <c r="BM691" s="197" t="s">
        <v>1257</v>
      </c>
    </row>
    <row r="692" spans="1:65" s="12" customFormat="1" ht="22.9" customHeight="1">
      <c r="B692" s="170"/>
      <c r="C692" s="171"/>
      <c r="D692" s="172" t="s">
        <v>75</v>
      </c>
      <c r="E692" s="184" t="s">
        <v>1258</v>
      </c>
      <c r="F692" s="184" t="s">
        <v>1259</v>
      </c>
      <c r="G692" s="171"/>
      <c r="H692" s="171"/>
      <c r="I692" s="174"/>
      <c r="J692" s="185">
        <f>BK692</f>
        <v>0</v>
      </c>
      <c r="K692" s="171"/>
      <c r="L692" s="176"/>
      <c r="M692" s="177"/>
      <c r="N692" s="178"/>
      <c r="O692" s="178"/>
      <c r="P692" s="179">
        <f>SUM(P693:P694)</f>
        <v>0</v>
      </c>
      <c r="Q692" s="178"/>
      <c r="R692" s="179">
        <f>SUM(R693:R694)</f>
        <v>0</v>
      </c>
      <c r="S692" s="178"/>
      <c r="T692" s="180">
        <f>SUM(T693:T694)</f>
        <v>0</v>
      </c>
      <c r="AR692" s="181" t="s">
        <v>86</v>
      </c>
      <c r="AT692" s="182" t="s">
        <v>75</v>
      </c>
      <c r="AU692" s="182" t="s">
        <v>84</v>
      </c>
      <c r="AY692" s="181" t="s">
        <v>182</v>
      </c>
      <c r="BK692" s="183">
        <f>SUM(BK693:BK694)</f>
        <v>0</v>
      </c>
    </row>
    <row r="693" spans="1:65" s="2" customFormat="1" ht="16.5" customHeight="1">
      <c r="A693" s="34"/>
      <c r="B693" s="35"/>
      <c r="C693" s="186" t="s">
        <v>1260</v>
      </c>
      <c r="D693" s="186" t="s">
        <v>184</v>
      </c>
      <c r="E693" s="187" t="s">
        <v>1261</v>
      </c>
      <c r="F693" s="188" t="s">
        <v>1262</v>
      </c>
      <c r="G693" s="189" t="s">
        <v>1252</v>
      </c>
      <c r="H693" s="190">
        <v>1</v>
      </c>
      <c r="I693" s="191"/>
      <c r="J693" s="192">
        <f>ROUND(I693*H693,2)</f>
        <v>0</v>
      </c>
      <c r="K693" s="188" t="s">
        <v>1</v>
      </c>
      <c r="L693" s="39"/>
      <c r="M693" s="193" t="s">
        <v>1</v>
      </c>
      <c r="N693" s="194" t="s">
        <v>41</v>
      </c>
      <c r="O693" s="71"/>
      <c r="P693" s="195">
        <f>O693*H693</f>
        <v>0</v>
      </c>
      <c r="Q693" s="195">
        <v>0</v>
      </c>
      <c r="R693" s="195">
        <f>Q693*H693</f>
        <v>0</v>
      </c>
      <c r="S693" s="195">
        <v>0</v>
      </c>
      <c r="T693" s="196">
        <f>S693*H693</f>
        <v>0</v>
      </c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R693" s="197" t="s">
        <v>258</v>
      </c>
      <c r="AT693" s="197" t="s">
        <v>184</v>
      </c>
      <c r="AU693" s="197" t="s">
        <v>86</v>
      </c>
      <c r="AY693" s="17" t="s">
        <v>182</v>
      </c>
      <c r="BE693" s="198">
        <f>IF(N693="základní",J693,0)</f>
        <v>0</v>
      </c>
      <c r="BF693" s="198">
        <f>IF(N693="snížená",J693,0)</f>
        <v>0</v>
      </c>
      <c r="BG693" s="198">
        <f>IF(N693="zákl. přenesená",J693,0)</f>
        <v>0</v>
      </c>
      <c r="BH693" s="198">
        <f>IF(N693="sníž. přenesená",J693,0)</f>
        <v>0</v>
      </c>
      <c r="BI693" s="198">
        <f>IF(N693="nulová",J693,0)</f>
        <v>0</v>
      </c>
      <c r="BJ693" s="17" t="s">
        <v>84</v>
      </c>
      <c r="BK693" s="198">
        <f>ROUND(I693*H693,2)</f>
        <v>0</v>
      </c>
      <c r="BL693" s="17" t="s">
        <v>258</v>
      </c>
      <c r="BM693" s="197" t="s">
        <v>1263</v>
      </c>
    </row>
    <row r="694" spans="1:65" s="2" customFormat="1" ht="16.5" customHeight="1">
      <c r="A694" s="34"/>
      <c r="B694" s="35"/>
      <c r="C694" s="186" t="s">
        <v>1264</v>
      </c>
      <c r="D694" s="186" t="s">
        <v>184</v>
      </c>
      <c r="E694" s="187" t="s">
        <v>1265</v>
      </c>
      <c r="F694" s="188" t="s">
        <v>1266</v>
      </c>
      <c r="G694" s="189" t="s">
        <v>1252</v>
      </c>
      <c r="H694" s="190">
        <v>1</v>
      </c>
      <c r="I694" s="191"/>
      <c r="J694" s="192">
        <f>ROUND(I694*H694,2)</f>
        <v>0</v>
      </c>
      <c r="K694" s="188" t="s">
        <v>1</v>
      </c>
      <c r="L694" s="39"/>
      <c r="M694" s="193" t="s">
        <v>1</v>
      </c>
      <c r="N694" s="194" t="s">
        <v>41</v>
      </c>
      <c r="O694" s="71"/>
      <c r="P694" s="195">
        <f>O694*H694</f>
        <v>0</v>
      </c>
      <c r="Q694" s="195">
        <v>0</v>
      </c>
      <c r="R694" s="195">
        <f>Q694*H694</f>
        <v>0</v>
      </c>
      <c r="S694" s="195">
        <v>0</v>
      </c>
      <c r="T694" s="196">
        <f>S694*H694</f>
        <v>0</v>
      </c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R694" s="197" t="s">
        <v>258</v>
      </c>
      <c r="AT694" s="197" t="s">
        <v>184</v>
      </c>
      <c r="AU694" s="197" t="s">
        <v>86</v>
      </c>
      <c r="AY694" s="17" t="s">
        <v>182</v>
      </c>
      <c r="BE694" s="198">
        <f>IF(N694="základní",J694,0)</f>
        <v>0</v>
      </c>
      <c r="BF694" s="198">
        <f>IF(N694="snížená",J694,0)</f>
        <v>0</v>
      </c>
      <c r="BG694" s="198">
        <f>IF(N694="zákl. přenesená",J694,0)</f>
        <v>0</v>
      </c>
      <c r="BH694" s="198">
        <f>IF(N694="sníž. přenesená",J694,0)</f>
        <v>0</v>
      </c>
      <c r="BI694" s="198">
        <f>IF(N694="nulová",J694,0)</f>
        <v>0</v>
      </c>
      <c r="BJ694" s="17" t="s">
        <v>84</v>
      </c>
      <c r="BK694" s="198">
        <f>ROUND(I694*H694,2)</f>
        <v>0</v>
      </c>
      <c r="BL694" s="17" t="s">
        <v>258</v>
      </c>
      <c r="BM694" s="197" t="s">
        <v>1267</v>
      </c>
    </row>
    <row r="695" spans="1:65" s="12" customFormat="1" ht="22.9" customHeight="1">
      <c r="B695" s="170"/>
      <c r="C695" s="171"/>
      <c r="D695" s="172" t="s">
        <v>75</v>
      </c>
      <c r="E695" s="184" t="s">
        <v>1268</v>
      </c>
      <c r="F695" s="184" t="s">
        <v>1269</v>
      </c>
      <c r="G695" s="171"/>
      <c r="H695" s="171"/>
      <c r="I695" s="174"/>
      <c r="J695" s="185">
        <f>BK695</f>
        <v>0</v>
      </c>
      <c r="K695" s="171"/>
      <c r="L695" s="176"/>
      <c r="M695" s="177"/>
      <c r="N695" s="178"/>
      <c r="O695" s="178"/>
      <c r="P695" s="179">
        <f>P696</f>
        <v>0</v>
      </c>
      <c r="Q695" s="178"/>
      <c r="R695" s="179">
        <f>R696</f>
        <v>0</v>
      </c>
      <c r="S695" s="178"/>
      <c r="T695" s="180">
        <f>T696</f>
        <v>0</v>
      </c>
      <c r="AR695" s="181" t="s">
        <v>86</v>
      </c>
      <c r="AT695" s="182" t="s">
        <v>75</v>
      </c>
      <c r="AU695" s="182" t="s">
        <v>84</v>
      </c>
      <c r="AY695" s="181" t="s">
        <v>182</v>
      </c>
      <c r="BK695" s="183">
        <f>BK696</f>
        <v>0</v>
      </c>
    </row>
    <row r="696" spans="1:65" s="2" customFormat="1" ht="16.5" customHeight="1">
      <c r="A696" s="34"/>
      <c r="B696" s="35"/>
      <c r="C696" s="186" t="s">
        <v>1270</v>
      </c>
      <c r="D696" s="186" t="s">
        <v>184</v>
      </c>
      <c r="E696" s="187" t="s">
        <v>1271</v>
      </c>
      <c r="F696" s="188" t="s">
        <v>1272</v>
      </c>
      <c r="G696" s="189" t="s">
        <v>1252</v>
      </c>
      <c r="H696" s="190">
        <v>1</v>
      </c>
      <c r="I696" s="191"/>
      <c r="J696" s="192">
        <f>ROUND(I696*H696,2)</f>
        <v>0</v>
      </c>
      <c r="K696" s="188" t="s">
        <v>1</v>
      </c>
      <c r="L696" s="39"/>
      <c r="M696" s="193" t="s">
        <v>1</v>
      </c>
      <c r="N696" s="194" t="s">
        <v>41</v>
      </c>
      <c r="O696" s="71"/>
      <c r="P696" s="195">
        <f>O696*H696</f>
        <v>0</v>
      </c>
      <c r="Q696" s="195">
        <v>0</v>
      </c>
      <c r="R696" s="195">
        <f>Q696*H696</f>
        <v>0</v>
      </c>
      <c r="S696" s="195">
        <v>0</v>
      </c>
      <c r="T696" s="196">
        <f>S696*H696</f>
        <v>0</v>
      </c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R696" s="197" t="s">
        <v>258</v>
      </c>
      <c r="AT696" s="197" t="s">
        <v>184</v>
      </c>
      <c r="AU696" s="197" t="s">
        <v>86</v>
      </c>
      <c r="AY696" s="17" t="s">
        <v>182</v>
      </c>
      <c r="BE696" s="198">
        <f>IF(N696="základní",J696,0)</f>
        <v>0</v>
      </c>
      <c r="BF696" s="198">
        <f>IF(N696="snížená",J696,0)</f>
        <v>0</v>
      </c>
      <c r="BG696" s="198">
        <f>IF(N696="zákl. přenesená",J696,0)</f>
        <v>0</v>
      </c>
      <c r="BH696" s="198">
        <f>IF(N696="sníž. přenesená",J696,0)</f>
        <v>0</v>
      </c>
      <c r="BI696" s="198">
        <f>IF(N696="nulová",J696,0)</f>
        <v>0</v>
      </c>
      <c r="BJ696" s="17" t="s">
        <v>84</v>
      </c>
      <c r="BK696" s="198">
        <f>ROUND(I696*H696,2)</f>
        <v>0</v>
      </c>
      <c r="BL696" s="17" t="s">
        <v>258</v>
      </c>
      <c r="BM696" s="197" t="s">
        <v>1273</v>
      </c>
    </row>
    <row r="697" spans="1:65" s="12" customFormat="1" ht="22.9" customHeight="1">
      <c r="B697" s="170"/>
      <c r="C697" s="171"/>
      <c r="D697" s="172" t="s">
        <v>75</v>
      </c>
      <c r="E697" s="184" t="s">
        <v>1274</v>
      </c>
      <c r="F697" s="184" t="s">
        <v>1275</v>
      </c>
      <c r="G697" s="171"/>
      <c r="H697" s="171"/>
      <c r="I697" s="174"/>
      <c r="J697" s="185">
        <f>BK697</f>
        <v>0</v>
      </c>
      <c r="K697" s="171"/>
      <c r="L697" s="176"/>
      <c r="M697" s="177"/>
      <c r="N697" s="178"/>
      <c r="O697" s="178"/>
      <c r="P697" s="179">
        <f>P698</f>
        <v>0</v>
      </c>
      <c r="Q697" s="178"/>
      <c r="R697" s="179">
        <f>R698</f>
        <v>0</v>
      </c>
      <c r="S697" s="178"/>
      <c r="T697" s="180">
        <f>T698</f>
        <v>0</v>
      </c>
      <c r="AR697" s="181" t="s">
        <v>86</v>
      </c>
      <c r="AT697" s="182" t="s">
        <v>75</v>
      </c>
      <c r="AU697" s="182" t="s">
        <v>84</v>
      </c>
      <c r="AY697" s="181" t="s">
        <v>182</v>
      </c>
      <c r="BK697" s="183">
        <f>BK698</f>
        <v>0</v>
      </c>
    </row>
    <row r="698" spans="1:65" s="2" customFormat="1" ht="16.5" customHeight="1">
      <c r="A698" s="34"/>
      <c r="B698" s="35"/>
      <c r="C698" s="186" t="s">
        <v>1276</v>
      </c>
      <c r="D698" s="186" t="s">
        <v>184</v>
      </c>
      <c r="E698" s="187" t="s">
        <v>1277</v>
      </c>
      <c r="F698" s="188" t="s">
        <v>1278</v>
      </c>
      <c r="G698" s="189" t="s">
        <v>1</v>
      </c>
      <c r="H698" s="190">
        <v>1</v>
      </c>
      <c r="I698" s="191"/>
      <c r="J698" s="192">
        <f>ROUND(I698*H698,2)</f>
        <v>0</v>
      </c>
      <c r="K698" s="188" t="s">
        <v>1</v>
      </c>
      <c r="L698" s="39"/>
      <c r="M698" s="193" t="s">
        <v>1</v>
      </c>
      <c r="N698" s="194" t="s">
        <v>41</v>
      </c>
      <c r="O698" s="71"/>
      <c r="P698" s="195">
        <f>O698*H698</f>
        <v>0</v>
      </c>
      <c r="Q698" s="195">
        <v>0</v>
      </c>
      <c r="R698" s="195">
        <f>Q698*H698</f>
        <v>0</v>
      </c>
      <c r="S698" s="195">
        <v>0</v>
      </c>
      <c r="T698" s="196">
        <f>S698*H698</f>
        <v>0</v>
      </c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R698" s="197" t="s">
        <v>258</v>
      </c>
      <c r="AT698" s="197" t="s">
        <v>184</v>
      </c>
      <c r="AU698" s="197" t="s">
        <v>86</v>
      </c>
      <c r="AY698" s="17" t="s">
        <v>182</v>
      </c>
      <c r="BE698" s="198">
        <f>IF(N698="základní",J698,0)</f>
        <v>0</v>
      </c>
      <c r="BF698" s="198">
        <f>IF(N698="snížená",J698,0)</f>
        <v>0</v>
      </c>
      <c r="BG698" s="198">
        <f>IF(N698="zákl. přenesená",J698,0)</f>
        <v>0</v>
      </c>
      <c r="BH698" s="198">
        <f>IF(N698="sníž. přenesená",J698,0)</f>
        <v>0</v>
      </c>
      <c r="BI698" s="198">
        <f>IF(N698="nulová",J698,0)</f>
        <v>0</v>
      </c>
      <c r="BJ698" s="17" t="s">
        <v>84</v>
      </c>
      <c r="BK698" s="198">
        <f>ROUND(I698*H698,2)</f>
        <v>0</v>
      </c>
      <c r="BL698" s="17" t="s">
        <v>258</v>
      </c>
      <c r="BM698" s="197" t="s">
        <v>1279</v>
      </c>
    </row>
    <row r="699" spans="1:65" s="12" customFormat="1" ht="22.9" customHeight="1">
      <c r="B699" s="170"/>
      <c r="C699" s="171"/>
      <c r="D699" s="172" t="s">
        <v>75</v>
      </c>
      <c r="E699" s="184" t="s">
        <v>1280</v>
      </c>
      <c r="F699" s="184" t="s">
        <v>1281</v>
      </c>
      <c r="G699" s="171"/>
      <c r="H699" s="171"/>
      <c r="I699" s="174"/>
      <c r="J699" s="185">
        <f>BK699</f>
        <v>0</v>
      </c>
      <c r="K699" s="171"/>
      <c r="L699" s="176"/>
      <c r="M699" s="177"/>
      <c r="N699" s="178"/>
      <c r="O699" s="178"/>
      <c r="P699" s="179">
        <f>P700</f>
        <v>0</v>
      </c>
      <c r="Q699" s="178"/>
      <c r="R699" s="179">
        <f>R700</f>
        <v>0</v>
      </c>
      <c r="S699" s="178"/>
      <c r="T699" s="180">
        <f>T700</f>
        <v>0</v>
      </c>
      <c r="AR699" s="181" t="s">
        <v>86</v>
      </c>
      <c r="AT699" s="182" t="s">
        <v>75</v>
      </c>
      <c r="AU699" s="182" t="s">
        <v>84</v>
      </c>
      <c r="AY699" s="181" t="s">
        <v>182</v>
      </c>
      <c r="BK699" s="183">
        <f>BK700</f>
        <v>0</v>
      </c>
    </row>
    <row r="700" spans="1:65" s="2" customFormat="1" ht="16.5" customHeight="1">
      <c r="A700" s="34"/>
      <c r="B700" s="35"/>
      <c r="C700" s="186" t="s">
        <v>1282</v>
      </c>
      <c r="D700" s="186" t="s">
        <v>184</v>
      </c>
      <c r="E700" s="187" t="s">
        <v>1283</v>
      </c>
      <c r="F700" s="188" t="s">
        <v>1284</v>
      </c>
      <c r="G700" s="189" t="s">
        <v>1252</v>
      </c>
      <c r="H700" s="190">
        <v>1</v>
      </c>
      <c r="I700" s="191"/>
      <c r="J700" s="192">
        <f>ROUND(I700*H700,2)</f>
        <v>0</v>
      </c>
      <c r="K700" s="188" t="s">
        <v>1</v>
      </c>
      <c r="L700" s="39"/>
      <c r="M700" s="193" t="s">
        <v>1</v>
      </c>
      <c r="N700" s="194" t="s">
        <v>41</v>
      </c>
      <c r="O700" s="71"/>
      <c r="P700" s="195">
        <f>O700*H700</f>
        <v>0</v>
      </c>
      <c r="Q700" s="195">
        <v>0</v>
      </c>
      <c r="R700" s="195">
        <f>Q700*H700</f>
        <v>0</v>
      </c>
      <c r="S700" s="195">
        <v>0</v>
      </c>
      <c r="T700" s="196">
        <f>S700*H700</f>
        <v>0</v>
      </c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R700" s="197" t="s">
        <v>258</v>
      </c>
      <c r="AT700" s="197" t="s">
        <v>184</v>
      </c>
      <c r="AU700" s="197" t="s">
        <v>86</v>
      </c>
      <c r="AY700" s="17" t="s">
        <v>182</v>
      </c>
      <c r="BE700" s="198">
        <f>IF(N700="základní",J700,0)</f>
        <v>0</v>
      </c>
      <c r="BF700" s="198">
        <f>IF(N700="snížená",J700,0)</f>
        <v>0</v>
      </c>
      <c r="BG700" s="198">
        <f>IF(N700="zákl. přenesená",J700,0)</f>
        <v>0</v>
      </c>
      <c r="BH700" s="198">
        <f>IF(N700="sníž. přenesená",J700,0)</f>
        <v>0</v>
      </c>
      <c r="BI700" s="198">
        <f>IF(N700="nulová",J700,0)</f>
        <v>0</v>
      </c>
      <c r="BJ700" s="17" t="s">
        <v>84</v>
      </c>
      <c r="BK700" s="198">
        <f>ROUND(I700*H700,2)</f>
        <v>0</v>
      </c>
      <c r="BL700" s="17" t="s">
        <v>258</v>
      </c>
      <c r="BM700" s="197" t="s">
        <v>1285</v>
      </c>
    </row>
    <row r="701" spans="1:65" s="12" customFormat="1" ht="22.9" customHeight="1">
      <c r="B701" s="170"/>
      <c r="C701" s="171"/>
      <c r="D701" s="172" t="s">
        <v>75</v>
      </c>
      <c r="E701" s="184" t="s">
        <v>1286</v>
      </c>
      <c r="F701" s="184" t="s">
        <v>1287</v>
      </c>
      <c r="G701" s="171"/>
      <c r="H701" s="171"/>
      <c r="I701" s="174"/>
      <c r="J701" s="185">
        <f>BK701</f>
        <v>0</v>
      </c>
      <c r="K701" s="171"/>
      <c r="L701" s="176"/>
      <c r="M701" s="177"/>
      <c r="N701" s="178"/>
      <c r="O701" s="178"/>
      <c r="P701" s="179">
        <f>SUM(P702:P719)</f>
        <v>0</v>
      </c>
      <c r="Q701" s="178"/>
      <c r="R701" s="179">
        <f>SUM(R702:R719)</f>
        <v>5.0459618600000002</v>
      </c>
      <c r="S701" s="178"/>
      <c r="T701" s="180">
        <f>SUM(T702:T719)</f>
        <v>0</v>
      </c>
      <c r="AR701" s="181" t="s">
        <v>86</v>
      </c>
      <c r="AT701" s="182" t="s">
        <v>75</v>
      </c>
      <c r="AU701" s="182" t="s">
        <v>84</v>
      </c>
      <c r="AY701" s="181" t="s">
        <v>182</v>
      </c>
      <c r="BK701" s="183">
        <f>SUM(BK702:BK719)</f>
        <v>0</v>
      </c>
    </row>
    <row r="702" spans="1:65" s="2" customFormat="1" ht="24">
      <c r="A702" s="34"/>
      <c r="B702" s="35"/>
      <c r="C702" s="186" t="s">
        <v>1288</v>
      </c>
      <c r="D702" s="186" t="s">
        <v>184</v>
      </c>
      <c r="E702" s="187" t="s">
        <v>1289</v>
      </c>
      <c r="F702" s="188" t="s">
        <v>1290</v>
      </c>
      <c r="G702" s="189" t="s">
        <v>193</v>
      </c>
      <c r="H702" s="190">
        <v>182.655</v>
      </c>
      <c r="I702" s="191"/>
      <c r="J702" s="192">
        <f>ROUND(I702*H702,2)</f>
        <v>0</v>
      </c>
      <c r="K702" s="188" t="s">
        <v>1</v>
      </c>
      <c r="L702" s="39"/>
      <c r="M702" s="193" t="s">
        <v>1</v>
      </c>
      <c r="N702" s="194" t="s">
        <v>41</v>
      </c>
      <c r="O702" s="71"/>
      <c r="P702" s="195">
        <f>O702*H702</f>
        <v>0</v>
      </c>
      <c r="Q702" s="195">
        <v>0</v>
      </c>
      <c r="R702" s="195">
        <f>Q702*H702</f>
        <v>0</v>
      </c>
      <c r="S702" s="195">
        <v>0</v>
      </c>
      <c r="T702" s="196">
        <f>S702*H702</f>
        <v>0</v>
      </c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R702" s="197" t="s">
        <v>258</v>
      </c>
      <c r="AT702" s="197" t="s">
        <v>184</v>
      </c>
      <c r="AU702" s="197" t="s">
        <v>86</v>
      </c>
      <c r="AY702" s="17" t="s">
        <v>182</v>
      </c>
      <c r="BE702" s="198">
        <f>IF(N702="základní",J702,0)</f>
        <v>0</v>
      </c>
      <c r="BF702" s="198">
        <f>IF(N702="snížená",J702,0)</f>
        <v>0</v>
      </c>
      <c r="BG702" s="198">
        <f>IF(N702="zákl. přenesená",J702,0)</f>
        <v>0</v>
      </c>
      <c r="BH702" s="198">
        <f>IF(N702="sníž. přenesená",J702,0)</f>
        <v>0</v>
      </c>
      <c r="BI702" s="198">
        <f>IF(N702="nulová",J702,0)</f>
        <v>0</v>
      </c>
      <c r="BJ702" s="17" t="s">
        <v>84</v>
      </c>
      <c r="BK702" s="198">
        <f>ROUND(I702*H702,2)</f>
        <v>0</v>
      </c>
      <c r="BL702" s="17" t="s">
        <v>258</v>
      </c>
      <c r="BM702" s="197" t="s">
        <v>1291</v>
      </c>
    </row>
    <row r="703" spans="1:65" s="13" customFormat="1" ht="11.25">
      <c r="B703" s="199"/>
      <c r="C703" s="200"/>
      <c r="D703" s="201" t="s">
        <v>199</v>
      </c>
      <c r="E703" s="202" t="s">
        <v>1</v>
      </c>
      <c r="F703" s="203" t="s">
        <v>1292</v>
      </c>
      <c r="G703" s="200"/>
      <c r="H703" s="204">
        <v>182.655</v>
      </c>
      <c r="I703" s="205"/>
      <c r="J703" s="200"/>
      <c r="K703" s="200"/>
      <c r="L703" s="206"/>
      <c r="M703" s="207"/>
      <c r="N703" s="208"/>
      <c r="O703" s="208"/>
      <c r="P703" s="208"/>
      <c r="Q703" s="208"/>
      <c r="R703" s="208"/>
      <c r="S703" s="208"/>
      <c r="T703" s="209"/>
      <c r="AT703" s="210" t="s">
        <v>199</v>
      </c>
      <c r="AU703" s="210" t="s">
        <v>86</v>
      </c>
      <c r="AV703" s="13" t="s">
        <v>86</v>
      </c>
      <c r="AW703" s="13" t="s">
        <v>32</v>
      </c>
      <c r="AX703" s="13" t="s">
        <v>84</v>
      </c>
      <c r="AY703" s="210" t="s">
        <v>182</v>
      </c>
    </row>
    <row r="704" spans="1:65" s="2" customFormat="1" ht="33" customHeight="1">
      <c r="A704" s="34"/>
      <c r="B704" s="35"/>
      <c r="C704" s="186" t="s">
        <v>1293</v>
      </c>
      <c r="D704" s="186" t="s">
        <v>184</v>
      </c>
      <c r="E704" s="187" t="s">
        <v>1294</v>
      </c>
      <c r="F704" s="188" t="s">
        <v>1295</v>
      </c>
      <c r="G704" s="189" t="s">
        <v>187</v>
      </c>
      <c r="H704" s="190">
        <v>1495</v>
      </c>
      <c r="I704" s="191"/>
      <c r="J704" s="192">
        <f>ROUND(I704*H704,2)</f>
        <v>0</v>
      </c>
      <c r="K704" s="188" t="s">
        <v>1</v>
      </c>
      <c r="L704" s="39"/>
      <c r="M704" s="193" t="s">
        <v>1</v>
      </c>
      <c r="N704" s="194" t="s">
        <v>41</v>
      </c>
      <c r="O704" s="71"/>
      <c r="P704" s="195">
        <f>O704*H704</f>
        <v>0</v>
      </c>
      <c r="Q704" s="195">
        <v>0</v>
      </c>
      <c r="R704" s="195">
        <f>Q704*H704</f>
        <v>0</v>
      </c>
      <c r="S704" s="195">
        <v>0</v>
      </c>
      <c r="T704" s="196">
        <f>S704*H704</f>
        <v>0</v>
      </c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R704" s="197" t="s">
        <v>258</v>
      </c>
      <c r="AT704" s="197" t="s">
        <v>184</v>
      </c>
      <c r="AU704" s="197" t="s">
        <v>86</v>
      </c>
      <c r="AY704" s="17" t="s">
        <v>182</v>
      </c>
      <c r="BE704" s="198">
        <f>IF(N704="základní",J704,0)</f>
        <v>0</v>
      </c>
      <c r="BF704" s="198">
        <f>IF(N704="snížená",J704,0)</f>
        <v>0</v>
      </c>
      <c r="BG704" s="198">
        <f>IF(N704="zákl. přenesená",J704,0)</f>
        <v>0</v>
      </c>
      <c r="BH704" s="198">
        <f>IF(N704="sníž. přenesená",J704,0)</f>
        <v>0</v>
      </c>
      <c r="BI704" s="198">
        <f>IF(N704="nulová",J704,0)</f>
        <v>0</v>
      </c>
      <c r="BJ704" s="17" t="s">
        <v>84</v>
      </c>
      <c r="BK704" s="198">
        <f>ROUND(I704*H704,2)</f>
        <v>0</v>
      </c>
      <c r="BL704" s="17" t="s">
        <v>258</v>
      </c>
      <c r="BM704" s="197" t="s">
        <v>1296</v>
      </c>
    </row>
    <row r="705" spans="1:65" s="13" customFormat="1" ht="11.25">
      <c r="B705" s="199"/>
      <c r="C705" s="200"/>
      <c r="D705" s="201" t="s">
        <v>199</v>
      </c>
      <c r="E705" s="202" t="s">
        <v>1</v>
      </c>
      <c r="F705" s="203" t="s">
        <v>1009</v>
      </c>
      <c r="G705" s="200"/>
      <c r="H705" s="204">
        <v>1495</v>
      </c>
      <c r="I705" s="205"/>
      <c r="J705" s="200"/>
      <c r="K705" s="200"/>
      <c r="L705" s="206"/>
      <c r="M705" s="207"/>
      <c r="N705" s="208"/>
      <c r="O705" s="208"/>
      <c r="P705" s="208"/>
      <c r="Q705" s="208"/>
      <c r="R705" s="208"/>
      <c r="S705" s="208"/>
      <c r="T705" s="209"/>
      <c r="AT705" s="210" t="s">
        <v>199</v>
      </c>
      <c r="AU705" s="210" t="s">
        <v>86</v>
      </c>
      <c r="AV705" s="13" t="s">
        <v>86</v>
      </c>
      <c r="AW705" s="13" t="s">
        <v>32</v>
      </c>
      <c r="AX705" s="13" t="s">
        <v>84</v>
      </c>
      <c r="AY705" s="210" t="s">
        <v>182</v>
      </c>
    </row>
    <row r="706" spans="1:65" s="2" customFormat="1" ht="36">
      <c r="A706" s="34"/>
      <c r="B706" s="35"/>
      <c r="C706" s="186" t="s">
        <v>1297</v>
      </c>
      <c r="D706" s="186" t="s">
        <v>184</v>
      </c>
      <c r="E706" s="187" t="s">
        <v>1298</v>
      </c>
      <c r="F706" s="188" t="s">
        <v>1299</v>
      </c>
      <c r="G706" s="189" t="s">
        <v>187</v>
      </c>
      <c r="H706" s="190">
        <v>1001</v>
      </c>
      <c r="I706" s="191"/>
      <c r="J706" s="192">
        <f>ROUND(I706*H706,2)</f>
        <v>0</v>
      </c>
      <c r="K706" s="188" t="s">
        <v>1</v>
      </c>
      <c r="L706" s="39"/>
      <c r="M706" s="193" t="s">
        <v>1</v>
      </c>
      <c r="N706" s="194" t="s">
        <v>41</v>
      </c>
      <c r="O706" s="71"/>
      <c r="P706" s="195">
        <f>O706*H706</f>
        <v>0</v>
      </c>
      <c r="Q706" s="195">
        <v>0</v>
      </c>
      <c r="R706" s="195">
        <f>Q706*H706</f>
        <v>0</v>
      </c>
      <c r="S706" s="195">
        <v>0</v>
      </c>
      <c r="T706" s="196">
        <f>S706*H706</f>
        <v>0</v>
      </c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R706" s="197" t="s">
        <v>258</v>
      </c>
      <c r="AT706" s="197" t="s">
        <v>184</v>
      </c>
      <c r="AU706" s="197" t="s">
        <v>86</v>
      </c>
      <c r="AY706" s="17" t="s">
        <v>182</v>
      </c>
      <c r="BE706" s="198">
        <f>IF(N706="základní",J706,0)</f>
        <v>0</v>
      </c>
      <c r="BF706" s="198">
        <f>IF(N706="snížená",J706,0)</f>
        <v>0</v>
      </c>
      <c r="BG706" s="198">
        <f>IF(N706="zákl. přenesená",J706,0)</f>
        <v>0</v>
      </c>
      <c r="BH706" s="198">
        <f>IF(N706="sníž. přenesená",J706,0)</f>
        <v>0</v>
      </c>
      <c r="BI706" s="198">
        <f>IF(N706="nulová",J706,0)</f>
        <v>0</v>
      </c>
      <c r="BJ706" s="17" t="s">
        <v>84</v>
      </c>
      <c r="BK706" s="198">
        <f>ROUND(I706*H706,2)</f>
        <v>0</v>
      </c>
      <c r="BL706" s="17" t="s">
        <v>258</v>
      </c>
      <c r="BM706" s="197" t="s">
        <v>1300</v>
      </c>
    </row>
    <row r="707" spans="1:65" s="15" customFormat="1" ht="11.25">
      <c r="B707" s="222"/>
      <c r="C707" s="223"/>
      <c r="D707" s="201" t="s">
        <v>199</v>
      </c>
      <c r="E707" s="224" t="s">
        <v>1</v>
      </c>
      <c r="F707" s="225" t="s">
        <v>1301</v>
      </c>
      <c r="G707" s="223"/>
      <c r="H707" s="224" t="s">
        <v>1</v>
      </c>
      <c r="I707" s="226"/>
      <c r="J707" s="223"/>
      <c r="K707" s="223"/>
      <c r="L707" s="227"/>
      <c r="M707" s="228"/>
      <c r="N707" s="229"/>
      <c r="O707" s="229"/>
      <c r="P707" s="229"/>
      <c r="Q707" s="229"/>
      <c r="R707" s="229"/>
      <c r="S707" s="229"/>
      <c r="T707" s="230"/>
      <c r="AT707" s="231" t="s">
        <v>199</v>
      </c>
      <c r="AU707" s="231" t="s">
        <v>86</v>
      </c>
      <c r="AV707" s="15" t="s">
        <v>84</v>
      </c>
      <c r="AW707" s="15" t="s">
        <v>32</v>
      </c>
      <c r="AX707" s="15" t="s">
        <v>76</v>
      </c>
      <c r="AY707" s="231" t="s">
        <v>182</v>
      </c>
    </row>
    <row r="708" spans="1:65" s="13" customFormat="1" ht="11.25">
      <c r="B708" s="199"/>
      <c r="C708" s="200"/>
      <c r="D708" s="201" t="s">
        <v>199</v>
      </c>
      <c r="E708" s="202" t="s">
        <v>1</v>
      </c>
      <c r="F708" s="203" t="s">
        <v>1302</v>
      </c>
      <c r="G708" s="200"/>
      <c r="H708" s="204">
        <v>277.82</v>
      </c>
      <c r="I708" s="205"/>
      <c r="J708" s="200"/>
      <c r="K708" s="200"/>
      <c r="L708" s="206"/>
      <c r="M708" s="207"/>
      <c r="N708" s="208"/>
      <c r="O708" s="208"/>
      <c r="P708" s="208"/>
      <c r="Q708" s="208"/>
      <c r="R708" s="208"/>
      <c r="S708" s="208"/>
      <c r="T708" s="209"/>
      <c r="AT708" s="210" t="s">
        <v>199</v>
      </c>
      <c r="AU708" s="210" t="s">
        <v>86</v>
      </c>
      <c r="AV708" s="13" t="s">
        <v>86</v>
      </c>
      <c r="AW708" s="13" t="s">
        <v>32</v>
      </c>
      <c r="AX708" s="13" t="s">
        <v>76</v>
      </c>
      <c r="AY708" s="210" t="s">
        <v>182</v>
      </c>
    </row>
    <row r="709" spans="1:65" s="13" customFormat="1" ht="11.25">
      <c r="B709" s="199"/>
      <c r="C709" s="200"/>
      <c r="D709" s="201" t="s">
        <v>199</v>
      </c>
      <c r="E709" s="202" t="s">
        <v>1</v>
      </c>
      <c r="F709" s="203" t="s">
        <v>1303</v>
      </c>
      <c r="G709" s="200"/>
      <c r="H709" s="204">
        <v>237.9</v>
      </c>
      <c r="I709" s="205"/>
      <c r="J709" s="200"/>
      <c r="K709" s="200"/>
      <c r="L709" s="206"/>
      <c r="M709" s="207"/>
      <c r="N709" s="208"/>
      <c r="O709" s="208"/>
      <c r="P709" s="208"/>
      <c r="Q709" s="208"/>
      <c r="R709" s="208"/>
      <c r="S709" s="208"/>
      <c r="T709" s="209"/>
      <c r="AT709" s="210" t="s">
        <v>199</v>
      </c>
      <c r="AU709" s="210" t="s">
        <v>86</v>
      </c>
      <c r="AV709" s="13" t="s">
        <v>86</v>
      </c>
      <c r="AW709" s="13" t="s">
        <v>32</v>
      </c>
      <c r="AX709" s="13" t="s">
        <v>76</v>
      </c>
      <c r="AY709" s="210" t="s">
        <v>182</v>
      </c>
    </row>
    <row r="710" spans="1:65" s="13" customFormat="1" ht="11.25">
      <c r="B710" s="199"/>
      <c r="C710" s="200"/>
      <c r="D710" s="201" t="s">
        <v>199</v>
      </c>
      <c r="E710" s="202" t="s">
        <v>1</v>
      </c>
      <c r="F710" s="203" t="s">
        <v>1304</v>
      </c>
      <c r="G710" s="200"/>
      <c r="H710" s="204">
        <v>86.37</v>
      </c>
      <c r="I710" s="205"/>
      <c r="J710" s="200"/>
      <c r="K710" s="200"/>
      <c r="L710" s="206"/>
      <c r="M710" s="207"/>
      <c r="N710" s="208"/>
      <c r="O710" s="208"/>
      <c r="P710" s="208"/>
      <c r="Q710" s="208"/>
      <c r="R710" s="208"/>
      <c r="S710" s="208"/>
      <c r="T710" s="209"/>
      <c r="AT710" s="210" t="s">
        <v>199</v>
      </c>
      <c r="AU710" s="210" t="s">
        <v>86</v>
      </c>
      <c r="AV710" s="13" t="s">
        <v>86</v>
      </c>
      <c r="AW710" s="13" t="s">
        <v>32</v>
      </c>
      <c r="AX710" s="13" t="s">
        <v>76</v>
      </c>
      <c r="AY710" s="210" t="s">
        <v>182</v>
      </c>
    </row>
    <row r="711" spans="1:65" s="13" customFormat="1" ht="11.25">
      <c r="B711" s="199"/>
      <c r="C711" s="200"/>
      <c r="D711" s="201" t="s">
        <v>199</v>
      </c>
      <c r="E711" s="202" t="s">
        <v>1</v>
      </c>
      <c r="F711" s="203" t="s">
        <v>1305</v>
      </c>
      <c r="G711" s="200"/>
      <c r="H711" s="204">
        <v>157.44999999999999</v>
      </c>
      <c r="I711" s="205"/>
      <c r="J711" s="200"/>
      <c r="K711" s="200"/>
      <c r="L711" s="206"/>
      <c r="M711" s="207"/>
      <c r="N711" s="208"/>
      <c r="O711" s="208"/>
      <c r="P711" s="208"/>
      <c r="Q711" s="208"/>
      <c r="R711" s="208"/>
      <c r="S711" s="208"/>
      <c r="T711" s="209"/>
      <c r="AT711" s="210" t="s">
        <v>199</v>
      </c>
      <c r="AU711" s="210" t="s">
        <v>86</v>
      </c>
      <c r="AV711" s="13" t="s">
        <v>86</v>
      </c>
      <c r="AW711" s="13" t="s">
        <v>32</v>
      </c>
      <c r="AX711" s="13" t="s">
        <v>76</v>
      </c>
      <c r="AY711" s="210" t="s">
        <v>182</v>
      </c>
    </row>
    <row r="712" spans="1:65" s="13" customFormat="1" ht="11.25">
      <c r="B712" s="199"/>
      <c r="C712" s="200"/>
      <c r="D712" s="201" t="s">
        <v>199</v>
      </c>
      <c r="E712" s="202" t="s">
        <v>1</v>
      </c>
      <c r="F712" s="203" t="s">
        <v>1306</v>
      </c>
      <c r="G712" s="200"/>
      <c r="H712" s="204">
        <v>223.48</v>
      </c>
      <c r="I712" s="205"/>
      <c r="J712" s="200"/>
      <c r="K712" s="200"/>
      <c r="L712" s="206"/>
      <c r="M712" s="207"/>
      <c r="N712" s="208"/>
      <c r="O712" s="208"/>
      <c r="P712" s="208"/>
      <c r="Q712" s="208"/>
      <c r="R712" s="208"/>
      <c r="S712" s="208"/>
      <c r="T712" s="209"/>
      <c r="AT712" s="210" t="s">
        <v>199</v>
      </c>
      <c r="AU712" s="210" t="s">
        <v>86</v>
      </c>
      <c r="AV712" s="13" t="s">
        <v>86</v>
      </c>
      <c r="AW712" s="13" t="s">
        <v>32</v>
      </c>
      <c r="AX712" s="13" t="s">
        <v>76</v>
      </c>
      <c r="AY712" s="210" t="s">
        <v>182</v>
      </c>
    </row>
    <row r="713" spans="1:65" s="13" customFormat="1" ht="11.25">
      <c r="B713" s="199"/>
      <c r="C713" s="200"/>
      <c r="D713" s="201" t="s">
        <v>199</v>
      </c>
      <c r="E713" s="202" t="s">
        <v>1</v>
      </c>
      <c r="F713" s="203" t="s">
        <v>766</v>
      </c>
      <c r="G713" s="200"/>
      <c r="H713" s="204">
        <v>17.98</v>
      </c>
      <c r="I713" s="205"/>
      <c r="J713" s="200"/>
      <c r="K713" s="200"/>
      <c r="L713" s="206"/>
      <c r="M713" s="207"/>
      <c r="N713" s="208"/>
      <c r="O713" s="208"/>
      <c r="P713" s="208"/>
      <c r="Q713" s="208"/>
      <c r="R713" s="208"/>
      <c r="S713" s="208"/>
      <c r="T713" s="209"/>
      <c r="AT713" s="210" t="s">
        <v>199</v>
      </c>
      <c r="AU713" s="210" t="s">
        <v>86</v>
      </c>
      <c r="AV713" s="13" t="s">
        <v>86</v>
      </c>
      <c r="AW713" s="13" t="s">
        <v>32</v>
      </c>
      <c r="AX713" s="13" t="s">
        <v>76</v>
      </c>
      <c r="AY713" s="210" t="s">
        <v>182</v>
      </c>
    </row>
    <row r="714" spans="1:65" s="14" customFormat="1" ht="11.25">
      <c r="B714" s="211"/>
      <c r="C714" s="212"/>
      <c r="D714" s="201" t="s">
        <v>199</v>
      </c>
      <c r="E714" s="213" t="s">
        <v>1</v>
      </c>
      <c r="F714" s="214" t="s">
        <v>244</v>
      </c>
      <c r="G714" s="212"/>
      <c r="H714" s="215">
        <v>1001</v>
      </c>
      <c r="I714" s="216"/>
      <c r="J714" s="212"/>
      <c r="K714" s="212"/>
      <c r="L714" s="217"/>
      <c r="M714" s="218"/>
      <c r="N714" s="219"/>
      <c r="O714" s="219"/>
      <c r="P714" s="219"/>
      <c r="Q714" s="219"/>
      <c r="R714" s="219"/>
      <c r="S714" s="219"/>
      <c r="T714" s="220"/>
      <c r="AT714" s="221" t="s">
        <v>199</v>
      </c>
      <c r="AU714" s="221" t="s">
        <v>86</v>
      </c>
      <c r="AV714" s="14" t="s">
        <v>189</v>
      </c>
      <c r="AW714" s="14" t="s">
        <v>32</v>
      </c>
      <c r="AX714" s="14" t="s">
        <v>84</v>
      </c>
      <c r="AY714" s="221" t="s">
        <v>182</v>
      </c>
    </row>
    <row r="715" spans="1:65" s="2" customFormat="1" ht="24">
      <c r="A715" s="34"/>
      <c r="B715" s="35"/>
      <c r="C715" s="186" t="s">
        <v>1307</v>
      </c>
      <c r="D715" s="186" t="s">
        <v>184</v>
      </c>
      <c r="E715" s="187" t="s">
        <v>1308</v>
      </c>
      <c r="F715" s="188" t="s">
        <v>1309</v>
      </c>
      <c r="G715" s="189" t="s">
        <v>187</v>
      </c>
      <c r="H715" s="190">
        <v>147.56</v>
      </c>
      <c r="I715" s="191"/>
      <c r="J715" s="192">
        <f>ROUND(I715*H715,2)</f>
        <v>0</v>
      </c>
      <c r="K715" s="188" t="s">
        <v>188</v>
      </c>
      <c r="L715" s="39"/>
      <c r="M715" s="193" t="s">
        <v>1</v>
      </c>
      <c r="N715" s="194" t="s">
        <v>41</v>
      </c>
      <c r="O715" s="71"/>
      <c r="P715" s="195">
        <f>O715*H715</f>
        <v>0</v>
      </c>
      <c r="Q715" s="195">
        <v>1.396E-2</v>
      </c>
      <c r="R715" s="195">
        <f>Q715*H715</f>
        <v>2.0599376</v>
      </c>
      <c r="S715" s="195">
        <v>0</v>
      </c>
      <c r="T715" s="196">
        <f>S715*H715</f>
        <v>0</v>
      </c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R715" s="197" t="s">
        <v>258</v>
      </c>
      <c r="AT715" s="197" t="s">
        <v>184</v>
      </c>
      <c r="AU715" s="197" t="s">
        <v>86</v>
      </c>
      <c r="AY715" s="17" t="s">
        <v>182</v>
      </c>
      <c r="BE715" s="198">
        <f>IF(N715="základní",J715,0)</f>
        <v>0</v>
      </c>
      <c r="BF715" s="198">
        <f>IF(N715="snížená",J715,0)</f>
        <v>0</v>
      </c>
      <c r="BG715" s="198">
        <f>IF(N715="zákl. přenesená",J715,0)</f>
        <v>0</v>
      </c>
      <c r="BH715" s="198">
        <f>IF(N715="sníž. přenesená",J715,0)</f>
        <v>0</v>
      </c>
      <c r="BI715" s="198">
        <f>IF(N715="nulová",J715,0)</f>
        <v>0</v>
      </c>
      <c r="BJ715" s="17" t="s">
        <v>84</v>
      </c>
      <c r="BK715" s="198">
        <f>ROUND(I715*H715,2)</f>
        <v>0</v>
      </c>
      <c r="BL715" s="17" t="s">
        <v>258</v>
      </c>
      <c r="BM715" s="197" t="s">
        <v>1310</v>
      </c>
    </row>
    <row r="716" spans="1:65" s="13" customFormat="1" ht="11.25">
      <c r="B716" s="199"/>
      <c r="C716" s="200"/>
      <c r="D716" s="201" t="s">
        <v>199</v>
      </c>
      <c r="E716" s="202" t="s">
        <v>1</v>
      </c>
      <c r="F716" s="203" t="s">
        <v>1311</v>
      </c>
      <c r="G716" s="200"/>
      <c r="H716" s="204">
        <v>147.56</v>
      </c>
      <c r="I716" s="205"/>
      <c r="J716" s="200"/>
      <c r="K716" s="200"/>
      <c r="L716" s="206"/>
      <c r="M716" s="207"/>
      <c r="N716" s="208"/>
      <c r="O716" s="208"/>
      <c r="P716" s="208"/>
      <c r="Q716" s="208"/>
      <c r="R716" s="208"/>
      <c r="S716" s="208"/>
      <c r="T716" s="209"/>
      <c r="AT716" s="210" t="s">
        <v>199</v>
      </c>
      <c r="AU716" s="210" t="s">
        <v>86</v>
      </c>
      <c r="AV716" s="13" t="s">
        <v>86</v>
      </c>
      <c r="AW716" s="13" t="s">
        <v>32</v>
      </c>
      <c r="AX716" s="13" t="s">
        <v>84</v>
      </c>
      <c r="AY716" s="210" t="s">
        <v>182</v>
      </c>
    </row>
    <row r="717" spans="1:65" s="2" customFormat="1" ht="24">
      <c r="A717" s="34"/>
      <c r="B717" s="35"/>
      <c r="C717" s="186" t="s">
        <v>1312</v>
      </c>
      <c r="D717" s="186" t="s">
        <v>184</v>
      </c>
      <c r="E717" s="187" t="s">
        <v>1313</v>
      </c>
      <c r="F717" s="188" t="s">
        <v>1314</v>
      </c>
      <c r="G717" s="189" t="s">
        <v>187</v>
      </c>
      <c r="H717" s="190">
        <v>196.06200000000001</v>
      </c>
      <c r="I717" s="191"/>
      <c r="J717" s="192">
        <f>ROUND(I717*H717,2)</f>
        <v>0</v>
      </c>
      <c r="K717" s="188" t="s">
        <v>188</v>
      </c>
      <c r="L717" s="39"/>
      <c r="M717" s="193" t="s">
        <v>1</v>
      </c>
      <c r="N717" s="194" t="s">
        <v>41</v>
      </c>
      <c r="O717" s="71"/>
      <c r="P717" s="195">
        <f>O717*H717</f>
        <v>0</v>
      </c>
      <c r="Q717" s="195">
        <v>1.523E-2</v>
      </c>
      <c r="R717" s="195">
        <f>Q717*H717</f>
        <v>2.9860242600000002</v>
      </c>
      <c r="S717" s="195">
        <v>0</v>
      </c>
      <c r="T717" s="196">
        <f>S717*H717</f>
        <v>0</v>
      </c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R717" s="197" t="s">
        <v>258</v>
      </c>
      <c r="AT717" s="197" t="s">
        <v>184</v>
      </c>
      <c r="AU717" s="197" t="s">
        <v>86</v>
      </c>
      <c r="AY717" s="17" t="s">
        <v>182</v>
      </c>
      <c r="BE717" s="198">
        <f>IF(N717="základní",J717,0)</f>
        <v>0</v>
      </c>
      <c r="BF717" s="198">
        <f>IF(N717="snížená",J717,0)</f>
        <v>0</v>
      </c>
      <c r="BG717" s="198">
        <f>IF(N717="zákl. přenesená",J717,0)</f>
        <v>0</v>
      </c>
      <c r="BH717" s="198">
        <f>IF(N717="sníž. přenesená",J717,0)</f>
        <v>0</v>
      </c>
      <c r="BI717" s="198">
        <f>IF(N717="nulová",J717,0)</f>
        <v>0</v>
      </c>
      <c r="BJ717" s="17" t="s">
        <v>84</v>
      </c>
      <c r="BK717" s="198">
        <f>ROUND(I717*H717,2)</f>
        <v>0</v>
      </c>
      <c r="BL717" s="17" t="s">
        <v>258</v>
      </c>
      <c r="BM717" s="197" t="s">
        <v>1315</v>
      </c>
    </row>
    <row r="718" spans="1:65" s="13" customFormat="1" ht="11.25">
      <c r="B718" s="199"/>
      <c r="C718" s="200"/>
      <c r="D718" s="201" t="s">
        <v>199</v>
      </c>
      <c r="E718" s="202" t="s">
        <v>1</v>
      </c>
      <c r="F718" s="203" t="s">
        <v>1316</v>
      </c>
      <c r="G718" s="200"/>
      <c r="H718" s="204">
        <v>196.06200000000001</v>
      </c>
      <c r="I718" s="205"/>
      <c r="J718" s="200"/>
      <c r="K718" s="200"/>
      <c r="L718" s="206"/>
      <c r="M718" s="207"/>
      <c r="N718" s="208"/>
      <c r="O718" s="208"/>
      <c r="P718" s="208"/>
      <c r="Q718" s="208"/>
      <c r="R718" s="208"/>
      <c r="S718" s="208"/>
      <c r="T718" s="209"/>
      <c r="AT718" s="210" t="s">
        <v>199</v>
      </c>
      <c r="AU718" s="210" t="s">
        <v>86</v>
      </c>
      <c r="AV718" s="13" t="s">
        <v>86</v>
      </c>
      <c r="AW718" s="13" t="s">
        <v>32</v>
      </c>
      <c r="AX718" s="13" t="s">
        <v>84</v>
      </c>
      <c r="AY718" s="210" t="s">
        <v>182</v>
      </c>
    </row>
    <row r="719" spans="1:65" s="2" customFormat="1" ht="24">
      <c r="A719" s="34"/>
      <c r="B719" s="35"/>
      <c r="C719" s="186" t="s">
        <v>1317</v>
      </c>
      <c r="D719" s="186" t="s">
        <v>184</v>
      </c>
      <c r="E719" s="187" t="s">
        <v>1318</v>
      </c>
      <c r="F719" s="188" t="s">
        <v>1319</v>
      </c>
      <c r="G719" s="189" t="s">
        <v>1001</v>
      </c>
      <c r="H719" s="242"/>
      <c r="I719" s="191"/>
      <c r="J719" s="192">
        <f>ROUND(I719*H719,2)</f>
        <v>0</v>
      </c>
      <c r="K719" s="188" t="s">
        <v>188</v>
      </c>
      <c r="L719" s="39"/>
      <c r="M719" s="193" t="s">
        <v>1</v>
      </c>
      <c r="N719" s="194" t="s">
        <v>41</v>
      </c>
      <c r="O719" s="71"/>
      <c r="P719" s="195">
        <f>O719*H719</f>
        <v>0</v>
      </c>
      <c r="Q719" s="195">
        <v>0</v>
      </c>
      <c r="R719" s="195">
        <f>Q719*H719</f>
        <v>0</v>
      </c>
      <c r="S719" s="195">
        <v>0</v>
      </c>
      <c r="T719" s="196">
        <f>S719*H719</f>
        <v>0</v>
      </c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R719" s="197" t="s">
        <v>258</v>
      </c>
      <c r="AT719" s="197" t="s">
        <v>184</v>
      </c>
      <c r="AU719" s="197" t="s">
        <v>86</v>
      </c>
      <c r="AY719" s="17" t="s">
        <v>182</v>
      </c>
      <c r="BE719" s="198">
        <f>IF(N719="základní",J719,0)</f>
        <v>0</v>
      </c>
      <c r="BF719" s="198">
        <f>IF(N719="snížená",J719,0)</f>
        <v>0</v>
      </c>
      <c r="BG719" s="198">
        <f>IF(N719="zákl. přenesená",J719,0)</f>
        <v>0</v>
      </c>
      <c r="BH719" s="198">
        <f>IF(N719="sníž. přenesená",J719,0)</f>
        <v>0</v>
      </c>
      <c r="BI719" s="198">
        <f>IF(N719="nulová",J719,0)</f>
        <v>0</v>
      </c>
      <c r="BJ719" s="17" t="s">
        <v>84</v>
      </c>
      <c r="BK719" s="198">
        <f>ROUND(I719*H719,2)</f>
        <v>0</v>
      </c>
      <c r="BL719" s="17" t="s">
        <v>258</v>
      </c>
      <c r="BM719" s="197" t="s">
        <v>1320</v>
      </c>
    </row>
    <row r="720" spans="1:65" s="12" customFormat="1" ht="22.9" customHeight="1">
      <c r="B720" s="170"/>
      <c r="C720" s="171"/>
      <c r="D720" s="172" t="s">
        <v>75</v>
      </c>
      <c r="E720" s="184" t="s">
        <v>1321</v>
      </c>
      <c r="F720" s="184" t="s">
        <v>1322</v>
      </c>
      <c r="G720" s="171"/>
      <c r="H720" s="171"/>
      <c r="I720" s="174"/>
      <c r="J720" s="185">
        <f>BK720</f>
        <v>0</v>
      </c>
      <c r="K720" s="171"/>
      <c r="L720" s="176"/>
      <c r="M720" s="177"/>
      <c r="N720" s="178"/>
      <c r="O720" s="178"/>
      <c r="P720" s="179">
        <f>SUM(P721:P748)</f>
        <v>0</v>
      </c>
      <c r="Q720" s="178"/>
      <c r="R720" s="179">
        <f>SUM(R721:R748)</f>
        <v>31.22478615</v>
      </c>
      <c r="S720" s="178"/>
      <c r="T720" s="180">
        <f>SUM(T721:T748)</f>
        <v>0</v>
      </c>
      <c r="AR720" s="181" t="s">
        <v>86</v>
      </c>
      <c r="AT720" s="182" t="s">
        <v>75</v>
      </c>
      <c r="AU720" s="182" t="s">
        <v>84</v>
      </c>
      <c r="AY720" s="181" t="s">
        <v>182</v>
      </c>
      <c r="BK720" s="183">
        <f>SUM(BK721:BK748)</f>
        <v>0</v>
      </c>
    </row>
    <row r="721" spans="1:65" s="2" customFormat="1" ht="16.5" customHeight="1">
      <c r="A721" s="34"/>
      <c r="B721" s="35"/>
      <c r="C721" s="186" t="s">
        <v>1323</v>
      </c>
      <c r="D721" s="186" t="s">
        <v>184</v>
      </c>
      <c r="E721" s="187" t="s">
        <v>1324</v>
      </c>
      <c r="F721" s="188" t="s">
        <v>1325</v>
      </c>
      <c r="G721" s="189" t="s">
        <v>187</v>
      </c>
      <c r="H721" s="190">
        <v>350.21199999999999</v>
      </c>
      <c r="I721" s="191"/>
      <c r="J721" s="192">
        <f>ROUND(I721*H721,2)</f>
        <v>0</v>
      </c>
      <c r="K721" s="188" t="s">
        <v>1</v>
      </c>
      <c r="L721" s="39"/>
      <c r="M721" s="193" t="s">
        <v>1</v>
      </c>
      <c r="N721" s="194" t="s">
        <v>41</v>
      </c>
      <c r="O721" s="71"/>
      <c r="P721" s="195">
        <f>O721*H721</f>
        <v>0</v>
      </c>
      <c r="Q721" s="195">
        <v>0</v>
      </c>
      <c r="R721" s="195">
        <f>Q721*H721</f>
        <v>0</v>
      </c>
      <c r="S721" s="195">
        <v>0</v>
      </c>
      <c r="T721" s="196">
        <f>S721*H721</f>
        <v>0</v>
      </c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R721" s="197" t="s">
        <v>258</v>
      </c>
      <c r="AT721" s="197" t="s">
        <v>184</v>
      </c>
      <c r="AU721" s="197" t="s">
        <v>86</v>
      </c>
      <c r="AY721" s="17" t="s">
        <v>182</v>
      </c>
      <c r="BE721" s="198">
        <f>IF(N721="základní",J721,0)</f>
        <v>0</v>
      </c>
      <c r="BF721" s="198">
        <f>IF(N721="snížená",J721,0)</f>
        <v>0</v>
      </c>
      <c r="BG721" s="198">
        <f>IF(N721="zákl. přenesená",J721,0)</f>
        <v>0</v>
      </c>
      <c r="BH721" s="198">
        <f>IF(N721="sníž. přenesená",J721,0)</f>
        <v>0</v>
      </c>
      <c r="BI721" s="198">
        <f>IF(N721="nulová",J721,0)</f>
        <v>0</v>
      </c>
      <c r="BJ721" s="17" t="s">
        <v>84</v>
      </c>
      <c r="BK721" s="198">
        <f>ROUND(I721*H721,2)</f>
        <v>0</v>
      </c>
      <c r="BL721" s="17" t="s">
        <v>258</v>
      </c>
      <c r="BM721" s="197" t="s">
        <v>1326</v>
      </c>
    </row>
    <row r="722" spans="1:65" s="13" customFormat="1" ht="11.25">
      <c r="B722" s="199"/>
      <c r="C722" s="200"/>
      <c r="D722" s="201" t="s">
        <v>199</v>
      </c>
      <c r="E722" s="202" t="s">
        <v>1</v>
      </c>
      <c r="F722" s="203" t="s">
        <v>1327</v>
      </c>
      <c r="G722" s="200"/>
      <c r="H722" s="204">
        <v>133.042</v>
      </c>
      <c r="I722" s="205"/>
      <c r="J722" s="200"/>
      <c r="K722" s="200"/>
      <c r="L722" s="206"/>
      <c r="M722" s="207"/>
      <c r="N722" s="208"/>
      <c r="O722" s="208"/>
      <c r="P722" s="208"/>
      <c r="Q722" s="208"/>
      <c r="R722" s="208"/>
      <c r="S722" s="208"/>
      <c r="T722" s="209"/>
      <c r="AT722" s="210" t="s">
        <v>199</v>
      </c>
      <c r="AU722" s="210" t="s">
        <v>86</v>
      </c>
      <c r="AV722" s="13" t="s">
        <v>86</v>
      </c>
      <c r="AW722" s="13" t="s">
        <v>32</v>
      </c>
      <c r="AX722" s="13" t="s">
        <v>76</v>
      </c>
      <c r="AY722" s="210" t="s">
        <v>182</v>
      </c>
    </row>
    <row r="723" spans="1:65" s="13" customFormat="1" ht="11.25">
      <c r="B723" s="199"/>
      <c r="C723" s="200"/>
      <c r="D723" s="201" t="s">
        <v>199</v>
      </c>
      <c r="E723" s="202" t="s">
        <v>1</v>
      </c>
      <c r="F723" s="203" t="s">
        <v>1328</v>
      </c>
      <c r="G723" s="200"/>
      <c r="H723" s="204">
        <v>77.451999999999998</v>
      </c>
      <c r="I723" s="205"/>
      <c r="J723" s="200"/>
      <c r="K723" s="200"/>
      <c r="L723" s="206"/>
      <c r="M723" s="207"/>
      <c r="N723" s="208"/>
      <c r="O723" s="208"/>
      <c r="P723" s="208"/>
      <c r="Q723" s="208"/>
      <c r="R723" s="208"/>
      <c r="S723" s="208"/>
      <c r="T723" s="209"/>
      <c r="AT723" s="210" t="s">
        <v>199</v>
      </c>
      <c r="AU723" s="210" t="s">
        <v>86</v>
      </c>
      <c r="AV723" s="13" t="s">
        <v>86</v>
      </c>
      <c r="AW723" s="13" t="s">
        <v>32</v>
      </c>
      <c r="AX723" s="13" t="s">
        <v>76</v>
      </c>
      <c r="AY723" s="210" t="s">
        <v>182</v>
      </c>
    </row>
    <row r="724" spans="1:65" s="13" customFormat="1" ht="11.25">
      <c r="B724" s="199"/>
      <c r="C724" s="200"/>
      <c r="D724" s="201" t="s">
        <v>199</v>
      </c>
      <c r="E724" s="202" t="s">
        <v>1</v>
      </c>
      <c r="F724" s="203" t="s">
        <v>1329</v>
      </c>
      <c r="G724" s="200"/>
      <c r="H724" s="204">
        <v>90.75</v>
      </c>
      <c r="I724" s="205"/>
      <c r="J724" s="200"/>
      <c r="K724" s="200"/>
      <c r="L724" s="206"/>
      <c r="M724" s="207"/>
      <c r="N724" s="208"/>
      <c r="O724" s="208"/>
      <c r="P724" s="208"/>
      <c r="Q724" s="208"/>
      <c r="R724" s="208"/>
      <c r="S724" s="208"/>
      <c r="T724" s="209"/>
      <c r="AT724" s="210" t="s">
        <v>199</v>
      </c>
      <c r="AU724" s="210" t="s">
        <v>86</v>
      </c>
      <c r="AV724" s="13" t="s">
        <v>86</v>
      </c>
      <c r="AW724" s="13" t="s">
        <v>32</v>
      </c>
      <c r="AX724" s="13" t="s">
        <v>76</v>
      </c>
      <c r="AY724" s="210" t="s">
        <v>182</v>
      </c>
    </row>
    <row r="725" spans="1:65" s="13" customFormat="1" ht="11.25">
      <c r="B725" s="199"/>
      <c r="C725" s="200"/>
      <c r="D725" s="201" t="s">
        <v>199</v>
      </c>
      <c r="E725" s="202" t="s">
        <v>1</v>
      </c>
      <c r="F725" s="203" t="s">
        <v>1330</v>
      </c>
      <c r="G725" s="200"/>
      <c r="H725" s="204">
        <v>48.968000000000004</v>
      </c>
      <c r="I725" s="205"/>
      <c r="J725" s="200"/>
      <c r="K725" s="200"/>
      <c r="L725" s="206"/>
      <c r="M725" s="207"/>
      <c r="N725" s="208"/>
      <c r="O725" s="208"/>
      <c r="P725" s="208"/>
      <c r="Q725" s="208"/>
      <c r="R725" s="208"/>
      <c r="S725" s="208"/>
      <c r="T725" s="209"/>
      <c r="AT725" s="210" t="s">
        <v>199</v>
      </c>
      <c r="AU725" s="210" t="s">
        <v>86</v>
      </c>
      <c r="AV725" s="13" t="s">
        <v>86</v>
      </c>
      <c r="AW725" s="13" t="s">
        <v>32</v>
      </c>
      <c r="AX725" s="13" t="s">
        <v>76</v>
      </c>
      <c r="AY725" s="210" t="s">
        <v>182</v>
      </c>
    </row>
    <row r="726" spans="1:65" s="14" customFormat="1" ht="11.25">
      <c r="B726" s="211"/>
      <c r="C726" s="212"/>
      <c r="D726" s="201" t="s">
        <v>199</v>
      </c>
      <c r="E726" s="213" t="s">
        <v>1</v>
      </c>
      <c r="F726" s="214" t="s">
        <v>244</v>
      </c>
      <c r="G726" s="212"/>
      <c r="H726" s="215">
        <v>350.21200000000005</v>
      </c>
      <c r="I726" s="216"/>
      <c r="J726" s="212"/>
      <c r="K726" s="212"/>
      <c r="L726" s="217"/>
      <c r="M726" s="218"/>
      <c r="N726" s="219"/>
      <c r="O726" s="219"/>
      <c r="P726" s="219"/>
      <c r="Q726" s="219"/>
      <c r="R726" s="219"/>
      <c r="S726" s="219"/>
      <c r="T726" s="220"/>
      <c r="AT726" s="221" t="s">
        <v>199</v>
      </c>
      <c r="AU726" s="221" t="s">
        <v>86</v>
      </c>
      <c r="AV726" s="14" t="s">
        <v>189</v>
      </c>
      <c r="AW726" s="14" t="s">
        <v>32</v>
      </c>
      <c r="AX726" s="14" t="s">
        <v>84</v>
      </c>
      <c r="AY726" s="221" t="s">
        <v>182</v>
      </c>
    </row>
    <row r="727" spans="1:65" s="2" customFormat="1" ht="33" customHeight="1">
      <c r="A727" s="34"/>
      <c r="B727" s="35"/>
      <c r="C727" s="186" t="s">
        <v>1331</v>
      </c>
      <c r="D727" s="186" t="s">
        <v>184</v>
      </c>
      <c r="E727" s="187" t="s">
        <v>1332</v>
      </c>
      <c r="F727" s="188" t="s">
        <v>1333</v>
      </c>
      <c r="G727" s="189" t="s">
        <v>187</v>
      </c>
      <c r="H727" s="190">
        <v>176.261</v>
      </c>
      <c r="I727" s="191"/>
      <c r="J727" s="192">
        <f>ROUND(I727*H727,2)</f>
        <v>0</v>
      </c>
      <c r="K727" s="188" t="s">
        <v>1</v>
      </c>
      <c r="L727" s="39"/>
      <c r="M727" s="193" t="s">
        <v>1</v>
      </c>
      <c r="N727" s="194" t="s">
        <v>41</v>
      </c>
      <c r="O727" s="71"/>
      <c r="P727" s="195">
        <f>O727*H727</f>
        <v>0</v>
      </c>
      <c r="Q727" s="195">
        <v>4.6289999999999998E-2</v>
      </c>
      <c r="R727" s="195">
        <f>Q727*H727</f>
        <v>8.1591216899999992</v>
      </c>
      <c r="S727" s="195">
        <v>0</v>
      </c>
      <c r="T727" s="196">
        <f>S727*H727</f>
        <v>0</v>
      </c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R727" s="197" t="s">
        <v>258</v>
      </c>
      <c r="AT727" s="197" t="s">
        <v>184</v>
      </c>
      <c r="AU727" s="197" t="s">
        <v>86</v>
      </c>
      <c r="AY727" s="17" t="s">
        <v>182</v>
      </c>
      <c r="BE727" s="198">
        <f>IF(N727="základní",J727,0)</f>
        <v>0</v>
      </c>
      <c r="BF727" s="198">
        <f>IF(N727="snížená",J727,0)</f>
        <v>0</v>
      </c>
      <c r="BG727" s="198">
        <f>IF(N727="zákl. přenesená",J727,0)</f>
        <v>0</v>
      </c>
      <c r="BH727" s="198">
        <f>IF(N727="sníž. přenesená",J727,0)</f>
        <v>0</v>
      </c>
      <c r="BI727" s="198">
        <f>IF(N727="nulová",J727,0)</f>
        <v>0</v>
      </c>
      <c r="BJ727" s="17" t="s">
        <v>84</v>
      </c>
      <c r="BK727" s="198">
        <f>ROUND(I727*H727,2)</f>
        <v>0</v>
      </c>
      <c r="BL727" s="17" t="s">
        <v>258</v>
      </c>
      <c r="BM727" s="197" t="s">
        <v>1334</v>
      </c>
    </row>
    <row r="728" spans="1:65" s="13" customFormat="1" ht="33.75">
      <c r="B728" s="199"/>
      <c r="C728" s="200"/>
      <c r="D728" s="201" t="s">
        <v>199</v>
      </c>
      <c r="E728" s="202" t="s">
        <v>1</v>
      </c>
      <c r="F728" s="203" t="s">
        <v>1335</v>
      </c>
      <c r="G728" s="200"/>
      <c r="H728" s="204">
        <v>187.989</v>
      </c>
      <c r="I728" s="205"/>
      <c r="J728" s="200"/>
      <c r="K728" s="200"/>
      <c r="L728" s="206"/>
      <c r="M728" s="207"/>
      <c r="N728" s="208"/>
      <c r="O728" s="208"/>
      <c r="P728" s="208"/>
      <c r="Q728" s="208"/>
      <c r="R728" s="208"/>
      <c r="S728" s="208"/>
      <c r="T728" s="209"/>
      <c r="AT728" s="210" t="s">
        <v>199</v>
      </c>
      <c r="AU728" s="210" t="s">
        <v>86</v>
      </c>
      <c r="AV728" s="13" t="s">
        <v>86</v>
      </c>
      <c r="AW728" s="13" t="s">
        <v>32</v>
      </c>
      <c r="AX728" s="13" t="s">
        <v>76</v>
      </c>
      <c r="AY728" s="210" t="s">
        <v>182</v>
      </c>
    </row>
    <row r="729" spans="1:65" s="13" customFormat="1" ht="11.25">
      <c r="B729" s="199"/>
      <c r="C729" s="200"/>
      <c r="D729" s="201" t="s">
        <v>199</v>
      </c>
      <c r="E729" s="202" t="s">
        <v>1</v>
      </c>
      <c r="F729" s="203" t="s">
        <v>1336</v>
      </c>
      <c r="G729" s="200"/>
      <c r="H729" s="204">
        <v>-11.728</v>
      </c>
      <c r="I729" s="205"/>
      <c r="J729" s="200"/>
      <c r="K729" s="200"/>
      <c r="L729" s="206"/>
      <c r="M729" s="207"/>
      <c r="N729" s="208"/>
      <c r="O729" s="208"/>
      <c r="P729" s="208"/>
      <c r="Q729" s="208"/>
      <c r="R729" s="208"/>
      <c r="S729" s="208"/>
      <c r="T729" s="209"/>
      <c r="AT729" s="210" t="s">
        <v>199</v>
      </c>
      <c r="AU729" s="210" t="s">
        <v>86</v>
      </c>
      <c r="AV729" s="13" t="s">
        <v>86</v>
      </c>
      <c r="AW729" s="13" t="s">
        <v>32</v>
      </c>
      <c r="AX729" s="13" t="s">
        <v>76</v>
      </c>
      <c r="AY729" s="210" t="s">
        <v>182</v>
      </c>
    </row>
    <row r="730" spans="1:65" s="14" customFormat="1" ht="11.25">
      <c r="B730" s="211"/>
      <c r="C730" s="212"/>
      <c r="D730" s="201" t="s">
        <v>199</v>
      </c>
      <c r="E730" s="213" t="s">
        <v>1</v>
      </c>
      <c r="F730" s="214" t="s">
        <v>244</v>
      </c>
      <c r="G730" s="212"/>
      <c r="H730" s="215">
        <v>176.261</v>
      </c>
      <c r="I730" s="216"/>
      <c r="J730" s="212"/>
      <c r="K730" s="212"/>
      <c r="L730" s="217"/>
      <c r="M730" s="218"/>
      <c r="N730" s="219"/>
      <c r="O730" s="219"/>
      <c r="P730" s="219"/>
      <c r="Q730" s="219"/>
      <c r="R730" s="219"/>
      <c r="S730" s="219"/>
      <c r="T730" s="220"/>
      <c r="AT730" s="221" t="s">
        <v>199</v>
      </c>
      <c r="AU730" s="221" t="s">
        <v>86</v>
      </c>
      <c r="AV730" s="14" t="s">
        <v>189</v>
      </c>
      <c r="AW730" s="14" t="s">
        <v>32</v>
      </c>
      <c r="AX730" s="14" t="s">
        <v>84</v>
      </c>
      <c r="AY730" s="221" t="s">
        <v>182</v>
      </c>
    </row>
    <row r="731" spans="1:65" s="2" customFormat="1" ht="21.75" customHeight="1">
      <c r="A731" s="34"/>
      <c r="B731" s="35"/>
      <c r="C731" s="186" t="s">
        <v>1337</v>
      </c>
      <c r="D731" s="186" t="s">
        <v>184</v>
      </c>
      <c r="E731" s="187" t="s">
        <v>1338</v>
      </c>
      <c r="F731" s="188" t="s">
        <v>1339</v>
      </c>
      <c r="G731" s="189" t="s">
        <v>187</v>
      </c>
      <c r="H731" s="190">
        <v>1044.8140000000001</v>
      </c>
      <c r="I731" s="191"/>
      <c r="J731" s="192">
        <f>ROUND(I731*H731,2)</f>
        <v>0</v>
      </c>
      <c r="K731" s="188" t="s">
        <v>188</v>
      </c>
      <c r="L731" s="39"/>
      <c r="M731" s="193" t="s">
        <v>1</v>
      </c>
      <c r="N731" s="194" t="s">
        <v>41</v>
      </c>
      <c r="O731" s="71"/>
      <c r="P731" s="195">
        <f>O731*H731</f>
        <v>0</v>
      </c>
      <c r="Q731" s="195">
        <v>2.0000000000000001E-4</v>
      </c>
      <c r="R731" s="195">
        <f>Q731*H731</f>
        <v>0.20896280000000003</v>
      </c>
      <c r="S731" s="195">
        <v>0</v>
      </c>
      <c r="T731" s="196">
        <f>S731*H731</f>
        <v>0</v>
      </c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R731" s="197" t="s">
        <v>258</v>
      </c>
      <c r="AT731" s="197" t="s">
        <v>184</v>
      </c>
      <c r="AU731" s="197" t="s">
        <v>86</v>
      </c>
      <c r="AY731" s="17" t="s">
        <v>182</v>
      </c>
      <c r="BE731" s="198">
        <f>IF(N731="základní",J731,0)</f>
        <v>0</v>
      </c>
      <c r="BF731" s="198">
        <f>IF(N731="snížená",J731,0)</f>
        <v>0</v>
      </c>
      <c r="BG731" s="198">
        <f>IF(N731="zákl. přenesená",J731,0)</f>
        <v>0</v>
      </c>
      <c r="BH731" s="198">
        <f>IF(N731="sníž. přenesená",J731,0)</f>
        <v>0</v>
      </c>
      <c r="BI731" s="198">
        <f>IF(N731="nulová",J731,0)</f>
        <v>0</v>
      </c>
      <c r="BJ731" s="17" t="s">
        <v>84</v>
      </c>
      <c r="BK731" s="198">
        <f>ROUND(I731*H731,2)</f>
        <v>0</v>
      </c>
      <c r="BL731" s="17" t="s">
        <v>258</v>
      </c>
      <c r="BM731" s="197" t="s">
        <v>1340</v>
      </c>
    </row>
    <row r="732" spans="1:65" s="13" customFormat="1" ht="11.25">
      <c r="B732" s="199"/>
      <c r="C732" s="200"/>
      <c r="D732" s="201" t="s">
        <v>199</v>
      </c>
      <c r="E732" s="202" t="s">
        <v>1</v>
      </c>
      <c r="F732" s="203" t="s">
        <v>1341</v>
      </c>
      <c r="G732" s="200"/>
      <c r="H732" s="204">
        <v>1044.8140000000001</v>
      </c>
      <c r="I732" s="205"/>
      <c r="J732" s="200"/>
      <c r="K732" s="200"/>
      <c r="L732" s="206"/>
      <c r="M732" s="207"/>
      <c r="N732" s="208"/>
      <c r="O732" s="208"/>
      <c r="P732" s="208"/>
      <c r="Q732" s="208"/>
      <c r="R732" s="208"/>
      <c r="S732" s="208"/>
      <c r="T732" s="209"/>
      <c r="AT732" s="210" t="s">
        <v>199</v>
      </c>
      <c r="AU732" s="210" t="s">
        <v>86</v>
      </c>
      <c r="AV732" s="13" t="s">
        <v>86</v>
      </c>
      <c r="AW732" s="13" t="s">
        <v>32</v>
      </c>
      <c r="AX732" s="13" t="s">
        <v>84</v>
      </c>
      <c r="AY732" s="210" t="s">
        <v>182</v>
      </c>
    </row>
    <row r="733" spans="1:65" s="2" customFormat="1" ht="36">
      <c r="A733" s="34"/>
      <c r="B733" s="35"/>
      <c r="C733" s="186" t="s">
        <v>1342</v>
      </c>
      <c r="D733" s="186" t="s">
        <v>184</v>
      </c>
      <c r="E733" s="187" t="s">
        <v>1343</v>
      </c>
      <c r="F733" s="188" t="s">
        <v>1344</v>
      </c>
      <c r="G733" s="189" t="s">
        <v>187</v>
      </c>
      <c r="H733" s="190">
        <v>31.154</v>
      </c>
      <c r="I733" s="191"/>
      <c r="J733" s="192">
        <f>ROUND(I733*H733,2)</f>
        <v>0</v>
      </c>
      <c r="K733" s="188" t="s">
        <v>1</v>
      </c>
      <c r="L733" s="39"/>
      <c r="M733" s="193" t="s">
        <v>1</v>
      </c>
      <c r="N733" s="194" t="s">
        <v>41</v>
      </c>
      <c r="O733" s="71"/>
      <c r="P733" s="195">
        <f>O733*H733</f>
        <v>0</v>
      </c>
      <c r="Q733" s="195">
        <v>5.0360000000000002E-2</v>
      </c>
      <c r="R733" s="195">
        <f>Q733*H733</f>
        <v>1.56891544</v>
      </c>
      <c r="S733" s="195">
        <v>0</v>
      </c>
      <c r="T733" s="196">
        <f>S733*H733</f>
        <v>0</v>
      </c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R733" s="197" t="s">
        <v>258</v>
      </c>
      <c r="AT733" s="197" t="s">
        <v>184</v>
      </c>
      <c r="AU733" s="197" t="s">
        <v>86</v>
      </c>
      <c r="AY733" s="17" t="s">
        <v>182</v>
      </c>
      <c r="BE733" s="198">
        <f>IF(N733="základní",J733,0)</f>
        <v>0</v>
      </c>
      <c r="BF733" s="198">
        <f>IF(N733="snížená",J733,0)</f>
        <v>0</v>
      </c>
      <c r="BG733" s="198">
        <f>IF(N733="zákl. přenesená",J733,0)</f>
        <v>0</v>
      </c>
      <c r="BH733" s="198">
        <f>IF(N733="sníž. přenesená",J733,0)</f>
        <v>0</v>
      </c>
      <c r="BI733" s="198">
        <f>IF(N733="nulová",J733,0)</f>
        <v>0</v>
      </c>
      <c r="BJ733" s="17" t="s">
        <v>84</v>
      </c>
      <c r="BK733" s="198">
        <f>ROUND(I733*H733,2)</f>
        <v>0</v>
      </c>
      <c r="BL733" s="17" t="s">
        <v>258</v>
      </c>
      <c r="BM733" s="197" t="s">
        <v>1345</v>
      </c>
    </row>
    <row r="734" spans="1:65" s="13" customFormat="1" ht="11.25">
      <c r="B734" s="199"/>
      <c r="C734" s="200"/>
      <c r="D734" s="201" t="s">
        <v>199</v>
      </c>
      <c r="E734" s="202" t="s">
        <v>1</v>
      </c>
      <c r="F734" s="203" t="s">
        <v>1346</v>
      </c>
      <c r="G734" s="200"/>
      <c r="H734" s="204">
        <v>31.154</v>
      </c>
      <c r="I734" s="205"/>
      <c r="J734" s="200"/>
      <c r="K734" s="200"/>
      <c r="L734" s="206"/>
      <c r="M734" s="207"/>
      <c r="N734" s="208"/>
      <c r="O734" s="208"/>
      <c r="P734" s="208"/>
      <c r="Q734" s="208"/>
      <c r="R734" s="208"/>
      <c r="S734" s="208"/>
      <c r="T734" s="209"/>
      <c r="AT734" s="210" t="s">
        <v>199</v>
      </c>
      <c r="AU734" s="210" t="s">
        <v>86</v>
      </c>
      <c r="AV734" s="13" t="s">
        <v>86</v>
      </c>
      <c r="AW734" s="13" t="s">
        <v>32</v>
      </c>
      <c r="AX734" s="13" t="s">
        <v>84</v>
      </c>
      <c r="AY734" s="210" t="s">
        <v>182</v>
      </c>
    </row>
    <row r="735" spans="1:65" s="2" customFormat="1" ht="33" customHeight="1">
      <c r="A735" s="34"/>
      <c r="B735" s="35"/>
      <c r="C735" s="186" t="s">
        <v>1347</v>
      </c>
      <c r="D735" s="186" t="s">
        <v>184</v>
      </c>
      <c r="E735" s="187" t="s">
        <v>1348</v>
      </c>
      <c r="F735" s="188" t="s">
        <v>1349</v>
      </c>
      <c r="G735" s="189" t="s">
        <v>187</v>
      </c>
      <c r="H735" s="190">
        <v>109.01300000000001</v>
      </c>
      <c r="I735" s="191"/>
      <c r="J735" s="192">
        <f>ROUND(I735*H735,2)</f>
        <v>0</v>
      </c>
      <c r="K735" s="188" t="s">
        <v>1</v>
      </c>
      <c r="L735" s="39"/>
      <c r="M735" s="193" t="s">
        <v>1</v>
      </c>
      <c r="N735" s="194" t="s">
        <v>41</v>
      </c>
      <c r="O735" s="71"/>
      <c r="P735" s="195">
        <f>O735*H735</f>
        <v>0</v>
      </c>
      <c r="Q735" s="195">
        <v>1.315E-2</v>
      </c>
      <c r="R735" s="195">
        <f>Q735*H735</f>
        <v>1.4335209500000001</v>
      </c>
      <c r="S735" s="195">
        <v>0</v>
      </c>
      <c r="T735" s="196">
        <f>S735*H735</f>
        <v>0</v>
      </c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R735" s="197" t="s">
        <v>258</v>
      </c>
      <c r="AT735" s="197" t="s">
        <v>184</v>
      </c>
      <c r="AU735" s="197" t="s">
        <v>86</v>
      </c>
      <c r="AY735" s="17" t="s">
        <v>182</v>
      </c>
      <c r="BE735" s="198">
        <f>IF(N735="základní",J735,0)</f>
        <v>0</v>
      </c>
      <c r="BF735" s="198">
        <f>IF(N735="snížená",J735,0)</f>
        <v>0</v>
      </c>
      <c r="BG735" s="198">
        <f>IF(N735="zákl. přenesená",J735,0)</f>
        <v>0</v>
      </c>
      <c r="BH735" s="198">
        <f>IF(N735="sníž. přenesená",J735,0)</f>
        <v>0</v>
      </c>
      <c r="BI735" s="198">
        <f>IF(N735="nulová",J735,0)</f>
        <v>0</v>
      </c>
      <c r="BJ735" s="17" t="s">
        <v>84</v>
      </c>
      <c r="BK735" s="198">
        <f>ROUND(I735*H735,2)</f>
        <v>0</v>
      </c>
      <c r="BL735" s="17" t="s">
        <v>258</v>
      </c>
      <c r="BM735" s="197" t="s">
        <v>1350</v>
      </c>
    </row>
    <row r="736" spans="1:65" s="15" customFormat="1" ht="11.25">
      <c r="B736" s="222"/>
      <c r="C736" s="223"/>
      <c r="D736" s="201" t="s">
        <v>199</v>
      </c>
      <c r="E736" s="224" t="s">
        <v>1</v>
      </c>
      <c r="F736" s="225" t="s">
        <v>341</v>
      </c>
      <c r="G736" s="223"/>
      <c r="H736" s="224" t="s">
        <v>1</v>
      </c>
      <c r="I736" s="226"/>
      <c r="J736" s="223"/>
      <c r="K736" s="223"/>
      <c r="L736" s="227"/>
      <c r="M736" s="228"/>
      <c r="N736" s="229"/>
      <c r="O736" s="229"/>
      <c r="P736" s="229"/>
      <c r="Q736" s="229"/>
      <c r="R736" s="229"/>
      <c r="S736" s="229"/>
      <c r="T736" s="230"/>
      <c r="AT736" s="231" t="s">
        <v>199</v>
      </c>
      <c r="AU736" s="231" t="s">
        <v>86</v>
      </c>
      <c r="AV736" s="15" t="s">
        <v>84</v>
      </c>
      <c r="AW736" s="15" t="s">
        <v>32</v>
      </c>
      <c r="AX736" s="15" t="s">
        <v>76</v>
      </c>
      <c r="AY736" s="231" t="s">
        <v>182</v>
      </c>
    </row>
    <row r="737" spans="1:65" s="13" customFormat="1" ht="22.5">
      <c r="B737" s="199"/>
      <c r="C737" s="200"/>
      <c r="D737" s="201" t="s">
        <v>199</v>
      </c>
      <c r="E737" s="202" t="s">
        <v>1</v>
      </c>
      <c r="F737" s="203" t="s">
        <v>1351</v>
      </c>
      <c r="G737" s="200"/>
      <c r="H737" s="204">
        <v>69.239000000000004</v>
      </c>
      <c r="I737" s="205"/>
      <c r="J737" s="200"/>
      <c r="K737" s="200"/>
      <c r="L737" s="206"/>
      <c r="M737" s="207"/>
      <c r="N737" s="208"/>
      <c r="O737" s="208"/>
      <c r="P737" s="208"/>
      <c r="Q737" s="208"/>
      <c r="R737" s="208"/>
      <c r="S737" s="208"/>
      <c r="T737" s="209"/>
      <c r="AT737" s="210" t="s">
        <v>199</v>
      </c>
      <c r="AU737" s="210" t="s">
        <v>86</v>
      </c>
      <c r="AV737" s="13" t="s">
        <v>86</v>
      </c>
      <c r="AW737" s="13" t="s">
        <v>32</v>
      </c>
      <c r="AX737" s="13" t="s">
        <v>76</v>
      </c>
      <c r="AY737" s="210" t="s">
        <v>182</v>
      </c>
    </row>
    <row r="738" spans="1:65" s="13" customFormat="1" ht="11.25">
      <c r="B738" s="199"/>
      <c r="C738" s="200"/>
      <c r="D738" s="201" t="s">
        <v>199</v>
      </c>
      <c r="E738" s="202" t="s">
        <v>1</v>
      </c>
      <c r="F738" s="203" t="s">
        <v>1352</v>
      </c>
      <c r="G738" s="200"/>
      <c r="H738" s="204">
        <v>13.16</v>
      </c>
      <c r="I738" s="205"/>
      <c r="J738" s="200"/>
      <c r="K738" s="200"/>
      <c r="L738" s="206"/>
      <c r="M738" s="207"/>
      <c r="N738" s="208"/>
      <c r="O738" s="208"/>
      <c r="P738" s="208"/>
      <c r="Q738" s="208"/>
      <c r="R738" s="208"/>
      <c r="S738" s="208"/>
      <c r="T738" s="209"/>
      <c r="AT738" s="210" t="s">
        <v>199</v>
      </c>
      <c r="AU738" s="210" t="s">
        <v>86</v>
      </c>
      <c r="AV738" s="13" t="s">
        <v>86</v>
      </c>
      <c r="AW738" s="13" t="s">
        <v>32</v>
      </c>
      <c r="AX738" s="13" t="s">
        <v>76</v>
      </c>
      <c r="AY738" s="210" t="s">
        <v>182</v>
      </c>
    </row>
    <row r="739" spans="1:65" s="15" customFormat="1" ht="11.25">
      <c r="B739" s="222"/>
      <c r="C739" s="223"/>
      <c r="D739" s="201" t="s">
        <v>199</v>
      </c>
      <c r="E739" s="224" t="s">
        <v>1</v>
      </c>
      <c r="F739" s="225" t="s">
        <v>344</v>
      </c>
      <c r="G739" s="223"/>
      <c r="H739" s="224" t="s">
        <v>1</v>
      </c>
      <c r="I739" s="226"/>
      <c r="J739" s="223"/>
      <c r="K739" s="223"/>
      <c r="L739" s="227"/>
      <c r="M739" s="228"/>
      <c r="N739" s="229"/>
      <c r="O739" s="229"/>
      <c r="P739" s="229"/>
      <c r="Q739" s="229"/>
      <c r="R739" s="229"/>
      <c r="S739" s="229"/>
      <c r="T739" s="230"/>
      <c r="AT739" s="231" t="s">
        <v>199</v>
      </c>
      <c r="AU739" s="231" t="s">
        <v>86</v>
      </c>
      <c r="AV739" s="15" t="s">
        <v>84</v>
      </c>
      <c r="AW739" s="15" t="s">
        <v>32</v>
      </c>
      <c r="AX739" s="15" t="s">
        <v>76</v>
      </c>
      <c r="AY739" s="231" t="s">
        <v>182</v>
      </c>
    </row>
    <row r="740" spans="1:65" s="13" customFormat="1" ht="11.25">
      <c r="B740" s="199"/>
      <c r="C740" s="200"/>
      <c r="D740" s="201" t="s">
        <v>199</v>
      </c>
      <c r="E740" s="202" t="s">
        <v>1</v>
      </c>
      <c r="F740" s="203" t="s">
        <v>1353</v>
      </c>
      <c r="G740" s="200"/>
      <c r="H740" s="204">
        <v>26.614000000000001</v>
      </c>
      <c r="I740" s="205"/>
      <c r="J740" s="200"/>
      <c r="K740" s="200"/>
      <c r="L740" s="206"/>
      <c r="M740" s="207"/>
      <c r="N740" s="208"/>
      <c r="O740" s="208"/>
      <c r="P740" s="208"/>
      <c r="Q740" s="208"/>
      <c r="R740" s="208"/>
      <c r="S740" s="208"/>
      <c r="T740" s="209"/>
      <c r="AT740" s="210" t="s">
        <v>199</v>
      </c>
      <c r="AU740" s="210" t="s">
        <v>86</v>
      </c>
      <c r="AV740" s="13" t="s">
        <v>86</v>
      </c>
      <c r="AW740" s="13" t="s">
        <v>32</v>
      </c>
      <c r="AX740" s="13" t="s">
        <v>76</v>
      </c>
      <c r="AY740" s="210" t="s">
        <v>182</v>
      </c>
    </row>
    <row r="741" spans="1:65" s="14" customFormat="1" ht="11.25">
      <c r="B741" s="211"/>
      <c r="C741" s="212"/>
      <c r="D741" s="201" t="s">
        <v>199</v>
      </c>
      <c r="E741" s="213" t="s">
        <v>1</v>
      </c>
      <c r="F741" s="214" t="s">
        <v>244</v>
      </c>
      <c r="G741" s="212"/>
      <c r="H741" s="215">
        <v>109.01300000000001</v>
      </c>
      <c r="I741" s="216"/>
      <c r="J741" s="212"/>
      <c r="K741" s="212"/>
      <c r="L741" s="217"/>
      <c r="M741" s="218"/>
      <c r="N741" s="219"/>
      <c r="O741" s="219"/>
      <c r="P741" s="219"/>
      <c r="Q741" s="219"/>
      <c r="R741" s="219"/>
      <c r="S741" s="219"/>
      <c r="T741" s="220"/>
      <c r="AT741" s="221" t="s">
        <v>199</v>
      </c>
      <c r="AU741" s="221" t="s">
        <v>86</v>
      </c>
      <c r="AV741" s="14" t="s">
        <v>189</v>
      </c>
      <c r="AW741" s="14" t="s">
        <v>32</v>
      </c>
      <c r="AX741" s="14" t="s">
        <v>84</v>
      </c>
      <c r="AY741" s="221" t="s">
        <v>182</v>
      </c>
    </row>
    <row r="742" spans="1:65" s="2" customFormat="1" ht="33" customHeight="1">
      <c r="A742" s="34"/>
      <c r="B742" s="35"/>
      <c r="C742" s="186" t="s">
        <v>1354</v>
      </c>
      <c r="D742" s="186" t="s">
        <v>184</v>
      </c>
      <c r="E742" s="187" t="s">
        <v>1355</v>
      </c>
      <c r="F742" s="188" t="s">
        <v>1356</v>
      </c>
      <c r="G742" s="189" t="s">
        <v>187</v>
      </c>
      <c r="H742" s="190">
        <v>759.54</v>
      </c>
      <c r="I742" s="191"/>
      <c r="J742" s="192">
        <f>ROUND(I742*H742,2)</f>
        <v>0</v>
      </c>
      <c r="K742" s="188" t="s">
        <v>1</v>
      </c>
      <c r="L742" s="39"/>
      <c r="M742" s="193" t="s">
        <v>1</v>
      </c>
      <c r="N742" s="194" t="s">
        <v>41</v>
      </c>
      <c r="O742" s="71"/>
      <c r="P742" s="195">
        <f>O742*H742</f>
        <v>0</v>
      </c>
      <c r="Q742" s="195">
        <v>2.5559999999999999E-2</v>
      </c>
      <c r="R742" s="195">
        <f>Q742*H742</f>
        <v>19.4138424</v>
      </c>
      <c r="S742" s="195">
        <v>0</v>
      </c>
      <c r="T742" s="196">
        <f>S742*H742</f>
        <v>0</v>
      </c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R742" s="197" t="s">
        <v>258</v>
      </c>
      <c r="AT742" s="197" t="s">
        <v>184</v>
      </c>
      <c r="AU742" s="197" t="s">
        <v>86</v>
      </c>
      <c r="AY742" s="17" t="s">
        <v>182</v>
      </c>
      <c r="BE742" s="198">
        <f>IF(N742="základní",J742,0)</f>
        <v>0</v>
      </c>
      <c r="BF742" s="198">
        <f>IF(N742="snížená",J742,0)</f>
        <v>0</v>
      </c>
      <c r="BG742" s="198">
        <f>IF(N742="zákl. přenesená",J742,0)</f>
        <v>0</v>
      </c>
      <c r="BH742" s="198">
        <f>IF(N742="sníž. přenesená",J742,0)</f>
        <v>0</v>
      </c>
      <c r="BI742" s="198">
        <f>IF(N742="nulová",J742,0)</f>
        <v>0</v>
      </c>
      <c r="BJ742" s="17" t="s">
        <v>84</v>
      </c>
      <c r="BK742" s="198">
        <f>ROUND(I742*H742,2)</f>
        <v>0</v>
      </c>
      <c r="BL742" s="17" t="s">
        <v>258</v>
      </c>
      <c r="BM742" s="197" t="s">
        <v>1357</v>
      </c>
    </row>
    <row r="743" spans="1:65" s="13" customFormat="1" ht="11.25">
      <c r="B743" s="199"/>
      <c r="C743" s="200"/>
      <c r="D743" s="201" t="s">
        <v>199</v>
      </c>
      <c r="E743" s="202" t="s">
        <v>1</v>
      </c>
      <c r="F743" s="203" t="s">
        <v>1358</v>
      </c>
      <c r="G743" s="200"/>
      <c r="H743" s="204">
        <v>759.54</v>
      </c>
      <c r="I743" s="205"/>
      <c r="J743" s="200"/>
      <c r="K743" s="200"/>
      <c r="L743" s="206"/>
      <c r="M743" s="207"/>
      <c r="N743" s="208"/>
      <c r="O743" s="208"/>
      <c r="P743" s="208"/>
      <c r="Q743" s="208"/>
      <c r="R743" s="208"/>
      <c r="S743" s="208"/>
      <c r="T743" s="209"/>
      <c r="AT743" s="210" t="s">
        <v>199</v>
      </c>
      <c r="AU743" s="210" t="s">
        <v>86</v>
      </c>
      <c r="AV743" s="13" t="s">
        <v>86</v>
      </c>
      <c r="AW743" s="13" t="s">
        <v>32</v>
      </c>
      <c r="AX743" s="13" t="s">
        <v>84</v>
      </c>
      <c r="AY743" s="210" t="s">
        <v>182</v>
      </c>
    </row>
    <row r="744" spans="1:65" s="2" customFormat="1" ht="24">
      <c r="A744" s="34"/>
      <c r="B744" s="35"/>
      <c r="C744" s="186" t="s">
        <v>1359</v>
      </c>
      <c r="D744" s="186" t="s">
        <v>184</v>
      </c>
      <c r="E744" s="187" t="s">
        <v>1360</v>
      </c>
      <c r="F744" s="188" t="s">
        <v>1361</v>
      </c>
      <c r="G744" s="189" t="s">
        <v>187</v>
      </c>
      <c r="H744" s="190">
        <v>18.242999999999999</v>
      </c>
      <c r="I744" s="191"/>
      <c r="J744" s="192">
        <f>ROUND(I744*H744,2)</f>
        <v>0</v>
      </c>
      <c r="K744" s="188" t="s">
        <v>188</v>
      </c>
      <c r="L744" s="39"/>
      <c r="M744" s="193" t="s">
        <v>1</v>
      </c>
      <c r="N744" s="194" t="s">
        <v>41</v>
      </c>
      <c r="O744" s="71"/>
      <c r="P744" s="195">
        <f>O744*H744</f>
        <v>0</v>
      </c>
      <c r="Q744" s="195">
        <v>1.7090000000000001E-2</v>
      </c>
      <c r="R744" s="195">
        <f>Q744*H744</f>
        <v>0.31177286999999998</v>
      </c>
      <c r="S744" s="195">
        <v>0</v>
      </c>
      <c r="T744" s="196">
        <f>S744*H744</f>
        <v>0</v>
      </c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R744" s="197" t="s">
        <v>258</v>
      </c>
      <c r="AT744" s="197" t="s">
        <v>184</v>
      </c>
      <c r="AU744" s="197" t="s">
        <v>86</v>
      </c>
      <c r="AY744" s="17" t="s">
        <v>182</v>
      </c>
      <c r="BE744" s="198">
        <f>IF(N744="základní",J744,0)</f>
        <v>0</v>
      </c>
      <c r="BF744" s="198">
        <f>IF(N744="snížená",J744,0)</f>
        <v>0</v>
      </c>
      <c r="BG744" s="198">
        <f>IF(N744="zákl. přenesená",J744,0)</f>
        <v>0</v>
      </c>
      <c r="BH744" s="198">
        <f>IF(N744="sníž. přenesená",J744,0)</f>
        <v>0</v>
      </c>
      <c r="BI744" s="198">
        <f>IF(N744="nulová",J744,0)</f>
        <v>0</v>
      </c>
      <c r="BJ744" s="17" t="s">
        <v>84</v>
      </c>
      <c r="BK744" s="198">
        <f>ROUND(I744*H744,2)</f>
        <v>0</v>
      </c>
      <c r="BL744" s="17" t="s">
        <v>258</v>
      </c>
      <c r="BM744" s="197" t="s">
        <v>1362</v>
      </c>
    </row>
    <row r="745" spans="1:65" s="15" customFormat="1" ht="11.25">
      <c r="B745" s="222"/>
      <c r="C745" s="223"/>
      <c r="D745" s="201" t="s">
        <v>199</v>
      </c>
      <c r="E745" s="224" t="s">
        <v>1</v>
      </c>
      <c r="F745" s="225" t="s">
        <v>1363</v>
      </c>
      <c r="G745" s="223"/>
      <c r="H745" s="224" t="s">
        <v>1</v>
      </c>
      <c r="I745" s="226"/>
      <c r="J745" s="223"/>
      <c r="K745" s="223"/>
      <c r="L745" s="227"/>
      <c r="M745" s="228"/>
      <c r="N745" s="229"/>
      <c r="O745" s="229"/>
      <c r="P745" s="229"/>
      <c r="Q745" s="229"/>
      <c r="R745" s="229"/>
      <c r="S745" s="229"/>
      <c r="T745" s="230"/>
      <c r="AT745" s="231" t="s">
        <v>199</v>
      </c>
      <c r="AU745" s="231" t="s">
        <v>86</v>
      </c>
      <c r="AV745" s="15" t="s">
        <v>84</v>
      </c>
      <c r="AW745" s="15" t="s">
        <v>32</v>
      </c>
      <c r="AX745" s="15" t="s">
        <v>76</v>
      </c>
      <c r="AY745" s="231" t="s">
        <v>182</v>
      </c>
    </row>
    <row r="746" spans="1:65" s="13" customFormat="1" ht="11.25">
      <c r="B746" s="199"/>
      <c r="C746" s="200"/>
      <c r="D746" s="201" t="s">
        <v>199</v>
      </c>
      <c r="E746" s="202" t="s">
        <v>1</v>
      </c>
      <c r="F746" s="203" t="s">
        <v>1364</v>
      </c>
      <c r="G746" s="200"/>
      <c r="H746" s="204">
        <v>18.242999999999999</v>
      </c>
      <c r="I746" s="205"/>
      <c r="J746" s="200"/>
      <c r="K746" s="200"/>
      <c r="L746" s="206"/>
      <c r="M746" s="207"/>
      <c r="N746" s="208"/>
      <c r="O746" s="208"/>
      <c r="P746" s="208"/>
      <c r="Q746" s="208"/>
      <c r="R746" s="208"/>
      <c r="S746" s="208"/>
      <c r="T746" s="209"/>
      <c r="AT746" s="210" t="s">
        <v>199</v>
      </c>
      <c r="AU746" s="210" t="s">
        <v>86</v>
      </c>
      <c r="AV746" s="13" t="s">
        <v>86</v>
      </c>
      <c r="AW746" s="13" t="s">
        <v>32</v>
      </c>
      <c r="AX746" s="13" t="s">
        <v>84</v>
      </c>
      <c r="AY746" s="210" t="s">
        <v>182</v>
      </c>
    </row>
    <row r="747" spans="1:65" s="2" customFormat="1" ht="33" customHeight="1">
      <c r="A747" s="34"/>
      <c r="B747" s="35"/>
      <c r="C747" s="186" t="s">
        <v>1365</v>
      </c>
      <c r="D747" s="186" t="s">
        <v>184</v>
      </c>
      <c r="E747" s="187" t="s">
        <v>1366</v>
      </c>
      <c r="F747" s="188" t="s">
        <v>1367</v>
      </c>
      <c r="G747" s="189" t="s">
        <v>366</v>
      </c>
      <c r="H747" s="190">
        <v>5</v>
      </c>
      <c r="I747" s="191"/>
      <c r="J747" s="192">
        <f>ROUND(I747*H747,2)</f>
        <v>0</v>
      </c>
      <c r="K747" s="188" t="s">
        <v>188</v>
      </c>
      <c r="L747" s="39"/>
      <c r="M747" s="193" t="s">
        <v>1</v>
      </c>
      <c r="N747" s="194" t="s">
        <v>41</v>
      </c>
      <c r="O747" s="71"/>
      <c r="P747" s="195">
        <f>O747*H747</f>
        <v>0</v>
      </c>
      <c r="Q747" s="195">
        <v>2.5729999999999999E-2</v>
      </c>
      <c r="R747" s="195">
        <f>Q747*H747</f>
        <v>0.12864999999999999</v>
      </c>
      <c r="S747" s="195">
        <v>0</v>
      </c>
      <c r="T747" s="196">
        <f>S747*H747</f>
        <v>0</v>
      </c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R747" s="197" t="s">
        <v>258</v>
      </c>
      <c r="AT747" s="197" t="s">
        <v>184</v>
      </c>
      <c r="AU747" s="197" t="s">
        <v>86</v>
      </c>
      <c r="AY747" s="17" t="s">
        <v>182</v>
      </c>
      <c r="BE747" s="198">
        <f>IF(N747="základní",J747,0)</f>
        <v>0</v>
      </c>
      <c r="BF747" s="198">
        <f>IF(N747="snížená",J747,0)</f>
        <v>0</v>
      </c>
      <c r="BG747" s="198">
        <f>IF(N747="zákl. přenesená",J747,0)</f>
        <v>0</v>
      </c>
      <c r="BH747" s="198">
        <f>IF(N747="sníž. přenesená",J747,0)</f>
        <v>0</v>
      </c>
      <c r="BI747" s="198">
        <f>IF(N747="nulová",J747,0)</f>
        <v>0</v>
      </c>
      <c r="BJ747" s="17" t="s">
        <v>84</v>
      </c>
      <c r="BK747" s="198">
        <f>ROUND(I747*H747,2)</f>
        <v>0</v>
      </c>
      <c r="BL747" s="17" t="s">
        <v>258</v>
      </c>
      <c r="BM747" s="197" t="s">
        <v>1368</v>
      </c>
    </row>
    <row r="748" spans="1:65" s="2" customFormat="1" ht="24">
      <c r="A748" s="34"/>
      <c r="B748" s="35"/>
      <c r="C748" s="186" t="s">
        <v>1369</v>
      </c>
      <c r="D748" s="186" t="s">
        <v>184</v>
      </c>
      <c r="E748" s="187" t="s">
        <v>1370</v>
      </c>
      <c r="F748" s="188" t="s">
        <v>1371</v>
      </c>
      <c r="G748" s="189" t="s">
        <v>1001</v>
      </c>
      <c r="H748" s="242"/>
      <c r="I748" s="191"/>
      <c r="J748" s="192">
        <f>ROUND(I748*H748,2)</f>
        <v>0</v>
      </c>
      <c r="K748" s="188" t="s">
        <v>188</v>
      </c>
      <c r="L748" s="39"/>
      <c r="M748" s="193" t="s">
        <v>1</v>
      </c>
      <c r="N748" s="194" t="s">
        <v>41</v>
      </c>
      <c r="O748" s="71"/>
      <c r="P748" s="195">
        <f>O748*H748</f>
        <v>0</v>
      </c>
      <c r="Q748" s="195">
        <v>0</v>
      </c>
      <c r="R748" s="195">
        <f>Q748*H748</f>
        <v>0</v>
      </c>
      <c r="S748" s="195">
        <v>0</v>
      </c>
      <c r="T748" s="196">
        <f>S748*H748</f>
        <v>0</v>
      </c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R748" s="197" t="s">
        <v>258</v>
      </c>
      <c r="AT748" s="197" t="s">
        <v>184</v>
      </c>
      <c r="AU748" s="197" t="s">
        <v>86</v>
      </c>
      <c r="AY748" s="17" t="s">
        <v>182</v>
      </c>
      <c r="BE748" s="198">
        <f>IF(N748="základní",J748,0)</f>
        <v>0</v>
      </c>
      <c r="BF748" s="198">
        <f>IF(N748="snížená",J748,0)</f>
        <v>0</v>
      </c>
      <c r="BG748" s="198">
        <f>IF(N748="zákl. přenesená",J748,0)</f>
        <v>0</v>
      </c>
      <c r="BH748" s="198">
        <f>IF(N748="sníž. přenesená",J748,0)</f>
        <v>0</v>
      </c>
      <c r="BI748" s="198">
        <f>IF(N748="nulová",J748,0)</f>
        <v>0</v>
      </c>
      <c r="BJ748" s="17" t="s">
        <v>84</v>
      </c>
      <c r="BK748" s="198">
        <f>ROUND(I748*H748,2)</f>
        <v>0</v>
      </c>
      <c r="BL748" s="17" t="s">
        <v>258</v>
      </c>
      <c r="BM748" s="197" t="s">
        <v>1372</v>
      </c>
    </row>
    <row r="749" spans="1:65" s="12" customFormat="1" ht="22.9" customHeight="1">
      <c r="B749" s="170"/>
      <c r="C749" s="171"/>
      <c r="D749" s="172" t="s">
        <v>75</v>
      </c>
      <c r="E749" s="184" t="s">
        <v>1373</v>
      </c>
      <c r="F749" s="184" t="s">
        <v>1374</v>
      </c>
      <c r="G749" s="171"/>
      <c r="H749" s="171"/>
      <c r="I749" s="174"/>
      <c r="J749" s="185">
        <f>BK749</f>
        <v>0</v>
      </c>
      <c r="K749" s="171"/>
      <c r="L749" s="176"/>
      <c r="M749" s="177"/>
      <c r="N749" s="178"/>
      <c r="O749" s="178"/>
      <c r="P749" s="179">
        <f>SUM(P750:P767)</f>
        <v>0</v>
      </c>
      <c r="Q749" s="178"/>
      <c r="R749" s="179">
        <f>SUM(R750:R767)</f>
        <v>2.1121843</v>
      </c>
      <c r="S749" s="178"/>
      <c r="T749" s="180">
        <f>SUM(T750:T767)</f>
        <v>0</v>
      </c>
      <c r="AR749" s="181" t="s">
        <v>86</v>
      </c>
      <c r="AT749" s="182" t="s">
        <v>75</v>
      </c>
      <c r="AU749" s="182" t="s">
        <v>84</v>
      </c>
      <c r="AY749" s="181" t="s">
        <v>182</v>
      </c>
      <c r="BK749" s="183">
        <f>SUM(BK750:BK767)</f>
        <v>0</v>
      </c>
    </row>
    <row r="750" spans="1:65" s="2" customFormat="1" ht="33" customHeight="1">
      <c r="A750" s="34"/>
      <c r="B750" s="35"/>
      <c r="C750" s="186" t="s">
        <v>1375</v>
      </c>
      <c r="D750" s="186" t="s">
        <v>184</v>
      </c>
      <c r="E750" s="187" t="s">
        <v>1376</v>
      </c>
      <c r="F750" s="188" t="s">
        <v>1377</v>
      </c>
      <c r="G750" s="189" t="s">
        <v>232</v>
      </c>
      <c r="H750" s="190">
        <v>128</v>
      </c>
      <c r="I750" s="191"/>
      <c r="J750" s="192">
        <f>ROUND(I750*H750,2)</f>
        <v>0</v>
      </c>
      <c r="K750" s="188" t="s">
        <v>188</v>
      </c>
      <c r="L750" s="39"/>
      <c r="M750" s="193" t="s">
        <v>1</v>
      </c>
      <c r="N750" s="194" t="s">
        <v>41</v>
      </c>
      <c r="O750" s="71"/>
      <c r="P750" s="195">
        <f>O750*H750</f>
        <v>0</v>
      </c>
      <c r="Q750" s="195">
        <v>1.7600000000000001E-3</v>
      </c>
      <c r="R750" s="195">
        <f>Q750*H750</f>
        <v>0.22528000000000001</v>
      </c>
      <c r="S750" s="195">
        <v>0</v>
      </c>
      <c r="T750" s="196">
        <f>S750*H750</f>
        <v>0</v>
      </c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R750" s="197" t="s">
        <v>258</v>
      </c>
      <c r="AT750" s="197" t="s">
        <v>184</v>
      </c>
      <c r="AU750" s="197" t="s">
        <v>86</v>
      </c>
      <c r="AY750" s="17" t="s">
        <v>182</v>
      </c>
      <c r="BE750" s="198">
        <f>IF(N750="základní",J750,0)</f>
        <v>0</v>
      </c>
      <c r="BF750" s="198">
        <f>IF(N750="snížená",J750,0)</f>
        <v>0</v>
      </c>
      <c r="BG750" s="198">
        <f>IF(N750="zákl. přenesená",J750,0)</f>
        <v>0</v>
      </c>
      <c r="BH750" s="198">
        <f>IF(N750="sníž. přenesená",J750,0)</f>
        <v>0</v>
      </c>
      <c r="BI750" s="198">
        <f>IF(N750="nulová",J750,0)</f>
        <v>0</v>
      </c>
      <c r="BJ750" s="17" t="s">
        <v>84</v>
      </c>
      <c r="BK750" s="198">
        <f>ROUND(I750*H750,2)</f>
        <v>0</v>
      </c>
      <c r="BL750" s="17" t="s">
        <v>258</v>
      </c>
      <c r="BM750" s="197" t="s">
        <v>1378</v>
      </c>
    </row>
    <row r="751" spans="1:65" s="2" customFormat="1" ht="33" customHeight="1">
      <c r="A751" s="34"/>
      <c r="B751" s="35"/>
      <c r="C751" s="186" t="s">
        <v>1379</v>
      </c>
      <c r="D751" s="186" t="s">
        <v>184</v>
      </c>
      <c r="E751" s="187" t="s">
        <v>1380</v>
      </c>
      <c r="F751" s="188" t="s">
        <v>1381</v>
      </c>
      <c r="G751" s="189" t="s">
        <v>232</v>
      </c>
      <c r="H751" s="190">
        <v>33</v>
      </c>
      <c r="I751" s="191"/>
      <c r="J751" s="192">
        <f>ROUND(I751*H751,2)</f>
        <v>0</v>
      </c>
      <c r="K751" s="188" t="s">
        <v>188</v>
      </c>
      <c r="L751" s="39"/>
      <c r="M751" s="193" t="s">
        <v>1</v>
      </c>
      <c r="N751" s="194" t="s">
        <v>41</v>
      </c>
      <c r="O751" s="71"/>
      <c r="P751" s="195">
        <f>O751*H751</f>
        <v>0</v>
      </c>
      <c r="Q751" s="195">
        <v>2.5899999999999999E-3</v>
      </c>
      <c r="R751" s="195">
        <f>Q751*H751</f>
        <v>8.546999999999999E-2</v>
      </c>
      <c r="S751" s="195">
        <v>0</v>
      </c>
      <c r="T751" s="196">
        <f>S751*H751</f>
        <v>0</v>
      </c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R751" s="197" t="s">
        <v>258</v>
      </c>
      <c r="AT751" s="197" t="s">
        <v>184</v>
      </c>
      <c r="AU751" s="197" t="s">
        <v>86</v>
      </c>
      <c r="AY751" s="17" t="s">
        <v>182</v>
      </c>
      <c r="BE751" s="198">
        <f>IF(N751="základní",J751,0)</f>
        <v>0</v>
      </c>
      <c r="BF751" s="198">
        <f>IF(N751="snížená",J751,0)</f>
        <v>0</v>
      </c>
      <c r="BG751" s="198">
        <f>IF(N751="zákl. přenesená",J751,0)</f>
        <v>0</v>
      </c>
      <c r="BH751" s="198">
        <f>IF(N751="sníž. přenesená",J751,0)</f>
        <v>0</v>
      </c>
      <c r="BI751" s="198">
        <f>IF(N751="nulová",J751,0)</f>
        <v>0</v>
      </c>
      <c r="BJ751" s="17" t="s">
        <v>84</v>
      </c>
      <c r="BK751" s="198">
        <f>ROUND(I751*H751,2)</f>
        <v>0</v>
      </c>
      <c r="BL751" s="17" t="s">
        <v>258</v>
      </c>
      <c r="BM751" s="197" t="s">
        <v>1382</v>
      </c>
    </row>
    <row r="752" spans="1:65" s="2" customFormat="1" ht="33" customHeight="1">
      <c r="A752" s="34"/>
      <c r="B752" s="35"/>
      <c r="C752" s="186" t="s">
        <v>1383</v>
      </c>
      <c r="D752" s="186" t="s">
        <v>184</v>
      </c>
      <c r="E752" s="187" t="s">
        <v>1384</v>
      </c>
      <c r="F752" s="188" t="s">
        <v>1385</v>
      </c>
      <c r="G752" s="189" t="s">
        <v>232</v>
      </c>
      <c r="H752" s="190">
        <v>121</v>
      </c>
      <c r="I752" s="191"/>
      <c r="J752" s="192">
        <f>ROUND(I752*H752,2)</f>
        <v>0</v>
      </c>
      <c r="K752" s="188" t="s">
        <v>188</v>
      </c>
      <c r="L752" s="39"/>
      <c r="M752" s="193" t="s">
        <v>1</v>
      </c>
      <c r="N752" s="194" t="s">
        <v>41</v>
      </c>
      <c r="O752" s="71"/>
      <c r="P752" s="195">
        <f>O752*H752</f>
        <v>0</v>
      </c>
      <c r="Q752" s="195">
        <v>3.49E-3</v>
      </c>
      <c r="R752" s="195">
        <f>Q752*H752</f>
        <v>0.42229</v>
      </c>
      <c r="S752" s="195">
        <v>0</v>
      </c>
      <c r="T752" s="196">
        <f>S752*H752</f>
        <v>0</v>
      </c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R752" s="197" t="s">
        <v>258</v>
      </c>
      <c r="AT752" s="197" t="s">
        <v>184</v>
      </c>
      <c r="AU752" s="197" t="s">
        <v>86</v>
      </c>
      <c r="AY752" s="17" t="s">
        <v>182</v>
      </c>
      <c r="BE752" s="198">
        <f>IF(N752="základní",J752,0)</f>
        <v>0</v>
      </c>
      <c r="BF752" s="198">
        <f>IF(N752="snížená",J752,0)</f>
        <v>0</v>
      </c>
      <c r="BG752" s="198">
        <f>IF(N752="zákl. přenesená",J752,0)</f>
        <v>0</v>
      </c>
      <c r="BH752" s="198">
        <f>IF(N752="sníž. přenesená",J752,0)</f>
        <v>0</v>
      </c>
      <c r="BI752" s="198">
        <f>IF(N752="nulová",J752,0)</f>
        <v>0</v>
      </c>
      <c r="BJ752" s="17" t="s">
        <v>84</v>
      </c>
      <c r="BK752" s="198">
        <f>ROUND(I752*H752,2)</f>
        <v>0</v>
      </c>
      <c r="BL752" s="17" t="s">
        <v>258</v>
      </c>
      <c r="BM752" s="197" t="s">
        <v>1386</v>
      </c>
    </row>
    <row r="753" spans="1:65" s="13" customFormat="1" ht="11.25">
      <c r="B753" s="199"/>
      <c r="C753" s="200"/>
      <c r="D753" s="201" t="s">
        <v>199</v>
      </c>
      <c r="E753" s="202" t="s">
        <v>1</v>
      </c>
      <c r="F753" s="203" t="s">
        <v>1387</v>
      </c>
      <c r="G753" s="200"/>
      <c r="H753" s="204">
        <v>121</v>
      </c>
      <c r="I753" s="205"/>
      <c r="J753" s="200"/>
      <c r="K753" s="200"/>
      <c r="L753" s="206"/>
      <c r="M753" s="207"/>
      <c r="N753" s="208"/>
      <c r="O753" s="208"/>
      <c r="P753" s="208"/>
      <c r="Q753" s="208"/>
      <c r="R753" s="208"/>
      <c r="S753" s="208"/>
      <c r="T753" s="209"/>
      <c r="AT753" s="210" t="s">
        <v>199</v>
      </c>
      <c r="AU753" s="210" t="s">
        <v>86</v>
      </c>
      <c r="AV753" s="13" t="s">
        <v>86</v>
      </c>
      <c r="AW753" s="13" t="s">
        <v>32</v>
      </c>
      <c r="AX753" s="13" t="s">
        <v>84</v>
      </c>
      <c r="AY753" s="210" t="s">
        <v>182</v>
      </c>
    </row>
    <row r="754" spans="1:65" s="2" customFormat="1" ht="33" customHeight="1">
      <c r="A754" s="34"/>
      <c r="B754" s="35"/>
      <c r="C754" s="186" t="s">
        <v>1388</v>
      </c>
      <c r="D754" s="186" t="s">
        <v>184</v>
      </c>
      <c r="E754" s="187" t="s">
        <v>1389</v>
      </c>
      <c r="F754" s="188" t="s">
        <v>1390</v>
      </c>
      <c r="G754" s="189" t="s">
        <v>232</v>
      </c>
      <c r="H754" s="190">
        <v>128</v>
      </c>
      <c r="I754" s="191"/>
      <c r="J754" s="192">
        <f>ROUND(I754*H754,2)</f>
        <v>0</v>
      </c>
      <c r="K754" s="188" t="s">
        <v>188</v>
      </c>
      <c r="L754" s="39"/>
      <c r="M754" s="193" t="s">
        <v>1</v>
      </c>
      <c r="N754" s="194" t="s">
        <v>41</v>
      </c>
      <c r="O754" s="71"/>
      <c r="P754" s="195">
        <f>O754*H754</f>
        <v>0</v>
      </c>
      <c r="Q754" s="195">
        <v>2.4199999999999998E-3</v>
      </c>
      <c r="R754" s="195">
        <f>Q754*H754</f>
        <v>0.30975999999999998</v>
      </c>
      <c r="S754" s="195">
        <v>0</v>
      </c>
      <c r="T754" s="196">
        <f>S754*H754</f>
        <v>0</v>
      </c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R754" s="197" t="s">
        <v>258</v>
      </c>
      <c r="AT754" s="197" t="s">
        <v>184</v>
      </c>
      <c r="AU754" s="197" t="s">
        <v>86</v>
      </c>
      <c r="AY754" s="17" t="s">
        <v>182</v>
      </c>
      <c r="BE754" s="198">
        <f>IF(N754="základní",J754,0)</f>
        <v>0</v>
      </c>
      <c r="BF754" s="198">
        <f>IF(N754="snížená",J754,0)</f>
        <v>0</v>
      </c>
      <c r="BG754" s="198">
        <f>IF(N754="zákl. přenesená",J754,0)</f>
        <v>0</v>
      </c>
      <c r="BH754" s="198">
        <f>IF(N754="sníž. přenesená",J754,0)</f>
        <v>0</v>
      </c>
      <c r="BI754" s="198">
        <f>IF(N754="nulová",J754,0)</f>
        <v>0</v>
      </c>
      <c r="BJ754" s="17" t="s">
        <v>84</v>
      </c>
      <c r="BK754" s="198">
        <f>ROUND(I754*H754,2)</f>
        <v>0</v>
      </c>
      <c r="BL754" s="17" t="s">
        <v>258</v>
      </c>
      <c r="BM754" s="197" t="s">
        <v>1391</v>
      </c>
    </row>
    <row r="755" spans="1:65" s="13" customFormat="1" ht="11.25">
      <c r="B755" s="199"/>
      <c r="C755" s="200"/>
      <c r="D755" s="201" t="s">
        <v>199</v>
      </c>
      <c r="E755" s="202" t="s">
        <v>1</v>
      </c>
      <c r="F755" s="203" t="s">
        <v>1392</v>
      </c>
      <c r="G755" s="200"/>
      <c r="H755" s="204">
        <v>128</v>
      </c>
      <c r="I755" s="205"/>
      <c r="J755" s="200"/>
      <c r="K755" s="200"/>
      <c r="L755" s="206"/>
      <c r="M755" s="207"/>
      <c r="N755" s="208"/>
      <c r="O755" s="208"/>
      <c r="P755" s="208"/>
      <c r="Q755" s="208"/>
      <c r="R755" s="208"/>
      <c r="S755" s="208"/>
      <c r="T755" s="209"/>
      <c r="AT755" s="210" t="s">
        <v>199</v>
      </c>
      <c r="AU755" s="210" t="s">
        <v>86</v>
      </c>
      <c r="AV755" s="13" t="s">
        <v>86</v>
      </c>
      <c r="AW755" s="13" t="s">
        <v>32</v>
      </c>
      <c r="AX755" s="13" t="s">
        <v>84</v>
      </c>
      <c r="AY755" s="210" t="s">
        <v>182</v>
      </c>
    </row>
    <row r="756" spans="1:65" s="2" customFormat="1" ht="33" customHeight="1">
      <c r="A756" s="34"/>
      <c r="B756" s="35"/>
      <c r="C756" s="186" t="s">
        <v>1393</v>
      </c>
      <c r="D756" s="186" t="s">
        <v>184</v>
      </c>
      <c r="E756" s="187" t="s">
        <v>1394</v>
      </c>
      <c r="F756" s="188" t="s">
        <v>1395</v>
      </c>
      <c r="G756" s="189" t="s">
        <v>232</v>
      </c>
      <c r="H756" s="190">
        <v>33</v>
      </c>
      <c r="I756" s="191"/>
      <c r="J756" s="192">
        <f>ROUND(I756*H756,2)</f>
        <v>0</v>
      </c>
      <c r="K756" s="188" t="s">
        <v>188</v>
      </c>
      <c r="L756" s="39"/>
      <c r="M756" s="193" t="s">
        <v>1</v>
      </c>
      <c r="N756" s="194" t="s">
        <v>41</v>
      </c>
      <c r="O756" s="71"/>
      <c r="P756" s="195">
        <f>O756*H756</f>
        <v>0</v>
      </c>
      <c r="Q756" s="195">
        <v>4.0099999999999997E-3</v>
      </c>
      <c r="R756" s="195">
        <f>Q756*H756</f>
        <v>0.13233</v>
      </c>
      <c r="S756" s="195">
        <v>0</v>
      </c>
      <c r="T756" s="196">
        <f>S756*H756</f>
        <v>0</v>
      </c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R756" s="197" t="s">
        <v>258</v>
      </c>
      <c r="AT756" s="197" t="s">
        <v>184</v>
      </c>
      <c r="AU756" s="197" t="s">
        <v>86</v>
      </c>
      <c r="AY756" s="17" t="s">
        <v>182</v>
      </c>
      <c r="BE756" s="198">
        <f>IF(N756="základní",J756,0)</f>
        <v>0</v>
      </c>
      <c r="BF756" s="198">
        <f>IF(N756="snížená",J756,0)</f>
        <v>0</v>
      </c>
      <c r="BG756" s="198">
        <f>IF(N756="zákl. přenesená",J756,0)</f>
        <v>0</v>
      </c>
      <c r="BH756" s="198">
        <f>IF(N756="sníž. přenesená",J756,0)</f>
        <v>0</v>
      </c>
      <c r="BI756" s="198">
        <f>IF(N756="nulová",J756,0)</f>
        <v>0</v>
      </c>
      <c r="BJ756" s="17" t="s">
        <v>84</v>
      </c>
      <c r="BK756" s="198">
        <f>ROUND(I756*H756,2)</f>
        <v>0</v>
      </c>
      <c r="BL756" s="17" t="s">
        <v>258</v>
      </c>
      <c r="BM756" s="197" t="s">
        <v>1396</v>
      </c>
    </row>
    <row r="757" spans="1:65" s="13" customFormat="1" ht="11.25">
      <c r="B757" s="199"/>
      <c r="C757" s="200"/>
      <c r="D757" s="201" t="s">
        <v>199</v>
      </c>
      <c r="E757" s="202" t="s">
        <v>1</v>
      </c>
      <c r="F757" s="203" t="s">
        <v>1397</v>
      </c>
      <c r="G757" s="200"/>
      <c r="H757" s="204">
        <v>33</v>
      </c>
      <c r="I757" s="205"/>
      <c r="J757" s="200"/>
      <c r="K757" s="200"/>
      <c r="L757" s="206"/>
      <c r="M757" s="207"/>
      <c r="N757" s="208"/>
      <c r="O757" s="208"/>
      <c r="P757" s="208"/>
      <c r="Q757" s="208"/>
      <c r="R757" s="208"/>
      <c r="S757" s="208"/>
      <c r="T757" s="209"/>
      <c r="AT757" s="210" t="s">
        <v>199</v>
      </c>
      <c r="AU757" s="210" t="s">
        <v>86</v>
      </c>
      <c r="AV757" s="13" t="s">
        <v>86</v>
      </c>
      <c r="AW757" s="13" t="s">
        <v>32</v>
      </c>
      <c r="AX757" s="13" t="s">
        <v>84</v>
      </c>
      <c r="AY757" s="210" t="s">
        <v>182</v>
      </c>
    </row>
    <row r="758" spans="1:65" s="2" customFormat="1" ht="33" customHeight="1">
      <c r="A758" s="34"/>
      <c r="B758" s="35"/>
      <c r="C758" s="186" t="s">
        <v>1398</v>
      </c>
      <c r="D758" s="186" t="s">
        <v>184</v>
      </c>
      <c r="E758" s="187" t="s">
        <v>1399</v>
      </c>
      <c r="F758" s="188" t="s">
        <v>1400</v>
      </c>
      <c r="G758" s="189" t="s">
        <v>232</v>
      </c>
      <c r="H758" s="190">
        <v>121</v>
      </c>
      <c r="I758" s="191"/>
      <c r="J758" s="192">
        <f>ROUND(I758*H758,2)</f>
        <v>0</v>
      </c>
      <c r="K758" s="188" t="s">
        <v>188</v>
      </c>
      <c r="L758" s="39"/>
      <c r="M758" s="193" t="s">
        <v>1</v>
      </c>
      <c r="N758" s="194" t="s">
        <v>41</v>
      </c>
      <c r="O758" s="71"/>
      <c r="P758" s="195">
        <f>O758*H758</f>
        <v>0</v>
      </c>
      <c r="Q758" s="195">
        <v>4.4799999999999996E-3</v>
      </c>
      <c r="R758" s="195">
        <f>Q758*H758</f>
        <v>0.54208000000000001</v>
      </c>
      <c r="S758" s="195">
        <v>0</v>
      </c>
      <c r="T758" s="196">
        <f>S758*H758</f>
        <v>0</v>
      </c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R758" s="197" t="s">
        <v>258</v>
      </c>
      <c r="AT758" s="197" t="s">
        <v>184</v>
      </c>
      <c r="AU758" s="197" t="s">
        <v>86</v>
      </c>
      <c r="AY758" s="17" t="s">
        <v>182</v>
      </c>
      <c r="BE758" s="198">
        <f>IF(N758="základní",J758,0)</f>
        <v>0</v>
      </c>
      <c r="BF758" s="198">
        <f>IF(N758="snížená",J758,0)</f>
        <v>0</v>
      </c>
      <c r="BG758" s="198">
        <f>IF(N758="zákl. přenesená",J758,0)</f>
        <v>0</v>
      </c>
      <c r="BH758" s="198">
        <f>IF(N758="sníž. přenesená",J758,0)</f>
        <v>0</v>
      </c>
      <c r="BI758" s="198">
        <f>IF(N758="nulová",J758,0)</f>
        <v>0</v>
      </c>
      <c r="BJ758" s="17" t="s">
        <v>84</v>
      </c>
      <c r="BK758" s="198">
        <f>ROUND(I758*H758,2)</f>
        <v>0</v>
      </c>
      <c r="BL758" s="17" t="s">
        <v>258</v>
      </c>
      <c r="BM758" s="197" t="s">
        <v>1401</v>
      </c>
    </row>
    <row r="759" spans="1:65" s="13" customFormat="1" ht="11.25">
      <c r="B759" s="199"/>
      <c r="C759" s="200"/>
      <c r="D759" s="201" t="s">
        <v>199</v>
      </c>
      <c r="E759" s="202" t="s">
        <v>1</v>
      </c>
      <c r="F759" s="203" t="s">
        <v>1402</v>
      </c>
      <c r="G759" s="200"/>
      <c r="H759" s="204">
        <v>121</v>
      </c>
      <c r="I759" s="205"/>
      <c r="J759" s="200"/>
      <c r="K759" s="200"/>
      <c r="L759" s="206"/>
      <c r="M759" s="207"/>
      <c r="N759" s="208"/>
      <c r="O759" s="208"/>
      <c r="P759" s="208"/>
      <c r="Q759" s="208"/>
      <c r="R759" s="208"/>
      <c r="S759" s="208"/>
      <c r="T759" s="209"/>
      <c r="AT759" s="210" t="s">
        <v>199</v>
      </c>
      <c r="AU759" s="210" t="s">
        <v>86</v>
      </c>
      <c r="AV759" s="13" t="s">
        <v>86</v>
      </c>
      <c r="AW759" s="13" t="s">
        <v>32</v>
      </c>
      <c r="AX759" s="13" t="s">
        <v>84</v>
      </c>
      <c r="AY759" s="210" t="s">
        <v>182</v>
      </c>
    </row>
    <row r="760" spans="1:65" s="2" customFormat="1" ht="24">
      <c r="A760" s="34"/>
      <c r="B760" s="35"/>
      <c r="C760" s="186" t="s">
        <v>1403</v>
      </c>
      <c r="D760" s="186" t="s">
        <v>184</v>
      </c>
      <c r="E760" s="187" t="s">
        <v>1404</v>
      </c>
      <c r="F760" s="188" t="s">
        <v>1405</v>
      </c>
      <c r="G760" s="189" t="s">
        <v>232</v>
      </c>
      <c r="H760" s="190">
        <v>52.57</v>
      </c>
      <c r="I760" s="191"/>
      <c r="J760" s="192">
        <f>ROUND(I760*H760,2)</f>
        <v>0</v>
      </c>
      <c r="K760" s="188" t="s">
        <v>188</v>
      </c>
      <c r="L760" s="39"/>
      <c r="M760" s="193" t="s">
        <v>1</v>
      </c>
      <c r="N760" s="194" t="s">
        <v>41</v>
      </c>
      <c r="O760" s="71"/>
      <c r="P760" s="195">
        <f>O760*H760</f>
        <v>0</v>
      </c>
      <c r="Q760" s="195">
        <v>1.5900000000000001E-3</v>
      </c>
      <c r="R760" s="195">
        <f>Q760*H760</f>
        <v>8.3586300000000002E-2</v>
      </c>
      <c r="S760" s="195">
        <v>0</v>
      </c>
      <c r="T760" s="196">
        <f>S760*H760</f>
        <v>0</v>
      </c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R760" s="197" t="s">
        <v>258</v>
      </c>
      <c r="AT760" s="197" t="s">
        <v>184</v>
      </c>
      <c r="AU760" s="197" t="s">
        <v>86</v>
      </c>
      <c r="AY760" s="17" t="s">
        <v>182</v>
      </c>
      <c r="BE760" s="198">
        <f>IF(N760="základní",J760,0)</f>
        <v>0</v>
      </c>
      <c r="BF760" s="198">
        <f>IF(N760="snížená",J760,0)</f>
        <v>0</v>
      </c>
      <c r="BG760" s="198">
        <f>IF(N760="zákl. přenesená",J760,0)</f>
        <v>0</v>
      </c>
      <c r="BH760" s="198">
        <f>IF(N760="sníž. přenesená",J760,0)</f>
        <v>0</v>
      </c>
      <c r="BI760" s="198">
        <f>IF(N760="nulová",J760,0)</f>
        <v>0</v>
      </c>
      <c r="BJ760" s="17" t="s">
        <v>84</v>
      </c>
      <c r="BK760" s="198">
        <f>ROUND(I760*H760,2)</f>
        <v>0</v>
      </c>
      <c r="BL760" s="17" t="s">
        <v>258</v>
      </c>
      <c r="BM760" s="197" t="s">
        <v>1406</v>
      </c>
    </row>
    <row r="761" spans="1:65" s="15" customFormat="1" ht="11.25">
      <c r="B761" s="222"/>
      <c r="C761" s="223"/>
      <c r="D761" s="201" t="s">
        <v>199</v>
      </c>
      <c r="E761" s="224" t="s">
        <v>1</v>
      </c>
      <c r="F761" s="225" t="s">
        <v>1407</v>
      </c>
      <c r="G761" s="223"/>
      <c r="H761" s="224" t="s">
        <v>1</v>
      </c>
      <c r="I761" s="226"/>
      <c r="J761" s="223"/>
      <c r="K761" s="223"/>
      <c r="L761" s="227"/>
      <c r="M761" s="228"/>
      <c r="N761" s="229"/>
      <c r="O761" s="229"/>
      <c r="P761" s="229"/>
      <c r="Q761" s="229"/>
      <c r="R761" s="229"/>
      <c r="S761" s="229"/>
      <c r="T761" s="230"/>
      <c r="AT761" s="231" t="s">
        <v>199</v>
      </c>
      <c r="AU761" s="231" t="s">
        <v>86</v>
      </c>
      <c r="AV761" s="15" t="s">
        <v>84</v>
      </c>
      <c r="AW761" s="15" t="s">
        <v>32</v>
      </c>
      <c r="AX761" s="15" t="s">
        <v>76</v>
      </c>
      <c r="AY761" s="231" t="s">
        <v>182</v>
      </c>
    </row>
    <row r="762" spans="1:65" s="13" customFormat="1" ht="11.25">
      <c r="B762" s="199"/>
      <c r="C762" s="200"/>
      <c r="D762" s="201" t="s">
        <v>199</v>
      </c>
      <c r="E762" s="202" t="s">
        <v>1</v>
      </c>
      <c r="F762" s="203" t="s">
        <v>1408</v>
      </c>
      <c r="G762" s="200"/>
      <c r="H762" s="204">
        <v>52.57</v>
      </c>
      <c r="I762" s="205"/>
      <c r="J762" s="200"/>
      <c r="K762" s="200"/>
      <c r="L762" s="206"/>
      <c r="M762" s="207"/>
      <c r="N762" s="208"/>
      <c r="O762" s="208"/>
      <c r="P762" s="208"/>
      <c r="Q762" s="208"/>
      <c r="R762" s="208"/>
      <c r="S762" s="208"/>
      <c r="T762" s="209"/>
      <c r="AT762" s="210" t="s">
        <v>199</v>
      </c>
      <c r="AU762" s="210" t="s">
        <v>86</v>
      </c>
      <c r="AV762" s="13" t="s">
        <v>86</v>
      </c>
      <c r="AW762" s="13" t="s">
        <v>32</v>
      </c>
      <c r="AX762" s="13" t="s">
        <v>84</v>
      </c>
      <c r="AY762" s="210" t="s">
        <v>182</v>
      </c>
    </row>
    <row r="763" spans="1:65" s="2" customFormat="1" ht="24">
      <c r="A763" s="34"/>
      <c r="B763" s="35"/>
      <c r="C763" s="186" t="s">
        <v>1409</v>
      </c>
      <c r="D763" s="186" t="s">
        <v>184</v>
      </c>
      <c r="E763" s="187" t="s">
        <v>1410</v>
      </c>
      <c r="F763" s="188" t="s">
        <v>1411</v>
      </c>
      <c r="G763" s="189" t="s">
        <v>232</v>
      </c>
      <c r="H763" s="190">
        <v>117.95</v>
      </c>
      <c r="I763" s="191"/>
      <c r="J763" s="192">
        <f>ROUND(I763*H763,2)</f>
        <v>0</v>
      </c>
      <c r="K763" s="188" t="s">
        <v>188</v>
      </c>
      <c r="L763" s="39"/>
      <c r="M763" s="193" t="s">
        <v>1</v>
      </c>
      <c r="N763" s="194" t="s">
        <v>41</v>
      </c>
      <c r="O763" s="71"/>
      <c r="P763" s="195">
        <f>O763*H763</f>
        <v>0</v>
      </c>
      <c r="Q763" s="195">
        <v>2.64E-3</v>
      </c>
      <c r="R763" s="195">
        <f>Q763*H763</f>
        <v>0.311388</v>
      </c>
      <c r="S763" s="195">
        <v>0</v>
      </c>
      <c r="T763" s="196">
        <f>S763*H763</f>
        <v>0</v>
      </c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R763" s="197" t="s">
        <v>258</v>
      </c>
      <c r="AT763" s="197" t="s">
        <v>184</v>
      </c>
      <c r="AU763" s="197" t="s">
        <v>86</v>
      </c>
      <c r="AY763" s="17" t="s">
        <v>182</v>
      </c>
      <c r="BE763" s="198">
        <f>IF(N763="základní",J763,0)</f>
        <v>0</v>
      </c>
      <c r="BF763" s="198">
        <f>IF(N763="snížená",J763,0)</f>
        <v>0</v>
      </c>
      <c r="BG763" s="198">
        <f>IF(N763="zákl. přenesená",J763,0)</f>
        <v>0</v>
      </c>
      <c r="BH763" s="198">
        <f>IF(N763="sníž. přenesená",J763,0)</f>
        <v>0</v>
      </c>
      <c r="BI763" s="198">
        <f>IF(N763="nulová",J763,0)</f>
        <v>0</v>
      </c>
      <c r="BJ763" s="17" t="s">
        <v>84</v>
      </c>
      <c r="BK763" s="198">
        <f>ROUND(I763*H763,2)</f>
        <v>0</v>
      </c>
      <c r="BL763" s="17" t="s">
        <v>258</v>
      </c>
      <c r="BM763" s="197" t="s">
        <v>1412</v>
      </c>
    </row>
    <row r="764" spans="1:65" s="13" customFormat="1" ht="11.25">
      <c r="B764" s="199"/>
      <c r="C764" s="200"/>
      <c r="D764" s="201" t="s">
        <v>199</v>
      </c>
      <c r="E764" s="202" t="s">
        <v>1</v>
      </c>
      <c r="F764" s="203" t="s">
        <v>1413</v>
      </c>
      <c r="G764" s="200"/>
      <c r="H764" s="204">
        <v>91.21</v>
      </c>
      <c r="I764" s="205"/>
      <c r="J764" s="200"/>
      <c r="K764" s="200"/>
      <c r="L764" s="206"/>
      <c r="M764" s="207"/>
      <c r="N764" s="208"/>
      <c r="O764" s="208"/>
      <c r="P764" s="208"/>
      <c r="Q764" s="208"/>
      <c r="R764" s="208"/>
      <c r="S764" s="208"/>
      <c r="T764" s="209"/>
      <c r="AT764" s="210" t="s">
        <v>199</v>
      </c>
      <c r="AU764" s="210" t="s">
        <v>86</v>
      </c>
      <c r="AV764" s="13" t="s">
        <v>86</v>
      </c>
      <c r="AW764" s="13" t="s">
        <v>32</v>
      </c>
      <c r="AX764" s="13" t="s">
        <v>76</v>
      </c>
      <c r="AY764" s="210" t="s">
        <v>182</v>
      </c>
    </row>
    <row r="765" spans="1:65" s="13" customFormat="1" ht="11.25">
      <c r="B765" s="199"/>
      <c r="C765" s="200"/>
      <c r="D765" s="201" t="s">
        <v>199</v>
      </c>
      <c r="E765" s="202" t="s">
        <v>1</v>
      </c>
      <c r="F765" s="203" t="s">
        <v>1414</v>
      </c>
      <c r="G765" s="200"/>
      <c r="H765" s="204">
        <v>26.74</v>
      </c>
      <c r="I765" s="205"/>
      <c r="J765" s="200"/>
      <c r="K765" s="200"/>
      <c r="L765" s="206"/>
      <c r="M765" s="207"/>
      <c r="N765" s="208"/>
      <c r="O765" s="208"/>
      <c r="P765" s="208"/>
      <c r="Q765" s="208"/>
      <c r="R765" s="208"/>
      <c r="S765" s="208"/>
      <c r="T765" s="209"/>
      <c r="AT765" s="210" t="s">
        <v>199</v>
      </c>
      <c r="AU765" s="210" t="s">
        <v>86</v>
      </c>
      <c r="AV765" s="13" t="s">
        <v>86</v>
      </c>
      <c r="AW765" s="13" t="s">
        <v>32</v>
      </c>
      <c r="AX765" s="13" t="s">
        <v>76</v>
      </c>
      <c r="AY765" s="210" t="s">
        <v>182</v>
      </c>
    </row>
    <row r="766" spans="1:65" s="14" customFormat="1" ht="11.25">
      <c r="B766" s="211"/>
      <c r="C766" s="212"/>
      <c r="D766" s="201" t="s">
        <v>199</v>
      </c>
      <c r="E766" s="213" t="s">
        <v>1</v>
      </c>
      <c r="F766" s="214" t="s">
        <v>244</v>
      </c>
      <c r="G766" s="212"/>
      <c r="H766" s="215">
        <v>117.94999999999999</v>
      </c>
      <c r="I766" s="216"/>
      <c r="J766" s="212"/>
      <c r="K766" s="212"/>
      <c r="L766" s="217"/>
      <c r="M766" s="218"/>
      <c r="N766" s="219"/>
      <c r="O766" s="219"/>
      <c r="P766" s="219"/>
      <c r="Q766" s="219"/>
      <c r="R766" s="219"/>
      <c r="S766" s="219"/>
      <c r="T766" s="220"/>
      <c r="AT766" s="221" t="s">
        <v>199</v>
      </c>
      <c r="AU766" s="221" t="s">
        <v>86</v>
      </c>
      <c r="AV766" s="14" t="s">
        <v>189</v>
      </c>
      <c r="AW766" s="14" t="s">
        <v>32</v>
      </c>
      <c r="AX766" s="14" t="s">
        <v>84</v>
      </c>
      <c r="AY766" s="221" t="s">
        <v>182</v>
      </c>
    </row>
    <row r="767" spans="1:65" s="2" customFormat="1" ht="24">
      <c r="A767" s="34"/>
      <c r="B767" s="35"/>
      <c r="C767" s="186" t="s">
        <v>1415</v>
      </c>
      <c r="D767" s="186" t="s">
        <v>184</v>
      </c>
      <c r="E767" s="187" t="s">
        <v>1416</v>
      </c>
      <c r="F767" s="188" t="s">
        <v>1417</v>
      </c>
      <c r="G767" s="189" t="s">
        <v>1001</v>
      </c>
      <c r="H767" s="242"/>
      <c r="I767" s="191"/>
      <c r="J767" s="192">
        <f>ROUND(I767*H767,2)</f>
        <v>0</v>
      </c>
      <c r="K767" s="188" t="s">
        <v>188</v>
      </c>
      <c r="L767" s="39"/>
      <c r="M767" s="193" t="s">
        <v>1</v>
      </c>
      <c r="N767" s="194" t="s">
        <v>41</v>
      </c>
      <c r="O767" s="71"/>
      <c r="P767" s="195">
        <f>O767*H767</f>
        <v>0</v>
      </c>
      <c r="Q767" s="195">
        <v>0</v>
      </c>
      <c r="R767" s="195">
        <f>Q767*H767</f>
        <v>0</v>
      </c>
      <c r="S767" s="195">
        <v>0</v>
      </c>
      <c r="T767" s="196">
        <f>S767*H767</f>
        <v>0</v>
      </c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R767" s="197" t="s">
        <v>258</v>
      </c>
      <c r="AT767" s="197" t="s">
        <v>184</v>
      </c>
      <c r="AU767" s="197" t="s">
        <v>86</v>
      </c>
      <c r="AY767" s="17" t="s">
        <v>182</v>
      </c>
      <c r="BE767" s="198">
        <f>IF(N767="základní",J767,0)</f>
        <v>0</v>
      </c>
      <c r="BF767" s="198">
        <f>IF(N767="snížená",J767,0)</f>
        <v>0</v>
      </c>
      <c r="BG767" s="198">
        <f>IF(N767="zákl. přenesená",J767,0)</f>
        <v>0</v>
      </c>
      <c r="BH767" s="198">
        <f>IF(N767="sníž. přenesená",J767,0)</f>
        <v>0</v>
      </c>
      <c r="BI767" s="198">
        <f>IF(N767="nulová",J767,0)</f>
        <v>0</v>
      </c>
      <c r="BJ767" s="17" t="s">
        <v>84</v>
      </c>
      <c r="BK767" s="198">
        <f>ROUND(I767*H767,2)</f>
        <v>0</v>
      </c>
      <c r="BL767" s="17" t="s">
        <v>258</v>
      </c>
      <c r="BM767" s="197" t="s">
        <v>1418</v>
      </c>
    </row>
    <row r="768" spans="1:65" s="12" customFormat="1" ht="22.9" customHeight="1">
      <c r="B768" s="170"/>
      <c r="C768" s="171"/>
      <c r="D768" s="172" t="s">
        <v>75</v>
      </c>
      <c r="E768" s="184" t="s">
        <v>1419</v>
      </c>
      <c r="F768" s="184" t="s">
        <v>1420</v>
      </c>
      <c r="G768" s="171"/>
      <c r="H768" s="171"/>
      <c r="I768" s="174"/>
      <c r="J768" s="185">
        <f>BK768</f>
        <v>0</v>
      </c>
      <c r="K768" s="171"/>
      <c r="L768" s="176"/>
      <c r="M768" s="177"/>
      <c r="N768" s="178"/>
      <c r="O768" s="178"/>
      <c r="P768" s="179">
        <f>SUM(P769:P771)</f>
        <v>0</v>
      </c>
      <c r="Q768" s="178"/>
      <c r="R768" s="179">
        <f>SUM(R769:R771)</f>
        <v>2.4199999999999998E-3</v>
      </c>
      <c r="S768" s="178"/>
      <c r="T768" s="180">
        <f>SUM(T769:T771)</f>
        <v>0</v>
      </c>
      <c r="AR768" s="181" t="s">
        <v>86</v>
      </c>
      <c r="AT768" s="182" t="s">
        <v>75</v>
      </c>
      <c r="AU768" s="182" t="s">
        <v>84</v>
      </c>
      <c r="AY768" s="181" t="s">
        <v>182</v>
      </c>
      <c r="BK768" s="183">
        <f>SUM(BK769:BK771)</f>
        <v>0</v>
      </c>
    </row>
    <row r="769" spans="1:65" s="2" customFormat="1" ht="24">
      <c r="A769" s="34"/>
      <c r="B769" s="35"/>
      <c r="C769" s="186" t="s">
        <v>1421</v>
      </c>
      <c r="D769" s="186" t="s">
        <v>184</v>
      </c>
      <c r="E769" s="187" t="s">
        <v>1422</v>
      </c>
      <c r="F769" s="188" t="s">
        <v>1423</v>
      </c>
      <c r="G769" s="189" t="s">
        <v>366</v>
      </c>
      <c r="H769" s="190">
        <v>2</v>
      </c>
      <c r="I769" s="191"/>
      <c r="J769" s="192">
        <f>ROUND(I769*H769,2)</f>
        <v>0</v>
      </c>
      <c r="K769" s="188" t="s">
        <v>188</v>
      </c>
      <c r="L769" s="39"/>
      <c r="M769" s="193" t="s">
        <v>1</v>
      </c>
      <c r="N769" s="194" t="s">
        <v>41</v>
      </c>
      <c r="O769" s="71"/>
      <c r="P769" s="195">
        <f>O769*H769</f>
        <v>0</v>
      </c>
      <c r="Q769" s="195">
        <v>1.0000000000000001E-5</v>
      </c>
      <c r="R769" s="195">
        <f>Q769*H769</f>
        <v>2.0000000000000002E-5</v>
      </c>
      <c r="S769" s="195">
        <v>0</v>
      </c>
      <c r="T769" s="196">
        <f>S769*H769</f>
        <v>0</v>
      </c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R769" s="197" t="s">
        <v>258</v>
      </c>
      <c r="AT769" s="197" t="s">
        <v>184</v>
      </c>
      <c r="AU769" s="197" t="s">
        <v>86</v>
      </c>
      <c r="AY769" s="17" t="s">
        <v>182</v>
      </c>
      <c r="BE769" s="198">
        <f>IF(N769="základní",J769,0)</f>
        <v>0</v>
      </c>
      <c r="BF769" s="198">
        <f>IF(N769="snížená",J769,0)</f>
        <v>0</v>
      </c>
      <c r="BG769" s="198">
        <f>IF(N769="zákl. přenesená",J769,0)</f>
        <v>0</v>
      </c>
      <c r="BH769" s="198">
        <f>IF(N769="sníž. přenesená",J769,0)</f>
        <v>0</v>
      </c>
      <c r="BI769" s="198">
        <f>IF(N769="nulová",J769,0)</f>
        <v>0</v>
      </c>
      <c r="BJ769" s="17" t="s">
        <v>84</v>
      </c>
      <c r="BK769" s="198">
        <f>ROUND(I769*H769,2)</f>
        <v>0</v>
      </c>
      <c r="BL769" s="17" t="s">
        <v>258</v>
      </c>
      <c r="BM769" s="197" t="s">
        <v>1424</v>
      </c>
    </row>
    <row r="770" spans="1:65" s="2" customFormat="1" ht="24">
      <c r="A770" s="34"/>
      <c r="B770" s="35"/>
      <c r="C770" s="232" t="s">
        <v>1425</v>
      </c>
      <c r="D770" s="232" t="s">
        <v>611</v>
      </c>
      <c r="E770" s="233" t="s">
        <v>1426</v>
      </c>
      <c r="F770" s="234" t="s">
        <v>1427</v>
      </c>
      <c r="G770" s="235" t="s">
        <v>366</v>
      </c>
      <c r="H770" s="236">
        <v>2</v>
      </c>
      <c r="I770" s="237"/>
      <c r="J770" s="238">
        <f>ROUND(I770*H770,2)</f>
        <v>0</v>
      </c>
      <c r="K770" s="234" t="s">
        <v>188</v>
      </c>
      <c r="L770" s="239"/>
      <c r="M770" s="240" t="s">
        <v>1</v>
      </c>
      <c r="N770" s="241" t="s">
        <v>41</v>
      </c>
      <c r="O770" s="71"/>
      <c r="P770" s="195">
        <f>O770*H770</f>
        <v>0</v>
      </c>
      <c r="Q770" s="195">
        <v>1.1999999999999999E-3</v>
      </c>
      <c r="R770" s="195">
        <f>Q770*H770</f>
        <v>2.3999999999999998E-3</v>
      </c>
      <c r="S770" s="195">
        <v>0</v>
      </c>
      <c r="T770" s="196">
        <f>S770*H770</f>
        <v>0</v>
      </c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R770" s="197" t="s">
        <v>359</v>
      </c>
      <c r="AT770" s="197" t="s">
        <v>611</v>
      </c>
      <c r="AU770" s="197" t="s">
        <v>86</v>
      </c>
      <c r="AY770" s="17" t="s">
        <v>182</v>
      </c>
      <c r="BE770" s="198">
        <f>IF(N770="základní",J770,0)</f>
        <v>0</v>
      </c>
      <c r="BF770" s="198">
        <f>IF(N770="snížená",J770,0)</f>
        <v>0</v>
      </c>
      <c r="BG770" s="198">
        <f>IF(N770="zákl. přenesená",J770,0)</f>
        <v>0</v>
      </c>
      <c r="BH770" s="198">
        <f>IF(N770="sníž. přenesená",J770,0)</f>
        <v>0</v>
      </c>
      <c r="BI770" s="198">
        <f>IF(N770="nulová",J770,0)</f>
        <v>0</v>
      </c>
      <c r="BJ770" s="17" t="s">
        <v>84</v>
      </c>
      <c r="BK770" s="198">
        <f>ROUND(I770*H770,2)</f>
        <v>0</v>
      </c>
      <c r="BL770" s="17" t="s">
        <v>258</v>
      </c>
      <c r="BM770" s="197" t="s">
        <v>1428</v>
      </c>
    </row>
    <row r="771" spans="1:65" s="2" customFormat="1" ht="24">
      <c r="A771" s="34"/>
      <c r="B771" s="35"/>
      <c r="C771" s="186" t="s">
        <v>1429</v>
      </c>
      <c r="D771" s="186" t="s">
        <v>184</v>
      </c>
      <c r="E771" s="187" t="s">
        <v>1430</v>
      </c>
      <c r="F771" s="188" t="s">
        <v>1431</v>
      </c>
      <c r="G771" s="189" t="s">
        <v>1001</v>
      </c>
      <c r="H771" s="242"/>
      <c r="I771" s="191"/>
      <c r="J771" s="192">
        <f>ROUND(I771*H771,2)</f>
        <v>0</v>
      </c>
      <c r="K771" s="188" t="s">
        <v>188</v>
      </c>
      <c r="L771" s="39"/>
      <c r="M771" s="193" t="s">
        <v>1</v>
      </c>
      <c r="N771" s="194" t="s">
        <v>41</v>
      </c>
      <c r="O771" s="71"/>
      <c r="P771" s="195">
        <f>O771*H771</f>
        <v>0</v>
      </c>
      <c r="Q771" s="195">
        <v>0</v>
      </c>
      <c r="R771" s="195">
        <f>Q771*H771</f>
        <v>0</v>
      </c>
      <c r="S771" s="195">
        <v>0</v>
      </c>
      <c r="T771" s="196">
        <f>S771*H771</f>
        <v>0</v>
      </c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R771" s="197" t="s">
        <v>258</v>
      </c>
      <c r="AT771" s="197" t="s">
        <v>184</v>
      </c>
      <c r="AU771" s="197" t="s">
        <v>86</v>
      </c>
      <c r="AY771" s="17" t="s">
        <v>182</v>
      </c>
      <c r="BE771" s="198">
        <f>IF(N771="základní",J771,0)</f>
        <v>0</v>
      </c>
      <c r="BF771" s="198">
        <f>IF(N771="snížená",J771,0)</f>
        <v>0</v>
      </c>
      <c r="BG771" s="198">
        <f>IF(N771="zákl. přenesená",J771,0)</f>
        <v>0</v>
      </c>
      <c r="BH771" s="198">
        <f>IF(N771="sníž. přenesená",J771,0)</f>
        <v>0</v>
      </c>
      <c r="BI771" s="198">
        <f>IF(N771="nulová",J771,0)</f>
        <v>0</v>
      </c>
      <c r="BJ771" s="17" t="s">
        <v>84</v>
      </c>
      <c r="BK771" s="198">
        <f>ROUND(I771*H771,2)</f>
        <v>0</v>
      </c>
      <c r="BL771" s="17" t="s">
        <v>258</v>
      </c>
      <c r="BM771" s="197" t="s">
        <v>1432</v>
      </c>
    </row>
    <row r="772" spans="1:65" s="12" customFormat="1" ht="22.9" customHeight="1">
      <c r="B772" s="170"/>
      <c r="C772" s="171"/>
      <c r="D772" s="172" t="s">
        <v>75</v>
      </c>
      <c r="E772" s="184" t="s">
        <v>1433</v>
      </c>
      <c r="F772" s="184" t="s">
        <v>1434</v>
      </c>
      <c r="G772" s="171"/>
      <c r="H772" s="171"/>
      <c r="I772" s="174"/>
      <c r="J772" s="185">
        <f>BK772</f>
        <v>0</v>
      </c>
      <c r="K772" s="171"/>
      <c r="L772" s="176"/>
      <c r="M772" s="177"/>
      <c r="N772" s="178"/>
      <c r="O772" s="178"/>
      <c r="P772" s="179">
        <f>SUM(P773:P809)</f>
        <v>0</v>
      </c>
      <c r="Q772" s="178"/>
      <c r="R772" s="179">
        <f>SUM(R773:R809)</f>
        <v>0</v>
      </c>
      <c r="S772" s="178"/>
      <c r="T772" s="180">
        <f>SUM(T773:T809)</f>
        <v>0</v>
      </c>
      <c r="AR772" s="181" t="s">
        <v>86</v>
      </c>
      <c r="AT772" s="182" t="s">
        <v>75</v>
      </c>
      <c r="AU772" s="182" t="s">
        <v>84</v>
      </c>
      <c r="AY772" s="181" t="s">
        <v>182</v>
      </c>
      <c r="BK772" s="183">
        <f>SUM(BK773:BK809)</f>
        <v>0</v>
      </c>
    </row>
    <row r="773" spans="1:65" s="2" customFormat="1" ht="24">
      <c r="A773" s="34"/>
      <c r="B773" s="35"/>
      <c r="C773" s="186" t="s">
        <v>1435</v>
      </c>
      <c r="D773" s="186" t="s">
        <v>184</v>
      </c>
      <c r="E773" s="187" t="s">
        <v>1436</v>
      </c>
      <c r="F773" s="188" t="s">
        <v>1437</v>
      </c>
      <c r="G773" s="189" t="s">
        <v>187</v>
      </c>
      <c r="H773" s="190">
        <v>14.166</v>
      </c>
      <c r="I773" s="191"/>
      <c r="J773" s="192">
        <f>ROUND(I773*H773,2)</f>
        <v>0</v>
      </c>
      <c r="K773" s="188" t="s">
        <v>1</v>
      </c>
      <c r="L773" s="39"/>
      <c r="M773" s="193" t="s">
        <v>1</v>
      </c>
      <c r="N773" s="194" t="s">
        <v>41</v>
      </c>
      <c r="O773" s="71"/>
      <c r="P773" s="195">
        <f>O773*H773</f>
        <v>0</v>
      </c>
      <c r="Q773" s="195">
        <v>0</v>
      </c>
      <c r="R773" s="195">
        <f>Q773*H773</f>
        <v>0</v>
      </c>
      <c r="S773" s="195">
        <v>0</v>
      </c>
      <c r="T773" s="196">
        <f>S773*H773</f>
        <v>0</v>
      </c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R773" s="197" t="s">
        <v>258</v>
      </c>
      <c r="AT773" s="197" t="s">
        <v>184</v>
      </c>
      <c r="AU773" s="197" t="s">
        <v>86</v>
      </c>
      <c r="AY773" s="17" t="s">
        <v>182</v>
      </c>
      <c r="BE773" s="198">
        <f>IF(N773="základní",J773,0)</f>
        <v>0</v>
      </c>
      <c r="BF773" s="198">
        <f>IF(N773="snížená",J773,0)</f>
        <v>0</v>
      </c>
      <c r="BG773" s="198">
        <f>IF(N773="zákl. přenesená",J773,0)</f>
        <v>0</v>
      </c>
      <c r="BH773" s="198">
        <f>IF(N773="sníž. přenesená",J773,0)</f>
        <v>0</v>
      </c>
      <c r="BI773" s="198">
        <f>IF(N773="nulová",J773,0)</f>
        <v>0</v>
      </c>
      <c r="BJ773" s="17" t="s">
        <v>84</v>
      </c>
      <c r="BK773" s="198">
        <f>ROUND(I773*H773,2)</f>
        <v>0</v>
      </c>
      <c r="BL773" s="17" t="s">
        <v>258</v>
      </c>
      <c r="BM773" s="197" t="s">
        <v>1438</v>
      </c>
    </row>
    <row r="774" spans="1:65" s="13" customFormat="1" ht="22.5">
      <c r="B774" s="199"/>
      <c r="C774" s="200"/>
      <c r="D774" s="201" t="s">
        <v>199</v>
      </c>
      <c r="E774" s="202" t="s">
        <v>1</v>
      </c>
      <c r="F774" s="203" t="s">
        <v>1439</v>
      </c>
      <c r="G774" s="200"/>
      <c r="H774" s="204">
        <v>14.166</v>
      </c>
      <c r="I774" s="205"/>
      <c r="J774" s="200"/>
      <c r="K774" s="200"/>
      <c r="L774" s="206"/>
      <c r="M774" s="207"/>
      <c r="N774" s="208"/>
      <c r="O774" s="208"/>
      <c r="P774" s="208"/>
      <c r="Q774" s="208"/>
      <c r="R774" s="208"/>
      <c r="S774" s="208"/>
      <c r="T774" s="209"/>
      <c r="AT774" s="210" t="s">
        <v>199</v>
      </c>
      <c r="AU774" s="210" t="s">
        <v>86</v>
      </c>
      <c r="AV774" s="13" t="s">
        <v>86</v>
      </c>
      <c r="AW774" s="13" t="s">
        <v>32</v>
      </c>
      <c r="AX774" s="13" t="s">
        <v>84</v>
      </c>
      <c r="AY774" s="210" t="s">
        <v>182</v>
      </c>
    </row>
    <row r="775" spans="1:65" s="2" customFormat="1" ht="24">
      <c r="A775" s="34"/>
      <c r="B775" s="35"/>
      <c r="C775" s="186" t="s">
        <v>1440</v>
      </c>
      <c r="D775" s="186" t="s">
        <v>184</v>
      </c>
      <c r="E775" s="187" t="s">
        <v>1441</v>
      </c>
      <c r="F775" s="188" t="s">
        <v>1442</v>
      </c>
      <c r="G775" s="189" t="s">
        <v>187</v>
      </c>
      <c r="H775" s="190">
        <v>330</v>
      </c>
      <c r="I775" s="191"/>
      <c r="J775" s="192">
        <f>ROUND(I775*H775,2)</f>
        <v>0</v>
      </c>
      <c r="K775" s="188" t="s">
        <v>1</v>
      </c>
      <c r="L775" s="39"/>
      <c r="M775" s="193" t="s">
        <v>1</v>
      </c>
      <c r="N775" s="194" t="s">
        <v>41</v>
      </c>
      <c r="O775" s="71"/>
      <c r="P775" s="195">
        <f>O775*H775</f>
        <v>0</v>
      </c>
      <c r="Q775" s="195">
        <v>0</v>
      </c>
      <c r="R775" s="195">
        <f>Q775*H775</f>
        <v>0</v>
      </c>
      <c r="S775" s="195">
        <v>0</v>
      </c>
      <c r="T775" s="196">
        <f>S775*H775</f>
        <v>0</v>
      </c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R775" s="197" t="s">
        <v>258</v>
      </c>
      <c r="AT775" s="197" t="s">
        <v>184</v>
      </c>
      <c r="AU775" s="197" t="s">
        <v>86</v>
      </c>
      <c r="AY775" s="17" t="s">
        <v>182</v>
      </c>
      <c r="BE775" s="198">
        <f>IF(N775="základní",J775,0)</f>
        <v>0</v>
      </c>
      <c r="BF775" s="198">
        <f>IF(N775="snížená",J775,0)</f>
        <v>0</v>
      </c>
      <c r="BG775" s="198">
        <f>IF(N775="zákl. přenesená",J775,0)</f>
        <v>0</v>
      </c>
      <c r="BH775" s="198">
        <f>IF(N775="sníž. přenesená",J775,0)</f>
        <v>0</v>
      </c>
      <c r="BI775" s="198">
        <f>IF(N775="nulová",J775,0)</f>
        <v>0</v>
      </c>
      <c r="BJ775" s="17" t="s">
        <v>84</v>
      </c>
      <c r="BK775" s="198">
        <f>ROUND(I775*H775,2)</f>
        <v>0</v>
      </c>
      <c r="BL775" s="17" t="s">
        <v>258</v>
      </c>
      <c r="BM775" s="197" t="s">
        <v>1443</v>
      </c>
    </row>
    <row r="776" spans="1:65" s="13" customFormat="1" ht="11.25">
      <c r="B776" s="199"/>
      <c r="C776" s="200"/>
      <c r="D776" s="201" t="s">
        <v>199</v>
      </c>
      <c r="E776" s="202" t="s">
        <v>1</v>
      </c>
      <c r="F776" s="203" t="s">
        <v>1444</v>
      </c>
      <c r="G776" s="200"/>
      <c r="H776" s="204">
        <v>330</v>
      </c>
      <c r="I776" s="205"/>
      <c r="J776" s="200"/>
      <c r="K776" s="200"/>
      <c r="L776" s="206"/>
      <c r="M776" s="207"/>
      <c r="N776" s="208"/>
      <c r="O776" s="208"/>
      <c r="P776" s="208"/>
      <c r="Q776" s="208"/>
      <c r="R776" s="208"/>
      <c r="S776" s="208"/>
      <c r="T776" s="209"/>
      <c r="AT776" s="210" t="s">
        <v>199</v>
      </c>
      <c r="AU776" s="210" t="s">
        <v>86</v>
      </c>
      <c r="AV776" s="13" t="s">
        <v>86</v>
      </c>
      <c r="AW776" s="13" t="s">
        <v>32</v>
      </c>
      <c r="AX776" s="13" t="s">
        <v>84</v>
      </c>
      <c r="AY776" s="210" t="s">
        <v>182</v>
      </c>
    </row>
    <row r="777" spans="1:65" s="2" customFormat="1" ht="24">
      <c r="A777" s="34"/>
      <c r="B777" s="35"/>
      <c r="C777" s="186" t="s">
        <v>1445</v>
      </c>
      <c r="D777" s="186" t="s">
        <v>184</v>
      </c>
      <c r="E777" s="187" t="s">
        <v>1446</v>
      </c>
      <c r="F777" s="188" t="s">
        <v>1447</v>
      </c>
      <c r="G777" s="189" t="s">
        <v>187</v>
      </c>
      <c r="H777" s="190">
        <v>54.93</v>
      </c>
      <c r="I777" s="191"/>
      <c r="J777" s="192">
        <f>ROUND(I777*H777,2)</f>
        <v>0</v>
      </c>
      <c r="K777" s="188" t="s">
        <v>1</v>
      </c>
      <c r="L777" s="39"/>
      <c r="M777" s="193" t="s">
        <v>1</v>
      </c>
      <c r="N777" s="194" t="s">
        <v>41</v>
      </c>
      <c r="O777" s="71"/>
      <c r="P777" s="195">
        <f>O777*H777</f>
        <v>0</v>
      </c>
      <c r="Q777" s="195">
        <v>0</v>
      </c>
      <c r="R777" s="195">
        <f>Q777*H777</f>
        <v>0</v>
      </c>
      <c r="S777" s="195">
        <v>0</v>
      </c>
      <c r="T777" s="196">
        <f>S777*H777</f>
        <v>0</v>
      </c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R777" s="197" t="s">
        <v>258</v>
      </c>
      <c r="AT777" s="197" t="s">
        <v>184</v>
      </c>
      <c r="AU777" s="197" t="s">
        <v>86</v>
      </c>
      <c r="AY777" s="17" t="s">
        <v>182</v>
      </c>
      <c r="BE777" s="198">
        <f>IF(N777="základní",J777,0)</f>
        <v>0</v>
      </c>
      <c r="BF777" s="198">
        <f>IF(N777="snížená",J777,0)</f>
        <v>0</v>
      </c>
      <c r="BG777" s="198">
        <f>IF(N777="zákl. přenesená",J777,0)</f>
        <v>0</v>
      </c>
      <c r="BH777" s="198">
        <f>IF(N777="sníž. přenesená",J777,0)</f>
        <v>0</v>
      </c>
      <c r="BI777" s="198">
        <f>IF(N777="nulová",J777,0)</f>
        <v>0</v>
      </c>
      <c r="BJ777" s="17" t="s">
        <v>84</v>
      </c>
      <c r="BK777" s="198">
        <f>ROUND(I777*H777,2)</f>
        <v>0</v>
      </c>
      <c r="BL777" s="17" t="s">
        <v>258</v>
      </c>
      <c r="BM777" s="197" t="s">
        <v>1448</v>
      </c>
    </row>
    <row r="778" spans="1:65" s="13" customFormat="1" ht="11.25">
      <c r="B778" s="199"/>
      <c r="C778" s="200"/>
      <c r="D778" s="201" t="s">
        <v>199</v>
      </c>
      <c r="E778" s="202" t="s">
        <v>1</v>
      </c>
      <c r="F778" s="203" t="s">
        <v>1449</v>
      </c>
      <c r="G778" s="200"/>
      <c r="H778" s="204">
        <v>27.27</v>
      </c>
      <c r="I778" s="205"/>
      <c r="J778" s="200"/>
      <c r="K778" s="200"/>
      <c r="L778" s="206"/>
      <c r="M778" s="207"/>
      <c r="N778" s="208"/>
      <c r="O778" s="208"/>
      <c r="P778" s="208"/>
      <c r="Q778" s="208"/>
      <c r="R778" s="208"/>
      <c r="S778" s="208"/>
      <c r="T778" s="209"/>
      <c r="AT778" s="210" t="s">
        <v>199</v>
      </c>
      <c r="AU778" s="210" t="s">
        <v>86</v>
      </c>
      <c r="AV778" s="13" t="s">
        <v>86</v>
      </c>
      <c r="AW778" s="13" t="s">
        <v>32</v>
      </c>
      <c r="AX778" s="13" t="s">
        <v>76</v>
      </c>
      <c r="AY778" s="210" t="s">
        <v>182</v>
      </c>
    </row>
    <row r="779" spans="1:65" s="13" customFormat="1" ht="11.25">
      <c r="B779" s="199"/>
      <c r="C779" s="200"/>
      <c r="D779" s="201" t="s">
        <v>199</v>
      </c>
      <c r="E779" s="202" t="s">
        <v>1</v>
      </c>
      <c r="F779" s="203" t="s">
        <v>1450</v>
      </c>
      <c r="G779" s="200"/>
      <c r="H779" s="204">
        <v>27.66</v>
      </c>
      <c r="I779" s="205"/>
      <c r="J779" s="200"/>
      <c r="K779" s="200"/>
      <c r="L779" s="206"/>
      <c r="M779" s="207"/>
      <c r="N779" s="208"/>
      <c r="O779" s="208"/>
      <c r="P779" s="208"/>
      <c r="Q779" s="208"/>
      <c r="R779" s="208"/>
      <c r="S779" s="208"/>
      <c r="T779" s="209"/>
      <c r="AT779" s="210" t="s">
        <v>199</v>
      </c>
      <c r="AU779" s="210" t="s">
        <v>86</v>
      </c>
      <c r="AV779" s="13" t="s">
        <v>86</v>
      </c>
      <c r="AW779" s="13" t="s">
        <v>32</v>
      </c>
      <c r="AX779" s="13" t="s">
        <v>76</v>
      </c>
      <c r="AY779" s="210" t="s">
        <v>182</v>
      </c>
    </row>
    <row r="780" spans="1:65" s="14" customFormat="1" ht="11.25">
      <c r="B780" s="211"/>
      <c r="C780" s="212"/>
      <c r="D780" s="201" t="s">
        <v>199</v>
      </c>
      <c r="E780" s="213" t="s">
        <v>1</v>
      </c>
      <c r="F780" s="214" t="s">
        <v>244</v>
      </c>
      <c r="G780" s="212"/>
      <c r="H780" s="215">
        <v>54.93</v>
      </c>
      <c r="I780" s="216"/>
      <c r="J780" s="212"/>
      <c r="K780" s="212"/>
      <c r="L780" s="217"/>
      <c r="M780" s="218"/>
      <c r="N780" s="219"/>
      <c r="O780" s="219"/>
      <c r="P780" s="219"/>
      <c r="Q780" s="219"/>
      <c r="R780" s="219"/>
      <c r="S780" s="219"/>
      <c r="T780" s="220"/>
      <c r="AT780" s="221" t="s">
        <v>199</v>
      </c>
      <c r="AU780" s="221" t="s">
        <v>86</v>
      </c>
      <c r="AV780" s="14" t="s">
        <v>189</v>
      </c>
      <c r="AW780" s="14" t="s">
        <v>32</v>
      </c>
      <c r="AX780" s="14" t="s">
        <v>84</v>
      </c>
      <c r="AY780" s="221" t="s">
        <v>182</v>
      </c>
    </row>
    <row r="781" spans="1:65" s="2" customFormat="1" ht="24">
      <c r="A781" s="34"/>
      <c r="B781" s="35"/>
      <c r="C781" s="186" t="s">
        <v>1451</v>
      </c>
      <c r="D781" s="186" t="s">
        <v>184</v>
      </c>
      <c r="E781" s="187" t="s">
        <v>1452</v>
      </c>
      <c r="F781" s="188" t="s">
        <v>1453</v>
      </c>
      <c r="G781" s="189" t="s">
        <v>1252</v>
      </c>
      <c r="H781" s="190">
        <v>1</v>
      </c>
      <c r="I781" s="191"/>
      <c r="J781" s="192">
        <f>ROUND(I781*H781,2)</f>
        <v>0</v>
      </c>
      <c r="K781" s="188" t="s">
        <v>1</v>
      </c>
      <c r="L781" s="39"/>
      <c r="M781" s="193" t="s">
        <v>1</v>
      </c>
      <c r="N781" s="194" t="s">
        <v>41</v>
      </c>
      <c r="O781" s="71"/>
      <c r="P781" s="195">
        <f>O781*H781</f>
        <v>0</v>
      </c>
      <c r="Q781" s="195">
        <v>0</v>
      </c>
      <c r="R781" s="195">
        <f>Q781*H781</f>
        <v>0</v>
      </c>
      <c r="S781" s="195">
        <v>0</v>
      </c>
      <c r="T781" s="196">
        <f>S781*H781</f>
        <v>0</v>
      </c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R781" s="197" t="s">
        <v>258</v>
      </c>
      <c r="AT781" s="197" t="s">
        <v>184</v>
      </c>
      <c r="AU781" s="197" t="s">
        <v>86</v>
      </c>
      <c r="AY781" s="17" t="s">
        <v>182</v>
      </c>
      <c r="BE781" s="198">
        <f>IF(N781="základní",J781,0)</f>
        <v>0</v>
      </c>
      <c r="BF781" s="198">
        <f>IF(N781="snížená",J781,0)</f>
        <v>0</v>
      </c>
      <c r="BG781" s="198">
        <f>IF(N781="zákl. přenesená",J781,0)</f>
        <v>0</v>
      </c>
      <c r="BH781" s="198">
        <f>IF(N781="sníž. přenesená",J781,0)</f>
        <v>0</v>
      </c>
      <c r="BI781" s="198">
        <f>IF(N781="nulová",J781,0)</f>
        <v>0</v>
      </c>
      <c r="BJ781" s="17" t="s">
        <v>84</v>
      </c>
      <c r="BK781" s="198">
        <f>ROUND(I781*H781,2)</f>
        <v>0</v>
      </c>
      <c r="BL781" s="17" t="s">
        <v>258</v>
      </c>
      <c r="BM781" s="197" t="s">
        <v>1454</v>
      </c>
    </row>
    <row r="782" spans="1:65" s="2" customFormat="1" ht="24">
      <c r="A782" s="34"/>
      <c r="B782" s="35"/>
      <c r="C782" s="186" t="s">
        <v>1455</v>
      </c>
      <c r="D782" s="186" t="s">
        <v>184</v>
      </c>
      <c r="E782" s="187" t="s">
        <v>1456</v>
      </c>
      <c r="F782" s="188" t="s">
        <v>1457</v>
      </c>
      <c r="G782" s="189" t="s">
        <v>1458</v>
      </c>
      <c r="H782" s="190">
        <v>1</v>
      </c>
      <c r="I782" s="191"/>
      <c r="J782" s="192">
        <f>ROUND(I782*H782,2)</f>
        <v>0</v>
      </c>
      <c r="K782" s="188" t="s">
        <v>1</v>
      </c>
      <c r="L782" s="39"/>
      <c r="M782" s="193" t="s">
        <v>1</v>
      </c>
      <c r="N782" s="194" t="s">
        <v>41</v>
      </c>
      <c r="O782" s="71"/>
      <c r="P782" s="195">
        <f>O782*H782</f>
        <v>0</v>
      </c>
      <c r="Q782" s="195">
        <v>0</v>
      </c>
      <c r="R782" s="195">
        <f>Q782*H782</f>
        <v>0</v>
      </c>
      <c r="S782" s="195">
        <v>0</v>
      </c>
      <c r="T782" s="196">
        <f>S782*H782</f>
        <v>0</v>
      </c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R782" s="197" t="s">
        <v>258</v>
      </c>
      <c r="AT782" s="197" t="s">
        <v>184</v>
      </c>
      <c r="AU782" s="197" t="s">
        <v>86</v>
      </c>
      <c r="AY782" s="17" t="s">
        <v>182</v>
      </c>
      <c r="BE782" s="198">
        <f>IF(N782="základní",J782,0)</f>
        <v>0</v>
      </c>
      <c r="BF782" s="198">
        <f>IF(N782="snížená",J782,0)</f>
        <v>0</v>
      </c>
      <c r="BG782" s="198">
        <f>IF(N782="zákl. přenesená",J782,0)</f>
        <v>0</v>
      </c>
      <c r="BH782" s="198">
        <f>IF(N782="sníž. přenesená",J782,0)</f>
        <v>0</v>
      </c>
      <c r="BI782" s="198">
        <f>IF(N782="nulová",J782,0)</f>
        <v>0</v>
      </c>
      <c r="BJ782" s="17" t="s">
        <v>84</v>
      </c>
      <c r="BK782" s="198">
        <f>ROUND(I782*H782,2)</f>
        <v>0</v>
      </c>
      <c r="BL782" s="17" t="s">
        <v>258</v>
      </c>
      <c r="BM782" s="197" t="s">
        <v>1459</v>
      </c>
    </row>
    <row r="783" spans="1:65" s="13" customFormat="1" ht="11.25">
      <c r="B783" s="199"/>
      <c r="C783" s="200"/>
      <c r="D783" s="201" t="s">
        <v>199</v>
      </c>
      <c r="E783" s="202" t="s">
        <v>1</v>
      </c>
      <c r="F783" s="203" t="s">
        <v>1460</v>
      </c>
      <c r="G783" s="200"/>
      <c r="H783" s="204">
        <v>1</v>
      </c>
      <c r="I783" s="205"/>
      <c r="J783" s="200"/>
      <c r="K783" s="200"/>
      <c r="L783" s="206"/>
      <c r="M783" s="207"/>
      <c r="N783" s="208"/>
      <c r="O783" s="208"/>
      <c r="P783" s="208"/>
      <c r="Q783" s="208"/>
      <c r="R783" s="208"/>
      <c r="S783" s="208"/>
      <c r="T783" s="209"/>
      <c r="AT783" s="210" t="s">
        <v>199</v>
      </c>
      <c r="AU783" s="210" t="s">
        <v>86</v>
      </c>
      <c r="AV783" s="13" t="s">
        <v>86</v>
      </c>
      <c r="AW783" s="13" t="s">
        <v>32</v>
      </c>
      <c r="AX783" s="13" t="s">
        <v>84</v>
      </c>
      <c r="AY783" s="210" t="s">
        <v>182</v>
      </c>
    </row>
    <row r="784" spans="1:65" s="2" customFormat="1" ht="24">
      <c r="A784" s="34"/>
      <c r="B784" s="35"/>
      <c r="C784" s="186" t="s">
        <v>1461</v>
      </c>
      <c r="D784" s="186" t="s">
        <v>184</v>
      </c>
      <c r="E784" s="187" t="s">
        <v>1462</v>
      </c>
      <c r="F784" s="188" t="s">
        <v>1463</v>
      </c>
      <c r="G784" s="189" t="s">
        <v>479</v>
      </c>
      <c r="H784" s="190">
        <v>25</v>
      </c>
      <c r="I784" s="191"/>
      <c r="J784" s="192">
        <f>ROUND(I784*H784,2)</f>
        <v>0</v>
      </c>
      <c r="K784" s="188" t="s">
        <v>1</v>
      </c>
      <c r="L784" s="39"/>
      <c r="M784" s="193" t="s">
        <v>1</v>
      </c>
      <c r="N784" s="194" t="s">
        <v>41</v>
      </c>
      <c r="O784" s="71"/>
      <c r="P784" s="195">
        <f>O784*H784</f>
        <v>0</v>
      </c>
      <c r="Q784" s="195">
        <v>0</v>
      </c>
      <c r="R784" s="195">
        <f>Q784*H784</f>
        <v>0</v>
      </c>
      <c r="S784" s="195">
        <v>0</v>
      </c>
      <c r="T784" s="196">
        <f>S784*H784</f>
        <v>0</v>
      </c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R784" s="197" t="s">
        <v>258</v>
      </c>
      <c r="AT784" s="197" t="s">
        <v>184</v>
      </c>
      <c r="AU784" s="197" t="s">
        <v>86</v>
      </c>
      <c r="AY784" s="17" t="s">
        <v>182</v>
      </c>
      <c r="BE784" s="198">
        <f>IF(N784="základní",J784,0)</f>
        <v>0</v>
      </c>
      <c r="BF784" s="198">
        <f>IF(N784="snížená",J784,0)</f>
        <v>0</v>
      </c>
      <c r="BG784" s="198">
        <f>IF(N784="zákl. přenesená",J784,0)</f>
        <v>0</v>
      </c>
      <c r="BH784" s="198">
        <f>IF(N784="sníž. přenesená",J784,0)</f>
        <v>0</v>
      </c>
      <c r="BI784" s="198">
        <f>IF(N784="nulová",J784,0)</f>
        <v>0</v>
      </c>
      <c r="BJ784" s="17" t="s">
        <v>84</v>
      </c>
      <c r="BK784" s="198">
        <f>ROUND(I784*H784,2)</f>
        <v>0</v>
      </c>
      <c r="BL784" s="17" t="s">
        <v>258</v>
      </c>
      <c r="BM784" s="197" t="s">
        <v>1464</v>
      </c>
    </row>
    <row r="785" spans="1:65" s="13" customFormat="1" ht="11.25">
      <c r="B785" s="199"/>
      <c r="C785" s="200"/>
      <c r="D785" s="201" t="s">
        <v>199</v>
      </c>
      <c r="E785" s="202" t="s">
        <v>1</v>
      </c>
      <c r="F785" s="203" t="s">
        <v>1465</v>
      </c>
      <c r="G785" s="200"/>
      <c r="H785" s="204">
        <v>25</v>
      </c>
      <c r="I785" s="205"/>
      <c r="J785" s="200"/>
      <c r="K785" s="200"/>
      <c r="L785" s="206"/>
      <c r="M785" s="207"/>
      <c r="N785" s="208"/>
      <c r="O785" s="208"/>
      <c r="P785" s="208"/>
      <c r="Q785" s="208"/>
      <c r="R785" s="208"/>
      <c r="S785" s="208"/>
      <c r="T785" s="209"/>
      <c r="AT785" s="210" t="s">
        <v>199</v>
      </c>
      <c r="AU785" s="210" t="s">
        <v>86</v>
      </c>
      <c r="AV785" s="13" t="s">
        <v>86</v>
      </c>
      <c r="AW785" s="13" t="s">
        <v>32</v>
      </c>
      <c r="AX785" s="13" t="s">
        <v>84</v>
      </c>
      <c r="AY785" s="210" t="s">
        <v>182</v>
      </c>
    </row>
    <row r="786" spans="1:65" s="2" customFormat="1" ht="16.5" customHeight="1">
      <c r="A786" s="34"/>
      <c r="B786" s="35"/>
      <c r="C786" s="186" t="s">
        <v>1466</v>
      </c>
      <c r="D786" s="186" t="s">
        <v>184</v>
      </c>
      <c r="E786" s="187" t="s">
        <v>1467</v>
      </c>
      <c r="F786" s="188" t="s">
        <v>1468</v>
      </c>
      <c r="G786" s="189" t="s">
        <v>479</v>
      </c>
      <c r="H786" s="190">
        <v>48</v>
      </c>
      <c r="I786" s="191"/>
      <c r="J786" s="192">
        <f>ROUND(I786*H786,2)</f>
        <v>0</v>
      </c>
      <c r="K786" s="188" t="s">
        <v>1</v>
      </c>
      <c r="L786" s="39"/>
      <c r="M786" s="193" t="s">
        <v>1</v>
      </c>
      <c r="N786" s="194" t="s">
        <v>41</v>
      </c>
      <c r="O786" s="71"/>
      <c r="P786" s="195">
        <f>O786*H786</f>
        <v>0</v>
      </c>
      <c r="Q786" s="195">
        <v>0</v>
      </c>
      <c r="R786" s="195">
        <f>Q786*H786</f>
        <v>0</v>
      </c>
      <c r="S786" s="195">
        <v>0</v>
      </c>
      <c r="T786" s="196">
        <f>S786*H786</f>
        <v>0</v>
      </c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R786" s="197" t="s">
        <v>258</v>
      </c>
      <c r="AT786" s="197" t="s">
        <v>184</v>
      </c>
      <c r="AU786" s="197" t="s">
        <v>86</v>
      </c>
      <c r="AY786" s="17" t="s">
        <v>182</v>
      </c>
      <c r="BE786" s="198">
        <f>IF(N786="základní",J786,0)</f>
        <v>0</v>
      </c>
      <c r="BF786" s="198">
        <f>IF(N786="snížená",J786,0)</f>
        <v>0</v>
      </c>
      <c r="BG786" s="198">
        <f>IF(N786="zákl. přenesená",J786,0)</f>
        <v>0</v>
      </c>
      <c r="BH786" s="198">
        <f>IF(N786="sníž. přenesená",J786,0)</f>
        <v>0</v>
      </c>
      <c r="BI786" s="198">
        <f>IF(N786="nulová",J786,0)</f>
        <v>0</v>
      </c>
      <c r="BJ786" s="17" t="s">
        <v>84</v>
      </c>
      <c r="BK786" s="198">
        <f>ROUND(I786*H786,2)</f>
        <v>0</v>
      </c>
      <c r="BL786" s="17" t="s">
        <v>258</v>
      </c>
      <c r="BM786" s="197" t="s">
        <v>1469</v>
      </c>
    </row>
    <row r="787" spans="1:65" s="13" customFormat="1" ht="11.25">
      <c r="B787" s="199"/>
      <c r="C787" s="200"/>
      <c r="D787" s="201" t="s">
        <v>199</v>
      </c>
      <c r="E787" s="202" t="s">
        <v>1</v>
      </c>
      <c r="F787" s="203" t="s">
        <v>1470</v>
      </c>
      <c r="G787" s="200"/>
      <c r="H787" s="204">
        <v>48</v>
      </c>
      <c r="I787" s="205"/>
      <c r="J787" s="200"/>
      <c r="K787" s="200"/>
      <c r="L787" s="206"/>
      <c r="M787" s="207"/>
      <c r="N787" s="208"/>
      <c r="O787" s="208"/>
      <c r="P787" s="208"/>
      <c r="Q787" s="208"/>
      <c r="R787" s="208"/>
      <c r="S787" s="208"/>
      <c r="T787" s="209"/>
      <c r="AT787" s="210" t="s">
        <v>199</v>
      </c>
      <c r="AU787" s="210" t="s">
        <v>86</v>
      </c>
      <c r="AV787" s="13" t="s">
        <v>86</v>
      </c>
      <c r="AW787" s="13" t="s">
        <v>32</v>
      </c>
      <c r="AX787" s="13" t="s">
        <v>84</v>
      </c>
      <c r="AY787" s="210" t="s">
        <v>182</v>
      </c>
    </row>
    <row r="788" spans="1:65" s="2" customFormat="1" ht="33" customHeight="1">
      <c r="A788" s="34"/>
      <c r="B788" s="35"/>
      <c r="C788" s="186" t="s">
        <v>1471</v>
      </c>
      <c r="D788" s="186" t="s">
        <v>184</v>
      </c>
      <c r="E788" s="187" t="s">
        <v>1472</v>
      </c>
      <c r="F788" s="188" t="s">
        <v>1473</v>
      </c>
      <c r="G788" s="189" t="s">
        <v>1458</v>
      </c>
      <c r="H788" s="190">
        <v>7</v>
      </c>
      <c r="I788" s="191"/>
      <c r="J788" s="192">
        <f>ROUND(I788*H788,2)</f>
        <v>0</v>
      </c>
      <c r="K788" s="188" t="s">
        <v>1</v>
      </c>
      <c r="L788" s="39"/>
      <c r="M788" s="193" t="s">
        <v>1</v>
      </c>
      <c r="N788" s="194" t="s">
        <v>41</v>
      </c>
      <c r="O788" s="71"/>
      <c r="P788" s="195">
        <f>O788*H788</f>
        <v>0</v>
      </c>
      <c r="Q788" s="195">
        <v>0</v>
      </c>
      <c r="R788" s="195">
        <f>Q788*H788</f>
        <v>0</v>
      </c>
      <c r="S788" s="195">
        <v>0</v>
      </c>
      <c r="T788" s="196">
        <f>S788*H788</f>
        <v>0</v>
      </c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R788" s="197" t="s">
        <v>258</v>
      </c>
      <c r="AT788" s="197" t="s">
        <v>184</v>
      </c>
      <c r="AU788" s="197" t="s">
        <v>86</v>
      </c>
      <c r="AY788" s="17" t="s">
        <v>182</v>
      </c>
      <c r="BE788" s="198">
        <f>IF(N788="základní",J788,0)</f>
        <v>0</v>
      </c>
      <c r="BF788" s="198">
        <f>IF(N788="snížená",J788,0)</f>
        <v>0</v>
      </c>
      <c r="BG788" s="198">
        <f>IF(N788="zákl. přenesená",J788,0)</f>
        <v>0</v>
      </c>
      <c r="BH788" s="198">
        <f>IF(N788="sníž. přenesená",J788,0)</f>
        <v>0</v>
      </c>
      <c r="BI788" s="198">
        <f>IF(N788="nulová",J788,0)</f>
        <v>0</v>
      </c>
      <c r="BJ788" s="17" t="s">
        <v>84</v>
      </c>
      <c r="BK788" s="198">
        <f>ROUND(I788*H788,2)</f>
        <v>0</v>
      </c>
      <c r="BL788" s="17" t="s">
        <v>258</v>
      </c>
      <c r="BM788" s="197" t="s">
        <v>1474</v>
      </c>
    </row>
    <row r="789" spans="1:65" s="13" customFormat="1" ht="11.25">
      <c r="B789" s="199"/>
      <c r="C789" s="200"/>
      <c r="D789" s="201" t="s">
        <v>199</v>
      </c>
      <c r="E789" s="202" t="s">
        <v>1</v>
      </c>
      <c r="F789" s="203" t="s">
        <v>1475</v>
      </c>
      <c r="G789" s="200"/>
      <c r="H789" s="204">
        <v>7</v>
      </c>
      <c r="I789" s="205"/>
      <c r="J789" s="200"/>
      <c r="K789" s="200"/>
      <c r="L789" s="206"/>
      <c r="M789" s="207"/>
      <c r="N789" s="208"/>
      <c r="O789" s="208"/>
      <c r="P789" s="208"/>
      <c r="Q789" s="208"/>
      <c r="R789" s="208"/>
      <c r="S789" s="208"/>
      <c r="T789" s="209"/>
      <c r="AT789" s="210" t="s">
        <v>199</v>
      </c>
      <c r="AU789" s="210" t="s">
        <v>86</v>
      </c>
      <c r="AV789" s="13" t="s">
        <v>86</v>
      </c>
      <c r="AW789" s="13" t="s">
        <v>32</v>
      </c>
      <c r="AX789" s="13" t="s">
        <v>84</v>
      </c>
      <c r="AY789" s="210" t="s">
        <v>182</v>
      </c>
    </row>
    <row r="790" spans="1:65" s="2" customFormat="1" ht="16.5" customHeight="1">
      <c r="A790" s="34"/>
      <c r="B790" s="35"/>
      <c r="C790" s="186" t="s">
        <v>1476</v>
      </c>
      <c r="D790" s="186" t="s">
        <v>184</v>
      </c>
      <c r="E790" s="187" t="s">
        <v>1477</v>
      </c>
      <c r="F790" s="188" t="s">
        <v>1478</v>
      </c>
      <c r="G790" s="189" t="s">
        <v>1458</v>
      </c>
      <c r="H790" s="190">
        <v>35</v>
      </c>
      <c r="I790" s="191"/>
      <c r="J790" s="192">
        <f>ROUND(I790*H790,2)</f>
        <v>0</v>
      </c>
      <c r="K790" s="188" t="s">
        <v>1</v>
      </c>
      <c r="L790" s="39"/>
      <c r="M790" s="193" t="s">
        <v>1</v>
      </c>
      <c r="N790" s="194" t="s">
        <v>41</v>
      </c>
      <c r="O790" s="71"/>
      <c r="P790" s="195">
        <f>O790*H790</f>
        <v>0</v>
      </c>
      <c r="Q790" s="195">
        <v>0</v>
      </c>
      <c r="R790" s="195">
        <f>Q790*H790</f>
        <v>0</v>
      </c>
      <c r="S790" s="195">
        <v>0</v>
      </c>
      <c r="T790" s="196">
        <f>S790*H790</f>
        <v>0</v>
      </c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R790" s="197" t="s">
        <v>258</v>
      </c>
      <c r="AT790" s="197" t="s">
        <v>184</v>
      </c>
      <c r="AU790" s="197" t="s">
        <v>86</v>
      </c>
      <c r="AY790" s="17" t="s">
        <v>182</v>
      </c>
      <c r="BE790" s="198">
        <f>IF(N790="základní",J790,0)</f>
        <v>0</v>
      </c>
      <c r="BF790" s="198">
        <f>IF(N790="snížená",J790,0)</f>
        <v>0</v>
      </c>
      <c r="BG790" s="198">
        <f>IF(N790="zákl. přenesená",J790,0)</f>
        <v>0</v>
      </c>
      <c r="BH790" s="198">
        <f>IF(N790="sníž. přenesená",J790,0)</f>
        <v>0</v>
      </c>
      <c r="BI790" s="198">
        <f>IF(N790="nulová",J790,0)</f>
        <v>0</v>
      </c>
      <c r="BJ790" s="17" t="s">
        <v>84</v>
      </c>
      <c r="BK790" s="198">
        <f>ROUND(I790*H790,2)</f>
        <v>0</v>
      </c>
      <c r="BL790" s="17" t="s">
        <v>258</v>
      </c>
      <c r="BM790" s="197" t="s">
        <v>1479</v>
      </c>
    </row>
    <row r="791" spans="1:65" s="13" customFormat="1" ht="11.25">
      <c r="B791" s="199"/>
      <c r="C791" s="200"/>
      <c r="D791" s="201" t="s">
        <v>199</v>
      </c>
      <c r="E791" s="202" t="s">
        <v>1</v>
      </c>
      <c r="F791" s="203" t="s">
        <v>1480</v>
      </c>
      <c r="G791" s="200"/>
      <c r="H791" s="204">
        <v>35</v>
      </c>
      <c r="I791" s="205"/>
      <c r="J791" s="200"/>
      <c r="K791" s="200"/>
      <c r="L791" s="206"/>
      <c r="M791" s="207"/>
      <c r="N791" s="208"/>
      <c r="O791" s="208"/>
      <c r="P791" s="208"/>
      <c r="Q791" s="208"/>
      <c r="R791" s="208"/>
      <c r="S791" s="208"/>
      <c r="T791" s="209"/>
      <c r="AT791" s="210" t="s">
        <v>199</v>
      </c>
      <c r="AU791" s="210" t="s">
        <v>86</v>
      </c>
      <c r="AV791" s="13" t="s">
        <v>86</v>
      </c>
      <c r="AW791" s="13" t="s">
        <v>32</v>
      </c>
      <c r="AX791" s="13" t="s">
        <v>84</v>
      </c>
      <c r="AY791" s="210" t="s">
        <v>182</v>
      </c>
    </row>
    <row r="792" spans="1:65" s="2" customFormat="1" ht="16.5" customHeight="1">
      <c r="A792" s="34"/>
      <c r="B792" s="35"/>
      <c r="C792" s="186" t="s">
        <v>1481</v>
      </c>
      <c r="D792" s="186" t="s">
        <v>184</v>
      </c>
      <c r="E792" s="187" t="s">
        <v>1482</v>
      </c>
      <c r="F792" s="188" t="s">
        <v>1483</v>
      </c>
      <c r="G792" s="189" t="s">
        <v>1458</v>
      </c>
      <c r="H792" s="190">
        <v>2</v>
      </c>
      <c r="I792" s="191"/>
      <c r="J792" s="192">
        <f>ROUND(I792*H792,2)</f>
        <v>0</v>
      </c>
      <c r="K792" s="188" t="s">
        <v>1</v>
      </c>
      <c r="L792" s="39"/>
      <c r="M792" s="193" t="s">
        <v>1</v>
      </c>
      <c r="N792" s="194" t="s">
        <v>41</v>
      </c>
      <c r="O792" s="71"/>
      <c r="P792" s="195">
        <f>O792*H792</f>
        <v>0</v>
      </c>
      <c r="Q792" s="195">
        <v>0</v>
      </c>
      <c r="R792" s="195">
        <f>Q792*H792</f>
        <v>0</v>
      </c>
      <c r="S792" s="195">
        <v>0</v>
      </c>
      <c r="T792" s="196">
        <f>S792*H792</f>
        <v>0</v>
      </c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R792" s="197" t="s">
        <v>258</v>
      </c>
      <c r="AT792" s="197" t="s">
        <v>184</v>
      </c>
      <c r="AU792" s="197" t="s">
        <v>86</v>
      </c>
      <c r="AY792" s="17" t="s">
        <v>182</v>
      </c>
      <c r="BE792" s="198">
        <f>IF(N792="základní",J792,0)</f>
        <v>0</v>
      </c>
      <c r="BF792" s="198">
        <f>IF(N792="snížená",J792,0)</f>
        <v>0</v>
      </c>
      <c r="BG792" s="198">
        <f>IF(N792="zákl. přenesená",J792,0)</f>
        <v>0</v>
      </c>
      <c r="BH792" s="198">
        <f>IF(N792="sníž. přenesená",J792,0)</f>
        <v>0</v>
      </c>
      <c r="BI792" s="198">
        <f>IF(N792="nulová",J792,0)</f>
        <v>0</v>
      </c>
      <c r="BJ792" s="17" t="s">
        <v>84</v>
      </c>
      <c r="BK792" s="198">
        <f>ROUND(I792*H792,2)</f>
        <v>0</v>
      </c>
      <c r="BL792" s="17" t="s">
        <v>258</v>
      </c>
      <c r="BM792" s="197" t="s">
        <v>1484</v>
      </c>
    </row>
    <row r="793" spans="1:65" s="13" customFormat="1" ht="11.25">
      <c r="B793" s="199"/>
      <c r="C793" s="200"/>
      <c r="D793" s="201" t="s">
        <v>199</v>
      </c>
      <c r="E793" s="202" t="s">
        <v>1</v>
      </c>
      <c r="F793" s="203" t="s">
        <v>1485</v>
      </c>
      <c r="G793" s="200"/>
      <c r="H793" s="204">
        <v>2</v>
      </c>
      <c r="I793" s="205"/>
      <c r="J793" s="200"/>
      <c r="K793" s="200"/>
      <c r="L793" s="206"/>
      <c r="M793" s="207"/>
      <c r="N793" s="208"/>
      <c r="O793" s="208"/>
      <c r="P793" s="208"/>
      <c r="Q793" s="208"/>
      <c r="R793" s="208"/>
      <c r="S793" s="208"/>
      <c r="T793" s="209"/>
      <c r="AT793" s="210" t="s">
        <v>199</v>
      </c>
      <c r="AU793" s="210" t="s">
        <v>86</v>
      </c>
      <c r="AV793" s="13" t="s">
        <v>86</v>
      </c>
      <c r="AW793" s="13" t="s">
        <v>32</v>
      </c>
      <c r="AX793" s="13" t="s">
        <v>84</v>
      </c>
      <c r="AY793" s="210" t="s">
        <v>182</v>
      </c>
    </row>
    <row r="794" spans="1:65" s="2" customFormat="1" ht="16.5" customHeight="1">
      <c r="A794" s="34"/>
      <c r="B794" s="35"/>
      <c r="C794" s="186" t="s">
        <v>1486</v>
      </c>
      <c r="D794" s="186" t="s">
        <v>184</v>
      </c>
      <c r="E794" s="187" t="s">
        <v>1487</v>
      </c>
      <c r="F794" s="188" t="s">
        <v>1488</v>
      </c>
      <c r="G794" s="189" t="s">
        <v>1458</v>
      </c>
      <c r="H794" s="190">
        <v>1</v>
      </c>
      <c r="I794" s="191"/>
      <c r="J794" s="192">
        <f>ROUND(I794*H794,2)</f>
        <v>0</v>
      </c>
      <c r="K794" s="188" t="s">
        <v>1</v>
      </c>
      <c r="L794" s="39"/>
      <c r="M794" s="193" t="s">
        <v>1</v>
      </c>
      <c r="N794" s="194" t="s">
        <v>41</v>
      </c>
      <c r="O794" s="71"/>
      <c r="P794" s="195">
        <f>O794*H794</f>
        <v>0</v>
      </c>
      <c r="Q794" s="195">
        <v>0</v>
      </c>
      <c r="R794" s="195">
        <f>Q794*H794</f>
        <v>0</v>
      </c>
      <c r="S794" s="195">
        <v>0</v>
      </c>
      <c r="T794" s="196">
        <f>S794*H794</f>
        <v>0</v>
      </c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R794" s="197" t="s">
        <v>258</v>
      </c>
      <c r="AT794" s="197" t="s">
        <v>184</v>
      </c>
      <c r="AU794" s="197" t="s">
        <v>86</v>
      </c>
      <c r="AY794" s="17" t="s">
        <v>182</v>
      </c>
      <c r="BE794" s="198">
        <f>IF(N794="základní",J794,0)</f>
        <v>0</v>
      </c>
      <c r="BF794" s="198">
        <f>IF(N794="snížená",J794,0)</f>
        <v>0</v>
      </c>
      <c r="BG794" s="198">
        <f>IF(N794="zákl. přenesená",J794,0)</f>
        <v>0</v>
      </c>
      <c r="BH794" s="198">
        <f>IF(N794="sníž. přenesená",J794,0)</f>
        <v>0</v>
      </c>
      <c r="BI794" s="198">
        <f>IF(N794="nulová",J794,0)</f>
        <v>0</v>
      </c>
      <c r="BJ794" s="17" t="s">
        <v>84</v>
      </c>
      <c r="BK794" s="198">
        <f>ROUND(I794*H794,2)</f>
        <v>0</v>
      </c>
      <c r="BL794" s="17" t="s">
        <v>258</v>
      </c>
      <c r="BM794" s="197" t="s">
        <v>1489</v>
      </c>
    </row>
    <row r="795" spans="1:65" s="13" customFormat="1" ht="11.25">
      <c r="B795" s="199"/>
      <c r="C795" s="200"/>
      <c r="D795" s="201" t="s">
        <v>199</v>
      </c>
      <c r="E795" s="202" t="s">
        <v>1</v>
      </c>
      <c r="F795" s="203" t="s">
        <v>1490</v>
      </c>
      <c r="G795" s="200"/>
      <c r="H795" s="204">
        <v>1</v>
      </c>
      <c r="I795" s="205"/>
      <c r="J795" s="200"/>
      <c r="K795" s="200"/>
      <c r="L795" s="206"/>
      <c r="M795" s="207"/>
      <c r="N795" s="208"/>
      <c r="O795" s="208"/>
      <c r="P795" s="208"/>
      <c r="Q795" s="208"/>
      <c r="R795" s="208"/>
      <c r="S795" s="208"/>
      <c r="T795" s="209"/>
      <c r="AT795" s="210" t="s">
        <v>199</v>
      </c>
      <c r="AU795" s="210" t="s">
        <v>86</v>
      </c>
      <c r="AV795" s="13" t="s">
        <v>86</v>
      </c>
      <c r="AW795" s="13" t="s">
        <v>32</v>
      </c>
      <c r="AX795" s="13" t="s">
        <v>84</v>
      </c>
      <c r="AY795" s="210" t="s">
        <v>182</v>
      </c>
    </row>
    <row r="796" spans="1:65" s="2" customFormat="1" ht="36">
      <c r="A796" s="34"/>
      <c r="B796" s="35"/>
      <c r="C796" s="186" t="s">
        <v>1491</v>
      </c>
      <c r="D796" s="186" t="s">
        <v>184</v>
      </c>
      <c r="E796" s="187" t="s">
        <v>1492</v>
      </c>
      <c r="F796" s="188" t="s">
        <v>1493</v>
      </c>
      <c r="G796" s="189" t="s">
        <v>1458</v>
      </c>
      <c r="H796" s="190">
        <v>1</v>
      </c>
      <c r="I796" s="191"/>
      <c r="J796" s="192">
        <f>ROUND(I796*H796,2)</f>
        <v>0</v>
      </c>
      <c r="K796" s="188" t="s">
        <v>1</v>
      </c>
      <c r="L796" s="39"/>
      <c r="M796" s="193" t="s">
        <v>1</v>
      </c>
      <c r="N796" s="194" t="s">
        <v>41</v>
      </c>
      <c r="O796" s="71"/>
      <c r="P796" s="195">
        <f>O796*H796</f>
        <v>0</v>
      </c>
      <c r="Q796" s="195">
        <v>0</v>
      </c>
      <c r="R796" s="195">
        <f>Q796*H796</f>
        <v>0</v>
      </c>
      <c r="S796" s="195">
        <v>0</v>
      </c>
      <c r="T796" s="196">
        <f>S796*H796</f>
        <v>0</v>
      </c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R796" s="197" t="s">
        <v>258</v>
      </c>
      <c r="AT796" s="197" t="s">
        <v>184</v>
      </c>
      <c r="AU796" s="197" t="s">
        <v>86</v>
      </c>
      <c r="AY796" s="17" t="s">
        <v>182</v>
      </c>
      <c r="BE796" s="198">
        <f>IF(N796="základní",J796,0)</f>
        <v>0</v>
      </c>
      <c r="BF796" s="198">
        <f>IF(N796="snížená",J796,0)</f>
        <v>0</v>
      </c>
      <c r="BG796" s="198">
        <f>IF(N796="zákl. přenesená",J796,0)</f>
        <v>0</v>
      </c>
      <c r="BH796" s="198">
        <f>IF(N796="sníž. přenesená",J796,0)</f>
        <v>0</v>
      </c>
      <c r="BI796" s="198">
        <f>IF(N796="nulová",J796,0)</f>
        <v>0</v>
      </c>
      <c r="BJ796" s="17" t="s">
        <v>84</v>
      </c>
      <c r="BK796" s="198">
        <f>ROUND(I796*H796,2)</f>
        <v>0</v>
      </c>
      <c r="BL796" s="17" t="s">
        <v>258</v>
      </c>
      <c r="BM796" s="197" t="s">
        <v>1494</v>
      </c>
    </row>
    <row r="797" spans="1:65" s="13" customFormat="1" ht="11.25">
      <c r="B797" s="199"/>
      <c r="C797" s="200"/>
      <c r="D797" s="201" t="s">
        <v>199</v>
      </c>
      <c r="E797" s="202" t="s">
        <v>1</v>
      </c>
      <c r="F797" s="203" t="s">
        <v>1495</v>
      </c>
      <c r="G797" s="200"/>
      <c r="H797" s="204">
        <v>1</v>
      </c>
      <c r="I797" s="205"/>
      <c r="J797" s="200"/>
      <c r="K797" s="200"/>
      <c r="L797" s="206"/>
      <c r="M797" s="207"/>
      <c r="N797" s="208"/>
      <c r="O797" s="208"/>
      <c r="P797" s="208"/>
      <c r="Q797" s="208"/>
      <c r="R797" s="208"/>
      <c r="S797" s="208"/>
      <c r="T797" s="209"/>
      <c r="AT797" s="210" t="s">
        <v>199</v>
      </c>
      <c r="AU797" s="210" t="s">
        <v>86</v>
      </c>
      <c r="AV797" s="13" t="s">
        <v>86</v>
      </c>
      <c r="AW797" s="13" t="s">
        <v>32</v>
      </c>
      <c r="AX797" s="13" t="s">
        <v>84</v>
      </c>
      <c r="AY797" s="210" t="s">
        <v>182</v>
      </c>
    </row>
    <row r="798" spans="1:65" s="2" customFormat="1" ht="24">
      <c r="A798" s="34"/>
      <c r="B798" s="35"/>
      <c r="C798" s="186" t="s">
        <v>1496</v>
      </c>
      <c r="D798" s="186" t="s">
        <v>184</v>
      </c>
      <c r="E798" s="187" t="s">
        <v>1497</v>
      </c>
      <c r="F798" s="188" t="s">
        <v>1498</v>
      </c>
      <c r="G798" s="189" t="s">
        <v>1458</v>
      </c>
      <c r="H798" s="190">
        <v>1</v>
      </c>
      <c r="I798" s="191"/>
      <c r="J798" s="192">
        <f>ROUND(I798*H798,2)</f>
        <v>0</v>
      </c>
      <c r="K798" s="188" t="s">
        <v>1</v>
      </c>
      <c r="L798" s="39"/>
      <c r="M798" s="193" t="s">
        <v>1</v>
      </c>
      <c r="N798" s="194" t="s">
        <v>41</v>
      </c>
      <c r="O798" s="71"/>
      <c r="P798" s="195">
        <f>O798*H798</f>
        <v>0</v>
      </c>
      <c r="Q798" s="195">
        <v>0</v>
      </c>
      <c r="R798" s="195">
        <f>Q798*H798</f>
        <v>0</v>
      </c>
      <c r="S798" s="195">
        <v>0</v>
      </c>
      <c r="T798" s="196">
        <f>S798*H798</f>
        <v>0</v>
      </c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R798" s="197" t="s">
        <v>258</v>
      </c>
      <c r="AT798" s="197" t="s">
        <v>184</v>
      </c>
      <c r="AU798" s="197" t="s">
        <v>86</v>
      </c>
      <c r="AY798" s="17" t="s">
        <v>182</v>
      </c>
      <c r="BE798" s="198">
        <f>IF(N798="základní",J798,0)</f>
        <v>0</v>
      </c>
      <c r="BF798" s="198">
        <f>IF(N798="snížená",J798,0)</f>
        <v>0</v>
      </c>
      <c r="BG798" s="198">
        <f>IF(N798="zákl. přenesená",J798,0)</f>
        <v>0</v>
      </c>
      <c r="BH798" s="198">
        <f>IF(N798="sníž. přenesená",J798,0)</f>
        <v>0</v>
      </c>
      <c r="BI798" s="198">
        <f>IF(N798="nulová",J798,0)</f>
        <v>0</v>
      </c>
      <c r="BJ798" s="17" t="s">
        <v>84</v>
      </c>
      <c r="BK798" s="198">
        <f>ROUND(I798*H798,2)</f>
        <v>0</v>
      </c>
      <c r="BL798" s="17" t="s">
        <v>258</v>
      </c>
      <c r="BM798" s="197" t="s">
        <v>1499</v>
      </c>
    </row>
    <row r="799" spans="1:65" s="13" customFormat="1" ht="11.25">
      <c r="B799" s="199"/>
      <c r="C799" s="200"/>
      <c r="D799" s="201" t="s">
        <v>199</v>
      </c>
      <c r="E799" s="202" t="s">
        <v>1</v>
      </c>
      <c r="F799" s="203" t="s">
        <v>1500</v>
      </c>
      <c r="G799" s="200"/>
      <c r="H799" s="204">
        <v>1</v>
      </c>
      <c r="I799" s="205"/>
      <c r="J799" s="200"/>
      <c r="K799" s="200"/>
      <c r="L799" s="206"/>
      <c r="M799" s="207"/>
      <c r="N799" s="208"/>
      <c r="O799" s="208"/>
      <c r="P799" s="208"/>
      <c r="Q799" s="208"/>
      <c r="R799" s="208"/>
      <c r="S799" s="208"/>
      <c r="T799" s="209"/>
      <c r="AT799" s="210" t="s">
        <v>199</v>
      </c>
      <c r="AU799" s="210" t="s">
        <v>86</v>
      </c>
      <c r="AV799" s="13" t="s">
        <v>86</v>
      </c>
      <c r="AW799" s="13" t="s">
        <v>32</v>
      </c>
      <c r="AX799" s="13" t="s">
        <v>84</v>
      </c>
      <c r="AY799" s="210" t="s">
        <v>182</v>
      </c>
    </row>
    <row r="800" spans="1:65" s="2" customFormat="1" ht="16.5" customHeight="1">
      <c r="A800" s="34"/>
      <c r="B800" s="35"/>
      <c r="C800" s="186" t="s">
        <v>1501</v>
      </c>
      <c r="D800" s="186" t="s">
        <v>184</v>
      </c>
      <c r="E800" s="187" t="s">
        <v>1502</v>
      </c>
      <c r="F800" s="188" t="s">
        <v>1503</v>
      </c>
      <c r="G800" s="189" t="s">
        <v>1458</v>
      </c>
      <c r="H800" s="190">
        <v>5</v>
      </c>
      <c r="I800" s="191"/>
      <c r="J800" s="192">
        <f>ROUND(I800*H800,2)</f>
        <v>0</v>
      </c>
      <c r="K800" s="188" t="s">
        <v>1</v>
      </c>
      <c r="L800" s="39"/>
      <c r="M800" s="193" t="s">
        <v>1</v>
      </c>
      <c r="N800" s="194" t="s">
        <v>41</v>
      </c>
      <c r="O800" s="71"/>
      <c r="P800" s="195">
        <f>O800*H800</f>
        <v>0</v>
      </c>
      <c r="Q800" s="195">
        <v>0</v>
      </c>
      <c r="R800" s="195">
        <f>Q800*H800</f>
        <v>0</v>
      </c>
      <c r="S800" s="195">
        <v>0</v>
      </c>
      <c r="T800" s="196">
        <f>S800*H800</f>
        <v>0</v>
      </c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R800" s="197" t="s">
        <v>258</v>
      </c>
      <c r="AT800" s="197" t="s">
        <v>184</v>
      </c>
      <c r="AU800" s="197" t="s">
        <v>86</v>
      </c>
      <c r="AY800" s="17" t="s">
        <v>182</v>
      </c>
      <c r="BE800" s="198">
        <f>IF(N800="základní",J800,0)</f>
        <v>0</v>
      </c>
      <c r="BF800" s="198">
        <f>IF(N800="snížená",J800,0)</f>
        <v>0</v>
      </c>
      <c r="BG800" s="198">
        <f>IF(N800="zákl. přenesená",J800,0)</f>
        <v>0</v>
      </c>
      <c r="BH800" s="198">
        <f>IF(N800="sníž. přenesená",J800,0)</f>
        <v>0</v>
      </c>
      <c r="BI800" s="198">
        <f>IF(N800="nulová",J800,0)</f>
        <v>0</v>
      </c>
      <c r="BJ800" s="17" t="s">
        <v>84</v>
      </c>
      <c r="BK800" s="198">
        <f>ROUND(I800*H800,2)</f>
        <v>0</v>
      </c>
      <c r="BL800" s="17" t="s">
        <v>258</v>
      </c>
      <c r="BM800" s="197" t="s">
        <v>1504</v>
      </c>
    </row>
    <row r="801" spans="1:65" s="13" customFormat="1" ht="11.25">
      <c r="B801" s="199"/>
      <c r="C801" s="200"/>
      <c r="D801" s="201" t="s">
        <v>199</v>
      </c>
      <c r="E801" s="202" t="s">
        <v>1</v>
      </c>
      <c r="F801" s="203" t="s">
        <v>1505</v>
      </c>
      <c r="G801" s="200"/>
      <c r="H801" s="204">
        <v>5</v>
      </c>
      <c r="I801" s="205"/>
      <c r="J801" s="200"/>
      <c r="K801" s="200"/>
      <c r="L801" s="206"/>
      <c r="M801" s="207"/>
      <c r="N801" s="208"/>
      <c r="O801" s="208"/>
      <c r="P801" s="208"/>
      <c r="Q801" s="208"/>
      <c r="R801" s="208"/>
      <c r="S801" s="208"/>
      <c r="T801" s="209"/>
      <c r="AT801" s="210" t="s">
        <v>199</v>
      </c>
      <c r="AU801" s="210" t="s">
        <v>86</v>
      </c>
      <c r="AV801" s="13" t="s">
        <v>86</v>
      </c>
      <c r="AW801" s="13" t="s">
        <v>32</v>
      </c>
      <c r="AX801" s="13" t="s">
        <v>84</v>
      </c>
      <c r="AY801" s="210" t="s">
        <v>182</v>
      </c>
    </row>
    <row r="802" spans="1:65" s="2" customFormat="1" ht="16.5" customHeight="1">
      <c r="A802" s="34"/>
      <c r="B802" s="35"/>
      <c r="C802" s="186" t="s">
        <v>1506</v>
      </c>
      <c r="D802" s="186" t="s">
        <v>184</v>
      </c>
      <c r="E802" s="187" t="s">
        <v>1507</v>
      </c>
      <c r="F802" s="188" t="s">
        <v>1508</v>
      </c>
      <c r="G802" s="189" t="s">
        <v>1458</v>
      </c>
      <c r="H802" s="190">
        <v>1</v>
      </c>
      <c r="I802" s="191"/>
      <c r="J802" s="192">
        <f>ROUND(I802*H802,2)</f>
        <v>0</v>
      </c>
      <c r="K802" s="188" t="s">
        <v>1</v>
      </c>
      <c r="L802" s="39"/>
      <c r="M802" s="193" t="s">
        <v>1</v>
      </c>
      <c r="N802" s="194" t="s">
        <v>41</v>
      </c>
      <c r="O802" s="71"/>
      <c r="P802" s="195">
        <f>O802*H802</f>
        <v>0</v>
      </c>
      <c r="Q802" s="195">
        <v>0</v>
      </c>
      <c r="R802" s="195">
        <f>Q802*H802</f>
        <v>0</v>
      </c>
      <c r="S802" s="195">
        <v>0</v>
      </c>
      <c r="T802" s="196">
        <f>S802*H802</f>
        <v>0</v>
      </c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R802" s="197" t="s">
        <v>258</v>
      </c>
      <c r="AT802" s="197" t="s">
        <v>184</v>
      </c>
      <c r="AU802" s="197" t="s">
        <v>86</v>
      </c>
      <c r="AY802" s="17" t="s">
        <v>182</v>
      </c>
      <c r="BE802" s="198">
        <f>IF(N802="základní",J802,0)</f>
        <v>0</v>
      </c>
      <c r="BF802" s="198">
        <f>IF(N802="snížená",J802,0)</f>
        <v>0</v>
      </c>
      <c r="BG802" s="198">
        <f>IF(N802="zákl. přenesená",J802,0)</f>
        <v>0</v>
      </c>
      <c r="BH802" s="198">
        <f>IF(N802="sníž. přenesená",J802,0)</f>
        <v>0</v>
      </c>
      <c r="BI802" s="198">
        <f>IF(N802="nulová",J802,0)</f>
        <v>0</v>
      </c>
      <c r="BJ802" s="17" t="s">
        <v>84</v>
      </c>
      <c r="BK802" s="198">
        <f>ROUND(I802*H802,2)</f>
        <v>0</v>
      </c>
      <c r="BL802" s="17" t="s">
        <v>258</v>
      </c>
      <c r="BM802" s="197" t="s">
        <v>1509</v>
      </c>
    </row>
    <row r="803" spans="1:65" s="13" customFormat="1" ht="11.25">
      <c r="B803" s="199"/>
      <c r="C803" s="200"/>
      <c r="D803" s="201" t="s">
        <v>199</v>
      </c>
      <c r="E803" s="202" t="s">
        <v>1</v>
      </c>
      <c r="F803" s="203" t="s">
        <v>1510</v>
      </c>
      <c r="G803" s="200"/>
      <c r="H803" s="204">
        <v>1</v>
      </c>
      <c r="I803" s="205"/>
      <c r="J803" s="200"/>
      <c r="K803" s="200"/>
      <c r="L803" s="206"/>
      <c r="M803" s="207"/>
      <c r="N803" s="208"/>
      <c r="O803" s="208"/>
      <c r="P803" s="208"/>
      <c r="Q803" s="208"/>
      <c r="R803" s="208"/>
      <c r="S803" s="208"/>
      <c r="T803" s="209"/>
      <c r="AT803" s="210" t="s">
        <v>199</v>
      </c>
      <c r="AU803" s="210" t="s">
        <v>86</v>
      </c>
      <c r="AV803" s="13" t="s">
        <v>86</v>
      </c>
      <c r="AW803" s="13" t="s">
        <v>32</v>
      </c>
      <c r="AX803" s="13" t="s">
        <v>84</v>
      </c>
      <c r="AY803" s="210" t="s">
        <v>182</v>
      </c>
    </row>
    <row r="804" spans="1:65" s="2" customFormat="1" ht="24">
      <c r="A804" s="34"/>
      <c r="B804" s="35"/>
      <c r="C804" s="186" t="s">
        <v>1511</v>
      </c>
      <c r="D804" s="186" t="s">
        <v>184</v>
      </c>
      <c r="E804" s="187" t="s">
        <v>1512</v>
      </c>
      <c r="F804" s="188" t="s">
        <v>1513</v>
      </c>
      <c r="G804" s="189" t="s">
        <v>1458</v>
      </c>
      <c r="H804" s="190">
        <v>1</v>
      </c>
      <c r="I804" s="191"/>
      <c r="J804" s="192">
        <f>ROUND(I804*H804,2)</f>
        <v>0</v>
      </c>
      <c r="K804" s="188" t="s">
        <v>1</v>
      </c>
      <c r="L804" s="39"/>
      <c r="M804" s="193" t="s">
        <v>1</v>
      </c>
      <c r="N804" s="194" t="s">
        <v>41</v>
      </c>
      <c r="O804" s="71"/>
      <c r="P804" s="195">
        <f>O804*H804</f>
        <v>0</v>
      </c>
      <c r="Q804" s="195">
        <v>0</v>
      </c>
      <c r="R804" s="195">
        <f>Q804*H804</f>
        <v>0</v>
      </c>
      <c r="S804" s="195">
        <v>0</v>
      </c>
      <c r="T804" s="196">
        <f>S804*H804</f>
        <v>0</v>
      </c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R804" s="197" t="s">
        <v>258</v>
      </c>
      <c r="AT804" s="197" t="s">
        <v>184</v>
      </c>
      <c r="AU804" s="197" t="s">
        <v>86</v>
      </c>
      <c r="AY804" s="17" t="s">
        <v>182</v>
      </c>
      <c r="BE804" s="198">
        <f>IF(N804="základní",J804,0)</f>
        <v>0</v>
      </c>
      <c r="BF804" s="198">
        <f>IF(N804="snížená",J804,0)</f>
        <v>0</v>
      </c>
      <c r="BG804" s="198">
        <f>IF(N804="zákl. přenesená",J804,0)</f>
        <v>0</v>
      </c>
      <c r="BH804" s="198">
        <f>IF(N804="sníž. přenesená",J804,0)</f>
        <v>0</v>
      </c>
      <c r="BI804" s="198">
        <f>IF(N804="nulová",J804,0)</f>
        <v>0</v>
      </c>
      <c r="BJ804" s="17" t="s">
        <v>84</v>
      </c>
      <c r="BK804" s="198">
        <f>ROUND(I804*H804,2)</f>
        <v>0</v>
      </c>
      <c r="BL804" s="17" t="s">
        <v>258</v>
      </c>
      <c r="BM804" s="197" t="s">
        <v>1514</v>
      </c>
    </row>
    <row r="805" spans="1:65" s="13" customFormat="1" ht="11.25">
      <c r="B805" s="199"/>
      <c r="C805" s="200"/>
      <c r="D805" s="201" t="s">
        <v>199</v>
      </c>
      <c r="E805" s="202" t="s">
        <v>1</v>
      </c>
      <c r="F805" s="203" t="s">
        <v>1515</v>
      </c>
      <c r="G805" s="200"/>
      <c r="H805" s="204">
        <v>1</v>
      </c>
      <c r="I805" s="205"/>
      <c r="J805" s="200"/>
      <c r="K805" s="200"/>
      <c r="L805" s="206"/>
      <c r="M805" s="207"/>
      <c r="N805" s="208"/>
      <c r="O805" s="208"/>
      <c r="P805" s="208"/>
      <c r="Q805" s="208"/>
      <c r="R805" s="208"/>
      <c r="S805" s="208"/>
      <c r="T805" s="209"/>
      <c r="AT805" s="210" t="s">
        <v>199</v>
      </c>
      <c r="AU805" s="210" t="s">
        <v>86</v>
      </c>
      <c r="AV805" s="13" t="s">
        <v>86</v>
      </c>
      <c r="AW805" s="13" t="s">
        <v>32</v>
      </c>
      <c r="AX805" s="13" t="s">
        <v>84</v>
      </c>
      <c r="AY805" s="210" t="s">
        <v>182</v>
      </c>
    </row>
    <row r="806" spans="1:65" s="2" customFormat="1" ht="36">
      <c r="A806" s="34"/>
      <c r="B806" s="35"/>
      <c r="C806" s="186" t="s">
        <v>1516</v>
      </c>
      <c r="D806" s="186" t="s">
        <v>184</v>
      </c>
      <c r="E806" s="187" t="s">
        <v>1517</v>
      </c>
      <c r="F806" s="188" t="s">
        <v>1518</v>
      </c>
      <c r="G806" s="189" t="s">
        <v>1458</v>
      </c>
      <c r="H806" s="190">
        <v>2</v>
      </c>
      <c r="I806" s="191"/>
      <c r="J806" s="192">
        <f>ROUND(I806*H806,2)</f>
        <v>0</v>
      </c>
      <c r="K806" s="188" t="s">
        <v>1</v>
      </c>
      <c r="L806" s="39"/>
      <c r="M806" s="193" t="s">
        <v>1</v>
      </c>
      <c r="N806" s="194" t="s">
        <v>41</v>
      </c>
      <c r="O806" s="71"/>
      <c r="P806" s="195">
        <f>O806*H806</f>
        <v>0</v>
      </c>
      <c r="Q806" s="195">
        <v>0</v>
      </c>
      <c r="R806" s="195">
        <f>Q806*H806</f>
        <v>0</v>
      </c>
      <c r="S806" s="195">
        <v>0</v>
      </c>
      <c r="T806" s="196">
        <f>S806*H806</f>
        <v>0</v>
      </c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R806" s="197" t="s">
        <v>258</v>
      </c>
      <c r="AT806" s="197" t="s">
        <v>184</v>
      </c>
      <c r="AU806" s="197" t="s">
        <v>86</v>
      </c>
      <c r="AY806" s="17" t="s">
        <v>182</v>
      </c>
      <c r="BE806" s="198">
        <f>IF(N806="základní",J806,0)</f>
        <v>0</v>
      </c>
      <c r="BF806" s="198">
        <f>IF(N806="snížená",J806,0)</f>
        <v>0</v>
      </c>
      <c r="BG806" s="198">
        <f>IF(N806="zákl. přenesená",J806,0)</f>
        <v>0</v>
      </c>
      <c r="BH806" s="198">
        <f>IF(N806="sníž. přenesená",J806,0)</f>
        <v>0</v>
      </c>
      <c r="BI806" s="198">
        <f>IF(N806="nulová",J806,0)</f>
        <v>0</v>
      </c>
      <c r="BJ806" s="17" t="s">
        <v>84</v>
      </c>
      <c r="BK806" s="198">
        <f>ROUND(I806*H806,2)</f>
        <v>0</v>
      </c>
      <c r="BL806" s="17" t="s">
        <v>258</v>
      </c>
      <c r="BM806" s="197" t="s">
        <v>1519</v>
      </c>
    </row>
    <row r="807" spans="1:65" s="13" customFormat="1" ht="11.25">
      <c r="B807" s="199"/>
      <c r="C807" s="200"/>
      <c r="D807" s="201" t="s">
        <v>199</v>
      </c>
      <c r="E807" s="202" t="s">
        <v>1</v>
      </c>
      <c r="F807" s="203" t="s">
        <v>1520</v>
      </c>
      <c r="G807" s="200"/>
      <c r="H807" s="204">
        <v>2</v>
      </c>
      <c r="I807" s="205"/>
      <c r="J807" s="200"/>
      <c r="K807" s="200"/>
      <c r="L807" s="206"/>
      <c r="M807" s="207"/>
      <c r="N807" s="208"/>
      <c r="O807" s="208"/>
      <c r="P807" s="208"/>
      <c r="Q807" s="208"/>
      <c r="R807" s="208"/>
      <c r="S807" s="208"/>
      <c r="T807" s="209"/>
      <c r="AT807" s="210" t="s">
        <v>199</v>
      </c>
      <c r="AU807" s="210" t="s">
        <v>86</v>
      </c>
      <c r="AV807" s="13" t="s">
        <v>86</v>
      </c>
      <c r="AW807" s="13" t="s">
        <v>32</v>
      </c>
      <c r="AX807" s="13" t="s">
        <v>84</v>
      </c>
      <c r="AY807" s="210" t="s">
        <v>182</v>
      </c>
    </row>
    <row r="808" spans="1:65" s="2" customFormat="1" ht="16.5" customHeight="1">
      <c r="A808" s="34"/>
      <c r="B808" s="35"/>
      <c r="C808" s="186" t="s">
        <v>1521</v>
      </c>
      <c r="D808" s="186" t="s">
        <v>184</v>
      </c>
      <c r="E808" s="187" t="s">
        <v>1522</v>
      </c>
      <c r="F808" s="188" t="s">
        <v>1523</v>
      </c>
      <c r="G808" s="189" t="s">
        <v>1458</v>
      </c>
      <c r="H808" s="190">
        <v>33</v>
      </c>
      <c r="I808" s="191"/>
      <c r="J808" s="192">
        <f>ROUND(I808*H808,2)</f>
        <v>0</v>
      </c>
      <c r="K808" s="188" t="s">
        <v>1</v>
      </c>
      <c r="L808" s="39"/>
      <c r="M808" s="193" t="s">
        <v>1</v>
      </c>
      <c r="N808" s="194" t="s">
        <v>41</v>
      </c>
      <c r="O808" s="71"/>
      <c r="P808" s="195">
        <f>O808*H808</f>
        <v>0</v>
      </c>
      <c r="Q808" s="195">
        <v>0</v>
      </c>
      <c r="R808" s="195">
        <f>Q808*H808</f>
        <v>0</v>
      </c>
      <c r="S808" s="195">
        <v>0</v>
      </c>
      <c r="T808" s="196">
        <f>S808*H808</f>
        <v>0</v>
      </c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R808" s="197" t="s">
        <v>258</v>
      </c>
      <c r="AT808" s="197" t="s">
        <v>184</v>
      </c>
      <c r="AU808" s="197" t="s">
        <v>86</v>
      </c>
      <c r="AY808" s="17" t="s">
        <v>182</v>
      </c>
      <c r="BE808" s="198">
        <f>IF(N808="základní",J808,0)</f>
        <v>0</v>
      </c>
      <c r="BF808" s="198">
        <f>IF(N808="snížená",J808,0)</f>
        <v>0</v>
      </c>
      <c r="BG808" s="198">
        <f>IF(N808="zákl. přenesená",J808,0)</f>
        <v>0</v>
      </c>
      <c r="BH808" s="198">
        <f>IF(N808="sníž. přenesená",J808,0)</f>
        <v>0</v>
      </c>
      <c r="BI808" s="198">
        <f>IF(N808="nulová",J808,0)</f>
        <v>0</v>
      </c>
      <c r="BJ808" s="17" t="s">
        <v>84</v>
      </c>
      <c r="BK808" s="198">
        <f>ROUND(I808*H808,2)</f>
        <v>0</v>
      </c>
      <c r="BL808" s="17" t="s">
        <v>258</v>
      </c>
      <c r="BM808" s="197" t="s">
        <v>1524</v>
      </c>
    </row>
    <row r="809" spans="1:65" s="2" customFormat="1" ht="24">
      <c r="A809" s="34"/>
      <c r="B809" s="35"/>
      <c r="C809" s="186" t="s">
        <v>1525</v>
      </c>
      <c r="D809" s="186" t="s">
        <v>184</v>
      </c>
      <c r="E809" s="187" t="s">
        <v>1526</v>
      </c>
      <c r="F809" s="188" t="s">
        <v>1527</v>
      </c>
      <c r="G809" s="189" t="s">
        <v>1001</v>
      </c>
      <c r="H809" s="242"/>
      <c r="I809" s="191"/>
      <c r="J809" s="192">
        <f>ROUND(I809*H809,2)</f>
        <v>0</v>
      </c>
      <c r="K809" s="188" t="s">
        <v>188</v>
      </c>
      <c r="L809" s="39"/>
      <c r="M809" s="193" t="s">
        <v>1</v>
      </c>
      <c r="N809" s="194" t="s">
        <v>41</v>
      </c>
      <c r="O809" s="71"/>
      <c r="P809" s="195">
        <f>O809*H809</f>
        <v>0</v>
      </c>
      <c r="Q809" s="195">
        <v>0</v>
      </c>
      <c r="R809" s="195">
        <f>Q809*H809</f>
        <v>0</v>
      </c>
      <c r="S809" s="195">
        <v>0</v>
      </c>
      <c r="T809" s="196">
        <f>S809*H809</f>
        <v>0</v>
      </c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R809" s="197" t="s">
        <v>258</v>
      </c>
      <c r="AT809" s="197" t="s">
        <v>184</v>
      </c>
      <c r="AU809" s="197" t="s">
        <v>86</v>
      </c>
      <c r="AY809" s="17" t="s">
        <v>182</v>
      </c>
      <c r="BE809" s="198">
        <f>IF(N809="základní",J809,0)</f>
        <v>0</v>
      </c>
      <c r="BF809" s="198">
        <f>IF(N809="snížená",J809,0)</f>
        <v>0</v>
      </c>
      <c r="BG809" s="198">
        <f>IF(N809="zákl. přenesená",J809,0)</f>
        <v>0</v>
      </c>
      <c r="BH809" s="198">
        <f>IF(N809="sníž. přenesená",J809,0)</f>
        <v>0</v>
      </c>
      <c r="BI809" s="198">
        <f>IF(N809="nulová",J809,0)</f>
        <v>0</v>
      </c>
      <c r="BJ809" s="17" t="s">
        <v>84</v>
      </c>
      <c r="BK809" s="198">
        <f>ROUND(I809*H809,2)</f>
        <v>0</v>
      </c>
      <c r="BL809" s="17" t="s">
        <v>258</v>
      </c>
      <c r="BM809" s="197" t="s">
        <v>1528</v>
      </c>
    </row>
    <row r="810" spans="1:65" s="12" customFormat="1" ht="22.9" customHeight="1">
      <c r="B810" s="170"/>
      <c r="C810" s="171"/>
      <c r="D810" s="172" t="s">
        <v>75</v>
      </c>
      <c r="E810" s="184" t="s">
        <v>1529</v>
      </c>
      <c r="F810" s="184" t="s">
        <v>1530</v>
      </c>
      <c r="G810" s="171"/>
      <c r="H810" s="171"/>
      <c r="I810" s="174"/>
      <c r="J810" s="185">
        <f>BK810</f>
        <v>0</v>
      </c>
      <c r="K810" s="171"/>
      <c r="L810" s="176"/>
      <c r="M810" s="177"/>
      <c r="N810" s="178"/>
      <c r="O810" s="178"/>
      <c r="P810" s="179">
        <f>SUM(P811:P906)</f>
        <v>0</v>
      </c>
      <c r="Q810" s="178"/>
      <c r="R810" s="179">
        <f>SUM(R811:R906)</f>
        <v>0</v>
      </c>
      <c r="S810" s="178"/>
      <c r="T810" s="180">
        <f>SUM(T811:T906)</f>
        <v>0</v>
      </c>
      <c r="AR810" s="181" t="s">
        <v>86</v>
      </c>
      <c r="AT810" s="182" t="s">
        <v>75</v>
      </c>
      <c r="AU810" s="182" t="s">
        <v>84</v>
      </c>
      <c r="AY810" s="181" t="s">
        <v>182</v>
      </c>
      <c r="BK810" s="183">
        <f>SUM(BK811:BK906)</f>
        <v>0</v>
      </c>
    </row>
    <row r="811" spans="1:65" s="2" customFormat="1" ht="16.5" customHeight="1">
      <c r="A811" s="34"/>
      <c r="B811" s="35"/>
      <c r="C811" s="186" t="s">
        <v>1531</v>
      </c>
      <c r="D811" s="186" t="s">
        <v>184</v>
      </c>
      <c r="E811" s="187" t="s">
        <v>1532</v>
      </c>
      <c r="F811" s="188" t="s">
        <v>1533</v>
      </c>
      <c r="G811" s="189" t="s">
        <v>187</v>
      </c>
      <c r="H811" s="190">
        <v>29.96</v>
      </c>
      <c r="I811" s="191"/>
      <c r="J811" s="192">
        <f>ROUND(I811*H811,2)</f>
        <v>0</v>
      </c>
      <c r="K811" s="188" t="s">
        <v>1</v>
      </c>
      <c r="L811" s="39"/>
      <c r="M811" s="193" t="s">
        <v>1</v>
      </c>
      <c r="N811" s="194" t="s">
        <v>41</v>
      </c>
      <c r="O811" s="71"/>
      <c r="P811" s="195">
        <f>O811*H811</f>
        <v>0</v>
      </c>
      <c r="Q811" s="195">
        <v>0</v>
      </c>
      <c r="R811" s="195">
        <f>Q811*H811</f>
        <v>0</v>
      </c>
      <c r="S811" s="195">
        <v>0</v>
      </c>
      <c r="T811" s="196">
        <f>S811*H811</f>
        <v>0</v>
      </c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R811" s="197" t="s">
        <v>258</v>
      </c>
      <c r="AT811" s="197" t="s">
        <v>184</v>
      </c>
      <c r="AU811" s="197" t="s">
        <v>86</v>
      </c>
      <c r="AY811" s="17" t="s">
        <v>182</v>
      </c>
      <c r="BE811" s="198">
        <f>IF(N811="základní",J811,0)</f>
        <v>0</v>
      </c>
      <c r="BF811" s="198">
        <f>IF(N811="snížená",J811,0)</f>
        <v>0</v>
      </c>
      <c r="BG811" s="198">
        <f>IF(N811="zákl. přenesená",J811,0)</f>
        <v>0</v>
      </c>
      <c r="BH811" s="198">
        <f>IF(N811="sníž. přenesená",J811,0)</f>
        <v>0</v>
      </c>
      <c r="BI811" s="198">
        <f>IF(N811="nulová",J811,0)</f>
        <v>0</v>
      </c>
      <c r="BJ811" s="17" t="s">
        <v>84</v>
      </c>
      <c r="BK811" s="198">
        <f>ROUND(I811*H811,2)</f>
        <v>0</v>
      </c>
      <c r="BL811" s="17" t="s">
        <v>258</v>
      </c>
      <c r="BM811" s="197" t="s">
        <v>1534</v>
      </c>
    </row>
    <row r="812" spans="1:65" s="13" customFormat="1" ht="11.25">
      <c r="B812" s="199"/>
      <c r="C812" s="200"/>
      <c r="D812" s="201" t="s">
        <v>199</v>
      </c>
      <c r="E812" s="202" t="s">
        <v>1</v>
      </c>
      <c r="F812" s="203" t="s">
        <v>1535</v>
      </c>
      <c r="G812" s="200"/>
      <c r="H812" s="204">
        <v>29.96</v>
      </c>
      <c r="I812" s="205"/>
      <c r="J812" s="200"/>
      <c r="K812" s="200"/>
      <c r="L812" s="206"/>
      <c r="M812" s="207"/>
      <c r="N812" s="208"/>
      <c r="O812" s="208"/>
      <c r="P812" s="208"/>
      <c r="Q812" s="208"/>
      <c r="R812" s="208"/>
      <c r="S812" s="208"/>
      <c r="T812" s="209"/>
      <c r="AT812" s="210" t="s">
        <v>199</v>
      </c>
      <c r="AU812" s="210" t="s">
        <v>86</v>
      </c>
      <c r="AV812" s="13" t="s">
        <v>86</v>
      </c>
      <c r="AW812" s="13" t="s">
        <v>32</v>
      </c>
      <c r="AX812" s="13" t="s">
        <v>84</v>
      </c>
      <c r="AY812" s="210" t="s">
        <v>182</v>
      </c>
    </row>
    <row r="813" spans="1:65" s="2" customFormat="1" ht="16.5" customHeight="1">
      <c r="A813" s="34"/>
      <c r="B813" s="35"/>
      <c r="C813" s="186" t="s">
        <v>1536</v>
      </c>
      <c r="D813" s="186" t="s">
        <v>184</v>
      </c>
      <c r="E813" s="187" t="s">
        <v>1537</v>
      </c>
      <c r="F813" s="188" t="s">
        <v>1538</v>
      </c>
      <c r="G813" s="189" t="s">
        <v>187</v>
      </c>
      <c r="H813" s="190">
        <v>15.9</v>
      </c>
      <c r="I813" s="191"/>
      <c r="J813" s="192">
        <f>ROUND(I813*H813,2)</f>
        <v>0</v>
      </c>
      <c r="K813" s="188" t="s">
        <v>1</v>
      </c>
      <c r="L813" s="39"/>
      <c r="M813" s="193" t="s">
        <v>1</v>
      </c>
      <c r="N813" s="194" t="s">
        <v>41</v>
      </c>
      <c r="O813" s="71"/>
      <c r="P813" s="195">
        <f>O813*H813</f>
        <v>0</v>
      </c>
      <c r="Q813" s="195">
        <v>0</v>
      </c>
      <c r="R813" s="195">
        <f>Q813*H813</f>
        <v>0</v>
      </c>
      <c r="S813" s="195">
        <v>0</v>
      </c>
      <c r="T813" s="196">
        <f>S813*H813</f>
        <v>0</v>
      </c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R813" s="197" t="s">
        <v>258</v>
      </c>
      <c r="AT813" s="197" t="s">
        <v>184</v>
      </c>
      <c r="AU813" s="197" t="s">
        <v>86</v>
      </c>
      <c r="AY813" s="17" t="s">
        <v>182</v>
      </c>
      <c r="BE813" s="198">
        <f>IF(N813="základní",J813,0)</f>
        <v>0</v>
      </c>
      <c r="BF813" s="198">
        <f>IF(N813="snížená",J813,0)</f>
        <v>0</v>
      </c>
      <c r="BG813" s="198">
        <f>IF(N813="zákl. přenesená",J813,0)</f>
        <v>0</v>
      </c>
      <c r="BH813" s="198">
        <f>IF(N813="sníž. přenesená",J813,0)</f>
        <v>0</v>
      </c>
      <c r="BI813" s="198">
        <f>IF(N813="nulová",J813,0)</f>
        <v>0</v>
      </c>
      <c r="BJ813" s="17" t="s">
        <v>84</v>
      </c>
      <c r="BK813" s="198">
        <f>ROUND(I813*H813,2)</f>
        <v>0</v>
      </c>
      <c r="BL813" s="17" t="s">
        <v>258</v>
      </c>
      <c r="BM813" s="197" t="s">
        <v>1539</v>
      </c>
    </row>
    <row r="814" spans="1:65" s="13" customFormat="1" ht="11.25">
      <c r="B814" s="199"/>
      <c r="C814" s="200"/>
      <c r="D814" s="201" t="s">
        <v>199</v>
      </c>
      <c r="E814" s="202" t="s">
        <v>1</v>
      </c>
      <c r="F814" s="203" t="s">
        <v>1540</v>
      </c>
      <c r="G814" s="200"/>
      <c r="H814" s="204">
        <v>15.9</v>
      </c>
      <c r="I814" s="205"/>
      <c r="J814" s="200"/>
      <c r="K814" s="200"/>
      <c r="L814" s="206"/>
      <c r="M814" s="207"/>
      <c r="N814" s="208"/>
      <c r="O814" s="208"/>
      <c r="P814" s="208"/>
      <c r="Q814" s="208"/>
      <c r="R814" s="208"/>
      <c r="S814" s="208"/>
      <c r="T814" s="209"/>
      <c r="AT814" s="210" t="s">
        <v>199</v>
      </c>
      <c r="AU814" s="210" t="s">
        <v>86</v>
      </c>
      <c r="AV814" s="13" t="s">
        <v>86</v>
      </c>
      <c r="AW814" s="13" t="s">
        <v>32</v>
      </c>
      <c r="AX814" s="13" t="s">
        <v>84</v>
      </c>
      <c r="AY814" s="210" t="s">
        <v>182</v>
      </c>
    </row>
    <row r="815" spans="1:65" s="2" customFormat="1" ht="24">
      <c r="A815" s="34"/>
      <c r="B815" s="35"/>
      <c r="C815" s="186" t="s">
        <v>1541</v>
      </c>
      <c r="D815" s="186" t="s">
        <v>184</v>
      </c>
      <c r="E815" s="187" t="s">
        <v>1542</v>
      </c>
      <c r="F815" s="188" t="s">
        <v>1543</v>
      </c>
      <c r="G815" s="189" t="s">
        <v>1544</v>
      </c>
      <c r="H815" s="190">
        <v>1213.521</v>
      </c>
      <c r="I815" s="191"/>
      <c r="J815" s="192">
        <f>ROUND(I815*H815,2)</f>
        <v>0</v>
      </c>
      <c r="K815" s="188" t="s">
        <v>1</v>
      </c>
      <c r="L815" s="39"/>
      <c r="M815" s="193" t="s">
        <v>1</v>
      </c>
      <c r="N815" s="194" t="s">
        <v>41</v>
      </c>
      <c r="O815" s="71"/>
      <c r="P815" s="195">
        <f>O815*H815</f>
        <v>0</v>
      </c>
      <c r="Q815" s="195">
        <v>0</v>
      </c>
      <c r="R815" s="195">
        <f>Q815*H815</f>
        <v>0</v>
      </c>
      <c r="S815" s="195">
        <v>0</v>
      </c>
      <c r="T815" s="196">
        <f>S815*H815</f>
        <v>0</v>
      </c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R815" s="197" t="s">
        <v>258</v>
      </c>
      <c r="AT815" s="197" t="s">
        <v>184</v>
      </c>
      <c r="AU815" s="197" t="s">
        <v>86</v>
      </c>
      <c r="AY815" s="17" t="s">
        <v>182</v>
      </c>
      <c r="BE815" s="198">
        <f>IF(N815="základní",J815,0)</f>
        <v>0</v>
      </c>
      <c r="BF815" s="198">
        <f>IF(N815="snížená",J815,0)</f>
        <v>0</v>
      </c>
      <c r="BG815" s="198">
        <f>IF(N815="zákl. přenesená",J815,0)</f>
        <v>0</v>
      </c>
      <c r="BH815" s="198">
        <f>IF(N815="sníž. přenesená",J815,0)</f>
        <v>0</v>
      </c>
      <c r="BI815" s="198">
        <f>IF(N815="nulová",J815,0)</f>
        <v>0</v>
      </c>
      <c r="BJ815" s="17" t="s">
        <v>84</v>
      </c>
      <c r="BK815" s="198">
        <f>ROUND(I815*H815,2)</f>
        <v>0</v>
      </c>
      <c r="BL815" s="17" t="s">
        <v>258</v>
      </c>
      <c r="BM815" s="197" t="s">
        <v>1545</v>
      </c>
    </row>
    <row r="816" spans="1:65" s="13" customFormat="1" ht="11.25">
      <c r="B816" s="199"/>
      <c r="C816" s="200"/>
      <c r="D816" s="201" t="s">
        <v>199</v>
      </c>
      <c r="E816" s="202" t="s">
        <v>1</v>
      </c>
      <c r="F816" s="203" t="s">
        <v>1546</v>
      </c>
      <c r="G816" s="200"/>
      <c r="H816" s="204">
        <v>693.81399999999996</v>
      </c>
      <c r="I816" s="205"/>
      <c r="J816" s="200"/>
      <c r="K816" s="200"/>
      <c r="L816" s="206"/>
      <c r="M816" s="207"/>
      <c r="N816" s="208"/>
      <c r="O816" s="208"/>
      <c r="P816" s="208"/>
      <c r="Q816" s="208"/>
      <c r="R816" s="208"/>
      <c r="S816" s="208"/>
      <c r="T816" s="209"/>
      <c r="AT816" s="210" t="s">
        <v>199</v>
      </c>
      <c r="AU816" s="210" t="s">
        <v>86</v>
      </c>
      <c r="AV816" s="13" t="s">
        <v>86</v>
      </c>
      <c r="AW816" s="13" t="s">
        <v>32</v>
      </c>
      <c r="AX816" s="13" t="s">
        <v>76</v>
      </c>
      <c r="AY816" s="210" t="s">
        <v>182</v>
      </c>
    </row>
    <row r="817" spans="1:65" s="13" customFormat="1" ht="11.25">
      <c r="B817" s="199"/>
      <c r="C817" s="200"/>
      <c r="D817" s="201" t="s">
        <v>199</v>
      </c>
      <c r="E817" s="202" t="s">
        <v>1</v>
      </c>
      <c r="F817" s="203" t="s">
        <v>1547</v>
      </c>
      <c r="G817" s="200"/>
      <c r="H817" s="204">
        <v>519.70699999999999</v>
      </c>
      <c r="I817" s="205"/>
      <c r="J817" s="200"/>
      <c r="K817" s="200"/>
      <c r="L817" s="206"/>
      <c r="M817" s="207"/>
      <c r="N817" s="208"/>
      <c r="O817" s="208"/>
      <c r="P817" s="208"/>
      <c r="Q817" s="208"/>
      <c r="R817" s="208"/>
      <c r="S817" s="208"/>
      <c r="T817" s="209"/>
      <c r="AT817" s="210" t="s">
        <v>199</v>
      </c>
      <c r="AU817" s="210" t="s">
        <v>86</v>
      </c>
      <c r="AV817" s="13" t="s">
        <v>86</v>
      </c>
      <c r="AW817" s="13" t="s">
        <v>32</v>
      </c>
      <c r="AX817" s="13" t="s">
        <v>76</v>
      </c>
      <c r="AY817" s="210" t="s">
        <v>182</v>
      </c>
    </row>
    <row r="818" spans="1:65" s="14" customFormat="1" ht="11.25">
      <c r="B818" s="211"/>
      <c r="C818" s="212"/>
      <c r="D818" s="201" t="s">
        <v>199</v>
      </c>
      <c r="E818" s="213" t="s">
        <v>1</v>
      </c>
      <c r="F818" s="214" t="s">
        <v>244</v>
      </c>
      <c r="G818" s="212"/>
      <c r="H818" s="215">
        <v>1213.521</v>
      </c>
      <c r="I818" s="216"/>
      <c r="J818" s="212"/>
      <c r="K818" s="212"/>
      <c r="L818" s="217"/>
      <c r="M818" s="218"/>
      <c r="N818" s="219"/>
      <c r="O818" s="219"/>
      <c r="P818" s="219"/>
      <c r="Q818" s="219"/>
      <c r="R818" s="219"/>
      <c r="S818" s="219"/>
      <c r="T818" s="220"/>
      <c r="AT818" s="221" t="s">
        <v>199</v>
      </c>
      <c r="AU818" s="221" t="s">
        <v>86</v>
      </c>
      <c r="AV818" s="14" t="s">
        <v>189</v>
      </c>
      <c r="AW818" s="14" t="s">
        <v>32</v>
      </c>
      <c r="AX818" s="14" t="s">
        <v>84</v>
      </c>
      <c r="AY818" s="221" t="s">
        <v>182</v>
      </c>
    </row>
    <row r="819" spans="1:65" s="2" customFormat="1" ht="24">
      <c r="A819" s="34"/>
      <c r="B819" s="35"/>
      <c r="C819" s="186" t="s">
        <v>1548</v>
      </c>
      <c r="D819" s="186" t="s">
        <v>184</v>
      </c>
      <c r="E819" s="187" t="s">
        <v>1549</v>
      </c>
      <c r="F819" s="188" t="s">
        <v>1550</v>
      </c>
      <c r="G819" s="189" t="s">
        <v>1544</v>
      </c>
      <c r="H819" s="190">
        <v>758.62400000000002</v>
      </c>
      <c r="I819" s="191"/>
      <c r="J819" s="192">
        <f>ROUND(I819*H819,2)</f>
        <v>0</v>
      </c>
      <c r="K819" s="188" t="s">
        <v>1</v>
      </c>
      <c r="L819" s="39"/>
      <c r="M819" s="193" t="s">
        <v>1</v>
      </c>
      <c r="N819" s="194" t="s">
        <v>41</v>
      </c>
      <c r="O819" s="71"/>
      <c r="P819" s="195">
        <f>O819*H819</f>
        <v>0</v>
      </c>
      <c r="Q819" s="195">
        <v>0</v>
      </c>
      <c r="R819" s="195">
        <f>Q819*H819</f>
        <v>0</v>
      </c>
      <c r="S819" s="195">
        <v>0</v>
      </c>
      <c r="T819" s="196">
        <f>S819*H819</f>
        <v>0</v>
      </c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R819" s="197" t="s">
        <v>258</v>
      </c>
      <c r="AT819" s="197" t="s">
        <v>184</v>
      </c>
      <c r="AU819" s="197" t="s">
        <v>86</v>
      </c>
      <c r="AY819" s="17" t="s">
        <v>182</v>
      </c>
      <c r="BE819" s="198">
        <f>IF(N819="základní",J819,0)</f>
        <v>0</v>
      </c>
      <c r="BF819" s="198">
        <f>IF(N819="snížená",J819,0)</f>
        <v>0</v>
      </c>
      <c r="BG819" s="198">
        <f>IF(N819="zákl. přenesená",J819,0)</f>
        <v>0</v>
      </c>
      <c r="BH819" s="198">
        <f>IF(N819="sníž. přenesená",J819,0)</f>
        <v>0</v>
      </c>
      <c r="BI819" s="198">
        <f>IF(N819="nulová",J819,0)</f>
        <v>0</v>
      </c>
      <c r="BJ819" s="17" t="s">
        <v>84</v>
      </c>
      <c r="BK819" s="198">
        <f>ROUND(I819*H819,2)</f>
        <v>0</v>
      </c>
      <c r="BL819" s="17" t="s">
        <v>258</v>
      </c>
      <c r="BM819" s="197" t="s">
        <v>1551</v>
      </c>
    </row>
    <row r="820" spans="1:65" s="13" customFormat="1" ht="11.25">
      <c r="B820" s="199"/>
      <c r="C820" s="200"/>
      <c r="D820" s="201" t="s">
        <v>199</v>
      </c>
      <c r="E820" s="202" t="s">
        <v>1</v>
      </c>
      <c r="F820" s="203" t="s">
        <v>1552</v>
      </c>
      <c r="G820" s="200"/>
      <c r="H820" s="204">
        <v>758.62400000000002</v>
      </c>
      <c r="I820" s="205"/>
      <c r="J820" s="200"/>
      <c r="K820" s="200"/>
      <c r="L820" s="206"/>
      <c r="M820" s="207"/>
      <c r="N820" s="208"/>
      <c r="O820" s="208"/>
      <c r="P820" s="208"/>
      <c r="Q820" s="208"/>
      <c r="R820" s="208"/>
      <c r="S820" s="208"/>
      <c r="T820" s="209"/>
      <c r="AT820" s="210" t="s">
        <v>199</v>
      </c>
      <c r="AU820" s="210" t="s">
        <v>86</v>
      </c>
      <c r="AV820" s="13" t="s">
        <v>86</v>
      </c>
      <c r="AW820" s="13" t="s">
        <v>32</v>
      </c>
      <c r="AX820" s="13" t="s">
        <v>84</v>
      </c>
      <c r="AY820" s="210" t="s">
        <v>182</v>
      </c>
    </row>
    <row r="821" spans="1:65" s="2" customFormat="1" ht="24">
      <c r="A821" s="34"/>
      <c r="B821" s="35"/>
      <c r="C821" s="186" t="s">
        <v>1553</v>
      </c>
      <c r="D821" s="186" t="s">
        <v>184</v>
      </c>
      <c r="E821" s="187" t="s">
        <v>1554</v>
      </c>
      <c r="F821" s="188" t="s">
        <v>1555</v>
      </c>
      <c r="G821" s="189" t="s">
        <v>187</v>
      </c>
      <c r="H821" s="190">
        <v>13.817</v>
      </c>
      <c r="I821" s="191"/>
      <c r="J821" s="192">
        <f>ROUND(I821*H821,2)</f>
        <v>0</v>
      </c>
      <c r="K821" s="188" t="s">
        <v>1</v>
      </c>
      <c r="L821" s="39"/>
      <c r="M821" s="193" t="s">
        <v>1</v>
      </c>
      <c r="N821" s="194" t="s">
        <v>41</v>
      </c>
      <c r="O821" s="71"/>
      <c r="P821" s="195">
        <f>O821*H821</f>
        <v>0</v>
      </c>
      <c r="Q821" s="195">
        <v>0</v>
      </c>
      <c r="R821" s="195">
        <f>Q821*H821</f>
        <v>0</v>
      </c>
      <c r="S821" s="195">
        <v>0</v>
      </c>
      <c r="T821" s="196">
        <f>S821*H821</f>
        <v>0</v>
      </c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R821" s="197" t="s">
        <v>258</v>
      </c>
      <c r="AT821" s="197" t="s">
        <v>184</v>
      </c>
      <c r="AU821" s="197" t="s">
        <v>86</v>
      </c>
      <c r="AY821" s="17" t="s">
        <v>182</v>
      </c>
      <c r="BE821" s="198">
        <f>IF(N821="základní",J821,0)</f>
        <v>0</v>
      </c>
      <c r="BF821" s="198">
        <f>IF(N821="snížená",J821,0)</f>
        <v>0</v>
      </c>
      <c r="BG821" s="198">
        <f>IF(N821="zákl. přenesená",J821,0)</f>
        <v>0</v>
      </c>
      <c r="BH821" s="198">
        <f>IF(N821="sníž. přenesená",J821,0)</f>
        <v>0</v>
      </c>
      <c r="BI821" s="198">
        <f>IF(N821="nulová",J821,0)</f>
        <v>0</v>
      </c>
      <c r="BJ821" s="17" t="s">
        <v>84</v>
      </c>
      <c r="BK821" s="198">
        <f>ROUND(I821*H821,2)</f>
        <v>0</v>
      </c>
      <c r="BL821" s="17" t="s">
        <v>258</v>
      </c>
      <c r="BM821" s="197" t="s">
        <v>1556</v>
      </c>
    </row>
    <row r="822" spans="1:65" s="13" customFormat="1" ht="11.25">
      <c r="B822" s="199"/>
      <c r="C822" s="200"/>
      <c r="D822" s="201" t="s">
        <v>199</v>
      </c>
      <c r="E822" s="202" t="s">
        <v>1</v>
      </c>
      <c r="F822" s="203" t="s">
        <v>1557</v>
      </c>
      <c r="G822" s="200"/>
      <c r="H822" s="204">
        <v>13.817</v>
      </c>
      <c r="I822" s="205"/>
      <c r="J822" s="200"/>
      <c r="K822" s="200"/>
      <c r="L822" s="206"/>
      <c r="M822" s="207"/>
      <c r="N822" s="208"/>
      <c r="O822" s="208"/>
      <c r="P822" s="208"/>
      <c r="Q822" s="208"/>
      <c r="R822" s="208"/>
      <c r="S822" s="208"/>
      <c r="T822" s="209"/>
      <c r="AT822" s="210" t="s">
        <v>199</v>
      </c>
      <c r="AU822" s="210" t="s">
        <v>86</v>
      </c>
      <c r="AV822" s="13" t="s">
        <v>86</v>
      </c>
      <c r="AW822" s="13" t="s">
        <v>32</v>
      </c>
      <c r="AX822" s="13" t="s">
        <v>84</v>
      </c>
      <c r="AY822" s="210" t="s">
        <v>182</v>
      </c>
    </row>
    <row r="823" spans="1:65" s="2" customFormat="1" ht="24">
      <c r="A823" s="34"/>
      <c r="B823" s="35"/>
      <c r="C823" s="186" t="s">
        <v>1558</v>
      </c>
      <c r="D823" s="186" t="s">
        <v>184</v>
      </c>
      <c r="E823" s="187" t="s">
        <v>1559</v>
      </c>
      <c r="F823" s="188" t="s">
        <v>1560</v>
      </c>
      <c r="G823" s="189" t="s">
        <v>1544</v>
      </c>
      <c r="H823" s="190">
        <v>2306.7719999999999</v>
      </c>
      <c r="I823" s="191"/>
      <c r="J823" s="192">
        <f>ROUND(I823*H823,2)</f>
        <v>0</v>
      </c>
      <c r="K823" s="188" t="s">
        <v>1</v>
      </c>
      <c r="L823" s="39"/>
      <c r="M823" s="193" t="s">
        <v>1</v>
      </c>
      <c r="N823" s="194" t="s">
        <v>41</v>
      </c>
      <c r="O823" s="71"/>
      <c r="P823" s="195">
        <f>O823*H823</f>
        <v>0</v>
      </c>
      <c r="Q823" s="195">
        <v>0</v>
      </c>
      <c r="R823" s="195">
        <f>Q823*H823</f>
        <v>0</v>
      </c>
      <c r="S823" s="195">
        <v>0</v>
      </c>
      <c r="T823" s="196">
        <f>S823*H823</f>
        <v>0</v>
      </c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R823" s="197" t="s">
        <v>258</v>
      </c>
      <c r="AT823" s="197" t="s">
        <v>184</v>
      </c>
      <c r="AU823" s="197" t="s">
        <v>86</v>
      </c>
      <c r="AY823" s="17" t="s">
        <v>182</v>
      </c>
      <c r="BE823" s="198">
        <f>IF(N823="základní",J823,0)</f>
        <v>0</v>
      </c>
      <c r="BF823" s="198">
        <f>IF(N823="snížená",J823,0)</f>
        <v>0</v>
      </c>
      <c r="BG823" s="198">
        <f>IF(N823="zákl. přenesená",J823,0)</f>
        <v>0</v>
      </c>
      <c r="BH823" s="198">
        <f>IF(N823="sníž. přenesená",J823,0)</f>
        <v>0</v>
      </c>
      <c r="BI823" s="198">
        <f>IF(N823="nulová",J823,0)</f>
        <v>0</v>
      </c>
      <c r="BJ823" s="17" t="s">
        <v>84</v>
      </c>
      <c r="BK823" s="198">
        <f>ROUND(I823*H823,2)</f>
        <v>0</v>
      </c>
      <c r="BL823" s="17" t="s">
        <v>258</v>
      </c>
      <c r="BM823" s="197" t="s">
        <v>1561</v>
      </c>
    </row>
    <row r="824" spans="1:65" s="13" customFormat="1" ht="11.25">
      <c r="B824" s="199"/>
      <c r="C824" s="200"/>
      <c r="D824" s="201" t="s">
        <v>199</v>
      </c>
      <c r="E824" s="202" t="s">
        <v>1</v>
      </c>
      <c r="F824" s="203" t="s">
        <v>1562</v>
      </c>
      <c r="G824" s="200"/>
      <c r="H824" s="204">
        <v>2306.7719999999999</v>
      </c>
      <c r="I824" s="205"/>
      <c r="J824" s="200"/>
      <c r="K824" s="200"/>
      <c r="L824" s="206"/>
      <c r="M824" s="207"/>
      <c r="N824" s="208"/>
      <c r="O824" s="208"/>
      <c r="P824" s="208"/>
      <c r="Q824" s="208"/>
      <c r="R824" s="208"/>
      <c r="S824" s="208"/>
      <c r="T824" s="209"/>
      <c r="AT824" s="210" t="s">
        <v>199</v>
      </c>
      <c r="AU824" s="210" t="s">
        <v>86</v>
      </c>
      <c r="AV824" s="13" t="s">
        <v>86</v>
      </c>
      <c r="AW824" s="13" t="s">
        <v>32</v>
      </c>
      <c r="AX824" s="13" t="s">
        <v>84</v>
      </c>
      <c r="AY824" s="210" t="s">
        <v>182</v>
      </c>
    </row>
    <row r="825" spans="1:65" s="2" customFormat="1" ht="36">
      <c r="A825" s="34"/>
      <c r="B825" s="35"/>
      <c r="C825" s="186" t="s">
        <v>1563</v>
      </c>
      <c r="D825" s="186" t="s">
        <v>184</v>
      </c>
      <c r="E825" s="187" t="s">
        <v>1564</v>
      </c>
      <c r="F825" s="188" t="s">
        <v>1565</v>
      </c>
      <c r="G825" s="189" t="s">
        <v>187</v>
      </c>
      <c r="H825" s="190">
        <v>211.45500000000001</v>
      </c>
      <c r="I825" s="191"/>
      <c r="J825" s="192">
        <f>ROUND(I825*H825,2)</f>
        <v>0</v>
      </c>
      <c r="K825" s="188" t="s">
        <v>1</v>
      </c>
      <c r="L825" s="39"/>
      <c r="M825" s="193" t="s">
        <v>1</v>
      </c>
      <c r="N825" s="194" t="s">
        <v>41</v>
      </c>
      <c r="O825" s="71"/>
      <c r="P825" s="195">
        <f>O825*H825</f>
        <v>0</v>
      </c>
      <c r="Q825" s="195">
        <v>0</v>
      </c>
      <c r="R825" s="195">
        <f>Q825*H825</f>
        <v>0</v>
      </c>
      <c r="S825" s="195">
        <v>0</v>
      </c>
      <c r="T825" s="196">
        <f>S825*H825</f>
        <v>0</v>
      </c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R825" s="197" t="s">
        <v>258</v>
      </c>
      <c r="AT825" s="197" t="s">
        <v>184</v>
      </c>
      <c r="AU825" s="197" t="s">
        <v>86</v>
      </c>
      <c r="AY825" s="17" t="s">
        <v>182</v>
      </c>
      <c r="BE825" s="198">
        <f>IF(N825="základní",J825,0)</f>
        <v>0</v>
      </c>
      <c r="BF825" s="198">
        <f>IF(N825="snížená",J825,0)</f>
        <v>0</v>
      </c>
      <c r="BG825" s="198">
        <f>IF(N825="zákl. přenesená",J825,0)</f>
        <v>0</v>
      </c>
      <c r="BH825" s="198">
        <f>IF(N825="sníž. přenesená",J825,0)</f>
        <v>0</v>
      </c>
      <c r="BI825" s="198">
        <f>IF(N825="nulová",J825,0)</f>
        <v>0</v>
      </c>
      <c r="BJ825" s="17" t="s">
        <v>84</v>
      </c>
      <c r="BK825" s="198">
        <f>ROUND(I825*H825,2)</f>
        <v>0</v>
      </c>
      <c r="BL825" s="17" t="s">
        <v>258</v>
      </c>
      <c r="BM825" s="197" t="s">
        <v>1566</v>
      </c>
    </row>
    <row r="826" spans="1:65" s="13" customFormat="1" ht="11.25">
      <c r="B826" s="199"/>
      <c r="C826" s="200"/>
      <c r="D826" s="201" t="s">
        <v>199</v>
      </c>
      <c r="E826" s="202" t="s">
        <v>1</v>
      </c>
      <c r="F826" s="203" t="s">
        <v>1567</v>
      </c>
      <c r="G826" s="200"/>
      <c r="H826" s="204">
        <v>16</v>
      </c>
      <c r="I826" s="205"/>
      <c r="J826" s="200"/>
      <c r="K826" s="200"/>
      <c r="L826" s="206"/>
      <c r="M826" s="207"/>
      <c r="N826" s="208"/>
      <c r="O826" s="208"/>
      <c r="P826" s="208"/>
      <c r="Q826" s="208"/>
      <c r="R826" s="208"/>
      <c r="S826" s="208"/>
      <c r="T826" s="209"/>
      <c r="AT826" s="210" t="s">
        <v>199</v>
      </c>
      <c r="AU826" s="210" t="s">
        <v>86</v>
      </c>
      <c r="AV826" s="13" t="s">
        <v>86</v>
      </c>
      <c r="AW826" s="13" t="s">
        <v>32</v>
      </c>
      <c r="AX826" s="13" t="s">
        <v>76</v>
      </c>
      <c r="AY826" s="210" t="s">
        <v>182</v>
      </c>
    </row>
    <row r="827" spans="1:65" s="13" customFormat="1" ht="11.25">
      <c r="B827" s="199"/>
      <c r="C827" s="200"/>
      <c r="D827" s="201" t="s">
        <v>199</v>
      </c>
      <c r="E827" s="202" t="s">
        <v>1</v>
      </c>
      <c r="F827" s="203" t="s">
        <v>1568</v>
      </c>
      <c r="G827" s="200"/>
      <c r="H827" s="204">
        <v>8.92</v>
      </c>
      <c r="I827" s="205"/>
      <c r="J827" s="200"/>
      <c r="K827" s="200"/>
      <c r="L827" s="206"/>
      <c r="M827" s="207"/>
      <c r="N827" s="208"/>
      <c r="O827" s="208"/>
      <c r="P827" s="208"/>
      <c r="Q827" s="208"/>
      <c r="R827" s="208"/>
      <c r="S827" s="208"/>
      <c r="T827" s="209"/>
      <c r="AT827" s="210" t="s">
        <v>199</v>
      </c>
      <c r="AU827" s="210" t="s">
        <v>86</v>
      </c>
      <c r="AV827" s="13" t="s">
        <v>86</v>
      </c>
      <c r="AW827" s="13" t="s">
        <v>32</v>
      </c>
      <c r="AX827" s="13" t="s">
        <v>76</v>
      </c>
      <c r="AY827" s="210" t="s">
        <v>182</v>
      </c>
    </row>
    <row r="828" spans="1:65" s="13" customFormat="1" ht="11.25">
      <c r="B828" s="199"/>
      <c r="C828" s="200"/>
      <c r="D828" s="201" t="s">
        <v>199</v>
      </c>
      <c r="E828" s="202" t="s">
        <v>1</v>
      </c>
      <c r="F828" s="203" t="s">
        <v>1569</v>
      </c>
      <c r="G828" s="200"/>
      <c r="H828" s="204">
        <v>4.4000000000000004</v>
      </c>
      <c r="I828" s="205"/>
      <c r="J828" s="200"/>
      <c r="K828" s="200"/>
      <c r="L828" s="206"/>
      <c r="M828" s="207"/>
      <c r="N828" s="208"/>
      <c r="O828" s="208"/>
      <c r="P828" s="208"/>
      <c r="Q828" s="208"/>
      <c r="R828" s="208"/>
      <c r="S828" s="208"/>
      <c r="T828" s="209"/>
      <c r="AT828" s="210" t="s">
        <v>199</v>
      </c>
      <c r="AU828" s="210" t="s">
        <v>86</v>
      </c>
      <c r="AV828" s="13" t="s">
        <v>86</v>
      </c>
      <c r="AW828" s="13" t="s">
        <v>32</v>
      </c>
      <c r="AX828" s="13" t="s">
        <v>76</v>
      </c>
      <c r="AY828" s="210" t="s">
        <v>182</v>
      </c>
    </row>
    <row r="829" spans="1:65" s="13" customFormat="1" ht="11.25">
      <c r="B829" s="199"/>
      <c r="C829" s="200"/>
      <c r="D829" s="201" t="s">
        <v>199</v>
      </c>
      <c r="E829" s="202" t="s">
        <v>1</v>
      </c>
      <c r="F829" s="203" t="s">
        <v>1570</v>
      </c>
      <c r="G829" s="200"/>
      <c r="H829" s="204">
        <v>1.25</v>
      </c>
      <c r="I829" s="205"/>
      <c r="J829" s="200"/>
      <c r="K829" s="200"/>
      <c r="L829" s="206"/>
      <c r="M829" s="207"/>
      <c r="N829" s="208"/>
      <c r="O829" s="208"/>
      <c r="P829" s="208"/>
      <c r="Q829" s="208"/>
      <c r="R829" s="208"/>
      <c r="S829" s="208"/>
      <c r="T829" s="209"/>
      <c r="AT829" s="210" t="s">
        <v>199</v>
      </c>
      <c r="AU829" s="210" t="s">
        <v>86</v>
      </c>
      <c r="AV829" s="13" t="s">
        <v>86</v>
      </c>
      <c r="AW829" s="13" t="s">
        <v>32</v>
      </c>
      <c r="AX829" s="13" t="s">
        <v>76</v>
      </c>
      <c r="AY829" s="210" t="s">
        <v>182</v>
      </c>
    </row>
    <row r="830" spans="1:65" s="13" customFormat="1" ht="11.25">
      <c r="B830" s="199"/>
      <c r="C830" s="200"/>
      <c r="D830" s="201" t="s">
        <v>199</v>
      </c>
      <c r="E830" s="202" t="s">
        <v>1</v>
      </c>
      <c r="F830" s="203" t="s">
        <v>1571</v>
      </c>
      <c r="G830" s="200"/>
      <c r="H830" s="204">
        <v>1.4</v>
      </c>
      <c r="I830" s="205"/>
      <c r="J830" s="200"/>
      <c r="K830" s="200"/>
      <c r="L830" s="206"/>
      <c r="M830" s="207"/>
      <c r="N830" s="208"/>
      <c r="O830" s="208"/>
      <c r="P830" s="208"/>
      <c r="Q830" s="208"/>
      <c r="R830" s="208"/>
      <c r="S830" s="208"/>
      <c r="T830" s="209"/>
      <c r="AT830" s="210" t="s">
        <v>199</v>
      </c>
      <c r="AU830" s="210" t="s">
        <v>86</v>
      </c>
      <c r="AV830" s="13" t="s">
        <v>86</v>
      </c>
      <c r="AW830" s="13" t="s">
        <v>32</v>
      </c>
      <c r="AX830" s="13" t="s">
        <v>76</v>
      </c>
      <c r="AY830" s="210" t="s">
        <v>182</v>
      </c>
    </row>
    <row r="831" spans="1:65" s="13" customFormat="1" ht="11.25">
      <c r="B831" s="199"/>
      <c r="C831" s="200"/>
      <c r="D831" s="201" t="s">
        <v>199</v>
      </c>
      <c r="E831" s="202" t="s">
        <v>1</v>
      </c>
      <c r="F831" s="203" t="s">
        <v>1572</v>
      </c>
      <c r="G831" s="200"/>
      <c r="H831" s="204">
        <v>28.2</v>
      </c>
      <c r="I831" s="205"/>
      <c r="J831" s="200"/>
      <c r="K831" s="200"/>
      <c r="L831" s="206"/>
      <c r="M831" s="207"/>
      <c r="N831" s="208"/>
      <c r="O831" s="208"/>
      <c r="P831" s="208"/>
      <c r="Q831" s="208"/>
      <c r="R831" s="208"/>
      <c r="S831" s="208"/>
      <c r="T831" s="209"/>
      <c r="AT831" s="210" t="s">
        <v>199</v>
      </c>
      <c r="AU831" s="210" t="s">
        <v>86</v>
      </c>
      <c r="AV831" s="13" t="s">
        <v>86</v>
      </c>
      <c r="AW831" s="13" t="s">
        <v>32</v>
      </c>
      <c r="AX831" s="13" t="s">
        <v>76</v>
      </c>
      <c r="AY831" s="210" t="s">
        <v>182</v>
      </c>
    </row>
    <row r="832" spans="1:65" s="13" customFormat="1" ht="11.25">
      <c r="B832" s="199"/>
      <c r="C832" s="200"/>
      <c r="D832" s="201" t="s">
        <v>199</v>
      </c>
      <c r="E832" s="202" t="s">
        <v>1</v>
      </c>
      <c r="F832" s="203" t="s">
        <v>1573</v>
      </c>
      <c r="G832" s="200"/>
      <c r="H832" s="204">
        <v>9.4</v>
      </c>
      <c r="I832" s="205"/>
      <c r="J832" s="200"/>
      <c r="K832" s="200"/>
      <c r="L832" s="206"/>
      <c r="M832" s="207"/>
      <c r="N832" s="208"/>
      <c r="O832" s="208"/>
      <c r="P832" s="208"/>
      <c r="Q832" s="208"/>
      <c r="R832" s="208"/>
      <c r="S832" s="208"/>
      <c r="T832" s="209"/>
      <c r="AT832" s="210" t="s">
        <v>199</v>
      </c>
      <c r="AU832" s="210" t="s">
        <v>86</v>
      </c>
      <c r="AV832" s="13" t="s">
        <v>86</v>
      </c>
      <c r="AW832" s="13" t="s">
        <v>32</v>
      </c>
      <c r="AX832" s="13" t="s">
        <v>76</v>
      </c>
      <c r="AY832" s="210" t="s">
        <v>182</v>
      </c>
    </row>
    <row r="833" spans="1:65" s="13" customFormat="1" ht="11.25">
      <c r="B833" s="199"/>
      <c r="C833" s="200"/>
      <c r="D833" s="201" t="s">
        <v>199</v>
      </c>
      <c r="E833" s="202" t="s">
        <v>1</v>
      </c>
      <c r="F833" s="203" t="s">
        <v>1574</v>
      </c>
      <c r="G833" s="200"/>
      <c r="H833" s="204">
        <v>9.4</v>
      </c>
      <c r="I833" s="205"/>
      <c r="J833" s="200"/>
      <c r="K833" s="200"/>
      <c r="L833" s="206"/>
      <c r="M833" s="207"/>
      <c r="N833" s="208"/>
      <c r="O833" s="208"/>
      <c r="P833" s="208"/>
      <c r="Q833" s="208"/>
      <c r="R833" s="208"/>
      <c r="S833" s="208"/>
      <c r="T833" s="209"/>
      <c r="AT833" s="210" t="s">
        <v>199</v>
      </c>
      <c r="AU833" s="210" t="s">
        <v>86</v>
      </c>
      <c r="AV833" s="13" t="s">
        <v>86</v>
      </c>
      <c r="AW833" s="13" t="s">
        <v>32</v>
      </c>
      <c r="AX833" s="13" t="s">
        <v>76</v>
      </c>
      <c r="AY833" s="210" t="s">
        <v>182</v>
      </c>
    </row>
    <row r="834" spans="1:65" s="13" customFormat="1" ht="11.25">
      <c r="B834" s="199"/>
      <c r="C834" s="200"/>
      <c r="D834" s="201" t="s">
        <v>199</v>
      </c>
      <c r="E834" s="202" t="s">
        <v>1</v>
      </c>
      <c r="F834" s="203" t="s">
        <v>1575</v>
      </c>
      <c r="G834" s="200"/>
      <c r="H834" s="204">
        <v>8.1180000000000003</v>
      </c>
      <c r="I834" s="205"/>
      <c r="J834" s="200"/>
      <c r="K834" s="200"/>
      <c r="L834" s="206"/>
      <c r="M834" s="207"/>
      <c r="N834" s="208"/>
      <c r="O834" s="208"/>
      <c r="P834" s="208"/>
      <c r="Q834" s="208"/>
      <c r="R834" s="208"/>
      <c r="S834" s="208"/>
      <c r="T834" s="209"/>
      <c r="AT834" s="210" t="s">
        <v>199</v>
      </c>
      <c r="AU834" s="210" t="s">
        <v>86</v>
      </c>
      <c r="AV834" s="13" t="s">
        <v>86</v>
      </c>
      <c r="AW834" s="13" t="s">
        <v>32</v>
      </c>
      <c r="AX834" s="13" t="s">
        <v>76</v>
      </c>
      <c r="AY834" s="210" t="s">
        <v>182</v>
      </c>
    </row>
    <row r="835" spans="1:65" s="13" customFormat="1" ht="11.25">
      <c r="B835" s="199"/>
      <c r="C835" s="200"/>
      <c r="D835" s="201" t="s">
        <v>199</v>
      </c>
      <c r="E835" s="202" t="s">
        <v>1</v>
      </c>
      <c r="F835" s="203" t="s">
        <v>1576</v>
      </c>
      <c r="G835" s="200"/>
      <c r="H835" s="204">
        <v>21.295999999999999</v>
      </c>
      <c r="I835" s="205"/>
      <c r="J835" s="200"/>
      <c r="K835" s="200"/>
      <c r="L835" s="206"/>
      <c r="M835" s="207"/>
      <c r="N835" s="208"/>
      <c r="O835" s="208"/>
      <c r="P835" s="208"/>
      <c r="Q835" s="208"/>
      <c r="R835" s="208"/>
      <c r="S835" s="208"/>
      <c r="T835" s="209"/>
      <c r="AT835" s="210" t="s">
        <v>199</v>
      </c>
      <c r="AU835" s="210" t="s">
        <v>86</v>
      </c>
      <c r="AV835" s="13" t="s">
        <v>86</v>
      </c>
      <c r="AW835" s="13" t="s">
        <v>32</v>
      </c>
      <c r="AX835" s="13" t="s">
        <v>76</v>
      </c>
      <c r="AY835" s="210" t="s">
        <v>182</v>
      </c>
    </row>
    <row r="836" spans="1:65" s="13" customFormat="1" ht="11.25">
      <c r="B836" s="199"/>
      <c r="C836" s="200"/>
      <c r="D836" s="201" t="s">
        <v>199</v>
      </c>
      <c r="E836" s="202" t="s">
        <v>1</v>
      </c>
      <c r="F836" s="203" t="s">
        <v>1577</v>
      </c>
      <c r="G836" s="200"/>
      <c r="H836" s="204">
        <v>10.824</v>
      </c>
      <c r="I836" s="205"/>
      <c r="J836" s="200"/>
      <c r="K836" s="200"/>
      <c r="L836" s="206"/>
      <c r="M836" s="207"/>
      <c r="N836" s="208"/>
      <c r="O836" s="208"/>
      <c r="P836" s="208"/>
      <c r="Q836" s="208"/>
      <c r="R836" s="208"/>
      <c r="S836" s="208"/>
      <c r="T836" s="209"/>
      <c r="AT836" s="210" t="s">
        <v>199</v>
      </c>
      <c r="AU836" s="210" t="s">
        <v>86</v>
      </c>
      <c r="AV836" s="13" t="s">
        <v>86</v>
      </c>
      <c r="AW836" s="13" t="s">
        <v>32</v>
      </c>
      <c r="AX836" s="13" t="s">
        <v>76</v>
      </c>
      <c r="AY836" s="210" t="s">
        <v>182</v>
      </c>
    </row>
    <row r="837" spans="1:65" s="13" customFormat="1" ht="11.25">
      <c r="B837" s="199"/>
      <c r="C837" s="200"/>
      <c r="D837" s="201" t="s">
        <v>199</v>
      </c>
      <c r="E837" s="202" t="s">
        <v>1</v>
      </c>
      <c r="F837" s="203" t="s">
        <v>1578</v>
      </c>
      <c r="G837" s="200"/>
      <c r="H837" s="204">
        <v>10.78</v>
      </c>
      <c r="I837" s="205"/>
      <c r="J837" s="200"/>
      <c r="K837" s="200"/>
      <c r="L837" s="206"/>
      <c r="M837" s="207"/>
      <c r="N837" s="208"/>
      <c r="O837" s="208"/>
      <c r="P837" s="208"/>
      <c r="Q837" s="208"/>
      <c r="R837" s="208"/>
      <c r="S837" s="208"/>
      <c r="T837" s="209"/>
      <c r="AT837" s="210" t="s">
        <v>199</v>
      </c>
      <c r="AU837" s="210" t="s">
        <v>86</v>
      </c>
      <c r="AV837" s="13" t="s">
        <v>86</v>
      </c>
      <c r="AW837" s="13" t="s">
        <v>32</v>
      </c>
      <c r="AX837" s="13" t="s">
        <v>76</v>
      </c>
      <c r="AY837" s="210" t="s">
        <v>182</v>
      </c>
    </row>
    <row r="838" spans="1:65" s="13" customFormat="1" ht="11.25">
      <c r="B838" s="199"/>
      <c r="C838" s="200"/>
      <c r="D838" s="201" t="s">
        <v>199</v>
      </c>
      <c r="E838" s="202" t="s">
        <v>1</v>
      </c>
      <c r="F838" s="203" t="s">
        <v>1579</v>
      </c>
      <c r="G838" s="200"/>
      <c r="H838" s="204">
        <v>44</v>
      </c>
      <c r="I838" s="205"/>
      <c r="J838" s="200"/>
      <c r="K838" s="200"/>
      <c r="L838" s="206"/>
      <c r="M838" s="207"/>
      <c r="N838" s="208"/>
      <c r="O838" s="208"/>
      <c r="P838" s="208"/>
      <c r="Q838" s="208"/>
      <c r="R838" s="208"/>
      <c r="S838" s="208"/>
      <c r="T838" s="209"/>
      <c r="AT838" s="210" t="s">
        <v>199</v>
      </c>
      <c r="AU838" s="210" t="s">
        <v>86</v>
      </c>
      <c r="AV838" s="13" t="s">
        <v>86</v>
      </c>
      <c r="AW838" s="13" t="s">
        <v>32</v>
      </c>
      <c r="AX838" s="13" t="s">
        <v>76</v>
      </c>
      <c r="AY838" s="210" t="s">
        <v>182</v>
      </c>
    </row>
    <row r="839" spans="1:65" s="13" customFormat="1" ht="11.25">
      <c r="B839" s="199"/>
      <c r="C839" s="200"/>
      <c r="D839" s="201" t="s">
        <v>199</v>
      </c>
      <c r="E839" s="202" t="s">
        <v>1</v>
      </c>
      <c r="F839" s="203" t="s">
        <v>1580</v>
      </c>
      <c r="G839" s="200"/>
      <c r="H839" s="204">
        <v>16.5</v>
      </c>
      <c r="I839" s="205"/>
      <c r="J839" s="200"/>
      <c r="K839" s="200"/>
      <c r="L839" s="206"/>
      <c r="M839" s="207"/>
      <c r="N839" s="208"/>
      <c r="O839" s="208"/>
      <c r="P839" s="208"/>
      <c r="Q839" s="208"/>
      <c r="R839" s="208"/>
      <c r="S839" s="208"/>
      <c r="T839" s="209"/>
      <c r="AT839" s="210" t="s">
        <v>199</v>
      </c>
      <c r="AU839" s="210" t="s">
        <v>86</v>
      </c>
      <c r="AV839" s="13" t="s">
        <v>86</v>
      </c>
      <c r="AW839" s="13" t="s">
        <v>32</v>
      </c>
      <c r="AX839" s="13" t="s">
        <v>76</v>
      </c>
      <c r="AY839" s="210" t="s">
        <v>182</v>
      </c>
    </row>
    <row r="840" spans="1:65" s="13" customFormat="1" ht="11.25">
      <c r="B840" s="199"/>
      <c r="C840" s="200"/>
      <c r="D840" s="201" t="s">
        <v>199</v>
      </c>
      <c r="E840" s="202" t="s">
        <v>1</v>
      </c>
      <c r="F840" s="203" t="s">
        <v>1581</v>
      </c>
      <c r="G840" s="200"/>
      <c r="H840" s="204">
        <v>16.5</v>
      </c>
      <c r="I840" s="205"/>
      <c r="J840" s="200"/>
      <c r="K840" s="200"/>
      <c r="L840" s="206"/>
      <c r="M840" s="207"/>
      <c r="N840" s="208"/>
      <c r="O840" s="208"/>
      <c r="P840" s="208"/>
      <c r="Q840" s="208"/>
      <c r="R840" s="208"/>
      <c r="S840" s="208"/>
      <c r="T840" s="209"/>
      <c r="AT840" s="210" t="s">
        <v>199</v>
      </c>
      <c r="AU840" s="210" t="s">
        <v>86</v>
      </c>
      <c r="AV840" s="13" t="s">
        <v>86</v>
      </c>
      <c r="AW840" s="13" t="s">
        <v>32</v>
      </c>
      <c r="AX840" s="13" t="s">
        <v>76</v>
      </c>
      <c r="AY840" s="210" t="s">
        <v>182</v>
      </c>
    </row>
    <row r="841" spans="1:65" s="13" customFormat="1" ht="11.25">
      <c r="B841" s="199"/>
      <c r="C841" s="200"/>
      <c r="D841" s="201" t="s">
        <v>199</v>
      </c>
      <c r="E841" s="202" t="s">
        <v>1</v>
      </c>
      <c r="F841" s="203" t="s">
        <v>1582</v>
      </c>
      <c r="G841" s="200"/>
      <c r="H841" s="204">
        <v>1.1950000000000001</v>
      </c>
      <c r="I841" s="205"/>
      <c r="J841" s="200"/>
      <c r="K841" s="200"/>
      <c r="L841" s="206"/>
      <c r="M841" s="207"/>
      <c r="N841" s="208"/>
      <c r="O841" s="208"/>
      <c r="P841" s="208"/>
      <c r="Q841" s="208"/>
      <c r="R841" s="208"/>
      <c r="S841" s="208"/>
      <c r="T841" s="209"/>
      <c r="AT841" s="210" t="s">
        <v>199</v>
      </c>
      <c r="AU841" s="210" t="s">
        <v>86</v>
      </c>
      <c r="AV841" s="13" t="s">
        <v>86</v>
      </c>
      <c r="AW841" s="13" t="s">
        <v>32</v>
      </c>
      <c r="AX841" s="13" t="s">
        <v>76</v>
      </c>
      <c r="AY841" s="210" t="s">
        <v>182</v>
      </c>
    </row>
    <row r="842" spans="1:65" s="13" customFormat="1" ht="11.25">
      <c r="B842" s="199"/>
      <c r="C842" s="200"/>
      <c r="D842" s="201" t="s">
        <v>199</v>
      </c>
      <c r="E842" s="202" t="s">
        <v>1</v>
      </c>
      <c r="F842" s="203" t="s">
        <v>1583</v>
      </c>
      <c r="G842" s="200"/>
      <c r="H842" s="204">
        <v>1.4119999999999999</v>
      </c>
      <c r="I842" s="205"/>
      <c r="J842" s="200"/>
      <c r="K842" s="200"/>
      <c r="L842" s="206"/>
      <c r="M842" s="207"/>
      <c r="N842" s="208"/>
      <c r="O842" s="208"/>
      <c r="P842" s="208"/>
      <c r="Q842" s="208"/>
      <c r="R842" s="208"/>
      <c r="S842" s="208"/>
      <c r="T842" s="209"/>
      <c r="AT842" s="210" t="s">
        <v>199</v>
      </c>
      <c r="AU842" s="210" t="s">
        <v>86</v>
      </c>
      <c r="AV842" s="13" t="s">
        <v>86</v>
      </c>
      <c r="AW842" s="13" t="s">
        <v>32</v>
      </c>
      <c r="AX842" s="13" t="s">
        <v>76</v>
      </c>
      <c r="AY842" s="210" t="s">
        <v>182</v>
      </c>
    </row>
    <row r="843" spans="1:65" s="13" customFormat="1" ht="11.25">
      <c r="B843" s="199"/>
      <c r="C843" s="200"/>
      <c r="D843" s="201" t="s">
        <v>199</v>
      </c>
      <c r="E843" s="202" t="s">
        <v>1</v>
      </c>
      <c r="F843" s="203" t="s">
        <v>1584</v>
      </c>
      <c r="G843" s="200"/>
      <c r="H843" s="204">
        <v>0.88</v>
      </c>
      <c r="I843" s="205"/>
      <c r="J843" s="200"/>
      <c r="K843" s="200"/>
      <c r="L843" s="206"/>
      <c r="M843" s="207"/>
      <c r="N843" s="208"/>
      <c r="O843" s="208"/>
      <c r="P843" s="208"/>
      <c r="Q843" s="208"/>
      <c r="R843" s="208"/>
      <c r="S843" s="208"/>
      <c r="T843" s="209"/>
      <c r="AT843" s="210" t="s">
        <v>199</v>
      </c>
      <c r="AU843" s="210" t="s">
        <v>86</v>
      </c>
      <c r="AV843" s="13" t="s">
        <v>86</v>
      </c>
      <c r="AW843" s="13" t="s">
        <v>32</v>
      </c>
      <c r="AX843" s="13" t="s">
        <v>76</v>
      </c>
      <c r="AY843" s="210" t="s">
        <v>182</v>
      </c>
    </row>
    <row r="844" spans="1:65" s="13" customFormat="1" ht="11.25">
      <c r="B844" s="199"/>
      <c r="C844" s="200"/>
      <c r="D844" s="201" t="s">
        <v>199</v>
      </c>
      <c r="E844" s="202" t="s">
        <v>1</v>
      </c>
      <c r="F844" s="203" t="s">
        <v>1585</v>
      </c>
      <c r="G844" s="200"/>
      <c r="H844" s="204">
        <v>0.98</v>
      </c>
      <c r="I844" s="205"/>
      <c r="J844" s="200"/>
      <c r="K844" s="200"/>
      <c r="L844" s="206"/>
      <c r="M844" s="207"/>
      <c r="N844" s="208"/>
      <c r="O844" s="208"/>
      <c r="P844" s="208"/>
      <c r="Q844" s="208"/>
      <c r="R844" s="208"/>
      <c r="S844" s="208"/>
      <c r="T844" s="209"/>
      <c r="AT844" s="210" t="s">
        <v>199</v>
      </c>
      <c r="AU844" s="210" t="s">
        <v>86</v>
      </c>
      <c r="AV844" s="13" t="s">
        <v>86</v>
      </c>
      <c r="AW844" s="13" t="s">
        <v>32</v>
      </c>
      <c r="AX844" s="13" t="s">
        <v>76</v>
      </c>
      <c r="AY844" s="210" t="s">
        <v>182</v>
      </c>
    </row>
    <row r="845" spans="1:65" s="14" customFormat="1" ht="11.25">
      <c r="B845" s="211"/>
      <c r="C845" s="212"/>
      <c r="D845" s="201" t="s">
        <v>199</v>
      </c>
      <c r="E845" s="213" t="s">
        <v>1</v>
      </c>
      <c r="F845" s="214" t="s">
        <v>244</v>
      </c>
      <c r="G845" s="212"/>
      <c r="H845" s="215">
        <v>211.45499999999998</v>
      </c>
      <c r="I845" s="216"/>
      <c r="J845" s="212"/>
      <c r="K845" s="212"/>
      <c r="L845" s="217"/>
      <c r="M845" s="218"/>
      <c r="N845" s="219"/>
      <c r="O845" s="219"/>
      <c r="P845" s="219"/>
      <c r="Q845" s="219"/>
      <c r="R845" s="219"/>
      <c r="S845" s="219"/>
      <c r="T845" s="220"/>
      <c r="AT845" s="221" t="s">
        <v>199</v>
      </c>
      <c r="AU845" s="221" t="s">
        <v>86</v>
      </c>
      <c r="AV845" s="14" t="s">
        <v>189</v>
      </c>
      <c r="AW845" s="14" t="s">
        <v>32</v>
      </c>
      <c r="AX845" s="14" t="s">
        <v>84</v>
      </c>
      <c r="AY845" s="221" t="s">
        <v>182</v>
      </c>
    </row>
    <row r="846" spans="1:65" s="2" customFormat="1" ht="16.5" customHeight="1">
      <c r="A846" s="34"/>
      <c r="B846" s="35"/>
      <c r="C846" s="186" t="s">
        <v>1586</v>
      </c>
      <c r="D846" s="186" t="s">
        <v>184</v>
      </c>
      <c r="E846" s="187" t="s">
        <v>1587</v>
      </c>
      <c r="F846" s="188" t="s">
        <v>1588</v>
      </c>
      <c r="G846" s="189" t="s">
        <v>187</v>
      </c>
      <c r="H846" s="190">
        <v>61.63</v>
      </c>
      <c r="I846" s="191"/>
      <c r="J846" s="192">
        <f>ROUND(I846*H846,2)</f>
        <v>0</v>
      </c>
      <c r="K846" s="188" t="s">
        <v>1</v>
      </c>
      <c r="L846" s="39"/>
      <c r="M846" s="193" t="s">
        <v>1</v>
      </c>
      <c r="N846" s="194" t="s">
        <v>41</v>
      </c>
      <c r="O846" s="71"/>
      <c r="P846" s="195">
        <f>O846*H846</f>
        <v>0</v>
      </c>
      <c r="Q846" s="195">
        <v>0</v>
      </c>
      <c r="R846" s="195">
        <f>Q846*H846</f>
        <v>0</v>
      </c>
      <c r="S846" s="195">
        <v>0</v>
      </c>
      <c r="T846" s="196">
        <f>S846*H846</f>
        <v>0</v>
      </c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R846" s="197" t="s">
        <v>258</v>
      </c>
      <c r="AT846" s="197" t="s">
        <v>184</v>
      </c>
      <c r="AU846" s="197" t="s">
        <v>86</v>
      </c>
      <c r="AY846" s="17" t="s">
        <v>182</v>
      </c>
      <c r="BE846" s="198">
        <f>IF(N846="základní",J846,0)</f>
        <v>0</v>
      </c>
      <c r="BF846" s="198">
        <f>IF(N846="snížená",J846,0)</f>
        <v>0</v>
      </c>
      <c r="BG846" s="198">
        <f>IF(N846="zákl. přenesená",J846,0)</f>
        <v>0</v>
      </c>
      <c r="BH846" s="198">
        <f>IF(N846="sníž. přenesená",J846,0)</f>
        <v>0</v>
      </c>
      <c r="BI846" s="198">
        <f>IF(N846="nulová",J846,0)</f>
        <v>0</v>
      </c>
      <c r="BJ846" s="17" t="s">
        <v>84</v>
      </c>
      <c r="BK846" s="198">
        <f>ROUND(I846*H846,2)</f>
        <v>0</v>
      </c>
      <c r="BL846" s="17" t="s">
        <v>258</v>
      </c>
      <c r="BM846" s="197" t="s">
        <v>1589</v>
      </c>
    </row>
    <row r="847" spans="1:65" s="13" customFormat="1" ht="11.25">
      <c r="B847" s="199"/>
      <c r="C847" s="200"/>
      <c r="D847" s="201" t="s">
        <v>199</v>
      </c>
      <c r="E847" s="202" t="s">
        <v>1</v>
      </c>
      <c r="F847" s="203" t="s">
        <v>1590</v>
      </c>
      <c r="G847" s="200"/>
      <c r="H847" s="204">
        <v>60.65</v>
      </c>
      <c r="I847" s="205"/>
      <c r="J847" s="200"/>
      <c r="K847" s="200"/>
      <c r="L847" s="206"/>
      <c r="M847" s="207"/>
      <c r="N847" s="208"/>
      <c r="O847" s="208"/>
      <c r="P847" s="208"/>
      <c r="Q847" s="208"/>
      <c r="R847" s="208"/>
      <c r="S847" s="208"/>
      <c r="T847" s="209"/>
      <c r="AT847" s="210" t="s">
        <v>199</v>
      </c>
      <c r="AU847" s="210" t="s">
        <v>86</v>
      </c>
      <c r="AV847" s="13" t="s">
        <v>86</v>
      </c>
      <c r="AW847" s="13" t="s">
        <v>32</v>
      </c>
      <c r="AX847" s="13" t="s">
        <v>76</v>
      </c>
      <c r="AY847" s="210" t="s">
        <v>182</v>
      </c>
    </row>
    <row r="848" spans="1:65" s="13" customFormat="1" ht="11.25">
      <c r="B848" s="199"/>
      <c r="C848" s="200"/>
      <c r="D848" s="201" t="s">
        <v>199</v>
      </c>
      <c r="E848" s="202" t="s">
        <v>1</v>
      </c>
      <c r="F848" s="203" t="s">
        <v>1591</v>
      </c>
      <c r="G848" s="200"/>
      <c r="H848" s="204">
        <v>0.98</v>
      </c>
      <c r="I848" s="205"/>
      <c r="J848" s="200"/>
      <c r="K848" s="200"/>
      <c r="L848" s="206"/>
      <c r="M848" s="207"/>
      <c r="N848" s="208"/>
      <c r="O848" s="208"/>
      <c r="P848" s="208"/>
      <c r="Q848" s="208"/>
      <c r="R848" s="208"/>
      <c r="S848" s="208"/>
      <c r="T848" s="209"/>
      <c r="AT848" s="210" t="s">
        <v>199</v>
      </c>
      <c r="AU848" s="210" t="s">
        <v>86</v>
      </c>
      <c r="AV848" s="13" t="s">
        <v>86</v>
      </c>
      <c r="AW848" s="13" t="s">
        <v>32</v>
      </c>
      <c r="AX848" s="13" t="s">
        <v>76</v>
      </c>
      <c r="AY848" s="210" t="s">
        <v>182</v>
      </c>
    </row>
    <row r="849" spans="1:65" s="14" customFormat="1" ht="11.25">
      <c r="B849" s="211"/>
      <c r="C849" s="212"/>
      <c r="D849" s="201" t="s">
        <v>199</v>
      </c>
      <c r="E849" s="213" t="s">
        <v>1</v>
      </c>
      <c r="F849" s="214" t="s">
        <v>244</v>
      </c>
      <c r="G849" s="212"/>
      <c r="H849" s="215">
        <v>61.629999999999995</v>
      </c>
      <c r="I849" s="216"/>
      <c r="J849" s="212"/>
      <c r="K849" s="212"/>
      <c r="L849" s="217"/>
      <c r="M849" s="218"/>
      <c r="N849" s="219"/>
      <c r="O849" s="219"/>
      <c r="P849" s="219"/>
      <c r="Q849" s="219"/>
      <c r="R849" s="219"/>
      <c r="S849" s="219"/>
      <c r="T849" s="220"/>
      <c r="AT849" s="221" t="s">
        <v>199</v>
      </c>
      <c r="AU849" s="221" t="s">
        <v>86</v>
      </c>
      <c r="AV849" s="14" t="s">
        <v>189</v>
      </c>
      <c r="AW849" s="14" t="s">
        <v>32</v>
      </c>
      <c r="AX849" s="14" t="s">
        <v>84</v>
      </c>
      <c r="AY849" s="221" t="s">
        <v>182</v>
      </c>
    </row>
    <row r="850" spans="1:65" s="2" customFormat="1" ht="16.5" customHeight="1">
      <c r="A850" s="34"/>
      <c r="B850" s="35"/>
      <c r="C850" s="186" t="s">
        <v>1592</v>
      </c>
      <c r="D850" s="186" t="s">
        <v>184</v>
      </c>
      <c r="E850" s="187" t="s">
        <v>1593</v>
      </c>
      <c r="F850" s="188" t="s">
        <v>1594</v>
      </c>
      <c r="G850" s="189" t="s">
        <v>187</v>
      </c>
      <c r="H850" s="190">
        <v>18.32</v>
      </c>
      <c r="I850" s="191"/>
      <c r="J850" s="192">
        <f>ROUND(I850*H850,2)</f>
        <v>0</v>
      </c>
      <c r="K850" s="188" t="s">
        <v>1</v>
      </c>
      <c r="L850" s="39"/>
      <c r="M850" s="193" t="s">
        <v>1</v>
      </c>
      <c r="N850" s="194" t="s">
        <v>41</v>
      </c>
      <c r="O850" s="71"/>
      <c r="P850" s="195">
        <f>O850*H850</f>
        <v>0</v>
      </c>
      <c r="Q850" s="195">
        <v>0</v>
      </c>
      <c r="R850" s="195">
        <f>Q850*H850</f>
        <v>0</v>
      </c>
      <c r="S850" s="195">
        <v>0</v>
      </c>
      <c r="T850" s="196">
        <f>S850*H850</f>
        <v>0</v>
      </c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R850" s="197" t="s">
        <v>258</v>
      </c>
      <c r="AT850" s="197" t="s">
        <v>184</v>
      </c>
      <c r="AU850" s="197" t="s">
        <v>86</v>
      </c>
      <c r="AY850" s="17" t="s">
        <v>182</v>
      </c>
      <c r="BE850" s="198">
        <f>IF(N850="základní",J850,0)</f>
        <v>0</v>
      </c>
      <c r="BF850" s="198">
        <f>IF(N850="snížená",J850,0)</f>
        <v>0</v>
      </c>
      <c r="BG850" s="198">
        <f>IF(N850="zákl. přenesená",J850,0)</f>
        <v>0</v>
      </c>
      <c r="BH850" s="198">
        <f>IF(N850="sníž. přenesená",J850,0)</f>
        <v>0</v>
      </c>
      <c r="BI850" s="198">
        <f>IF(N850="nulová",J850,0)</f>
        <v>0</v>
      </c>
      <c r="BJ850" s="17" t="s">
        <v>84</v>
      </c>
      <c r="BK850" s="198">
        <f>ROUND(I850*H850,2)</f>
        <v>0</v>
      </c>
      <c r="BL850" s="17" t="s">
        <v>258</v>
      </c>
      <c r="BM850" s="197" t="s">
        <v>1595</v>
      </c>
    </row>
    <row r="851" spans="1:65" s="13" customFormat="1" ht="11.25">
      <c r="B851" s="199"/>
      <c r="C851" s="200"/>
      <c r="D851" s="201" t="s">
        <v>199</v>
      </c>
      <c r="E851" s="202" t="s">
        <v>1</v>
      </c>
      <c r="F851" s="203" t="s">
        <v>1596</v>
      </c>
      <c r="G851" s="200"/>
      <c r="H851" s="204">
        <v>18.32</v>
      </c>
      <c r="I851" s="205"/>
      <c r="J851" s="200"/>
      <c r="K851" s="200"/>
      <c r="L851" s="206"/>
      <c r="M851" s="207"/>
      <c r="N851" s="208"/>
      <c r="O851" s="208"/>
      <c r="P851" s="208"/>
      <c r="Q851" s="208"/>
      <c r="R851" s="208"/>
      <c r="S851" s="208"/>
      <c r="T851" s="209"/>
      <c r="AT851" s="210" t="s">
        <v>199</v>
      </c>
      <c r="AU851" s="210" t="s">
        <v>86</v>
      </c>
      <c r="AV851" s="13" t="s">
        <v>86</v>
      </c>
      <c r="AW851" s="13" t="s">
        <v>32</v>
      </c>
      <c r="AX851" s="13" t="s">
        <v>84</v>
      </c>
      <c r="AY851" s="210" t="s">
        <v>182</v>
      </c>
    </row>
    <row r="852" spans="1:65" s="2" customFormat="1" ht="24">
      <c r="A852" s="34"/>
      <c r="B852" s="35"/>
      <c r="C852" s="186" t="s">
        <v>1597</v>
      </c>
      <c r="D852" s="186" t="s">
        <v>184</v>
      </c>
      <c r="E852" s="187" t="s">
        <v>1598</v>
      </c>
      <c r="F852" s="188" t="s">
        <v>2491</v>
      </c>
      <c r="G852" s="189" t="s">
        <v>1458</v>
      </c>
      <c r="H852" s="190">
        <v>1</v>
      </c>
      <c r="I852" s="191"/>
      <c r="J852" s="192">
        <f>ROUND(I852*H852,2)</f>
        <v>0</v>
      </c>
      <c r="K852" s="188" t="s">
        <v>1</v>
      </c>
      <c r="L852" s="39"/>
      <c r="M852" s="193" t="s">
        <v>1</v>
      </c>
      <c r="N852" s="194" t="s">
        <v>41</v>
      </c>
      <c r="O852" s="71"/>
      <c r="P852" s="195">
        <f>O852*H852</f>
        <v>0</v>
      </c>
      <c r="Q852" s="195">
        <v>0</v>
      </c>
      <c r="R852" s="195">
        <f>Q852*H852</f>
        <v>0</v>
      </c>
      <c r="S852" s="195">
        <v>0</v>
      </c>
      <c r="T852" s="196">
        <f>S852*H852</f>
        <v>0</v>
      </c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R852" s="197" t="s">
        <v>258</v>
      </c>
      <c r="AT852" s="197" t="s">
        <v>184</v>
      </c>
      <c r="AU852" s="197" t="s">
        <v>86</v>
      </c>
      <c r="AY852" s="17" t="s">
        <v>182</v>
      </c>
      <c r="BE852" s="198">
        <f>IF(N852="základní",J852,0)</f>
        <v>0</v>
      </c>
      <c r="BF852" s="198">
        <f>IF(N852="snížená",J852,0)</f>
        <v>0</v>
      </c>
      <c r="BG852" s="198">
        <f>IF(N852="zákl. přenesená",J852,0)</f>
        <v>0</v>
      </c>
      <c r="BH852" s="198">
        <f>IF(N852="sníž. přenesená",J852,0)</f>
        <v>0</v>
      </c>
      <c r="BI852" s="198">
        <f>IF(N852="nulová",J852,0)</f>
        <v>0</v>
      </c>
      <c r="BJ852" s="17" t="s">
        <v>84</v>
      </c>
      <c r="BK852" s="198">
        <f>ROUND(I852*H852,2)</f>
        <v>0</v>
      </c>
      <c r="BL852" s="17" t="s">
        <v>258</v>
      </c>
      <c r="BM852" s="197" t="s">
        <v>1599</v>
      </c>
    </row>
    <row r="853" spans="1:65" s="13" customFormat="1" ht="11.25">
      <c r="B853" s="199"/>
      <c r="C853" s="200"/>
      <c r="D853" s="201" t="s">
        <v>199</v>
      </c>
      <c r="E853" s="202" t="s">
        <v>1</v>
      </c>
      <c r="F853" s="203" t="s">
        <v>1600</v>
      </c>
      <c r="G853" s="200"/>
      <c r="H853" s="204">
        <v>1</v>
      </c>
      <c r="I853" s="205"/>
      <c r="J853" s="200"/>
      <c r="K853" s="200"/>
      <c r="L853" s="206"/>
      <c r="M853" s="207"/>
      <c r="N853" s="208"/>
      <c r="O853" s="208"/>
      <c r="P853" s="208"/>
      <c r="Q853" s="208"/>
      <c r="R853" s="208"/>
      <c r="S853" s="208"/>
      <c r="T853" s="209"/>
      <c r="AT853" s="210" t="s">
        <v>199</v>
      </c>
      <c r="AU853" s="210" t="s">
        <v>86</v>
      </c>
      <c r="AV853" s="13" t="s">
        <v>86</v>
      </c>
      <c r="AW853" s="13" t="s">
        <v>32</v>
      </c>
      <c r="AX853" s="13" t="s">
        <v>84</v>
      </c>
      <c r="AY853" s="210" t="s">
        <v>182</v>
      </c>
    </row>
    <row r="854" spans="1:65" s="2" customFormat="1" ht="24">
      <c r="A854" s="34"/>
      <c r="B854" s="35"/>
      <c r="C854" s="186" t="s">
        <v>1601</v>
      </c>
      <c r="D854" s="186" t="s">
        <v>184</v>
      </c>
      <c r="E854" s="187" t="s">
        <v>1602</v>
      </c>
      <c r="F854" s="188" t="s">
        <v>1603</v>
      </c>
      <c r="G854" s="189" t="s">
        <v>187</v>
      </c>
      <c r="H854" s="190">
        <v>9.0299999999999994</v>
      </c>
      <c r="I854" s="191"/>
      <c r="J854" s="192">
        <f>ROUND(I854*H854,2)</f>
        <v>0</v>
      </c>
      <c r="K854" s="188" t="s">
        <v>1</v>
      </c>
      <c r="L854" s="39"/>
      <c r="M854" s="193" t="s">
        <v>1</v>
      </c>
      <c r="N854" s="194" t="s">
        <v>41</v>
      </c>
      <c r="O854" s="71"/>
      <c r="P854" s="195">
        <f>O854*H854</f>
        <v>0</v>
      </c>
      <c r="Q854" s="195">
        <v>0</v>
      </c>
      <c r="R854" s="195">
        <f>Q854*H854</f>
        <v>0</v>
      </c>
      <c r="S854" s="195">
        <v>0</v>
      </c>
      <c r="T854" s="196">
        <f>S854*H854</f>
        <v>0</v>
      </c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R854" s="197" t="s">
        <v>258</v>
      </c>
      <c r="AT854" s="197" t="s">
        <v>184</v>
      </c>
      <c r="AU854" s="197" t="s">
        <v>86</v>
      </c>
      <c r="AY854" s="17" t="s">
        <v>182</v>
      </c>
      <c r="BE854" s="198">
        <f>IF(N854="základní",J854,0)</f>
        <v>0</v>
      </c>
      <c r="BF854" s="198">
        <f>IF(N854="snížená",J854,0)</f>
        <v>0</v>
      </c>
      <c r="BG854" s="198">
        <f>IF(N854="zákl. přenesená",J854,0)</f>
        <v>0</v>
      </c>
      <c r="BH854" s="198">
        <f>IF(N854="sníž. přenesená",J854,0)</f>
        <v>0</v>
      </c>
      <c r="BI854" s="198">
        <f>IF(N854="nulová",J854,0)</f>
        <v>0</v>
      </c>
      <c r="BJ854" s="17" t="s">
        <v>84</v>
      </c>
      <c r="BK854" s="198">
        <f>ROUND(I854*H854,2)</f>
        <v>0</v>
      </c>
      <c r="BL854" s="17" t="s">
        <v>258</v>
      </c>
      <c r="BM854" s="197" t="s">
        <v>1604</v>
      </c>
    </row>
    <row r="855" spans="1:65" s="13" customFormat="1" ht="11.25">
      <c r="B855" s="199"/>
      <c r="C855" s="200"/>
      <c r="D855" s="201" t="s">
        <v>199</v>
      </c>
      <c r="E855" s="202" t="s">
        <v>1</v>
      </c>
      <c r="F855" s="203" t="s">
        <v>1605</v>
      </c>
      <c r="G855" s="200"/>
      <c r="H855" s="204">
        <v>9.0299999999999994</v>
      </c>
      <c r="I855" s="205"/>
      <c r="J855" s="200"/>
      <c r="K855" s="200"/>
      <c r="L855" s="206"/>
      <c r="M855" s="207"/>
      <c r="N855" s="208"/>
      <c r="O855" s="208"/>
      <c r="P855" s="208"/>
      <c r="Q855" s="208"/>
      <c r="R855" s="208"/>
      <c r="S855" s="208"/>
      <c r="T855" s="209"/>
      <c r="AT855" s="210" t="s">
        <v>199</v>
      </c>
      <c r="AU855" s="210" t="s">
        <v>86</v>
      </c>
      <c r="AV855" s="13" t="s">
        <v>86</v>
      </c>
      <c r="AW855" s="13" t="s">
        <v>32</v>
      </c>
      <c r="AX855" s="13" t="s">
        <v>84</v>
      </c>
      <c r="AY855" s="210" t="s">
        <v>182</v>
      </c>
    </row>
    <row r="856" spans="1:65" s="2" customFormat="1" ht="36">
      <c r="A856" s="34"/>
      <c r="B856" s="35"/>
      <c r="C856" s="186" t="s">
        <v>1606</v>
      </c>
      <c r="D856" s="186" t="s">
        <v>184</v>
      </c>
      <c r="E856" s="187" t="s">
        <v>1607</v>
      </c>
      <c r="F856" s="188" t="s">
        <v>1608</v>
      </c>
      <c r="G856" s="189" t="s">
        <v>1458</v>
      </c>
      <c r="H856" s="190">
        <v>1</v>
      </c>
      <c r="I856" s="191"/>
      <c r="J856" s="192">
        <f>ROUND(I856*H856,2)</f>
        <v>0</v>
      </c>
      <c r="K856" s="188" t="s">
        <v>1</v>
      </c>
      <c r="L856" s="39"/>
      <c r="M856" s="193" t="s">
        <v>1</v>
      </c>
      <c r="N856" s="194" t="s">
        <v>41</v>
      </c>
      <c r="O856" s="71"/>
      <c r="P856" s="195">
        <f>O856*H856</f>
        <v>0</v>
      </c>
      <c r="Q856" s="195">
        <v>0</v>
      </c>
      <c r="R856" s="195">
        <f>Q856*H856</f>
        <v>0</v>
      </c>
      <c r="S856" s="195">
        <v>0</v>
      </c>
      <c r="T856" s="196">
        <f>S856*H856</f>
        <v>0</v>
      </c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R856" s="197" t="s">
        <v>258</v>
      </c>
      <c r="AT856" s="197" t="s">
        <v>184</v>
      </c>
      <c r="AU856" s="197" t="s">
        <v>86</v>
      </c>
      <c r="AY856" s="17" t="s">
        <v>182</v>
      </c>
      <c r="BE856" s="198">
        <f>IF(N856="základní",J856,0)</f>
        <v>0</v>
      </c>
      <c r="BF856" s="198">
        <f>IF(N856="snížená",J856,0)</f>
        <v>0</v>
      </c>
      <c r="BG856" s="198">
        <f>IF(N856="zákl. přenesená",J856,0)</f>
        <v>0</v>
      </c>
      <c r="BH856" s="198">
        <f>IF(N856="sníž. přenesená",J856,0)</f>
        <v>0</v>
      </c>
      <c r="BI856" s="198">
        <f>IF(N856="nulová",J856,0)</f>
        <v>0</v>
      </c>
      <c r="BJ856" s="17" t="s">
        <v>84</v>
      </c>
      <c r="BK856" s="198">
        <f>ROUND(I856*H856,2)</f>
        <v>0</v>
      </c>
      <c r="BL856" s="17" t="s">
        <v>258</v>
      </c>
      <c r="BM856" s="197" t="s">
        <v>1609</v>
      </c>
    </row>
    <row r="857" spans="1:65" s="13" customFormat="1" ht="11.25">
      <c r="B857" s="199"/>
      <c r="C857" s="200"/>
      <c r="D857" s="201" t="s">
        <v>199</v>
      </c>
      <c r="E857" s="202" t="s">
        <v>1</v>
      </c>
      <c r="F857" s="203" t="s">
        <v>1610</v>
      </c>
      <c r="G857" s="200"/>
      <c r="H857" s="204">
        <v>1</v>
      </c>
      <c r="I857" s="205"/>
      <c r="J857" s="200"/>
      <c r="K857" s="200"/>
      <c r="L857" s="206"/>
      <c r="M857" s="207"/>
      <c r="N857" s="208"/>
      <c r="O857" s="208"/>
      <c r="P857" s="208"/>
      <c r="Q857" s="208"/>
      <c r="R857" s="208"/>
      <c r="S857" s="208"/>
      <c r="T857" s="209"/>
      <c r="AT857" s="210" t="s">
        <v>199</v>
      </c>
      <c r="AU857" s="210" t="s">
        <v>86</v>
      </c>
      <c r="AV857" s="13" t="s">
        <v>86</v>
      </c>
      <c r="AW857" s="13" t="s">
        <v>32</v>
      </c>
      <c r="AX857" s="13" t="s">
        <v>84</v>
      </c>
      <c r="AY857" s="210" t="s">
        <v>182</v>
      </c>
    </row>
    <row r="858" spans="1:65" s="2" customFormat="1" ht="24">
      <c r="A858" s="34"/>
      <c r="B858" s="35"/>
      <c r="C858" s="186" t="s">
        <v>1611</v>
      </c>
      <c r="D858" s="186" t="s">
        <v>184</v>
      </c>
      <c r="E858" s="187" t="s">
        <v>1612</v>
      </c>
      <c r="F858" s="188" t="s">
        <v>1613</v>
      </c>
      <c r="G858" s="189" t="s">
        <v>187</v>
      </c>
      <c r="H858" s="190">
        <v>21.45</v>
      </c>
      <c r="I858" s="191"/>
      <c r="J858" s="192">
        <f>ROUND(I858*H858,2)</f>
        <v>0</v>
      </c>
      <c r="K858" s="188" t="s">
        <v>1</v>
      </c>
      <c r="L858" s="39"/>
      <c r="M858" s="193" t="s">
        <v>1</v>
      </c>
      <c r="N858" s="194" t="s">
        <v>41</v>
      </c>
      <c r="O858" s="71"/>
      <c r="P858" s="195">
        <f>O858*H858</f>
        <v>0</v>
      </c>
      <c r="Q858" s="195">
        <v>0</v>
      </c>
      <c r="R858" s="195">
        <f>Q858*H858</f>
        <v>0</v>
      </c>
      <c r="S858" s="195">
        <v>0</v>
      </c>
      <c r="T858" s="196">
        <f>S858*H858</f>
        <v>0</v>
      </c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R858" s="197" t="s">
        <v>258</v>
      </c>
      <c r="AT858" s="197" t="s">
        <v>184</v>
      </c>
      <c r="AU858" s="197" t="s">
        <v>86</v>
      </c>
      <c r="AY858" s="17" t="s">
        <v>182</v>
      </c>
      <c r="BE858" s="198">
        <f>IF(N858="základní",J858,0)</f>
        <v>0</v>
      </c>
      <c r="BF858" s="198">
        <f>IF(N858="snížená",J858,0)</f>
        <v>0</v>
      </c>
      <c r="BG858" s="198">
        <f>IF(N858="zákl. přenesená",J858,0)</f>
        <v>0</v>
      </c>
      <c r="BH858" s="198">
        <f>IF(N858="sníž. přenesená",J858,0)</f>
        <v>0</v>
      </c>
      <c r="BI858" s="198">
        <f>IF(N858="nulová",J858,0)</f>
        <v>0</v>
      </c>
      <c r="BJ858" s="17" t="s">
        <v>84</v>
      </c>
      <c r="BK858" s="198">
        <f>ROUND(I858*H858,2)</f>
        <v>0</v>
      </c>
      <c r="BL858" s="17" t="s">
        <v>258</v>
      </c>
      <c r="BM858" s="197" t="s">
        <v>1614</v>
      </c>
    </row>
    <row r="859" spans="1:65" s="13" customFormat="1" ht="11.25">
      <c r="B859" s="199"/>
      <c r="C859" s="200"/>
      <c r="D859" s="201" t="s">
        <v>199</v>
      </c>
      <c r="E859" s="202" t="s">
        <v>1</v>
      </c>
      <c r="F859" s="203" t="s">
        <v>1615</v>
      </c>
      <c r="G859" s="200"/>
      <c r="H859" s="204">
        <v>21.45</v>
      </c>
      <c r="I859" s="205"/>
      <c r="J859" s="200"/>
      <c r="K859" s="200"/>
      <c r="L859" s="206"/>
      <c r="M859" s="207"/>
      <c r="N859" s="208"/>
      <c r="O859" s="208"/>
      <c r="P859" s="208"/>
      <c r="Q859" s="208"/>
      <c r="R859" s="208"/>
      <c r="S859" s="208"/>
      <c r="T859" s="209"/>
      <c r="AT859" s="210" t="s">
        <v>199</v>
      </c>
      <c r="AU859" s="210" t="s">
        <v>86</v>
      </c>
      <c r="AV859" s="13" t="s">
        <v>86</v>
      </c>
      <c r="AW859" s="13" t="s">
        <v>32</v>
      </c>
      <c r="AX859" s="13" t="s">
        <v>84</v>
      </c>
      <c r="AY859" s="210" t="s">
        <v>182</v>
      </c>
    </row>
    <row r="860" spans="1:65" s="2" customFormat="1" ht="24">
      <c r="A860" s="34"/>
      <c r="B860" s="35"/>
      <c r="C860" s="186" t="s">
        <v>1616</v>
      </c>
      <c r="D860" s="186" t="s">
        <v>184</v>
      </c>
      <c r="E860" s="187" t="s">
        <v>1617</v>
      </c>
      <c r="F860" s="188" t="s">
        <v>1618</v>
      </c>
      <c r="G860" s="189" t="s">
        <v>1458</v>
      </c>
      <c r="H860" s="190">
        <v>65</v>
      </c>
      <c r="I860" s="191"/>
      <c r="J860" s="192">
        <f>ROUND(I860*H860,2)</f>
        <v>0</v>
      </c>
      <c r="K860" s="188" t="s">
        <v>1</v>
      </c>
      <c r="L860" s="39"/>
      <c r="M860" s="193" t="s">
        <v>1</v>
      </c>
      <c r="N860" s="194" t="s">
        <v>41</v>
      </c>
      <c r="O860" s="71"/>
      <c r="P860" s="195">
        <f>O860*H860</f>
        <v>0</v>
      </c>
      <c r="Q860" s="195">
        <v>0</v>
      </c>
      <c r="R860" s="195">
        <f>Q860*H860</f>
        <v>0</v>
      </c>
      <c r="S860" s="195">
        <v>0</v>
      </c>
      <c r="T860" s="196">
        <f>S860*H860</f>
        <v>0</v>
      </c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R860" s="197" t="s">
        <v>258</v>
      </c>
      <c r="AT860" s="197" t="s">
        <v>184</v>
      </c>
      <c r="AU860" s="197" t="s">
        <v>86</v>
      </c>
      <c r="AY860" s="17" t="s">
        <v>182</v>
      </c>
      <c r="BE860" s="198">
        <f>IF(N860="základní",J860,0)</f>
        <v>0</v>
      </c>
      <c r="BF860" s="198">
        <f>IF(N860="snížená",J860,0)</f>
        <v>0</v>
      </c>
      <c r="BG860" s="198">
        <f>IF(N860="zákl. přenesená",J860,0)</f>
        <v>0</v>
      </c>
      <c r="BH860" s="198">
        <f>IF(N860="sníž. přenesená",J860,0)</f>
        <v>0</v>
      </c>
      <c r="BI860" s="198">
        <f>IF(N860="nulová",J860,0)</f>
        <v>0</v>
      </c>
      <c r="BJ860" s="17" t="s">
        <v>84</v>
      </c>
      <c r="BK860" s="198">
        <f>ROUND(I860*H860,2)</f>
        <v>0</v>
      </c>
      <c r="BL860" s="17" t="s">
        <v>258</v>
      </c>
      <c r="BM860" s="197" t="s">
        <v>1619</v>
      </c>
    </row>
    <row r="861" spans="1:65" s="13" customFormat="1" ht="11.25">
      <c r="B861" s="199"/>
      <c r="C861" s="200"/>
      <c r="D861" s="201" t="s">
        <v>199</v>
      </c>
      <c r="E861" s="202" t="s">
        <v>1</v>
      </c>
      <c r="F861" s="203" t="s">
        <v>1620</v>
      </c>
      <c r="G861" s="200"/>
      <c r="H861" s="204">
        <v>65</v>
      </c>
      <c r="I861" s="205"/>
      <c r="J861" s="200"/>
      <c r="K861" s="200"/>
      <c r="L861" s="206"/>
      <c r="M861" s="207"/>
      <c r="N861" s="208"/>
      <c r="O861" s="208"/>
      <c r="P861" s="208"/>
      <c r="Q861" s="208"/>
      <c r="R861" s="208"/>
      <c r="S861" s="208"/>
      <c r="T861" s="209"/>
      <c r="AT861" s="210" t="s">
        <v>199</v>
      </c>
      <c r="AU861" s="210" t="s">
        <v>86</v>
      </c>
      <c r="AV861" s="13" t="s">
        <v>86</v>
      </c>
      <c r="AW861" s="13" t="s">
        <v>32</v>
      </c>
      <c r="AX861" s="13" t="s">
        <v>84</v>
      </c>
      <c r="AY861" s="210" t="s">
        <v>182</v>
      </c>
    </row>
    <row r="862" spans="1:65" s="2" customFormat="1" ht="36">
      <c r="A862" s="34"/>
      <c r="B862" s="35"/>
      <c r="C862" s="186" t="s">
        <v>1621</v>
      </c>
      <c r="D862" s="186" t="s">
        <v>184</v>
      </c>
      <c r="E862" s="187" t="s">
        <v>1622</v>
      </c>
      <c r="F862" s="188" t="s">
        <v>1623</v>
      </c>
      <c r="G862" s="189" t="s">
        <v>187</v>
      </c>
      <c r="H862" s="190">
        <v>230</v>
      </c>
      <c r="I862" s="191"/>
      <c r="J862" s="192">
        <f>ROUND(I862*H862,2)</f>
        <v>0</v>
      </c>
      <c r="K862" s="188" t="s">
        <v>1</v>
      </c>
      <c r="L862" s="39"/>
      <c r="M862" s="193" t="s">
        <v>1</v>
      </c>
      <c r="N862" s="194" t="s">
        <v>41</v>
      </c>
      <c r="O862" s="71"/>
      <c r="P862" s="195">
        <f>O862*H862</f>
        <v>0</v>
      </c>
      <c r="Q862" s="195">
        <v>0</v>
      </c>
      <c r="R862" s="195">
        <f>Q862*H862</f>
        <v>0</v>
      </c>
      <c r="S862" s="195">
        <v>0</v>
      </c>
      <c r="T862" s="196">
        <f>S862*H862</f>
        <v>0</v>
      </c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R862" s="197" t="s">
        <v>258</v>
      </c>
      <c r="AT862" s="197" t="s">
        <v>184</v>
      </c>
      <c r="AU862" s="197" t="s">
        <v>86</v>
      </c>
      <c r="AY862" s="17" t="s">
        <v>182</v>
      </c>
      <c r="BE862" s="198">
        <f>IF(N862="základní",J862,0)</f>
        <v>0</v>
      </c>
      <c r="BF862" s="198">
        <f>IF(N862="snížená",J862,0)</f>
        <v>0</v>
      </c>
      <c r="BG862" s="198">
        <f>IF(N862="zákl. přenesená",J862,0)</f>
        <v>0</v>
      </c>
      <c r="BH862" s="198">
        <f>IF(N862="sníž. přenesená",J862,0)</f>
        <v>0</v>
      </c>
      <c r="BI862" s="198">
        <f>IF(N862="nulová",J862,0)</f>
        <v>0</v>
      </c>
      <c r="BJ862" s="17" t="s">
        <v>84</v>
      </c>
      <c r="BK862" s="198">
        <f>ROUND(I862*H862,2)</f>
        <v>0</v>
      </c>
      <c r="BL862" s="17" t="s">
        <v>258</v>
      </c>
      <c r="BM862" s="197" t="s">
        <v>1624</v>
      </c>
    </row>
    <row r="863" spans="1:65" s="13" customFormat="1" ht="11.25">
      <c r="B863" s="199"/>
      <c r="C863" s="200"/>
      <c r="D863" s="201" t="s">
        <v>199</v>
      </c>
      <c r="E863" s="202" t="s">
        <v>1</v>
      </c>
      <c r="F863" s="203" t="s">
        <v>1625</v>
      </c>
      <c r="G863" s="200"/>
      <c r="H863" s="204">
        <v>230</v>
      </c>
      <c r="I863" s="205"/>
      <c r="J863" s="200"/>
      <c r="K863" s="200"/>
      <c r="L863" s="206"/>
      <c r="M863" s="207"/>
      <c r="N863" s="208"/>
      <c r="O863" s="208"/>
      <c r="P863" s="208"/>
      <c r="Q863" s="208"/>
      <c r="R863" s="208"/>
      <c r="S863" s="208"/>
      <c r="T863" s="209"/>
      <c r="AT863" s="210" t="s">
        <v>199</v>
      </c>
      <c r="AU863" s="210" t="s">
        <v>86</v>
      </c>
      <c r="AV863" s="13" t="s">
        <v>86</v>
      </c>
      <c r="AW863" s="13" t="s">
        <v>32</v>
      </c>
      <c r="AX863" s="13" t="s">
        <v>84</v>
      </c>
      <c r="AY863" s="210" t="s">
        <v>182</v>
      </c>
    </row>
    <row r="864" spans="1:65" s="2" customFormat="1" ht="33" customHeight="1">
      <c r="A864" s="34"/>
      <c r="B864" s="35"/>
      <c r="C864" s="186" t="s">
        <v>1626</v>
      </c>
      <c r="D864" s="186" t="s">
        <v>184</v>
      </c>
      <c r="E864" s="187" t="s">
        <v>1627</v>
      </c>
      <c r="F864" s="188" t="s">
        <v>1628</v>
      </c>
      <c r="G864" s="189" t="s">
        <v>1252</v>
      </c>
      <c r="H864" s="190">
        <v>1</v>
      </c>
      <c r="I864" s="191"/>
      <c r="J864" s="192">
        <f>ROUND(I864*H864,2)</f>
        <v>0</v>
      </c>
      <c r="K864" s="188" t="s">
        <v>1</v>
      </c>
      <c r="L864" s="39"/>
      <c r="M864" s="193" t="s">
        <v>1</v>
      </c>
      <c r="N864" s="194" t="s">
        <v>41</v>
      </c>
      <c r="O864" s="71"/>
      <c r="P864" s="195">
        <f>O864*H864</f>
        <v>0</v>
      </c>
      <c r="Q864" s="195">
        <v>0</v>
      </c>
      <c r="R864" s="195">
        <f>Q864*H864</f>
        <v>0</v>
      </c>
      <c r="S864" s="195">
        <v>0</v>
      </c>
      <c r="T864" s="196">
        <f>S864*H864</f>
        <v>0</v>
      </c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R864" s="197" t="s">
        <v>258</v>
      </c>
      <c r="AT864" s="197" t="s">
        <v>184</v>
      </c>
      <c r="AU864" s="197" t="s">
        <v>86</v>
      </c>
      <c r="AY864" s="17" t="s">
        <v>182</v>
      </c>
      <c r="BE864" s="198">
        <f>IF(N864="základní",J864,0)</f>
        <v>0</v>
      </c>
      <c r="BF864" s="198">
        <f>IF(N864="snížená",J864,0)</f>
        <v>0</v>
      </c>
      <c r="BG864" s="198">
        <f>IF(N864="zákl. přenesená",J864,0)</f>
        <v>0</v>
      </c>
      <c r="BH864" s="198">
        <f>IF(N864="sníž. přenesená",J864,0)</f>
        <v>0</v>
      </c>
      <c r="BI864" s="198">
        <f>IF(N864="nulová",J864,0)</f>
        <v>0</v>
      </c>
      <c r="BJ864" s="17" t="s">
        <v>84</v>
      </c>
      <c r="BK864" s="198">
        <f>ROUND(I864*H864,2)</f>
        <v>0</v>
      </c>
      <c r="BL864" s="17" t="s">
        <v>258</v>
      </c>
      <c r="BM864" s="197" t="s">
        <v>1629</v>
      </c>
    </row>
    <row r="865" spans="1:65" s="13" customFormat="1" ht="11.25">
      <c r="B865" s="199"/>
      <c r="C865" s="200"/>
      <c r="D865" s="201" t="s">
        <v>199</v>
      </c>
      <c r="E865" s="202" t="s">
        <v>1</v>
      </c>
      <c r="F865" s="203" t="s">
        <v>1630</v>
      </c>
      <c r="G865" s="200"/>
      <c r="H865" s="204">
        <v>1</v>
      </c>
      <c r="I865" s="205"/>
      <c r="J865" s="200"/>
      <c r="K865" s="200"/>
      <c r="L865" s="206"/>
      <c r="M865" s="207"/>
      <c r="N865" s="208"/>
      <c r="O865" s="208"/>
      <c r="P865" s="208"/>
      <c r="Q865" s="208"/>
      <c r="R865" s="208"/>
      <c r="S865" s="208"/>
      <c r="T865" s="209"/>
      <c r="AT865" s="210" t="s">
        <v>199</v>
      </c>
      <c r="AU865" s="210" t="s">
        <v>86</v>
      </c>
      <c r="AV865" s="13" t="s">
        <v>86</v>
      </c>
      <c r="AW865" s="13" t="s">
        <v>32</v>
      </c>
      <c r="AX865" s="13" t="s">
        <v>84</v>
      </c>
      <c r="AY865" s="210" t="s">
        <v>182</v>
      </c>
    </row>
    <row r="866" spans="1:65" s="2" customFormat="1" ht="24">
      <c r="A866" s="34"/>
      <c r="B866" s="35"/>
      <c r="C866" s="186" t="s">
        <v>1631</v>
      </c>
      <c r="D866" s="186" t="s">
        <v>184</v>
      </c>
      <c r="E866" s="187" t="s">
        <v>1632</v>
      </c>
      <c r="F866" s="188" t="s">
        <v>1633</v>
      </c>
      <c r="G866" s="189" t="s">
        <v>1458</v>
      </c>
      <c r="H866" s="190">
        <v>26</v>
      </c>
      <c r="I866" s="191"/>
      <c r="J866" s="192">
        <f>ROUND(I866*H866,2)</f>
        <v>0</v>
      </c>
      <c r="K866" s="188" t="s">
        <v>1</v>
      </c>
      <c r="L866" s="39"/>
      <c r="M866" s="193" t="s">
        <v>1</v>
      </c>
      <c r="N866" s="194" t="s">
        <v>41</v>
      </c>
      <c r="O866" s="71"/>
      <c r="P866" s="195">
        <f>O866*H866</f>
        <v>0</v>
      </c>
      <c r="Q866" s="195">
        <v>0</v>
      </c>
      <c r="R866" s="195">
        <f>Q866*H866</f>
        <v>0</v>
      </c>
      <c r="S866" s="195">
        <v>0</v>
      </c>
      <c r="T866" s="196">
        <f>S866*H866</f>
        <v>0</v>
      </c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R866" s="197" t="s">
        <v>258</v>
      </c>
      <c r="AT866" s="197" t="s">
        <v>184</v>
      </c>
      <c r="AU866" s="197" t="s">
        <v>86</v>
      </c>
      <c r="AY866" s="17" t="s">
        <v>182</v>
      </c>
      <c r="BE866" s="198">
        <f>IF(N866="základní",J866,0)</f>
        <v>0</v>
      </c>
      <c r="BF866" s="198">
        <f>IF(N866="snížená",J866,0)</f>
        <v>0</v>
      </c>
      <c r="BG866" s="198">
        <f>IF(N866="zákl. přenesená",J866,0)</f>
        <v>0</v>
      </c>
      <c r="BH866" s="198">
        <f>IF(N866="sníž. přenesená",J866,0)</f>
        <v>0</v>
      </c>
      <c r="BI866" s="198">
        <f>IF(N866="nulová",J866,0)</f>
        <v>0</v>
      </c>
      <c r="BJ866" s="17" t="s">
        <v>84</v>
      </c>
      <c r="BK866" s="198">
        <f>ROUND(I866*H866,2)</f>
        <v>0</v>
      </c>
      <c r="BL866" s="17" t="s">
        <v>258</v>
      </c>
      <c r="BM866" s="197" t="s">
        <v>1634</v>
      </c>
    </row>
    <row r="867" spans="1:65" s="13" customFormat="1" ht="11.25">
      <c r="B867" s="199"/>
      <c r="C867" s="200"/>
      <c r="D867" s="201" t="s">
        <v>199</v>
      </c>
      <c r="E867" s="202" t="s">
        <v>1</v>
      </c>
      <c r="F867" s="203" t="s">
        <v>1635</v>
      </c>
      <c r="G867" s="200"/>
      <c r="H867" s="204">
        <v>26</v>
      </c>
      <c r="I867" s="205"/>
      <c r="J867" s="200"/>
      <c r="K867" s="200"/>
      <c r="L867" s="206"/>
      <c r="M867" s="207"/>
      <c r="N867" s="208"/>
      <c r="O867" s="208"/>
      <c r="P867" s="208"/>
      <c r="Q867" s="208"/>
      <c r="R867" s="208"/>
      <c r="S867" s="208"/>
      <c r="T867" s="209"/>
      <c r="AT867" s="210" t="s">
        <v>199</v>
      </c>
      <c r="AU867" s="210" t="s">
        <v>86</v>
      </c>
      <c r="AV867" s="13" t="s">
        <v>86</v>
      </c>
      <c r="AW867" s="13" t="s">
        <v>32</v>
      </c>
      <c r="AX867" s="13" t="s">
        <v>84</v>
      </c>
      <c r="AY867" s="210" t="s">
        <v>182</v>
      </c>
    </row>
    <row r="868" spans="1:65" s="2" customFormat="1" ht="24">
      <c r="A868" s="34"/>
      <c r="B868" s="35"/>
      <c r="C868" s="186" t="s">
        <v>1636</v>
      </c>
      <c r="D868" s="186" t="s">
        <v>184</v>
      </c>
      <c r="E868" s="187" t="s">
        <v>1637</v>
      </c>
      <c r="F868" s="188" t="s">
        <v>1638</v>
      </c>
      <c r="G868" s="189" t="s">
        <v>479</v>
      </c>
      <c r="H868" s="190">
        <v>34.549999999999997</v>
      </c>
      <c r="I868" s="191"/>
      <c r="J868" s="192">
        <f>ROUND(I868*H868,2)</f>
        <v>0</v>
      </c>
      <c r="K868" s="188" t="s">
        <v>1</v>
      </c>
      <c r="L868" s="39"/>
      <c r="M868" s="193" t="s">
        <v>1</v>
      </c>
      <c r="N868" s="194" t="s">
        <v>41</v>
      </c>
      <c r="O868" s="71"/>
      <c r="P868" s="195">
        <f>O868*H868</f>
        <v>0</v>
      </c>
      <c r="Q868" s="195">
        <v>0</v>
      </c>
      <c r="R868" s="195">
        <f>Q868*H868</f>
        <v>0</v>
      </c>
      <c r="S868" s="195">
        <v>0</v>
      </c>
      <c r="T868" s="196">
        <f>S868*H868</f>
        <v>0</v>
      </c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R868" s="197" t="s">
        <v>258</v>
      </c>
      <c r="AT868" s="197" t="s">
        <v>184</v>
      </c>
      <c r="AU868" s="197" t="s">
        <v>86</v>
      </c>
      <c r="AY868" s="17" t="s">
        <v>182</v>
      </c>
      <c r="BE868" s="198">
        <f>IF(N868="základní",J868,0)</f>
        <v>0</v>
      </c>
      <c r="BF868" s="198">
        <f>IF(N868="snížená",J868,0)</f>
        <v>0</v>
      </c>
      <c r="BG868" s="198">
        <f>IF(N868="zákl. přenesená",J868,0)</f>
        <v>0</v>
      </c>
      <c r="BH868" s="198">
        <f>IF(N868="sníž. přenesená",J868,0)</f>
        <v>0</v>
      </c>
      <c r="BI868" s="198">
        <f>IF(N868="nulová",J868,0)</f>
        <v>0</v>
      </c>
      <c r="BJ868" s="17" t="s">
        <v>84</v>
      </c>
      <c r="BK868" s="198">
        <f>ROUND(I868*H868,2)</f>
        <v>0</v>
      </c>
      <c r="BL868" s="17" t="s">
        <v>258</v>
      </c>
      <c r="BM868" s="197" t="s">
        <v>1639</v>
      </c>
    </row>
    <row r="869" spans="1:65" s="13" customFormat="1" ht="11.25">
      <c r="B869" s="199"/>
      <c r="C869" s="200"/>
      <c r="D869" s="201" t="s">
        <v>199</v>
      </c>
      <c r="E869" s="202" t="s">
        <v>1</v>
      </c>
      <c r="F869" s="203" t="s">
        <v>1640</v>
      </c>
      <c r="G869" s="200"/>
      <c r="H869" s="204">
        <v>34.549999999999997</v>
      </c>
      <c r="I869" s="205"/>
      <c r="J869" s="200"/>
      <c r="K869" s="200"/>
      <c r="L869" s="206"/>
      <c r="M869" s="207"/>
      <c r="N869" s="208"/>
      <c r="O869" s="208"/>
      <c r="P869" s="208"/>
      <c r="Q869" s="208"/>
      <c r="R869" s="208"/>
      <c r="S869" s="208"/>
      <c r="T869" s="209"/>
      <c r="AT869" s="210" t="s">
        <v>199</v>
      </c>
      <c r="AU869" s="210" t="s">
        <v>86</v>
      </c>
      <c r="AV869" s="13" t="s">
        <v>86</v>
      </c>
      <c r="AW869" s="13" t="s">
        <v>32</v>
      </c>
      <c r="AX869" s="13" t="s">
        <v>84</v>
      </c>
      <c r="AY869" s="210" t="s">
        <v>182</v>
      </c>
    </row>
    <row r="870" spans="1:65" s="2" customFormat="1" ht="33" customHeight="1">
      <c r="A870" s="34"/>
      <c r="B870" s="35"/>
      <c r="C870" s="186" t="s">
        <v>1641</v>
      </c>
      <c r="D870" s="186" t="s">
        <v>184</v>
      </c>
      <c r="E870" s="187" t="s">
        <v>1642</v>
      </c>
      <c r="F870" s="188" t="s">
        <v>1643</v>
      </c>
      <c r="G870" s="189" t="s">
        <v>479</v>
      </c>
      <c r="H870" s="190">
        <v>17.350000000000001</v>
      </c>
      <c r="I870" s="191"/>
      <c r="J870" s="192">
        <f>ROUND(I870*H870,2)</f>
        <v>0</v>
      </c>
      <c r="K870" s="188" t="s">
        <v>1</v>
      </c>
      <c r="L870" s="39"/>
      <c r="M870" s="193" t="s">
        <v>1</v>
      </c>
      <c r="N870" s="194" t="s">
        <v>41</v>
      </c>
      <c r="O870" s="71"/>
      <c r="P870" s="195">
        <f>O870*H870</f>
        <v>0</v>
      </c>
      <c r="Q870" s="195">
        <v>0</v>
      </c>
      <c r="R870" s="195">
        <f>Q870*H870</f>
        <v>0</v>
      </c>
      <c r="S870" s="195">
        <v>0</v>
      </c>
      <c r="T870" s="196">
        <f>S870*H870</f>
        <v>0</v>
      </c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R870" s="197" t="s">
        <v>258</v>
      </c>
      <c r="AT870" s="197" t="s">
        <v>184</v>
      </c>
      <c r="AU870" s="197" t="s">
        <v>86</v>
      </c>
      <c r="AY870" s="17" t="s">
        <v>182</v>
      </c>
      <c r="BE870" s="198">
        <f>IF(N870="základní",J870,0)</f>
        <v>0</v>
      </c>
      <c r="BF870" s="198">
        <f>IF(N870="snížená",J870,0)</f>
        <v>0</v>
      </c>
      <c r="BG870" s="198">
        <f>IF(N870="zákl. přenesená",J870,0)</f>
        <v>0</v>
      </c>
      <c r="BH870" s="198">
        <f>IF(N870="sníž. přenesená",J870,0)</f>
        <v>0</v>
      </c>
      <c r="BI870" s="198">
        <f>IF(N870="nulová",J870,0)</f>
        <v>0</v>
      </c>
      <c r="BJ870" s="17" t="s">
        <v>84</v>
      </c>
      <c r="BK870" s="198">
        <f>ROUND(I870*H870,2)</f>
        <v>0</v>
      </c>
      <c r="BL870" s="17" t="s">
        <v>258</v>
      </c>
      <c r="BM870" s="197" t="s">
        <v>1644</v>
      </c>
    </row>
    <row r="871" spans="1:65" s="13" customFormat="1" ht="11.25">
      <c r="B871" s="199"/>
      <c r="C871" s="200"/>
      <c r="D871" s="201" t="s">
        <v>199</v>
      </c>
      <c r="E871" s="202" t="s">
        <v>1</v>
      </c>
      <c r="F871" s="203" t="s">
        <v>1645</v>
      </c>
      <c r="G871" s="200"/>
      <c r="H871" s="204">
        <v>17.350000000000001</v>
      </c>
      <c r="I871" s="205"/>
      <c r="J871" s="200"/>
      <c r="K871" s="200"/>
      <c r="L871" s="206"/>
      <c r="M871" s="207"/>
      <c r="N871" s="208"/>
      <c r="O871" s="208"/>
      <c r="P871" s="208"/>
      <c r="Q871" s="208"/>
      <c r="R871" s="208"/>
      <c r="S871" s="208"/>
      <c r="T871" s="209"/>
      <c r="AT871" s="210" t="s">
        <v>199</v>
      </c>
      <c r="AU871" s="210" t="s">
        <v>86</v>
      </c>
      <c r="AV871" s="13" t="s">
        <v>86</v>
      </c>
      <c r="AW871" s="13" t="s">
        <v>32</v>
      </c>
      <c r="AX871" s="13" t="s">
        <v>84</v>
      </c>
      <c r="AY871" s="210" t="s">
        <v>182</v>
      </c>
    </row>
    <row r="872" spans="1:65" s="2" customFormat="1" ht="33" customHeight="1">
      <c r="A872" s="34"/>
      <c r="B872" s="35"/>
      <c r="C872" s="186" t="s">
        <v>1646</v>
      </c>
      <c r="D872" s="186" t="s">
        <v>184</v>
      </c>
      <c r="E872" s="187" t="s">
        <v>1647</v>
      </c>
      <c r="F872" s="188" t="s">
        <v>1648</v>
      </c>
      <c r="G872" s="189" t="s">
        <v>479</v>
      </c>
      <c r="H872" s="190">
        <v>16.989999999999998</v>
      </c>
      <c r="I872" s="191"/>
      <c r="J872" s="192">
        <f>ROUND(I872*H872,2)</f>
        <v>0</v>
      </c>
      <c r="K872" s="188" t="s">
        <v>1</v>
      </c>
      <c r="L872" s="39"/>
      <c r="M872" s="193" t="s">
        <v>1</v>
      </c>
      <c r="N872" s="194" t="s">
        <v>41</v>
      </c>
      <c r="O872" s="71"/>
      <c r="P872" s="195">
        <f>O872*H872</f>
        <v>0</v>
      </c>
      <c r="Q872" s="195">
        <v>0</v>
      </c>
      <c r="R872" s="195">
        <f>Q872*H872</f>
        <v>0</v>
      </c>
      <c r="S872" s="195">
        <v>0</v>
      </c>
      <c r="T872" s="196">
        <f>S872*H872</f>
        <v>0</v>
      </c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R872" s="197" t="s">
        <v>258</v>
      </c>
      <c r="AT872" s="197" t="s">
        <v>184</v>
      </c>
      <c r="AU872" s="197" t="s">
        <v>86</v>
      </c>
      <c r="AY872" s="17" t="s">
        <v>182</v>
      </c>
      <c r="BE872" s="198">
        <f>IF(N872="základní",J872,0)</f>
        <v>0</v>
      </c>
      <c r="BF872" s="198">
        <f>IF(N872="snížená",J872,0)</f>
        <v>0</v>
      </c>
      <c r="BG872" s="198">
        <f>IF(N872="zákl. přenesená",J872,0)</f>
        <v>0</v>
      </c>
      <c r="BH872" s="198">
        <f>IF(N872="sníž. přenesená",J872,0)</f>
        <v>0</v>
      </c>
      <c r="BI872" s="198">
        <f>IF(N872="nulová",J872,0)</f>
        <v>0</v>
      </c>
      <c r="BJ872" s="17" t="s">
        <v>84</v>
      </c>
      <c r="BK872" s="198">
        <f>ROUND(I872*H872,2)</f>
        <v>0</v>
      </c>
      <c r="BL872" s="17" t="s">
        <v>258</v>
      </c>
      <c r="BM872" s="197" t="s">
        <v>1649</v>
      </c>
    </row>
    <row r="873" spans="1:65" s="13" customFormat="1" ht="11.25">
      <c r="B873" s="199"/>
      <c r="C873" s="200"/>
      <c r="D873" s="201" t="s">
        <v>199</v>
      </c>
      <c r="E873" s="202" t="s">
        <v>1</v>
      </c>
      <c r="F873" s="203" t="s">
        <v>1650</v>
      </c>
      <c r="G873" s="200"/>
      <c r="H873" s="204">
        <v>16.989999999999998</v>
      </c>
      <c r="I873" s="205"/>
      <c r="J873" s="200"/>
      <c r="K873" s="200"/>
      <c r="L873" s="206"/>
      <c r="M873" s="207"/>
      <c r="N873" s="208"/>
      <c r="O873" s="208"/>
      <c r="P873" s="208"/>
      <c r="Q873" s="208"/>
      <c r="R873" s="208"/>
      <c r="S873" s="208"/>
      <c r="T873" s="209"/>
      <c r="AT873" s="210" t="s">
        <v>199</v>
      </c>
      <c r="AU873" s="210" t="s">
        <v>86</v>
      </c>
      <c r="AV873" s="13" t="s">
        <v>86</v>
      </c>
      <c r="AW873" s="13" t="s">
        <v>32</v>
      </c>
      <c r="AX873" s="13" t="s">
        <v>84</v>
      </c>
      <c r="AY873" s="210" t="s">
        <v>182</v>
      </c>
    </row>
    <row r="874" spans="1:65" s="2" customFormat="1" ht="33" customHeight="1">
      <c r="A874" s="34"/>
      <c r="B874" s="35"/>
      <c r="C874" s="186" t="s">
        <v>1651</v>
      </c>
      <c r="D874" s="186" t="s">
        <v>184</v>
      </c>
      <c r="E874" s="187" t="s">
        <v>1652</v>
      </c>
      <c r="F874" s="188" t="s">
        <v>1653</v>
      </c>
      <c r="G874" s="189" t="s">
        <v>187</v>
      </c>
      <c r="H874" s="190">
        <v>3</v>
      </c>
      <c r="I874" s="191"/>
      <c r="J874" s="192">
        <f>ROUND(I874*H874,2)</f>
        <v>0</v>
      </c>
      <c r="K874" s="188" t="s">
        <v>1</v>
      </c>
      <c r="L874" s="39"/>
      <c r="M874" s="193" t="s">
        <v>1</v>
      </c>
      <c r="N874" s="194" t="s">
        <v>41</v>
      </c>
      <c r="O874" s="71"/>
      <c r="P874" s="195">
        <f>O874*H874</f>
        <v>0</v>
      </c>
      <c r="Q874" s="195">
        <v>0</v>
      </c>
      <c r="R874" s="195">
        <f>Q874*H874</f>
        <v>0</v>
      </c>
      <c r="S874" s="195">
        <v>0</v>
      </c>
      <c r="T874" s="196">
        <f>S874*H874</f>
        <v>0</v>
      </c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R874" s="197" t="s">
        <v>258</v>
      </c>
      <c r="AT874" s="197" t="s">
        <v>184</v>
      </c>
      <c r="AU874" s="197" t="s">
        <v>86</v>
      </c>
      <c r="AY874" s="17" t="s">
        <v>182</v>
      </c>
      <c r="BE874" s="198">
        <f>IF(N874="základní",J874,0)</f>
        <v>0</v>
      </c>
      <c r="BF874" s="198">
        <f>IF(N874="snížená",J874,0)</f>
        <v>0</v>
      </c>
      <c r="BG874" s="198">
        <f>IF(N874="zákl. přenesená",J874,0)</f>
        <v>0</v>
      </c>
      <c r="BH874" s="198">
        <f>IF(N874="sníž. přenesená",J874,0)</f>
        <v>0</v>
      </c>
      <c r="BI874" s="198">
        <f>IF(N874="nulová",J874,0)</f>
        <v>0</v>
      </c>
      <c r="BJ874" s="17" t="s">
        <v>84</v>
      </c>
      <c r="BK874" s="198">
        <f>ROUND(I874*H874,2)</f>
        <v>0</v>
      </c>
      <c r="BL874" s="17" t="s">
        <v>258</v>
      </c>
      <c r="BM874" s="197" t="s">
        <v>1654</v>
      </c>
    </row>
    <row r="875" spans="1:65" s="13" customFormat="1" ht="11.25">
      <c r="B875" s="199"/>
      <c r="C875" s="200"/>
      <c r="D875" s="201" t="s">
        <v>199</v>
      </c>
      <c r="E875" s="202" t="s">
        <v>1</v>
      </c>
      <c r="F875" s="203" t="s">
        <v>1655</v>
      </c>
      <c r="G875" s="200"/>
      <c r="H875" s="204">
        <v>3</v>
      </c>
      <c r="I875" s="205"/>
      <c r="J875" s="200"/>
      <c r="K875" s="200"/>
      <c r="L875" s="206"/>
      <c r="M875" s="207"/>
      <c r="N875" s="208"/>
      <c r="O875" s="208"/>
      <c r="P875" s="208"/>
      <c r="Q875" s="208"/>
      <c r="R875" s="208"/>
      <c r="S875" s="208"/>
      <c r="T875" s="209"/>
      <c r="AT875" s="210" t="s">
        <v>199</v>
      </c>
      <c r="AU875" s="210" t="s">
        <v>86</v>
      </c>
      <c r="AV875" s="13" t="s">
        <v>86</v>
      </c>
      <c r="AW875" s="13" t="s">
        <v>32</v>
      </c>
      <c r="AX875" s="13" t="s">
        <v>84</v>
      </c>
      <c r="AY875" s="210" t="s">
        <v>182</v>
      </c>
    </row>
    <row r="876" spans="1:65" s="2" customFormat="1" ht="16.5" customHeight="1">
      <c r="A876" s="34"/>
      <c r="B876" s="35"/>
      <c r="C876" s="186" t="s">
        <v>1656</v>
      </c>
      <c r="D876" s="186" t="s">
        <v>184</v>
      </c>
      <c r="E876" s="187" t="s">
        <v>1657</v>
      </c>
      <c r="F876" s="188" t="s">
        <v>1658</v>
      </c>
      <c r="G876" s="189" t="s">
        <v>479</v>
      </c>
      <c r="H876" s="190">
        <v>9.0500000000000007</v>
      </c>
      <c r="I876" s="191"/>
      <c r="J876" s="192">
        <f>ROUND(I876*H876,2)</f>
        <v>0</v>
      </c>
      <c r="K876" s="188" t="s">
        <v>1</v>
      </c>
      <c r="L876" s="39"/>
      <c r="M876" s="193" t="s">
        <v>1</v>
      </c>
      <c r="N876" s="194" t="s">
        <v>41</v>
      </c>
      <c r="O876" s="71"/>
      <c r="P876" s="195">
        <f>O876*H876</f>
        <v>0</v>
      </c>
      <c r="Q876" s="195">
        <v>0</v>
      </c>
      <c r="R876" s="195">
        <f>Q876*H876</f>
        <v>0</v>
      </c>
      <c r="S876" s="195">
        <v>0</v>
      </c>
      <c r="T876" s="196">
        <f>S876*H876</f>
        <v>0</v>
      </c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R876" s="197" t="s">
        <v>258</v>
      </c>
      <c r="AT876" s="197" t="s">
        <v>184</v>
      </c>
      <c r="AU876" s="197" t="s">
        <v>86</v>
      </c>
      <c r="AY876" s="17" t="s">
        <v>182</v>
      </c>
      <c r="BE876" s="198">
        <f>IF(N876="základní",J876,0)</f>
        <v>0</v>
      </c>
      <c r="BF876" s="198">
        <f>IF(N876="snížená",J876,0)</f>
        <v>0</v>
      </c>
      <c r="BG876" s="198">
        <f>IF(N876="zákl. přenesená",J876,0)</f>
        <v>0</v>
      </c>
      <c r="BH876" s="198">
        <f>IF(N876="sníž. přenesená",J876,0)</f>
        <v>0</v>
      </c>
      <c r="BI876" s="198">
        <f>IF(N876="nulová",J876,0)</f>
        <v>0</v>
      </c>
      <c r="BJ876" s="17" t="s">
        <v>84</v>
      </c>
      <c r="BK876" s="198">
        <f>ROUND(I876*H876,2)</f>
        <v>0</v>
      </c>
      <c r="BL876" s="17" t="s">
        <v>258</v>
      </c>
      <c r="BM876" s="197" t="s">
        <v>1659</v>
      </c>
    </row>
    <row r="877" spans="1:65" s="13" customFormat="1" ht="11.25">
      <c r="B877" s="199"/>
      <c r="C877" s="200"/>
      <c r="D877" s="201" t="s">
        <v>199</v>
      </c>
      <c r="E877" s="202" t="s">
        <v>1</v>
      </c>
      <c r="F877" s="203" t="s">
        <v>1660</v>
      </c>
      <c r="G877" s="200"/>
      <c r="H877" s="204">
        <v>9.0500000000000007</v>
      </c>
      <c r="I877" s="205"/>
      <c r="J877" s="200"/>
      <c r="K877" s="200"/>
      <c r="L877" s="206"/>
      <c r="M877" s="207"/>
      <c r="N877" s="208"/>
      <c r="O877" s="208"/>
      <c r="P877" s="208"/>
      <c r="Q877" s="208"/>
      <c r="R877" s="208"/>
      <c r="S877" s="208"/>
      <c r="T877" s="209"/>
      <c r="AT877" s="210" t="s">
        <v>199</v>
      </c>
      <c r="AU877" s="210" t="s">
        <v>86</v>
      </c>
      <c r="AV877" s="13" t="s">
        <v>86</v>
      </c>
      <c r="AW877" s="13" t="s">
        <v>32</v>
      </c>
      <c r="AX877" s="13" t="s">
        <v>84</v>
      </c>
      <c r="AY877" s="210" t="s">
        <v>182</v>
      </c>
    </row>
    <row r="878" spans="1:65" s="2" customFormat="1" ht="24">
      <c r="A878" s="34"/>
      <c r="B878" s="35"/>
      <c r="C878" s="186" t="s">
        <v>1661</v>
      </c>
      <c r="D878" s="186" t="s">
        <v>184</v>
      </c>
      <c r="E878" s="187" t="s">
        <v>1662</v>
      </c>
      <c r="F878" s="188" t="s">
        <v>1663</v>
      </c>
      <c r="G878" s="189" t="s">
        <v>479</v>
      </c>
      <c r="H878" s="190">
        <v>17.32</v>
      </c>
      <c r="I878" s="191"/>
      <c r="J878" s="192">
        <f>ROUND(I878*H878,2)</f>
        <v>0</v>
      </c>
      <c r="K878" s="188" t="s">
        <v>1</v>
      </c>
      <c r="L878" s="39"/>
      <c r="M878" s="193" t="s">
        <v>1</v>
      </c>
      <c r="N878" s="194" t="s">
        <v>41</v>
      </c>
      <c r="O878" s="71"/>
      <c r="P878" s="195">
        <f>O878*H878</f>
        <v>0</v>
      </c>
      <c r="Q878" s="195">
        <v>0</v>
      </c>
      <c r="R878" s="195">
        <f>Q878*H878</f>
        <v>0</v>
      </c>
      <c r="S878" s="195">
        <v>0</v>
      </c>
      <c r="T878" s="196">
        <f>S878*H878</f>
        <v>0</v>
      </c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R878" s="197" t="s">
        <v>258</v>
      </c>
      <c r="AT878" s="197" t="s">
        <v>184</v>
      </c>
      <c r="AU878" s="197" t="s">
        <v>86</v>
      </c>
      <c r="AY878" s="17" t="s">
        <v>182</v>
      </c>
      <c r="BE878" s="198">
        <f>IF(N878="základní",J878,0)</f>
        <v>0</v>
      </c>
      <c r="BF878" s="198">
        <f>IF(N878="snížená",J878,0)</f>
        <v>0</v>
      </c>
      <c r="BG878" s="198">
        <f>IF(N878="zákl. přenesená",J878,0)</f>
        <v>0</v>
      </c>
      <c r="BH878" s="198">
        <f>IF(N878="sníž. přenesená",J878,0)</f>
        <v>0</v>
      </c>
      <c r="BI878" s="198">
        <f>IF(N878="nulová",J878,0)</f>
        <v>0</v>
      </c>
      <c r="BJ878" s="17" t="s">
        <v>84</v>
      </c>
      <c r="BK878" s="198">
        <f>ROUND(I878*H878,2)</f>
        <v>0</v>
      </c>
      <c r="BL878" s="17" t="s">
        <v>258</v>
      </c>
      <c r="BM878" s="197" t="s">
        <v>1664</v>
      </c>
    </row>
    <row r="879" spans="1:65" s="13" customFormat="1" ht="11.25">
      <c r="B879" s="199"/>
      <c r="C879" s="200"/>
      <c r="D879" s="201" t="s">
        <v>199</v>
      </c>
      <c r="E879" s="202" t="s">
        <v>1</v>
      </c>
      <c r="F879" s="203" t="s">
        <v>1665</v>
      </c>
      <c r="G879" s="200"/>
      <c r="H879" s="204">
        <v>17.32</v>
      </c>
      <c r="I879" s="205"/>
      <c r="J879" s="200"/>
      <c r="K879" s="200"/>
      <c r="L879" s="206"/>
      <c r="M879" s="207"/>
      <c r="N879" s="208"/>
      <c r="O879" s="208"/>
      <c r="P879" s="208"/>
      <c r="Q879" s="208"/>
      <c r="R879" s="208"/>
      <c r="S879" s="208"/>
      <c r="T879" s="209"/>
      <c r="AT879" s="210" t="s">
        <v>199</v>
      </c>
      <c r="AU879" s="210" t="s">
        <v>86</v>
      </c>
      <c r="AV879" s="13" t="s">
        <v>86</v>
      </c>
      <c r="AW879" s="13" t="s">
        <v>32</v>
      </c>
      <c r="AX879" s="13" t="s">
        <v>84</v>
      </c>
      <c r="AY879" s="210" t="s">
        <v>182</v>
      </c>
    </row>
    <row r="880" spans="1:65" s="2" customFormat="1" ht="24">
      <c r="A880" s="34"/>
      <c r="B880" s="35"/>
      <c r="C880" s="186" t="s">
        <v>1666</v>
      </c>
      <c r="D880" s="186" t="s">
        <v>184</v>
      </c>
      <c r="E880" s="187" t="s">
        <v>1667</v>
      </c>
      <c r="F880" s="188" t="s">
        <v>1668</v>
      </c>
      <c r="G880" s="189" t="s">
        <v>479</v>
      </c>
      <c r="H880" s="190">
        <v>45.4</v>
      </c>
      <c r="I880" s="191"/>
      <c r="J880" s="192">
        <f>ROUND(I880*H880,2)</f>
        <v>0</v>
      </c>
      <c r="K880" s="188" t="s">
        <v>1</v>
      </c>
      <c r="L880" s="39"/>
      <c r="M880" s="193" t="s">
        <v>1</v>
      </c>
      <c r="N880" s="194" t="s">
        <v>41</v>
      </c>
      <c r="O880" s="71"/>
      <c r="P880" s="195">
        <f>O880*H880</f>
        <v>0</v>
      </c>
      <c r="Q880" s="195">
        <v>0</v>
      </c>
      <c r="R880" s="195">
        <f>Q880*H880</f>
        <v>0</v>
      </c>
      <c r="S880" s="195">
        <v>0</v>
      </c>
      <c r="T880" s="196">
        <f>S880*H880</f>
        <v>0</v>
      </c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R880" s="197" t="s">
        <v>258</v>
      </c>
      <c r="AT880" s="197" t="s">
        <v>184</v>
      </c>
      <c r="AU880" s="197" t="s">
        <v>86</v>
      </c>
      <c r="AY880" s="17" t="s">
        <v>182</v>
      </c>
      <c r="BE880" s="198">
        <f>IF(N880="základní",J880,0)</f>
        <v>0</v>
      </c>
      <c r="BF880" s="198">
        <f>IF(N880="snížená",J880,0)</f>
        <v>0</v>
      </c>
      <c r="BG880" s="198">
        <f>IF(N880="zákl. přenesená",J880,0)</f>
        <v>0</v>
      </c>
      <c r="BH880" s="198">
        <f>IF(N880="sníž. přenesená",J880,0)</f>
        <v>0</v>
      </c>
      <c r="BI880" s="198">
        <f>IF(N880="nulová",J880,0)</f>
        <v>0</v>
      </c>
      <c r="BJ880" s="17" t="s">
        <v>84</v>
      </c>
      <c r="BK880" s="198">
        <f>ROUND(I880*H880,2)</f>
        <v>0</v>
      </c>
      <c r="BL880" s="17" t="s">
        <v>258</v>
      </c>
      <c r="BM880" s="197" t="s">
        <v>1669</v>
      </c>
    </row>
    <row r="881" spans="1:65" s="13" customFormat="1" ht="11.25">
      <c r="B881" s="199"/>
      <c r="C881" s="200"/>
      <c r="D881" s="201" t="s">
        <v>199</v>
      </c>
      <c r="E881" s="202" t="s">
        <v>1</v>
      </c>
      <c r="F881" s="203" t="s">
        <v>1670</v>
      </c>
      <c r="G881" s="200"/>
      <c r="H881" s="204">
        <v>45.4</v>
      </c>
      <c r="I881" s="205"/>
      <c r="J881" s="200"/>
      <c r="K881" s="200"/>
      <c r="L881" s="206"/>
      <c r="M881" s="207"/>
      <c r="N881" s="208"/>
      <c r="O881" s="208"/>
      <c r="P881" s="208"/>
      <c r="Q881" s="208"/>
      <c r="R881" s="208"/>
      <c r="S881" s="208"/>
      <c r="T881" s="209"/>
      <c r="AT881" s="210" t="s">
        <v>199</v>
      </c>
      <c r="AU881" s="210" t="s">
        <v>86</v>
      </c>
      <c r="AV881" s="13" t="s">
        <v>86</v>
      </c>
      <c r="AW881" s="13" t="s">
        <v>32</v>
      </c>
      <c r="AX881" s="13" t="s">
        <v>84</v>
      </c>
      <c r="AY881" s="210" t="s">
        <v>182</v>
      </c>
    </row>
    <row r="882" spans="1:65" s="2" customFormat="1" ht="16.5" customHeight="1">
      <c r="A882" s="34"/>
      <c r="B882" s="35"/>
      <c r="C882" s="186" t="s">
        <v>1671</v>
      </c>
      <c r="D882" s="186" t="s">
        <v>184</v>
      </c>
      <c r="E882" s="187" t="s">
        <v>1672</v>
      </c>
      <c r="F882" s="188" t="s">
        <v>1673</v>
      </c>
      <c r="G882" s="189" t="s">
        <v>479</v>
      </c>
      <c r="H882" s="190">
        <v>1.5</v>
      </c>
      <c r="I882" s="191"/>
      <c r="J882" s="192">
        <f>ROUND(I882*H882,2)</f>
        <v>0</v>
      </c>
      <c r="K882" s="188" t="s">
        <v>1</v>
      </c>
      <c r="L882" s="39"/>
      <c r="M882" s="193" t="s">
        <v>1</v>
      </c>
      <c r="N882" s="194" t="s">
        <v>41</v>
      </c>
      <c r="O882" s="71"/>
      <c r="P882" s="195">
        <f>O882*H882</f>
        <v>0</v>
      </c>
      <c r="Q882" s="195">
        <v>0</v>
      </c>
      <c r="R882" s="195">
        <f>Q882*H882</f>
        <v>0</v>
      </c>
      <c r="S882" s="195">
        <v>0</v>
      </c>
      <c r="T882" s="196">
        <f>S882*H882</f>
        <v>0</v>
      </c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R882" s="197" t="s">
        <v>258</v>
      </c>
      <c r="AT882" s="197" t="s">
        <v>184</v>
      </c>
      <c r="AU882" s="197" t="s">
        <v>86</v>
      </c>
      <c r="AY882" s="17" t="s">
        <v>182</v>
      </c>
      <c r="BE882" s="198">
        <f>IF(N882="základní",J882,0)</f>
        <v>0</v>
      </c>
      <c r="BF882" s="198">
        <f>IF(N882="snížená",J882,0)</f>
        <v>0</v>
      </c>
      <c r="BG882" s="198">
        <f>IF(N882="zákl. přenesená",J882,0)</f>
        <v>0</v>
      </c>
      <c r="BH882" s="198">
        <f>IF(N882="sníž. přenesená",J882,0)</f>
        <v>0</v>
      </c>
      <c r="BI882" s="198">
        <f>IF(N882="nulová",J882,0)</f>
        <v>0</v>
      </c>
      <c r="BJ882" s="17" t="s">
        <v>84</v>
      </c>
      <c r="BK882" s="198">
        <f>ROUND(I882*H882,2)</f>
        <v>0</v>
      </c>
      <c r="BL882" s="17" t="s">
        <v>258</v>
      </c>
      <c r="BM882" s="197" t="s">
        <v>1674</v>
      </c>
    </row>
    <row r="883" spans="1:65" s="13" customFormat="1" ht="11.25">
      <c r="B883" s="199"/>
      <c r="C883" s="200"/>
      <c r="D883" s="201" t="s">
        <v>199</v>
      </c>
      <c r="E883" s="202" t="s">
        <v>1</v>
      </c>
      <c r="F883" s="203" t="s">
        <v>1675</v>
      </c>
      <c r="G883" s="200"/>
      <c r="H883" s="204">
        <v>1.5</v>
      </c>
      <c r="I883" s="205"/>
      <c r="J883" s="200"/>
      <c r="K883" s="200"/>
      <c r="L883" s="206"/>
      <c r="M883" s="207"/>
      <c r="N883" s="208"/>
      <c r="O883" s="208"/>
      <c r="P883" s="208"/>
      <c r="Q883" s="208"/>
      <c r="R883" s="208"/>
      <c r="S883" s="208"/>
      <c r="T883" s="209"/>
      <c r="AT883" s="210" t="s">
        <v>199</v>
      </c>
      <c r="AU883" s="210" t="s">
        <v>86</v>
      </c>
      <c r="AV883" s="13" t="s">
        <v>86</v>
      </c>
      <c r="AW883" s="13" t="s">
        <v>32</v>
      </c>
      <c r="AX883" s="13" t="s">
        <v>84</v>
      </c>
      <c r="AY883" s="210" t="s">
        <v>182</v>
      </c>
    </row>
    <row r="884" spans="1:65" s="2" customFormat="1" ht="24">
      <c r="A884" s="34"/>
      <c r="B884" s="35"/>
      <c r="C884" s="186" t="s">
        <v>1676</v>
      </c>
      <c r="D884" s="186" t="s">
        <v>184</v>
      </c>
      <c r="E884" s="187" t="s">
        <v>1677</v>
      </c>
      <c r="F884" s="188" t="s">
        <v>1678</v>
      </c>
      <c r="G884" s="189" t="s">
        <v>187</v>
      </c>
      <c r="H884" s="190">
        <v>25</v>
      </c>
      <c r="I884" s="191"/>
      <c r="J884" s="192">
        <f>ROUND(I884*H884,2)</f>
        <v>0</v>
      </c>
      <c r="K884" s="188" t="s">
        <v>1</v>
      </c>
      <c r="L884" s="39"/>
      <c r="M884" s="193" t="s">
        <v>1</v>
      </c>
      <c r="N884" s="194" t="s">
        <v>41</v>
      </c>
      <c r="O884" s="71"/>
      <c r="P884" s="195">
        <f>O884*H884</f>
        <v>0</v>
      </c>
      <c r="Q884" s="195">
        <v>0</v>
      </c>
      <c r="R884" s="195">
        <f>Q884*H884</f>
        <v>0</v>
      </c>
      <c r="S884" s="195">
        <v>0</v>
      </c>
      <c r="T884" s="196">
        <f>S884*H884</f>
        <v>0</v>
      </c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R884" s="197" t="s">
        <v>258</v>
      </c>
      <c r="AT884" s="197" t="s">
        <v>184</v>
      </c>
      <c r="AU884" s="197" t="s">
        <v>86</v>
      </c>
      <c r="AY884" s="17" t="s">
        <v>182</v>
      </c>
      <c r="BE884" s="198">
        <f>IF(N884="základní",J884,0)</f>
        <v>0</v>
      </c>
      <c r="BF884" s="198">
        <f>IF(N884="snížená",J884,0)</f>
        <v>0</v>
      </c>
      <c r="BG884" s="198">
        <f>IF(N884="zákl. přenesená",J884,0)</f>
        <v>0</v>
      </c>
      <c r="BH884" s="198">
        <f>IF(N884="sníž. přenesená",J884,0)</f>
        <v>0</v>
      </c>
      <c r="BI884" s="198">
        <f>IF(N884="nulová",J884,0)</f>
        <v>0</v>
      </c>
      <c r="BJ884" s="17" t="s">
        <v>84</v>
      </c>
      <c r="BK884" s="198">
        <f>ROUND(I884*H884,2)</f>
        <v>0</v>
      </c>
      <c r="BL884" s="17" t="s">
        <v>258</v>
      </c>
      <c r="BM884" s="197" t="s">
        <v>1679</v>
      </c>
    </row>
    <row r="885" spans="1:65" s="13" customFormat="1" ht="11.25">
      <c r="B885" s="199"/>
      <c r="C885" s="200"/>
      <c r="D885" s="201" t="s">
        <v>199</v>
      </c>
      <c r="E885" s="202" t="s">
        <v>1</v>
      </c>
      <c r="F885" s="203" t="s">
        <v>1680</v>
      </c>
      <c r="G885" s="200"/>
      <c r="H885" s="204">
        <v>25</v>
      </c>
      <c r="I885" s="205"/>
      <c r="J885" s="200"/>
      <c r="K885" s="200"/>
      <c r="L885" s="206"/>
      <c r="M885" s="207"/>
      <c r="N885" s="208"/>
      <c r="O885" s="208"/>
      <c r="P885" s="208"/>
      <c r="Q885" s="208"/>
      <c r="R885" s="208"/>
      <c r="S885" s="208"/>
      <c r="T885" s="209"/>
      <c r="AT885" s="210" t="s">
        <v>199</v>
      </c>
      <c r="AU885" s="210" t="s">
        <v>86</v>
      </c>
      <c r="AV885" s="13" t="s">
        <v>86</v>
      </c>
      <c r="AW885" s="13" t="s">
        <v>32</v>
      </c>
      <c r="AX885" s="13" t="s">
        <v>84</v>
      </c>
      <c r="AY885" s="210" t="s">
        <v>182</v>
      </c>
    </row>
    <row r="886" spans="1:65" s="2" customFormat="1" ht="24">
      <c r="A886" s="34"/>
      <c r="B886" s="35"/>
      <c r="C886" s="186" t="s">
        <v>1681</v>
      </c>
      <c r="D886" s="186" t="s">
        <v>184</v>
      </c>
      <c r="E886" s="187" t="s">
        <v>1682</v>
      </c>
      <c r="F886" s="188" t="s">
        <v>1683</v>
      </c>
      <c r="G886" s="189" t="s">
        <v>187</v>
      </c>
      <c r="H886" s="190">
        <v>60</v>
      </c>
      <c r="I886" s="191"/>
      <c r="J886" s="192">
        <f>ROUND(I886*H886,2)</f>
        <v>0</v>
      </c>
      <c r="K886" s="188" t="s">
        <v>1</v>
      </c>
      <c r="L886" s="39"/>
      <c r="M886" s="193" t="s">
        <v>1</v>
      </c>
      <c r="N886" s="194" t="s">
        <v>41</v>
      </c>
      <c r="O886" s="71"/>
      <c r="P886" s="195">
        <f>O886*H886</f>
        <v>0</v>
      </c>
      <c r="Q886" s="195">
        <v>0</v>
      </c>
      <c r="R886" s="195">
        <f>Q886*H886</f>
        <v>0</v>
      </c>
      <c r="S886" s="195">
        <v>0</v>
      </c>
      <c r="T886" s="196">
        <f>S886*H886</f>
        <v>0</v>
      </c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R886" s="197" t="s">
        <v>258</v>
      </c>
      <c r="AT886" s="197" t="s">
        <v>184</v>
      </c>
      <c r="AU886" s="197" t="s">
        <v>86</v>
      </c>
      <c r="AY886" s="17" t="s">
        <v>182</v>
      </c>
      <c r="BE886" s="198">
        <f>IF(N886="základní",J886,0)</f>
        <v>0</v>
      </c>
      <c r="BF886" s="198">
        <f>IF(N886="snížená",J886,0)</f>
        <v>0</v>
      </c>
      <c r="BG886" s="198">
        <f>IF(N886="zákl. přenesená",J886,0)</f>
        <v>0</v>
      </c>
      <c r="BH886" s="198">
        <f>IF(N886="sníž. přenesená",J886,0)</f>
        <v>0</v>
      </c>
      <c r="BI886" s="198">
        <f>IF(N886="nulová",J886,0)</f>
        <v>0</v>
      </c>
      <c r="BJ886" s="17" t="s">
        <v>84</v>
      </c>
      <c r="BK886" s="198">
        <f>ROUND(I886*H886,2)</f>
        <v>0</v>
      </c>
      <c r="BL886" s="17" t="s">
        <v>258</v>
      </c>
      <c r="BM886" s="197" t="s">
        <v>1684</v>
      </c>
    </row>
    <row r="887" spans="1:65" s="13" customFormat="1" ht="11.25">
      <c r="B887" s="199"/>
      <c r="C887" s="200"/>
      <c r="D887" s="201" t="s">
        <v>199</v>
      </c>
      <c r="E887" s="202" t="s">
        <v>1</v>
      </c>
      <c r="F887" s="203" t="s">
        <v>1685</v>
      </c>
      <c r="G887" s="200"/>
      <c r="H887" s="204">
        <v>60</v>
      </c>
      <c r="I887" s="205"/>
      <c r="J887" s="200"/>
      <c r="K887" s="200"/>
      <c r="L887" s="206"/>
      <c r="M887" s="207"/>
      <c r="N887" s="208"/>
      <c r="O887" s="208"/>
      <c r="P887" s="208"/>
      <c r="Q887" s="208"/>
      <c r="R887" s="208"/>
      <c r="S887" s="208"/>
      <c r="T887" s="209"/>
      <c r="AT887" s="210" t="s">
        <v>199</v>
      </c>
      <c r="AU887" s="210" t="s">
        <v>86</v>
      </c>
      <c r="AV887" s="13" t="s">
        <v>86</v>
      </c>
      <c r="AW887" s="13" t="s">
        <v>32</v>
      </c>
      <c r="AX887" s="13" t="s">
        <v>84</v>
      </c>
      <c r="AY887" s="210" t="s">
        <v>182</v>
      </c>
    </row>
    <row r="888" spans="1:65" s="2" customFormat="1" ht="24">
      <c r="A888" s="34"/>
      <c r="B888" s="35"/>
      <c r="C888" s="186" t="s">
        <v>1686</v>
      </c>
      <c r="D888" s="186" t="s">
        <v>184</v>
      </c>
      <c r="E888" s="187" t="s">
        <v>1687</v>
      </c>
      <c r="F888" s="188" t="s">
        <v>1688</v>
      </c>
      <c r="G888" s="189" t="s">
        <v>479</v>
      </c>
      <c r="H888" s="190">
        <v>27.25</v>
      </c>
      <c r="I888" s="191"/>
      <c r="J888" s="192">
        <f>ROUND(I888*H888,2)</f>
        <v>0</v>
      </c>
      <c r="K888" s="188" t="s">
        <v>1</v>
      </c>
      <c r="L888" s="39"/>
      <c r="M888" s="193" t="s">
        <v>1</v>
      </c>
      <c r="N888" s="194" t="s">
        <v>41</v>
      </c>
      <c r="O888" s="71"/>
      <c r="P888" s="195">
        <f>O888*H888</f>
        <v>0</v>
      </c>
      <c r="Q888" s="195">
        <v>0</v>
      </c>
      <c r="R888" s="195">
        <f>Q888*H888</f>
        <v>0</v>
      </c>
      <c r="S888" s="195">
        <v>0</v>
      </c>
      <c r="T888" s="196">
        <f>S888*H888</f>
        <v>0</v>
      </c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R888" s="197" t="s">
        <v>258</v>
      </c>
      <c r="AT888" s="197" t="s">
        <v>184</v>
      </c>
      <c r="AU888" s="197" t="s">
        <v>86</v>
      </c>
      <c r="AY888" s="17" t="s">
        <v>182</v>
      </c>
      <c r="BE888" s="198">
        <f>IF(N888="základní",J888,0)</f>
        <v>0</v>
      </c>
      <c r="BF888" s="198">
        <f>IF(N888="snížená",J888,0)</f>
        <v>0</v>
      </c>
      <c r="BG888" s="198">
        <f>IF(N888="zákl. přenesená",J888,0)</f>
        <v>0</v>
      </c>
      <c r="BH888" s="198">
        <f>IF(N888="sníž. přenesená",J888,0)</f>
        <v>0</v>
      </c>
      <c r="BI888" s="198">
        <f>IF(N888="nulová",J888,0)</f>
        <v>0</v>
      </c>
      <c r="BJ888" s="17" t="s">
        <v>84</v>
      </c>
      <c r="BK888" s="198">
        <f>ROUND(I888*H888,2)</f>
        <v>0</v>
      </c>
      <c r="BL888" s="17" t="s">
        <v>258</v>
      </c>
      <c r="BM888" s="197" t="s">
        <v>1689</v>
      </c>
    </row>
    <row r="889" spans="1:65" s="13" customFormat="1" ht="11.25">
      <c r="B889" s="199"/>
      <c r="C889" s="200"/>
      <c r="D889" s="201" t="s">
        <v>199</v>
      </c>
      <c r="E889" s="202" t="s">
        <v>1</v>
      </c>
      <c r="F889" s="203" t="s">
        <v>1690</v>
      </c>
      <c r="G889" s="200"/>
      <c r="H889" s="204">
        <v>27.25</v>
      </c>
      <c r="I889" s="205"/>
      <c r="J889" s="200"/>
      <c r="K889" s="200"/>
      <c r="L889" s="206"/>
      <c r="M889" s="207"/>
      <c r="N889" s="208"/>
      <c r="O889" s="208"/>
      <c r="P889" s="208"/>
      <c r="Q889" s="208"/>
      <c r="R889" s="208"/>
      <c r="S889" s="208"/>
      <c r="T889" s="209"/>
      <c r="AT889" s="210" t="s">
        <v>199</v>
      </c>
      <c r="AU889" s="210" t="s">
        <v>86</v>
      </c>
      <c r="AV889" s="13" t="s">
        <v>86</v>
      </c>
      <c r="AW889" s="13" t="s">
        <v>32</v>
      </c>
      <c r="AX889" s="13" t="s">
        <v>84</v>
      </c>
      <c r="AY889" s="210" t="s">
        <v>182</v>
      </c>
    </row>
    <row r="890" spans="1:65" s="2" customFormat="1" ht="24">
      <c r="A890" s="34"/>
      <c r="B890" s="35"/>
      <c r="C890" s="186" t="s">
        <v>1691</v>
      </c>
      <c r="D890" s="186" t="s">
        <v>184</v>
      </c>
      <c r="E890" s="187" t="s">
        <v>1692</v>
      </c>
      <c r="F890" s="188" t="s">
        <v>1693</v>
      </c>
      <c r="G890" s="189" t="s">
        <v>187</v>
      </c>
      <c r="H890" s="190">
        <v>16</v>
      </c>
      <c r="I890" s="191"/>
      <c r="J890" s="192">
        <f>ROUND(I890*H890,2)</f>
        <v>0</v>
      </c>
      <c r="K890" s="188" t="s">
        <v>1</v>
      </c>
      <c r="L890" s="39"/>
      <c r="M890" s="193" t="s">
        <v>1</v>
      </c>
      <c r="N890" s="194" t="s">
        <v>41</v>
      </c>
      <c r="O890" s="71"/>
      <c r="P890" s="195">
        <f>O890*H890</f>
        <v>0</v>
      </c>
      <c r="Q890" s="195">
        <v>0</v>
      </c>
      <c r="R890" s="195">
        <f>Q890*H890</f>
        <v>0</v>
      </c>
      <c r="S890" s="195">
        <v>0</v>
      </c>
      <c r="T890" s="196">
        <f>S890*H890</f>
        <v>0</v>
      </c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R890" s="197" t="s">
        <v>258</v>
      </c>
      <c r="AT890" s="197" t="s">
        <v>184</v>
      </c>
      <c r="AU890" s="197" t="s">
        <v>86</v>
      </c>
      <c r="AY890" s="17" t="s">
        <v>182</v>
      </c>
      <c r="BE890" s="198">
        <f>IF(N890="základní",J890,0)</f>
        <v>0</v>
      </c>
      <c r="BF890" s="198">
        <f>IF(N890="snížená",J890,0)</f>
        <v>0</v>
      </c>
      <c r="BG890" s="198">
        <f>IF(N890="zákl. přenesená",J890,0)</f>
        <v>0</v>
      </c>
      <c r="BH890" s="198">
        <f>IF(N890="sníž. přenesená",J890,0)</f>
        <v>0</v>
      </c>
      <c r="BI890" s="198">
        <f>IF(N890="nulová",J890,0)</f>
        <v>0</v>
      </c>
      <c r="BJ890" s="17" t="s">
        <v>84</v>
      </c>
      <c r="BK890" s="198">
        <f>ROUND(I890*H890,2)</f>
        <v>0</v>
      </c>
      <c r="BL890" s="17" t="s">
        <v>258</v>
      </c>
      <c r="BM890" s="197" t="s">
        <v>1694</v>
      </c>
    </row>
    <row r="891" spans="1:65" s="13" customFormat="1" ht="11.25">
      <c r="B891" s="199"/>
      <c r="C891" s="200"/>
      <c r="D891" s="201" t="s">
        <v>199</v>
      </c>
      <c r="E891" s="202" t="s">
        <v>1</v>
      </c>
      <c r="F891" s="203" t="s">
        <v>1695</v>
      </c>
      <c r="G891" s="200"/>
      <c r="H891" s="204">
        <v>16</v>
      </c>
      <c r="I891" s="205"/>
      <c r="J891" s="200"/>
      <c r="K891" s="200"/>
      <c r="L891" s="206"/>
      <c r="M891" s="207"/>
      <c r="N891" s="208"/>
      <c r="O891" s="208"/>
      <c r="P891" s="208"/>
      <c r="Q891" s="208"/>
      <c r="R891" s="208"/>
      <c r="S891" s="208"/>
      <c r="T891" s="209"/>
      <c r="AT891" s="210" t="s">
        <v>199</v>
      </c>
      <c r="AU891" s="210" t="s">
        <v>86</v>
      </c>
      <c r="AV891" s="13" t="s">
        <v>86</v>
      </c>
      <c r="AW891" s="13" t="s">
        <v>32</v>
      </c>
      <c r="AX891" s="13" t="s">
        <v>84</v>
      </c>
      <c r="AY891" s="210" t="s">
        <v>182</v>
      </c>
    </row>
    <row r="892" spans="1:65" s="2" customFormat="1" ht="33" customHeight="1">
      <c r="A892" s="34"/>
      <c r="B892" s="35"/>
      <c r="C892" s="186" t="s">
        <v>1696</v>
      </c>
      <c r="D892" s="186" t="s">
        <v>184</v>
      </c>
      <c r="E892" s="187" t="s">
        <v>1697</v>
      </c>
      <c r="F892" s="188" t="s">
        <v>1698</v>
      </c>
      <c r="G892" s="189" t="s">
        <v>1458</v>
      </c>
      <c r="H892" s="190">
        <v>2</v>
      </c>
      <c r="I892" s="191"/>
      <c r="J892" s="192">
        <f>ROUND(I892*H892,2)</f>
        <v>0</v>
      </c>
      <c r="K892" s="188" t="s">
        <v>1</v>
      </c>
      <c r="L892" s="39"/>
      <c r="M892" s="193" t="s">
        <v>1</v>
      </c>
      <c r="N892" s="194" t="s">
        <v>41</v>
      </c>
      <c r="O892" s="71"/>
      <c r="P892" s="195">
        <f>O892*H892</f>
        <v>0</v>
      </c>
      <c r="Q892" s="195">
        <v>0</v>
      </c>
      <c r="R892" s="195">
        <f>Q892*H892</f>
        <v>0</v>
      </c>
      <c r="S892" s="195">
        <v>0</v>
      </c>
      <c r="T892" s="196">
        <f>S892*H892</f>
        <v>0</v>
      </c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R892" s="197" t="s">
        <v>258</v>
      </c>
      <c r="AT892" s="197" t="s">
        <v>184</v>
      </c>
      <c r="AU892" s="197" t="s">
        <v>86</v>
      </c>
      <c r="AY892" s="17" t="s">
        <v>182</v>
      </c>
      <c r="BE892" s="198">
        <f>IF(N892="základní",J892,0)</f>
        <v>0</v>
      </c>
      <c r="BF892" s="198">
        <f>IF(N892="snížená",J892,0)</f>
        <v>0</v>
      </c>
      <c r="BG892" s="198">
        <f>IF(N892="zákl. přenesená",J892,0)</f>
        <v>0</v>
      </c>
      <c r="BH892" s="198">
        <f>IF(N892="sníž. přenesená",J892,0)</f>
        <v>0</v>
      </c>
      <c r="BI892" s="198">
        <f>IF(N892="nulová",J892,0)</f>
        <v>0</v>
      </c>
      <c r="BJ892" s="17" t="s">
        <v>84</v>
      </c>
      <c r="BK892" s="198">
        <f>ROUND(I892*H892,2)</f>
        <v>0</v>
      </c>
      <c r="BL892" s="17" t="s">
        <v>258</v>
      </c>
      <c r="BM892" s="197" t="s">
        <v>1699</v>
      </c>
    </row>
    <row r="893" spans="1:65" s="13" customFormat="1" ht="11.25">
      <c r="B893" s="199"/>
      <c r="C893" s="200"/>
      <c r="D893" s="201" t="s">
        <v>199</v>
      </c>
      <c r="E893" s="202" t="s">
        <v>1</v>
      </c>
      <c r="F893" s="203" t="s">
        <v>1700</v>
      </c>
      <c r="G893" s="200"/>
      <c r="H893" s="204">
        <v>2</v>
      </c>
      <c r="I893" s="205"/>
      <c r="J893" s="200"/>
      <c r="K893" s="200"/>
      <c r="L893" s="206"/>
      <c r="M893" s="207"/>
      <c r="N893" s="208"/>
      <c r="O893" s="208"/>
      <c r="P893" s="208"/>
      <c r="Q893" s="208"/>
      <c r="R893" s="208"/>
      <c r="S893" s="208"/>
      <c r="T893" s="209"/>
      <c r="AT893" s="210" t="s">
        <v>199</v>
      </c>
      <c r="AU893" s="210" t="s">
        <v>86</v>
      </c>
      <c r="AV893" s="13" t="s">
        <v>86</v>
      </c>
      <c r="AW893" s="13" t="s">
        <v>32</v>
      </c>
      <c r="AX893" s="13" t="s">
        <v>84</v>
      </c>
      <c r="AY893" s="210" t="s">
        <v>182</v>
      </c>
    </row>
    <row r="894" spans="1:65" s="2" customFormat="1" ht="16.5" customHeight="1">
      <c r="A894" s="34"/>
      <c r="B894" s="35"/>
      <c r="C894" s="186" t="s">
        <v>1701</v>
      </c>
      <c r="D894" s="186" t="s">
        <v>184</v>
      </c>
      <c r="E894" s="187" t="s">
        <v>1702</v>
      </c>
      <c r="F894" s="188" t="s">
        <v>1703</v>
      </c>
      <c r="G894" s="189" t="s">
        <v>1458</v>
      </c>
      <c r="H894" s="190">
        <v>1</v>
      </c>
      <c r="I894" s="191"/>
      <c r="J894" s="192">
        <f>ROUND(I894*H894,2)</f>
        <v>0</v>
      </c>
      <c r="K894" s="188" t="s">
        <v>1</v>
      </c>
      <c r="L894" s="39"/>
      <c r="M894" s="193" t="s">
        <v>1</v>
      </c>
      <c r="N894" s="194" t="s">
        <v>41</v>
      </c>
      <c r="O894" s="71"/>
      <c r="P894" s="195">
        <f>O894*H894</f>
        <v>0</v>
      </c>
      <c r="Q894" s="195">
        <v>0</v>
      </c>
      <c r="R894" s="195">
        <f>Q894*H894</f>
        <v>0</v>
      </c>
      <c r="S894" s="195">
        <v>0</v>
      </c>
      <c r="T894" s="196">
        <f>S894*H894</f>
        <v>0</v>
      </c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R894" s="197" t="s">
        <v>258</v>
      </c>
      <c r="AT894" s="197" t="s">
        <v>184</v>
      </c>
      <c r="AU894" s="197" t="s">
        <v>86</v>
      </c>
      <c r="AY894" s="17" t="s">
        <v>182</v>
      </c>
      <c r="BE894" s="198">
        <f>IF(N894="základní",J894,0)</f>
        <v>0</v>
      </c>
      <c r="BF894" s="198">
        <f>IF(N894="snížená",J894,0)</f>
        <v>0</v>
      </c>
      <c r="BG894" s="198">
        <f>IF(N894="zákl. přenesená",J894,0)</f>
        <v>0</v>
      </c>
      <c r="BH894" s="198">
        <f>IF(N894="sníž. přenesená",J894,0)</f>
        <v>0</v>
      </c>
      <c r="BI894" s="198">
        <f>IF(N894="nulová",J894,0)</f>
        <v>0</v>
      </c>
      <c r="BJ894" s="17" t="s">
        <v>84</v>
      </c>
      <c r="BK894" s="198">
        <f>ROUND(I894*H894,2)</f>
        <v>0</v>
      </c>
      <c r="BL894" s="17" t="s">
        <v>258</v>
      </c>
      <c r="BM894" s="197" t="s">
        <v>1704</v>
      </c>
    </row>
    <row r="895" spans="1:65" s="13" customFormat="1" ht="11.25">
      <c r="B895" s="199"/>
      <c r="C895" s="200"/>
      <c r="D895" s="201" t="s">
        <v>199</v>
      </c>
      <c r="E895" s="202" t="s">
        <v>1</v>
      </c>
      <c r="F895" s="203" t="s">
        <v>1705</v>
      </c>
      <c r="G895" s="200"/>
      <c r="H895" s="204">
        <v>1</v>
      </c>
      <c r="I895" s="205"/>
      <c r="J895" s="200"/>
      <c r="K895" s="200"/>
      <c r="L895" s="206"/>
      <c r="M895" s="207"/>
      <c r="N895" s="208"/>
      <c r="O895" s="208"/>
      <c r="P895" s="208"/>
      <c r="Q895" s="208"/>
      <c r="R895" s="208"/>
      <c r="S895" s="208"/>
      <c r="T895" s="209"/>
      <c r="AT895" s="210" t="s">
        <v>199</v>
      </c>
      <c r="AU895" s="210" t="s">
        <v>86</v>
      </c>
      <c r="AV895" s="13" t="s">
        <v>86</v>
      </c>
      <c r="AW895" s="13" t="s">
        <v>32</v>
      </c>
      <c r="AX895" s="13" t="s">
        <v>84</v>
      </c>
      <c r="AY895" s="210" t="s">
        <v>182</v>
      </c>
    </row>
    <row r="896" spans="1:65" s="2" customFormat="1" ht="24">
      <c r="A896" s="34"/>
      <c r="B896" s="35"/>
      <c r="C896" s="186" t="s">
        <v>1706</v>
      </c>
      <c r="D896" s="186" t="s">
        <v>184</v>
      </c>
      <c r="E896" s="187" t="s">
        <v>1707</v>
      </c>
      <c r="F896" s="188" t="s">
        <v>1708</v>
      </c>
      <c r="G896" s="189" t="s">
        <v>1458</v>
      </c>
      <c r="H896" s="190">
        <v>1</v>
      </c>
      <c r="I896" s="191"/>
      <c r="J896" s="192">
        <f>ROUND(I896*H896,2)</f>
        <v>0</v>
      </c>
      <c r="K896" s="188" t="s">
        <v>1</v>
      </c>
      <c r="L896" s="39"/>
      <c r="M896" s="193" t="s">
        <v>1</v>
      </c>
      <c r="N896" s="194" t="s">
        <v>41</v>
      </c>
      <c r="O896" s="71"/>
      <c r="P896" s="195">
        <f>O896*H896</f>
        <v>0</v>
      </c>
      <c r="Q896" s="195">
        <v>0</v>
      </c>
      <c r="R896" s="195">
        <f>Q896*H896</f>
        <v>0</v>
      </c>
      <c r="S896" s="195">
        <v>0</v>
      </c>
      <c r="T896" s="196">
        <f>S896*H896</f>
        <v>0</v>
      </c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R896" s="197" t="s">
        <v>258</v>
      </c>
      <c r="AT896" s="197" t="s">
        <v>184</v>
      </c>
      <c r="AU896" s="197" t="s">
        <v>86</v>
      </c>
      <c r="AY896" s="17" t="s">
        <v>182</v>
      </c>
      <c r="BE896" s="198">
        <f>IF(N896="základní",J896,0)</f>
        <v>0</v>
      </c>
      <c r="BF896" s="198">
        <f>IF(N896="snížená",J896,0)</f>
        <v>0</v>
      </c>
      <c r="BG896" s="198">
        <f>IF(N896="zákl. přenesená",J896,0)</f>
        <v>0</v>
      </c>
      <c r="BH896" s="198">
        <f>IF(N896="sníž. přenesená",J896,0)</f>
        <v>0</v>
      </c>
      <c r="BI896" s="198">
        <f>IF(N896="nulová",J896,0)</f>
        <v>0</v>
      </c>
      <c r="BJ896" s="17" t="s">
        <v>84</v>
      </c>
      <c r="BK896" s="198">
        <f>ROUND(I896*H896,2)</f>
        <v>0</v>
      </c>
      <c r="BL896" s="17" t="s">
        <v>258</v>
      </c>
      <c r="BM896" s="197" t="s">
        <v>1709</v>
      </c>
    </row>
    <row r="897" spans="1:65" s="13" customFormat="1" ht="11.25">
      <c r="B897" s="199"/>
      <c r="C897" s="200"/>
      <c r="D897" s="201" t="s">
        <v>199</v>
      </c>
      <c r="E897" s="202" t="s">
        <v>1</v>
      </c>
      <c r="F897" s="203" t="s">
        <v>1710</v>
      </c>
      <c r="G897" s="200"/>
      <c r="H897" s="204">
        <v>1</v>
      </c>
      <c r="I897" s="205"/>
      <c r="J897" s="200"/>
      <c r="K897" s="200"/>
      <c r="L897" s="206"/>
      <c r="M897" s="207"/>
      <c r="N897" s="208"/>
      <c r="O897" s="208"/>
      <c r="P897" s="208"/>
      <c r="Q897" s="208"/>
      <c r="R897" s="208"/>
      <c r="S897" s="208"/>
      <c r="T897" s="209"/>
      <c r="AT897" s="210" t="s">
        <v>199</v>
      </c>
      <c r="AU897" s="210" t="s">
        <v>86</v>
      </c>
      <c r="AV897" s="13" t="s">
        <v>86</v>
      </c>
      <c r="AW897" s="13" t="s">
        <v>32</v>
      </c>
      <c r="AX897" s="13" t="s">
        <v>84</v>
      </c>
      <c r="AY897" s="210" t="s">
        <v>182</v>
      </c>
    </row>
    <row r="898" spans="1:65" s="2" customFormat="1" ht="24">
      <c r="A898" s="34"/>
      <c r="B898" s="35"/>
      <c r="C898" s="186" t="s">
        <v>1711</v>
      </c>
      <c r="D898" s="186" t="s">
        <v>184</v>
      </c>
      <c r="E898" s="187" t="s">
        <v>1712</v>
      </c>
      <c r="F898" s="188" t="s">
        <v>1713</v>
      </c>
      <c r="G898" s="189" t="s">
        <v>1458</v>
      </c>
      <c r="H898" s="190">
        <v>2</v>
      </c>
      <c r="I898" s="191"/>
      <c r="J898" s="192">
        <f>ROUND(I898*H898,2)</f>
        <v>0</v>
      </c>
      <c r="K898" s="188" t="s">
        <v>1</v>
      </c>
      <c r="L898" s="39"/>
      <c r="M898" s="193" t="s">
        <v>1</v>
      </c>
      <c r="N898" s="194" t="s">
        <v>41</v>
      </c>
      <c r="O898" s="71"/>
      <c r="P898" s="195">
        <f>O898*H898</f>
        <v>0</v>
      </c>
      <c r="Q898" s="195">
        <v>0</v>
      </c>
      <c r="R898" s="195">
        <f>Q898*H898</f>
        <v>0</v>
      </c>
      <c r="S898" s="195">
        <v>0</v>
      </c>
      <c r="T898" s="196">
        <f>S898*H898</f>
        <v>0</v>
      </c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R898" s="197" t="s">
        <v>258</v>
      </c>
      <c r="AT898" s="197" t="s">
        <v>184</v>
      </c>
      <c r="AU898" s="197" t="s">
        <v>86</v>
      </c>
      <c r="AY898" s="17" t="s">
        <v>182</v>
      </c>
      <c r="BE898" s="198">
        <f>IF(N898="základní",J898,0)</f>
        <v>0</v>
      </c>
      <c r="BF898" s="198">
        <f>IF(N898="snížená",J898,0)</f>
        <v>0</v>
      </c>
      <c r="BG898" s="198">
        <f>IF(N898="zákl. přenesená",J898,0)</f>
        <v>0</v>
      </c>
      <c r="BH898" s="198">
        <f>IF(N898="sníž. přenesená",J898,0)</f>
        <v>0</v>
      </c>
      <c r="BI898" s="198">
        <f>IF(N898="nulová",J898,0)</f>
        <v>0</v>
      </c>
      <c r="BJ898" s="17" t="s">
        <v>84</v>
      </c>
      <c r="BK898" s="198">
        <f>ROUND(I898*H898,2)</f>
        <v>0</v>
      </c>
      <c r="BL898" s="17" t="s">
        <v>258</v>
      </c>
      <c r="BM898" s="197" t="s">
        <v>1714</v>
      </c>
    </row>
    <row r="899" spans="1:65" s="13" customFormat="1" ht="11.25">
      <c r="B899" s="199"/>
      <c r="C899" s="200"/>
      <c r="D899" s="201" t="s">
        <v>199</v>
      </c>
      <c r="E899" s="202" t="s">
        <v>1</v>
      </c>
      <c r="F899" s="203" t="s">
        <v>1715</v>
      </c>
      <c r="G899" s="200"/>
      <c r="H899" s="204">
        <v>2</v>
      </c>
      <c r="I899" s="205"/>
      <c r="J899" s="200"/>
      <c r="K899" s="200"/>
      <c r="L899" s="206"/>
      <c r="M899" s="207"/>
      <c r="N899" s="208"/>
      <c r="O899" s="208"/>
      <c r="P899" s="208"/>
      <c r="Q899" s="208"/>
      <c r="R899" s="208"/>
      <c r="S899" s="208"/>
      <c r="T899" s="209"/>
      <c r="AT899" s="210" t="s">
        <v>199</v>
      </c>
      <c r="AU899" s="210" t="s">
        <v>86</v>
      </c>
      <c r="AV899" s="13" t="s">
        <v>86</v>
      </c>
      <c r="AW899" s="13" t="s">
        <v>32</v>
      </c>
      <c r="AX899" s="13" t="s">
        <v>84</v>
      </c>
      <c r="AY899" s="210" t="s">
        <v>182</v>
      </c>
    </row>
    <row r="900" spans="1:65" s="2" customFormat="1" ht="16.5" customHeight="1">
      <c r="A900" s="34"/>
      <c r="B900" s="35"/>
      <c r="C900" s="186" t="s">
        <v>1716</v>
      </c>
      <c r="D900" s="186" t="s">
        <v>184</v>
      </c>
      <c r="E900" s="187" t="s">
        <v>1717</v>
      </c>
      <c r="F900" s="188" t="s">
        <v>1718</v>
      </c>
      <c r="G900" s="189" t="s">
        <v>1458</v>
      </c>
      <c r="H900" s="190">
        <v>1</v>
      </c>
      <c r="I900" s="191"/>
      <c r="J900" s="192">
        <f>ROUND(I900*H900,2)</f>
        <v>0</v>
      </c>
      <c r="K900" s="188" t="s">
        <v>1</v>
      </c>
      <c r="L900" s="39"/>
      <c r="M900" s="193" t="s">
        <v>1</v>
      </c>
      <c r="N900" s="194" t="s">
        <v>41</v>
      </c>
      <c r="O900" s="71"/>
      <c r="P900" s="195">
        <f>O900*H900</f>
        <v>0</v>
      </c>
      <c r="Q900" s="195">
        <v>0</v>
      </c>
      <c r="R900" s="195">
        <f>Q900*H900</f>
        <v>0</v>
      </c>
      <c r="S900" s="195">
        <v>0</v>
      </c>
      <c r="T900" s="196">
        <f>S900*H900</f>
        <v>0</v>
      </c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R900" s="197" t="s">
        <v>258</v>
      </c>
      <c r="AT900" s="197" t="s">
        <v>184</v>
      </c>
      <c r="AU900" s="197" t="s">
        <v>86</v>
      </c>
      <c r="AY900" s="17" t="s">
        <v>182</v>
      </c>
      <c r="BE900" s="198">
        <f>IF(N900="základní",J900,0)</f>
        <v>0</v>
      </c>
      <c r="BF900" s="198">
        <f>IF(N900="snížená",J900,0)</f>
        <v>0</v>
      </c>
      <c r="BG900" s="198">
        <f>IF(N900="zákl. přenesená",J900,0)</f>
        <v>0</v>
      </c>
      <c r="BH900" s="198">
        <f>IF(N900="sníž. přenesená",J900,0)</f>
        <v>0</v>
      </c>
      <c r="BI900" s="198">
        <f>IF(N900="nulová",J900,0)</f>
        <v>0</v>
      </c>
      <c r="BJ900" s="17" t="s">
        <v>84</v>
      </c>
      <c r="BK900" s="198">
        <f>ROUND(I900*H900,2)</f>
        <v>0</v>
      </c>
      <c r="BL900" s="17" t="s">
        <v>258</v>
      </c>
      <c r="BM900" s="197" t="s">
        <v>1719</v>
      </c>
    </row>
    <row r="901" spans="1:65" s="13" customFormat="1" ht="11.25">
      <c r="B901" s="199"/>
      <c r="C901" s="200"/>
      <c r="D901" s="201" t="s">
        <v>199</v>
      </c>
      <c r="E901" s="202" t="s">
        <v>1</v>
      </c>
      <c r="F901" s="203" t="s">
        <v>1720</v>
      </c>
      <c r="G901" s="200"/>
      <c r="H901" s="204">
        <v>1</v>
      </c>
      <c r="I901" s="205"/>
      <c r="J901" s="200"/>
      <c r="K901" s="200"/>
      <c r="L901" s="206"/>
      <c r="M901" s="207"/>
      <c r="N901" s="208"/>
      <c r="O901" s="208"/>
      <c r="P901" s="208"/>
      <c r="Q901" s="208"/>
      <c r="R901" s="208"/>
      <c r="S901" s="208"/>
      <c r="T901" s="209"/>
      <c r="AT901" s="210" t="s">
        <v>199</v>
      </c>
      <c r="AU901" s="210" t="s">
        <v>86</v>
      </c>
      <c r="AV901" s="13" t="s">
        <v>86</v>
      </c>
      <c r="AW901" s="13" t="s">
        <v>32</v>
      </c>
      <c r="AX901" s="13" t="s">
        <v>84</v>
      </c>
      <c r="AY901" s="210" t="s">
        <v>182</v>
      </c>
    </row>
    <row r="902" spans="1:65" s="2" customFormat="1" ht="36">
      <c r="A902" s="34"/>
      <c r="B902" s="35"/>
      <c r="C902" s="186" t="s">
        <v>1721</v>
      </c>
      <c r="D902" s="186" t="s">
        <v>184</v>
      </c>
      <c r="E902" s="187" t="s">
        <v>1722</v>
      </c>
      <c r="F902" s="188" t="s">
        <v>1723</v>
      </c>
      <c r="G902" s="189" t="s">
        <v>1458</v>
      </c>
      <c r="H902" s="190">
        <v>3</v>
      </c>
      <c r="I902" s="191"/>
      <c r="J902" s="192">
        <f>ROUND(I902*H902,2)</f>
        <v>0</v>
      </c>
      <c r="K902" s="188" t="s">
        <v>1</v>
      </c>
      <c r="L902" s="39"/>
      <c r="M902" s="193" t="s">
        <v>1</v>
      </c>
      <c r="N902" s="194" t="s">
        <v>41</v>
      </c>
      <c r="O902" s="71"/>
      <c r="P902" s="195">
        <f>O902*H902</f>
        <v>0</v>
      </c>
      <c r="Q902" s="195">
        <v>0</v>
      </c>
      <c r="R902" s="195">
        <f>Q902*H902</f>
        <v>0</v>
      </c>
      <c r="S902" s="195">
        <v>0</v>
      </c>
      <c r="T902" s="196">
        <f>S902*H902</f>
        <v>0</v>
      </c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R902" s="197" t="s">
        <v>258</v>
      </c>
      <c r="AT902" s="197" t="s">
        <v>184</v>
      </c>
      <c r="AU902" s="197" t="s">
        <v>86</v>
      </c>
      <c r="AY902" s="17" t="s">
        <v>182</v>
      </c>
      <c r="BE902" s="198">
        <f>IF(N902="základní",J902,0)</f>
        <v>0</v>
      </c>
      <c r="BF902" s="198">
        <f>IF(N902="snížená",J902,0)</f>
        <v>0</v>
      </c>
      <c r="BG902" s="198">
        <f>IF(N902="zákl. přenesená",J902,0)</f>
        <v>0</v>
      </c>
      <c r="BH902" s="198">
        <f>IF(N902="sníž. přenesená",J902,0)</f>
        <v>0</v>
      </c>
      <c r="BI902" s="198">
        <f>IF(N902="nulová",J902,0)</f>
        <v>0</v>
      </c>
      <c r="BJ902" s="17" t="s">
        <v>84</v>
      </c>
      <c r="BK902" s="198">
        <f>ROUND(I902*H902,2)</f>
        <v>0</v>
      </c>
      <c r="BL902" s="17" t="s">
        <v>258</v>
      </c>
      <c r="BM902" s="197" t="s">
        <v>1724</v>
      </c>
    </row>
    <row r="903" spans="1:65" s="13" customFormat="1" ht="11.25">
      <c r="B903" s="199"/>
      <c r="C903" s="200"/>
      <c r="D903" s="201" t="s">
        <v>199</v>
      </c>
      <c r="E903" s="202" t="s">
        <v>1</v>
      </c>
      <c r="F903" s="203" t="s">
        <v>1725</v>
      </c>
      <c r="G903" s="200"/>
      <c r="H903" s="204">
        <v>3</v>
      </c>
      <c r="I903" s="205"/>
      <c r="J903" s="200"/>
      <c r="K903" s="200"/>
      <c r="L903" s="206"/>
      <c r="M903" s="207"/>
      <c r="N903" s="208"/>
      <c r="O903" s="208"/>
      <c r="P903" s="208"/>
      <c r="Q903" s="208"/>
      <c r="R903" s="208"/>
      <c r="S903" s="208"/>
      <c r="T903" s="209"/>
      <c r="AT903" s="210" t="s">
        <v>199</v>
      </c>
      <c r="AU903" s="210" t="s">
        <v>86</v>
      </c>
      <c r="AV903" s="13" t="s">
        <v>86</v>
      </c>
      <c r="AW903" s="13" t="s">
        <v>32</v>
      </c>
      <c r="AX903" s="13" t="s">
        <v>84</v>
      </c>
      <c r="AY903" s="210" t="s">
        <v>182</v>
      </c>
    </row>
    <row r="904" spans="1:65" s="2" customFormat="1" ht="16.5" customHeight="1">
      <c r="A904" s="34"/>
      <c r="B904" s="35"/>
      <c r="C904" s="186" t="s">
        <v>1726</v>
      </c>
      <c r="D904" s="186" t="s">
        <v>184</v>
      </c>
      <c r="E904" s="187" t="s">
        <v>1727</v>
      </c>
      <c r="F904" s="188" t="s">
        <v>1728</v>
      </c>
      <c r="G904" s="189" t="s">
        <v>1458</v>
      </c>
      <c r="H904" s="190">
        <v>1</v>
      </c>
      <c r="I904" s="191"/>
      <c r="J904" s="192">
        <f>ROUND(I904*H904,2)</f>
        <v>0</v>
      </c>
      <c r="K904" s="188" t="s">
        <v>1</v>
      </c>
      <c r="L904" s="39"/>
      <c r="M904" s="193" t="s">
        <v>1</v>
      </c>
      <c r="N904" s="194" t="s">
        <v>41</v>
      </c>
      <c r="O904" s="71"/>
      <c r="P904" s="195">
        <f>O904*H904</f>
        <v>0</v>
      </c>
      <c r="Q904" s="195">
        <v>0</v>
      </c>
      <c r="R904" s="195">
        <f>Q904*H904</f>
        <v>0</v>
      </c>
      <c r="S904" s="195">
        <v>0</v>
      </c>
      <c r="T904" s="196">
        <f>S904*H904</f>
        <v>0</v>
      </c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R904" s="197" t="s">
        <v>258</v>
      </c>
      <c r="AT904" s="197" t="s">
        <v>184</v>
      </c>
      <c r="AU904" s="197" t="s">
        <v>86</v>
      </c>
      <c r="AY904" s="17" t="s">
        <v>182</v>
      </c>
      <c r="BE904" s="198">
        <f>IF(N904="základní",J904,0)</f>
        <v>0</v>
      </c>
      <c r="BF904" s="198">
        <f>IF(N904="snížená",J904,0)</f>
        <v>0</v>
      </c>
      <c r="BG904" s="198">
        <f>IF(N904="zákl. přenesená",J904,0)</f>
        <v>0</v>
      </c>
      <c r="BH904" s="198">
        <f>IF(N904="sníž. přenesená",J904,0)</f>
        <v>0</v>
      </c>
      <c r="BI904" s="198">
        <f>IF(N904="nulová",J904,0)</f>
        <v>0</v>
      </c>
      <c r="BJ904" s="17" t="s">
        <v>84</v>
      </c>
      <c r="BK904" s="198">
        <f>ROUND(I904*H904,2)</f>
        <v>0</v>
      </c>
      <c r="BL904" s="17" t="s">
        <v>258</v>
      </c>
      <c r="BM904" s="197" t="s">
        <v>1729</v>
      </c>
    </row>
    <row r="905" spans="1:65" s="13" customFormat="1" ht="11.25">
      <c r="B905" s="199"/>
      <c r="C905" s="200"/>
      <c r="D905" s="201" t="s">
        <v>199</v>
      </c>
      <c r="E905" s="202" t="s">
        <v>1</v>
      </c>
      <c r="F905" s="203" t="s">
        <v>1730</v>
      </c>
      <c r="G905" s="200"/>
      <c r="H905" s="204">
        <v>1</v>
      </c>
      <c r="I905" s="205"/>
      <c r="J905" s="200"/>
      <c r="K905" s="200"/>
      <c r="L905" s="206"/>
      <c r="M905" s="207"/>
      <c r="N905" s="208"/>
      <c r="O905" s="208"/>
      <c r="P905" s="208"/>
      <c r="Q905" s="208"/>
      <c r="R905" s="208"/>
      <c r="S905" s="208"/>
      <c r="T905" s="209"/>
      <c r="AT905" s="210" t="s">
        <v>199</v>
      </c>
      <c r="AU905" s="210" t="s">
        <v>86</v>
      </c>
      <c r="AV905" s="13" t="s">
        <v>86</v>
      </c>
      <c r="AW905" s="13" t="s">
        <v>32</v>
      </c>
      <c r="AX905" s="13" t="s">
        <v>84</v>
      </c>
      <c r="AY905" s="210" t="s">
        <v>182</v>
      </c>
    </row>
    <row r="906" spans="1:65" s="2" customFormat="1" ht="24">
      <c r="A906" s="34"/>
      <c r="B906" s="35"/>
      <c r="C906" s="186" t="s">
        <v>1731</v>
      </c>
      <c r="D906" s="186" t="s">
        <v>184</v>
      </c>
      <c r="E906" s="187" t="s">
        <v>1732</v>
      </c>
      <c r="F906" s="188" t="s">
        <v>1733</v>
      </c>
      <c r="G906" s="189" t="s">
        <v>1001</v>
      </c>
      <c r="H906" s="242"/>
      <c r="I906" s="191"/>
      <c r="J906" s="192">
        <f>ROUND(I906*H906,2)</f>
        <v>0</v>
      </c>
      <c r="K906" s="188" t="s">
        <v>188</v>
      </c>
      <c r="L906" s="39"/>
      <c r="M906" s="193" t="s">
        <v>1</v>
      </c>
      <c r="N906" s="194" t="s">
        <v>41</v>
      </c>
      <c r="O906" s="71"/>
      <c r="P906" s="195">
        <f>O906*H906</f>
        <v>0</v>
      </c>
      <c r="Q906" s="195">
        <v>0</v>
      </c>
      <c r="R906" s="195">
        <f>Q906*H906</f>
        <v>0</v>
      </c>
      <c r="S906" s="195">
        <v>0</v>
      </c>
      <c r="T906" s="196">
        <f>S906*H906</f>
        <v>0</v>
      </c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R906" s="197" t="s">
        <v>258</v>
      </c>
      <c r="AT906" s="197" t="s">
        <v>184</v>
      </c>
      <c r="AU906" s="197" t="s">
        <v>86</v>
      </c>
      <c r="AY906" s="17" t="s">
        <v>182</v>
      </c>
      <c r="BE906" s="198">
        <f>IF(N906="základní",J906,0)</f>
        <v>0</v>
      </c>
      <c r="BF906" s="198">
        <f>IF(N906="snížená",J906,0)</f>
        <v>0</v>
      </c>
      <c r="BG906" s="198">
        <f>IF(N906="zákl. přenesená",J906,0)</f>
        <v>0</v>
      </c>
      <c r="BH906" s="198">
        <f>IF(N906="sníž. přenesená",J906,0)</f>
        <v>0</v>
      </c>
      <c r="BI906" s="198">
        <f>IF(N906="nulová",J906,0)</f>
        <v>0</v>
      </c>
      <c r="BJ906" s="17" t="s">
        <v>84</v>
      </c>
      <c r="BK906" s="198">
        <f>ROUND(I906*H906,2)</f>
        <v>0</v>
      </c>
      <c r="BL906" s="17" t="s">
        <v>258</v>
      </c>
      <c r="BM906" s="197" t="s">
        <v>1734</v>
      </c>
    </row>
    <row r="907" spans="1:65" s="12" customFormat="1" ht="22.9" customHeight="1">
      <c r="B907" s="170"/>
      <c r="C907" s="171"/>
      <c r="D907" s="172" t="s">
        <v>75</v>
      </c>
      <c r="E907" s="184" t="s">
        <v>1735</v>
      </c>
      <c r="F907" s="184" t="s">
        <v>1736</v>
      </c>
      <c r="G907" s="171"/>
      <c r="H907" s="171"/>
      <c r="I907" s="174"/>
      <c r="J907" s="185">
        <f>BK907</f>
        <v>0</v>
      </c>
      <c r="K907" s="171"/>
      <c r="L907" s="176"/>
      <c r="M907" s="177"/>
      <c r="N907" s="178"/>
      <c r="O907" s="178"/>
      <c r="P907" s="179">
        <f>SUM(P908:P910)</f>
        <v>0</v>
      </c>
      <c r="Q907" s="178"/>
      <c r="R907" s="179">
        <f>SUM(R908:R910)</f>
        <v>0</v>
      </c>
      <c r="S907" s="178"/>
      <c r="T907" s="180">
        <f>SUM(T908:T910)</f>
        <v>0</v>
      </c>
      <c r="AR907" s="181" t="s">
        <v>86</v>
      </c>
      <c r="AT907" s="182" t="s">
        <v>75</v>
      </c>
      <c r="AU907" s="182" t="s">
        <v>84</v>
      </c>
      <c r="AY907" s="181" t="s">
        <v>182</v>
      </c>
      <c r="BK907" s="183">
        <f>SUM(BK908:BK910)</f>
        <v>0</v>
      </c>
    </row>
    <row r="908" spans="1:65" s="2" customFormat="1" ht="24">
      <c r="A908" s="34"/>
      <c r="B908" s="35"/>
      <c r="C908" s="186" t="s">
        <v>1737</v>
      </c>
      <c r="D908" s="186" t="s">
        <v>184</v>
      </c>
      <c r="E908" s="187" t="s">
        <v>1738</v>
      </c>
      <c r="F908" s="188" t="s">
        <v>1739</v>
      </c>
      <c r="G908" s="189" t="s">
        <v>187</v>
      </c>
      <c r="H908" s="190">
        <v>1251.33</v>
      </c>
      <c r="I908" s="191"/>
      <c r="J908" s="192">
        <f>ROUND(I908*H908,2)</f>
        <v>0</v>
      </c>
      <c r="K908" s="188" t="s">
        <v>1</v>
      </c>
      <c r="L908" s="39"/>
      <c r="M908" s="193" t="s">
        <v>1</v>
      </c>
      <c r="N908" s="194" t="s">
        <v>41</v>
      </c>
      <c r="O908" s="71"/>
      <c r="P908" s="195">
        <f>O908*H908</f>
        <v>0</v>
      </c>
      <c r="Q908" s="195">
        <v>0</v>
      </c>
      <c r="R908" s="195">
        <f>Q908*H908</f>
        <v>0</v>
      </c>
      <c r="S908" s="195">
        <v>0</v>
      </c>
      <c r="T908" s="196">
        <f>S908*H908</f>
        <v>0</v>
      </c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R908" s="197" t="s">
        <v>258</v>
      </c>
      <c r="AT908" s="197" t="s">
        <v>184</v>
      </c>
      <c r="AU908" s="197" t="s">
        <v>86</v>
      </c>
      <c r="AY908" s="17" t="s">
        <v>182</v>
      </c>
      <c r="BE908" s="198">
        <f>IF(N908="základní",J908,0)</f>
        <v>0</v>
      </c>
      <c r="BF908" s="198">
        <f>IF(N908="snížená",J908,0)</f>
        <v>0</v>
      </c>
      <c r="BG908" s="198">
        <f>IF(N908="zákl. přenesená",J908,0)</f>
        <v>0</v>
      </c>
      <c r="BH908" s="198">
        <f>IF(N908="sníž. přenesená",J908,0)</f>
        <v>0</v>
      </c>
      <c r="BI908" s="198">
        <f>IF(N908="nulová",J908,0)</f>
        <v>0</v>
      </c>
      <c r="BJ908" s="17" t="s">
        <v>84</v>
      </c>
      <c r="BK908" s="198">
        <f>ROUND(I908*H908,2)</f>
        <v>0</v>
      </c>
      <c r="BL908" s="17" t="s">
        <v>258</v>
      </c>
      <c r="BM908" s="197" t="s">
        <v>1740</v>
      </c>
    </row>
    <row r="909" spans="1:65" s="13" customFormat="1" ht="11.25">
      <c r="B909" s="199"/>
      <c r="C909" s="200"/>
      <c r="D909" s="201" t="s">
        <v>199</v>
      </c>
      <c r="E909" s="202" t="s">
        <v>1</v>
      </c>
      <c r="F909" s="203" t="s">
        <v>1741</v>
      </c>
      <c r="G909" s="200"/>
      <c r="H909" s="204">
        <v>1251.33</v>
      </c>
      <c r="I909" s="205"/>
      <c r="J909" s="200"/>
      <c r="K909" s="200"/>
      <c r="L909" s="206"/>
      <c r="M909" s="207"/>
      <c r="N909" s="208"/>
      <c r="O909" s="208"/>
      <c r="P909" s="208"/>
      <c r="Q909" s="208"/>
      <c r="R909" s="208"/>
      <c r="S909" s="208"/>
      <c r="T909" s="209"/>
      <c r="AT909" s="210" t="s">
        <v>199</v>
      </c>
      <c r="AU909" s="210" t="s">
        <v>86</v>
      </c>
      <c r="AV909" s="13" t="s">
        <v>86</v>
      </c>
      <c r="AW909" s="13" t="s">
        <v>32</v>
      </c>
      <c r="AX909" s="13" t="s">
        <v>84</v>
      </c>
      <c r="AY909" s="210" t="s">
        <v>182</v>
      </c>
    </row>
    <row r="910" spans="1:65" s="2" customFormat="1" ht="24">
      <c r="A910" s="34"/>
      <c r="B910" s="35"/>
      <c r="C910" s="186" t="s">
        <v>1742</v>
      </c>
      <c r="D910" s="186" t="s">
        <v>184</v>
      </c>
      <c r="E910" s="187" t="s">
        <v>1743</v>
      </c>
      <c r="F910" s="188" t="s">
        <v>1744</v>
      </c>
      <c r="G910" s="189" t="s">
        <v>1001</v>
      </c>
      <c r="H910" s="242"/>
      <c r="I910" s="191"/>
      <c r="J910" s="192">
        <f>ROUND(I910*H910,2)</f>
        <v>0</v>
      </c>
      <c r="K910" s="188" t="s">
        <v>188</v>
      </c>
      <c r="L910" s="39"/>
      <c r="M910" s="193" t="s">
        <v>1</v>
      </c>
      <c r="N910" s="194" t="s">
        <v>41</v>
      </c>
      <c r="O910" s="71"/>
      <c r="P910" s="195">
        <f>O910*H910</f>
        <v>0</v>
      </c>
      <c r="Q910" s="195">
        <v>0</v>
      </c>
      <c r="R910" s="195">
        <f>Q910*H910</f>
        <v>0</v>
      </c>
      <c r="S910" s="195">
        <v>0</v>
      </c>
      <c r="T910" s="196">
        <f>S910*H910</f>
        <v>0</v>
      </c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R910" s="197" t="s">
        <v>258</v>
      </c>
      <c r="AT910" s="197" t="s">
        <v>184</v>
      </c>
      <c r="AU910" s="197" t="s">
        <v>86</v>
      </c>
      <c r="AY910" s="17" t="s">
        <v>182</v>
      </c>
      <c r="BE910" s="198">
        <f>IF(N910="základní",J910,0)</f>
        <v>0</v>
      </c>
      <c r="BF910" s="198">
        <f>IF(N910="snížená",J910,0)</f>
        <v>0</v>
      </c>
      <c r="BG910" s="198">
        <f>IF(N910="zákl. přenesená",J910,0)</f>
        <v>0</v>
      </c>
      <c r="BH910" s="198">
        <f>IF(N910="sníž. přenesená",J910,0)</f>
        <v>0</v>
      </c>
      <c r="BI910" s="198">
        <f>IF(N910="nulová",J910,0)</f>
        <v>0</v>
      </c>
      <c r="BJ910" s="17" t="s">
        <v>84</v>
      </c>
      <c r="BK910" s="198">
        <f>ROUND(I910*H910,2)</f>
        <v>0</v>
      </c>
      <c r="BL910" s="17" t="s">
        <v>258</v>
      </c>
      <c r="BM910" s="197" t="s">
        <v>1745</v>
      </c>
    </row>
    <row r="911" spans="1:65" s="12" customFormat="1" ht="22.9" customHeight="1">
      <c r="B911" s="170"/>
      <c r="C911" s="171"/>
      <c r="D911" s="172" t="s">
        <v>75</v>
      </c>
      <c r="E911" s="184" t="s">
        <v>1746</v>
      </c>
      <c r="F911" s="184" t="s">
        <v>1747</v>
      </c>
      <c r="G911" s="171"/>
      <c r="H911" s="171"/>
      <c r="I911" s="174"/>
      <c r="J911" s="185">
        <f>BK911</f>
        <v>0</v>
      </c>
      <c r="K911" s="171"/>
      <c r="L911" s="176"/>
      <c r="M911" s="177"/>
      <c r="N911" s="178"/>
      <c r="O911" s="178"/>
      <c r="P911" s="179">
        <f>SUM(P912:P944)</f>
        <v>0</v>
      </c>
      <c r="Q911" s="178"/>
      <c r="R911" s="179">
        <f>SUM(R912:R944)</f>
        <v>5.4057677199999992</v>
      </c>
      <c r="S911" s="178"/>
      <c r="T911" s="180">
        <f>SUM(T912:T944)</f>
        <v>0</v>
      </c>
      <c r="AR911" s="181" t="s">
        <v>86</v>
      </c>
      <c r="AT911" s="182" t="s">
        <v>75</v>
      </c>
      <c r="AU911" s="182" t="s">
        <v>84</v>
      </c>
      <c r="AY911" s="181" t="s">
        <v>182</v>
      </c>
      <c r="BK911" s="183">
        <f>SUM(BK912:BK944)</f>
        <v>0</v>
      </c>
    </row>
    <row r="912" spans="1:65" s="2" customFormat="1" ht="16.5" customHeight="1">
      <c r="A912" s="34"/>
      <c r="B912" s="35"/>
      <c r="C912" s="186" t="s">
        <v>1748</v>
      </c>
      <c r="D912" s="186" t="s">
        <v>184</v>
      </c>
      <c r="E912" s="187" t="s">
        <v>1749</v>
      </c>
      <c r="F912" s="188" t="s">
        <v>1750</v>
      </c>
      <c r="G912" s="189" t="s">
        <v>187</v>
      </c>
      <c r="H912" s="190">
        <v>650.23</v>
      </c>
      <c r="I912" s="191"/>
      <c r="J912" s="192">
        <f>ROUND(I912*H912,2)</f>
        <v>0</v>
      </c>
      <c r="K912" s="188" t="s">
        <v>1</v>
      </c>
      <c r="L912" s="39"/>
      <c r="M912" s="193" t="s">
        <v>1</v>
      </c>
      <c r="N912" s="194" t="s">
        <v>41</v>
      </c>
      <c r="O912" s="71"/>
      <c r="P912" s="195">
        <f>O912*H912</f>
        <v>0</v>
      </c>
      <c r="Q912" s="195">
        <v>0</v>
      </c>
      <c r="R912" s="195">
        <f>Q912*H912</f>
        <v>0</v>
      </c>
      <c r="S912" s="195">
        <v>0</v>
      </c>
      <c r="T912" s="196">
        <f>S912*H912</f>
        <v>0</v>
      </c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R912" s="197" t="s">
        <v>258</v>
      </c>
      <c r="AT912" s="197" t="s">
        <v>184</v>
      </c>
      <c r="AU912" s="197" t="s">
        <v>86</v>
      </c>
      <c r="AY912" s="17" t="s">
        <v>182</v>
      </c>
      <c r="BE912" s="198">
        <f>IF(N912="základní",J912,0)</f>
        <v>0</v>
      </c>
      <c r="BF912" s="198">
        <f>IF(N912="snížená",J912,0)</f>
        <v>0</v>
      </c>
      <c r="BG912" s="198">
        <f>IF(N912="zákl. přenesená",J912,0)</f>
        <v>0</v>
      </c>
      <c r="BH912" s="198">
        <f>IF(N912="sníž. přenesená",J912,0)</f>
        <v>0</v>
      </c>
      <c r="BI912" s="198">
        <f>IF(N912="nulová",J912,0)</f>
        <v>0</v>
      </c>
      <c r="BJ912" s="17" t="s">
        <v>84</v>
      </c>
      <c r="BK912" s="198">
        <f>ROUND(I912*H912,2)</f>
        <v>0</v>
      </c>
      <c r="BL912" s="17" t="s">
        <v>258</v>
      </c>
      <c r="BM912" s="197" t="s">
        <v>1751</v>
      </c>
    </row>
    <row r="913" spans="1:65" s="13" customFormat="1" ht="11.25">
      <c r="B913" s="199"/>
      <c r="C913" s="200"/>
      <c r="D913" s="201" t="s">
        <v>199</v>
      </c>
      <c r="E913" s="202" t="s">
        <v>1</v>
      </c>
      <c r="F913" s="203" t="s">
        <v>1752</v>
      </c>
      <c r="G913" s="200"/>
      <c r="H913" s="204">
        <v>650.23</v>
      </c>
      <c r="I913" s="205"/>
      <c r="J913" s="200"/>
      <c r="K913" s="200"/>
      <c r="L913" s="206"/>
      <c r="M913" s="207"/>
      <c r="N913" s="208"/>
      <c r="O913" s="208"/>
      <c r="P913" s="208"/>
      <c r="Q913" s="208"/>
      <c r="R913" s="208"/>
      <c r="S913" s="208"/>
      <c r="T913" s="209"/>
      <c r="AT913" s="210" t="s">
        <v>199</v>
      </c>
      <c r="AU913" s="210" t="s">
        <v>86</v>
      </c>
      <c r="AV913" s="13" t="s">
        <v>86</v>
      </c>
      <c r="AW913" s="13" t="s">
        <v>32</v>
      </c>
      <c r="AX913" s="13" t="s">
        <v>84</v>
      </c>
      <c r="AY913" s="210" t="s">
        <v>182</v>
      </c>
    </row>
    <row r="914" spans="1:65" s="2" customFormat="1" ht="16.5" customHeight="1">
      <c r="A914" s="34"/>
      <c r="B914" s="35"/>
      <c r="C914" s="186" t="s">
        <v>1753</v>
      </c>
      <c r="D914" s="186" t="s">
        <v>184</v>
      </c>
      <c r="E914" s="187" t="s">
        <v>1754</v>
      </c>
      <c r="F914" s="188" t="s">
        <v>1755</v>
      </c>
      <c r="G914" s="189" t="s">
        <v>187</v>
      </c>
      <c r="H914" s="190">
        <v>173.93700000000001</v>
      </c>
      <c r="I914" s="191"/>
      <c r="J914" s="192">
        <f>ROUND(I914*H914,2)</f>
        <v>0</v>
      </c>
      <c r="K914" s="188" t="s">
        <v>1</v>
      </c>
      <c r="L914" s="39"/>
      <c r="M914" s="193" t="s">
        <v>1</v>
      </c>
      <c r="N914" s="194" t="s">
        <v>41</v>
      </c>
      <c r="O914" s="71"/>
      <c r="P914" s="195">
        <f>O914*H914</f>
        <v>0</v>
      </c>
      <c r="Q914" s="195">
        <v>0</v>
      </c>
      <c r="R914" s="195">
        <f>Q914*H914</f>
        <v>0</v>
      </c>
      <c r="S914" s="195">
        <v>0</v>
      </c>
      <c r="T914" s="196">
        <f>S914*H914</f>
        <v>0</v>
      </c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R914" s="197" t="s">
        <v>258</v>
      </c>
      <c r="AT914" s="197" t="s">
        <v>184</v>
      </c>
      <c r="AU914" s="197" t="s">
        <v>86</v>
      </c>
      <c r="AY914" s="17" t="s">
        <v>182</v>
      </c>
      <c r="BE914" s="198">
        <f>IF(N914="základní",J914,0)</f>
        <v>0</v>
      </c>
      <c r="BF914" s="198">
        <f>IF(N914="snížená",J914,0)</f>
        <v>0</v>
      </c>
      <c r="BG914" s="198">
        <f>IF(N914="zákl. přenesená",J914,0)</f>
        <v>0</v>
      </c>
      <c r="BH914" s="198">
        <f>IF(N914="sníž. přenesená",J914,0)</f>
        <v>0</v>
      </c>
      <c r="BI914" s="198">
        <f>IF(N914="nulová",J914,0)</f>
        <v>0</v>
      </c>
      <c r="BJ914" s="17" t="s">
        <v>84</v>
      </c>
      <c r="BK914" s="198">
        <f>ROUND(I914*H914,2)</f>
        <v>0</v>
      </c>
      <c r="BL914" s="17" t="s">
        <v>258</v>
      </c>
      <c r="BM914" s="197" t="s">
        <v>1756</v>
      </c>
    </row>
    <row r="915" spans="1:65" s="13" customFormat="1" ht="22.5">
      <c r="B915" s="199"/>
      <c r="C915" s="200"/>
      <c r="D915" s="201" t="s">
        <v>199</v>
      </c>
      <c r="E915" s="202" t="s">
        <v>1</v>
      </c>
      <c r="F915" s="203" t="s">
        <v>1757</v>
      </c>
      <c r="G915" s="200"/>
      <c r="H915" s="204">
        <v>173.93700000000001</v>
      </c>
      <c r="I915" s="205"/>
      <c r="J915" s="200"/>
      <c r="K915" s="200"/>
      <c r="L915" s="206"/>
      <c r="M915" s="207"/>
      <c r="N915" s="208"/>
      <c r="O915" s="208"/>
      <c r="P915" s="208"/>
      <c r="Q915" s="208"/>
      <c r="R915" s="208"/>
      <c r="S915" s="208"/>
      <c r="T915" s="209"/>
      <c r="AT915" s="210" t="s">
        <v>199</v>
      </c>
      <c r="AU915" s="210" t="s">
        <v>86</v>
      </c>
      <c r="AV915" s="13" t="s">
        <v>86</v>
      </c>
      <c r="AW915" s="13" t="s">
        <v>32</v>
      </c>
      <c r="AX915" s="13" t="s">
        <v>84</v>
      </c>
      <c r="AY915" s="210" t="s">
        <v>182</v>
      </c>
    </row>
    <row r="916" spans="1:65" s="2" customFormat="1" ht="16.5" customHeight="1">
      <c r="A916" s="34"/>
      <c r="B916" s="35"/>
      <c r="C916" s="186" t="s">
        <v>1758</v>
      </c>
      <c r="D916" s="186" t="s">
        <v>184</v>
      </c>
      <c r="E916" s="187" t="s">
        <v>1759</v>
      </c>
      <c r="F916" s="188" t="s">
        <v>1760</v>
      </c>
      <c r="G916" s="189" t="s">
        <v>187</v>
      </c>
      <c r="H916" s="190">
        <v>120.84</v>
      </c>
      <c r="I916" s="191"/>
      <c r="J916" s="192">
        <f>ROUND(I916*H916,2)</f>
        <v>0</v>
      </c>
      <c r="K916" s="188" t="s">
        <v>1</v>
      </c>
      <c r="L916" s="39"/>
      <c r="M916" s="193" t="s">
        <v>1</v>
      </c>
      <c r="N916" s="194" t="s">
        <v>41</v>
      </c>
      <c r="O916" s="71"/>
      <c r="P916" s="195">
        <f>O916*H916</f>
        <v>0</v>
      </c>
      <c r="Q916" s="195">
        <v>0</v>
      </c>
      <c r="R916" s="195">
        <f>Q916*H916</f>
        <v>0</v>
      </c>
      <c r="S916" s="195">
        <v>0</v>
      </c>
      <c r="T916" s="196">
        <f>S916*H916</f>
        <v>0</v>
      </c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R916" s="197" t="s">
        <v>258</v>
      </c>
      <c r="AT916" s="197" t="s">
        <v>184</v>
      </c>
      <c r="AU916" s="197" t="s">
        <v>86</v>
      </c>
      <c r="AY916" s="17" t="s">
        <v>182</v>
      </c>
      <c r="BE916" s="198">
        <f>IF(N916="základní",J916,0)</f>
        <v>0</v>
      </c>
      <c r="BF916" s="198">
        <f>IF(N916="snížená",J916,0)</f>
        <v>0</v>
      </c>
      <c r="BG916" s="198">
        <f>IF(N916="zákl. přenesená",J916,0)</f>
        <v>0</v>
      </c>
      <c r="BH916" s="198">
        <f>IF(N916="sníž. přenesená",J916,0)</f>
        <v>0</v>
      </c>
      <c r="BI916" s="198">
        <f>IF(N916="nulová",J916,0)</f>
        <v>0</v>
      </c>
      <c r="BJ916" s="17" t="s">
        <v>84</v>
      </c>
      <c r="BK916" s="198">
        <f>ROUND(I916*H916,2)</f>
        <v>0</v>
      </c>
      <c r="BL916" s="17" t="s">
        <v>258</v>
      </c>
      <c r="BM916" s="197" t="s">
        <v>1761</v>
      </c>
    </row>
    <row r="917" spans="1:65" s="2" customFormat="1" ht="33" customHeight="1">
      <c r="A917" s="34"/>
      <c r="B917" s="35"/>
      <c r="C917" s="186" t="s">
        <v>1762</v>
      </c>
      <c r="D917" s="186" t="s">
        <v>184</v>
      </c>
      <c r="E917" s="187" t="s">
        <v>1763</v>
      </c>
      <c r="F917" s="188" t="s">
        <v>1764</v>
      </c>
      <c r="G917" s="189" t="s">
        <v>187</v>
      </c>
      <c r="H917" s="190">
        <v>999.81200000000001</v>
      </c>
      <c r="I917" s="191"/>
      <c r="J917" s="192">
        <f>ROUND(I917*H917,2)</f>
        <v>0</v>
      </c>
      <c r="K917" s="188" t="s">
        <v>188</v>
      </c>
      <c r="L917" s="39"/>
      <c r="M917" s="193" t="s">
        <v>1</v>
      </c>
      <c r="N917" s="194" t="s">
        <v>41</v>
      </c>
      <c r="O917" s="71"/>
      <c r="P917" s="195">
        <f>O917*H917</f>
        <v>0</v>
      </c>
      <c r="Q917" s="195">
        <v>3.0000000000000001E-5</v>
      </c>
      <c r="R917" s="195">
        <f>Q917*H917</f>
        <v>2.9994360000000001E-2</v>
      </c>
      <c r="S917" s="195">
        <v>0</v>
      </c>
      <c r="T917" s="196">
        <f>S917*H917</f>
        <v>0</v>
      </c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R917" s="197" t="s">
        <v>258</v>
      </c>
      <c r="AT917" s="197" t="s">
        <v>184</v>
      </c>
      <c r="AU917" s="197" t="s">
        <v>86</v>
      </c>
      <c r="AY917" s="17" t="s">
        <v>182</v>
      </c>
      <c r="BE917" s="198">
        <f>IF(N917="základní",J917,0)</f>
        <v>0</v>
      </c>
      <c r="BF917" s="198">
        <f>IF(N917="snížená",J917,0)</f>
        <v>0</v>
      </c>
      <c r="BG917" s="198">
        <f>IF(N917="zákl. přenesená",J917,0)</f>
        <v>0</v>
      </c>
      <c r="BH917" s="198">
        <f>IF(N917="sníž. přenesená",J917,0)</f>
        <v>0</v>
      </c>
      <c r="BI917" s="198">
        <f>IF(N917="nulová",J917,0)</f>
        <v>0</v>
      </c>
      <c r="BJ917" s="17" t="s">
        <v>84</v>
      </c>
      <c r="BK917" s="198">
        <f>ROUND(I917*H917,2)</f>
        <v>0</v>
      </c>
      <c r="BL917" s="17" t="s">
        <v>258</v>
      </c>
      <c r="BM917" s="197" t="s">
        <v>1765</v>
      </c>
    </row>
    <row r="918" spans="1:65" s="15" customFormat="1" ht="11.25">
      <c r="B918" s="222"/>
      <c r="C918" s="223"/>
      <c r="D918" s="201" t="s">
        <v>199</v>
      </c>
      <c r="E918" s="224" t="s">
        <v>1</v>
      </c>
      <c r="F918" s="225" t="s">
        <v>1766</v>
      </c>
      <c r="G918" s="223"/>
      <c r="H918" s="224" t="s">
        <v>1</v>
      </c>
      <c r="I918" s="226"/>
      <c r="J918" s="223"/>
      <c r="K918" s="223"/>
      <c r="L918" s="227"/>
      <c r="M918" s="228"/>
      <c r="N918" s="229"/>
      <c r="O918" s="229"/>
      <c r="P918" s="229"/>
      <c r="Q918" s="229"/>
      <c r="R918" s="229"/>
      <c r="S918" s="229"/>
      <c r="T918" s="230"/>
      <c r="AT918" s="231" t="s">
        <v>199</v>
      </c>
      <c r="AU918" s="231" t="s">
        <v>86</v>
      </c>
      <c r="AV918" s="15" t="s">
        <v>84</v>
      </c>
      <c r="AW918" s="15" t="s">
        <v>32</v>
      </c>
      <c r="AX918" s="15" t="s">
        <v>76</v>
      </c>
      <c r="AY918" s="231" t="s">
        <v>182</v>
      </c>
    </row>
    <row r="919" spans="1:65" s="13" customFormat="1" ht="22.5">
      <c r="B919" s="199"/>
      <c r="C919" s="200"/>
      <c r="D919" s="201" t="s">
        <v>199</v>
      </c>
      <c r="E919" s="202" t="s">
        <v>1</v>
      </c>
      <c r="F919" s="203" t="s">
        <v>1767</v>
      </c>
      <c r="G919" s="200"/>
      <c r="H919" s="204">
        <v>173.79</v>
      </c>
      <c r="I919" s="205"/>
      <c r="J919" s="200"/>
      <c r="K919" s="200"/>
      <c r="L919" s="206"/>
      <c r="M919" s="207"/>
      <c r="N919" s="208"/>
      <c r="O919" s="208"/>
      <c r="P919" s="208"/>
      <c r="Q919" s="208"/>
      <c r="R919" s="208"/>
      <c r="S919" s="208"/>
      <c r="T919" s="209"/>
      <c r="AT919" s="210" t="s">
        <v>199</v>
      </c>
      <c r="AU919" s="210" t="s">
        <v>86</v>
      </c>
      <c r="AV919" s="13" t="s">
        <v>86</v>
      </c>
      <c r="AW919" s="13" t="s">
        <v>32</v>
      </c>
      <c r="AX919" s="13" t="s">
        <v>76</v>
      </c>
      <c r="AY919" s="210" t="s">
        <v>182</v>
      </c>
    </row>
    <row r="920" spans="1:65" s="13" customFormat="1" ht="11.25">
      <c r="B920" s="199"/>
      <c r="C920" s="200"/>
      <c r="D920" s="201" t="s">
        <v>199</v>
      </c>
      <c r="E920" s="202" t="s">
        <v>1</v>
      </c>
      <c r="F920" s="203" t="s">
        <v>1768</v>
      </c>
      <c r="G920" s="200"/>
      <c r="H920" s="204">
        <v>295.66000000000003</v>
      </c>
      <c r="I920" s="205"/>
      <c r="J920" s="200"/>
      <c r="K920" s="200"/>
      <c r="L920" s="206"/>
      <c r="M920" s="207"/>
      <c r="N920" s="208"/>
      <c r="O920" s="208"/>
      <c r="P920" s="208"/>
      <c r="Q920" s="208"/>
      <c r="R920" s="208"/>
      <c r="S920" s="208"/>
      <c r="T920" s="209"/>
      <c r="AT920" s="210" t="s">
        <v>199</v>
      </c>
      <c r="AU920" s="210" t="s">
        <v>86</v>
      </c>
      <c r="AV920" s="13" t="s">
        <v>86</v>
      </c>
      <c r="AW920" s="13" t="s">
        <v>32</v>
      </c>
      <c r="AX920" s="13" t="s">
        <v>76</v>
      </c>
      <c r="AY920" s="210" t="s">
        <v>182</v>
      </c>
    </row>
    <row r="921" spans="1:65" s="13" customFormat="1" ht="11.25">
      <c r="B921" s="199"/>
      <c r="C921" s="200"/>
      <c r="D921" s="201" t="s">
        <v>199</v>
      </c>
      <c r="E921" s="202" t="s">
        <v>1</v>
      </c>
      <c r="F921" s="203" t="s">
        <v>1769</v>
      </c>
      <c r="G921" s="200"/>
      <c r="H921" s="204">
        <v>63.28</v>
      </c>
      <c r="I921" s="205"/>
      <c r="J921" s="200"/>
      <c r="K921" s="200"/>
      <c r="L921" s="206"/>
      <c r="M921" s="207"/>
      <c r="N921" s="208"/>
      <c r="O921" s="208"/>
      <c r="P921" s="208"/>
      <c r="Q921" s="208"/>
      <c r="R921" s="208"/>
      <c r="S921" s="208"/>
      <c r="T921" s="209"/>
      <c r="AT921" s="210" t="s">
        <v>199</v>
      </c>
      <c r="AU921" s="210" t="s">
        <v>86</v>
      </c>
      <c r="AV921" s="13" t="s">
        <v>86</v>
      </c>
      <c r="AW921" s="13" t="s">
        <v>32</v>
      </c>
      <c r="AX921" s="13" t="s">
        <v>76</v>
      </c>
      <c r="AY921" s="210" t="s">
        <v>182</v>
      </c>
    </row>
    <row r="922" spans="1:65" s="13" customFormat="1" ht="22.5">
      <c r="B922" s="199"/>
      <c r="C922" s="200"/>
      <c r="D922" s="201" t="s">
        <v>199</v>
      </c>
      <c r="E922" s="202" t="s">
        <v>1</v>
      </c>
      <c r="F922" s="203" t="s">
        <v>1770</v>
      </c>
      <c r="G922" s="200"/>
      <c r="H922" s="204">
        <v>376.19</v>
      </c>
      <c r="I922" s="205"/>
      <c r="J922" s="200"/>
      <c r="K922" s="200"/>
      <c r="L922" s="206"/>
      <c r="M922" s="207"/>
      <c r="N922" s="208"/>
      <c r="O922" s="208"/>
      <c r="P922" s="208"/>
      <c r="Q922" s="208"/>
      <c r="R922" s="208"/>
      <c r="S922" s="208"/>
      <c r="T922" s="209"/>
      <c r="AT922" s="210" t="s">
        <v>199</v>
      </c>
      <c r="AU922" s="210" t="s">
        <v>86</v>
      </c>
      <c r="AV922" s="13" t="s">
        <v>86</v>
      </c>
      <c r="AW922" s="13" t="s">
        <v>32</v>
      </c>
      <c r="AX922" s="13" t="s">
        <v>76</v>
      </c>
      <c r="AY922" s="210" t="s">
        <v>182</v>
      </c>
    </row>
    <row r="923" spans="1:65" s="14" customFormat="1" ht="11.25">
      <c r="B923" s="211"/>
      <c r="C923" s="212"/>
      <c r="D923" s="201" t="s">
        <v>199</v>
      </c>
      <c r="E923" s="213" t="s">
        <v>1</v>
      </c>
      <c r="F923" s="214" t="s">
        <v>244</v>
      </c>
      <c r="G923" s="212"/>
      <c r="H923" s="215">
        <v>908.92000000000007</v>
      </c>
      <c r="I923" s="216"/>
      <c r="J923" s="212"/>
      <c r="K923" s="212"/>
      <c r="L923" s="217"/>
      <c r="M923" s="218"/>
      <c r="N923" s="219"/>
      <c r="O923" s="219"/>
      <c r="P923" s="219"/>
      <c r="Q923" s="219"/>
      <c r="R923" s="219"/>
      <c r="S923" s="219"/>
      <c r="T923" s="220"/>
      <c r="AT923" s="221" t="s">
        <v>199</v>
      </c>
      <c r="AU923" s="221" t="s">
        <v>86</v>
      </c>
      <c r="AV923" s="14" t="s">
        <v>189</v>
      </c>
      <c r="AW923" s="14" t="s">
        <v>32</v>
      </c>
      <c r="AX923" s="14" t="s">
        <v>76</v>
      </c>
      <c r="AY923" s="221" t="s">
        <v>182</v>
      </c>
    </row>
    <row r="924" spans="1:65" s="13" customFormat="1" ht="11.25">
      <c r="B924" s="199"/>
      <c r="C924" s="200"/>
      <c r="D924" s="201" t="s">
        <v>199</v>
      </c>
      <c r="E924" s="202" t="s">
        <v>1</v>
      </c>
      <c r="F924" s="203" t="s">
        <v>1771</v>
      </c>
      <c r="G924" s="200"/>
      <c r="H924" s="204">
        <v>999.81200000000001</v>
      </c>
      <c r="I924" s="205"/>
      <c r="J924" s="200"/>
      <c r="K924" s="200"/>
      <c r="L924" s="206"/>
      <c r="M924" s="207"/>
      <c r="N924" s="208"/>
      <c r="O924" s="208"/>
      <c r="P924" s="208"/>
      <c r="Q924" s="208"/>
      <c r="R924" s="208"/>
      <c r="S924" s="208"/>
      <c r="T924" s="209"/>
      <c r="AT924" s="210" t="s">
        <v>199</v>
      </c>
      <c r="AU924" s="210" t="s">
        <v>86</v>
      </c>
      <c r="AV924" s="13" t="s">
        <v>86</v>
      </c>
      <c r="AW924" s="13" t="s">
        <v>32</v>
      </c>
      <c r="AX924" s="13" t="s">
        <v>84</v>
      </c>
      <c r="AY924" s="210" t="s">
        <v>182</v>
      </c>
    </row>
    <row r="925" spans="1:65" s="2" customFormat="1" ht="16.5" customHeight="1">
      <c r="A925" s="34"/>
      <c r="B925" s="35"/>
      <c r="C925" s="186" t="s">
        <v>1772</v>
      </c>
      <c r="D925" s="186" t="s">
        <v>184</v>
      </c>
      <c r="E925" s="187" t="s">
        <v>1773</v>
      </c>
      <c r="F925" s="188" t="s">
        <v>1774</v>
      </c>
      <c r="G925" s="189" t="s">
        <v>232</v>
      </c>
      <c r="H925" s="190">
        <v>39</v>
      </c>
      <c r="I925" s="191"/>
      <c r="J925" s="192">
        <f>ROUND(I925*H925,2)</f>
        <v>0</v>
      </c>
      <c r="K925" s="188" t="s">
        <v>188</v>
      </c>
      <c r="L925" s="39"/>
      <c r="M925" s="193" t="s">
        <v>1</v>
      </c>
      <c r="N925" s="194" t="s">
        <v>41</v>
      </c>
      <c r="O925" s="71"/>
      <c r="P925" s="195">
        <f>O925*H925</f>
        <v>0</v>
      </c>
      <c r="Q925" s="195">
        <v>4.0000000000000003E-5</v>
      </c>
      <c r="R925" s="195">
        <f>Q925*H925</f>
        <v>1.5600000000000002E-3</v>
      </c>
      <c r="S925" s="195">
        <v>0</v>
      </c>
      <c r="T925" s="196">
        <f>S925*H925</f>
        <v>0</v>
      </c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R925" s="197" t="s">
        <v>258</v>
      </c>
      <c r="AT925" s="197" t="s">
        <v>184</v>
      </c>
      <c r="AU925" s="197" t="s">
        <v>86</v>
      </c>
      <c r="AY925" s="17" t="s">
        <v>182</v>
      </c>
      <c r="BE925" s="198">
        <f>IF(N925="základní",J925,0)</f>
        <v>0</v>
      </c>
      <c r="BF925" s="198">
        <f>IF(N925="snížená",J925,0)</f>
        <v>0</v>
      </c>
      <c r="BG925" s="198">
        <f>IF(N925="zákl. přenesená",J925,0)</f>
        <v>0</v>
      </c>
      <c r="BH925" s="198">
        <f>IF(N925="sníž. přenesená",J925,0)</f>
        <v>0</v>
      </c>
      <c r="BI925" s="198">
        <f>IF(N925="nulová",J925,0)</f>
        <v>0</v>
      </c>
      <c r="BJ925" s="17" t="s">
        <v>84</v>
      </c>
      <c r="BK925" s="198">
        <f>ROUND(I925*H925,2)</f>
        <v>0</v>
      </c>
      <c r="BL925" s="17" t="s">
        <v>258</v>
      </c>
      <c r="BM925" s="197" t="s">
        <v>1775</v>
      </c>
    </row>
    <row r="926" spans="1:65" s="13" customFormat="1" ht="11.25">
      <c r="B926" s="199"/>
      <c r="C926" s="200"/>
      <c r="D926" s="201" t="s">
        <v>199</v>
      </c>
      <c r="E926" s="202" t="s">
        <v>1</v>
      </c>
      <c r="F926" s="203" t="s">
        <v>573</v>
      </c>
      <c r="G926" s="200"/>
      <c r="H926" s="204">
        <v>39</v>
      </c>
      <c r="I926" s="205"/>
      <c r="J926" s="200"/>
      <c r="K926" s="200"/>
      <c r="L926" s="206"/>
      <c r="M926" s="207"/>
      <c r="N926" s="208"/>
      <c r="O926" s="208"/>
      <c r="P926" s="208"/>
      <c r="Q926" s="208"/>
      <c r="R926" s="208"/>
      <c r="S926" s="208"/>
      <c r="T926" s="209"/>
      <c r="AT926" s="210" t="s">
        <v>199</v>
      </c>
      <c r="AU926" s="210" t="s">
        <v>86</v>
      </c>
      <c r="AV926" s="13" t="s">
        <v>86</v>
      </c>
      <c r="AW926" s="13" t="s">
        <v>32</v>
      </c>
      <c r="AX926" s="13" t="s">
        <v>84</v>
      </c>
      <c r="AY926" s="210" t="s">
        <v>182</v>
      </c>
    </row>
    <row r="927" spans="1:65" s="2" customFormat="1" ht="21.75" customHeight="1">
      <c r="A927" s="34"/>
      <c r="B927" s="35"/>
      <c r="C927" s="186" t="s">
        <v>1776</v>
      </c>
      <c r="D927" s="186" t="s">
        <v>184</v>
      </c>
      <c r="E927" s="187" t="s">
        <v>1777</v>
      </c>
      <c r="F927" s="188" t="s">
        <v>1778</v>
      </c>
      <c r="G927" s="189" t="s">
        <v>232</v>
      </c>
      <c r="H927" s="190">
        <v>39</v>
      </c>
      <c r="I927" s="191"/>
      <c r="J927" s="192">
        <f>ROUND(I927*H927,2)</f>
        <v>0</v>
      </c>
      <c r="K927" s="188" t="s">
        <v>188</v>
      </c>
      <c r="L927" s="39"/>
      <c r="M927" s="193" t="s">
        <v>1</v>
      </c>
      <c r="N927" s="194" t="s">
        <v>41</v>
      </c>
      <c r="O927" s="71"/>
      <c r="P927" s="195">
        <f>O927*H927</f>
        <v>0</v>
      </c>
      <c r="Q927" s="195">
        <v>2.0000000000000002E-5</v>
      </c>
      <c r="R927" s="195">
        <f>Q927*H927</f>
        <v>7.8000000000000009E-4</v>
      </c>
      <c r="S927" s="195">
        <v>0</v>
      </c>
      <c r="T927" s="196">
        <f>S927*H927</f>
        <v>0</v>
      </c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R927" s="197" t="s">
        <v>258</v>
      </c>
      <c r="AT927" s="197" t="s">
        <v>184</v>
      </c>
      <c r="AU927" s="197" t="s">
        <v>86</v>
      </c>
      <c r="AY927" s="17" t="s">
        <v>182</v>
      </c>
      <c r="BE927" s="198">
        <f>IF(N927="základní",J927,0)</f>
        <v>0</v>
      </c>
      <c r="BF927" s="198">
        <f>IF(N927="snížená",J927,0)</f>
        <v>0</v>
      </c>
      <c r="BG927" s="198">
        <f>IF(N927="zákl. přenesená",J927,0)</f>
        <v>0</v>
      </c>
      <c r="BH927" s="198">
        <f>IF(N927="sníž. přenesená",J927,0)</f>
        <v>0</v>
      </c>
      <c r="BI927" s="198">
        <f>IF(N927="nulová",J927,0)</f>
        <v>0</v>
      </c>
      <c r="BJ927" s="17" t="s">
        <v>84</v>
      </c>
      <c r="BK927" s="198">
        <f>ROUND(I927*H927,2)</f>
        <v>0</v>
      </c>
      <c r="BL927" s="17" t="s">
        <v>258</v>
      </c>
      <c r="BM927" s="197" t="s">
        <v>1779</v>
      </c>
    </row>
    <row r="928" spans="1:65" s="2" customFormat="1" ht="24">
      <c r="A928" s="34"/>
      <c r="B928" s="35"/>
      <c r="C928" s="186" t="s">
        <v>1780</v>
      </c>
      <c r="D928" s="186" t="s">
        <v>184</v>
      </c>
      <c r="E928" s="187" t="s">
        <v>1781</v>
      </c>
      <c r="F928" s="188" t="s">
        <v>1782</v>
      </c>
      <c r="G928" s="189" t="s">
        <v>187</v>
      </c>
      <c r="H928" s="190">
        <v>999.81200000000001</v>
      </c>
      <c r="I928" s="191"/>
      <c r="J928" s="192">
        <f>ROUND(I928*H928,2)</f>
        <v>0</v>
      </c>
      <c r="K928" s="188" t="s">
        <v>188</v>
      </c>
      <c r="L928" s="39"/>
      <c r="M928" s="193" t="s">
        <v>1</v>
      </c>
      <c r="N928" s="194" t="s">
        <v>41</v>
      </c>
      <c r="O928" s="71"/>
      <c r="P928" s="195">
        <f>O928*H928</f>
        <v>0</v>
      </c>
      <c r="Q928" s="195">
        <v>4.5500000000000002E-3</v>
      </c>
      <c r="R928" s="195">
        <f>Q928*H928</f>
        <v>4.5491446</v>
      </c>
      <c r="S928" s="195">
        <v>0</v>
      </c>
      <c r="T928" s="196">
        <f>S928*H928</f>
        <v>0</v>
      </c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R928" s="197" t="s">
        <v>258</v>
      </c>
      <c r="AT928" s="197" t="s">
        <v>184</v>
      </c>
      <c r="AU928" s="197" t="s">
        <v>86</v>
      </c>
      <c r="AY928" s="17" t="s">
        <v>182</v>
      </c>
      <c r="BE928" s="198">
        <f>IF(N928="základní",J928,0)</f>
        <v>0</v>
      </c>
      <c r="BF928" s="198">
        <f>IF(N928="snížená",J928,0)</f>
        <v>0</v>
      </c>
      <c r="BG928" s="198">
        <f>IF(N928="zákl. přenesená",J928,0)</f>
        <v>0</v>
      </c>
      <c r="BH928" s="198">
        <f>IF(N928="sníž. přenesená",J928,0)</f>
        <v>0</v>
      </c>
      <c r="BI928" s="198">
        <f>IF(N928="nulová",J928,0)</f>
        <v>0</v>
      </c>
      <c r="BJ928" s="17" t="s">
        <v>84</v>
      </c>
      <c r="BK928" s="198">
        <f>ROUND(I928*H928,2)</f>
        <v>0</v>
      </c>
      <c r="BL928" s="17" t="s">
        <v>258</v>
      </c>
      <c r="BM928" s="197" t="s">
        <v>1783</v>
      </c>
    </row>
    <row r="929" spans="1:65" s="2" customFormat="1" ht="33" customHeight="1">
      <c r="A929" s="34"/>
      <c r="B929" s="35"/>
      <c r="C929" s="186" t="s">
        <v>1784</v>
      </c>
      <c r="D929" s="186" t="s">
        <v>184</v>
      </c>
      <c r="E929" s="187" t="s">
        <v>1785</v>
      </c>
      <c r="F929" s="188" t="s">
        <v>1786</v>
      </c>
      <c r="G929" s="189" t="s">
        <v>232</v>
      </c>
      <c r="H929" s="190">
        <v>39</v>
      </c>
      <c r="I929" s="191"/>
      <c r="J929" s="192">
        <f>ROUND(I929*H929,2)</f>
        <v>0</v>
      </c>
      <c r="K929" s="188" t="s">
        <v>188</v>
      </c>
      <c r="L929" s="39"/>
      <c r="M929" s="193" t="s">
        <v>1</v>
      </c>
      <c r="N929" s="194" t="s">
        <v>41</v>
      </c>
      <c r="O929" s="71"/>
      <c r="P929" s="195">
        <f>O929*H929</f>
        <v>0</v>
      </c>
      <c r="Q929" s="195">
        <v>1.3500000000000001E-3</v>
      </c>
      <c r="R929" s="195">
        <f>Q929*H929</f>
        <v>5.2650000000000002E-2</v>
      </c>
      <c r="S929" s="195">
        <v>0</v>
      </c>
      <c r="T929" s="196">
        <f>S929*H929</f>
        <v>0</v>
      </c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R929" s="197" t="s">
        <v>258</v>
      </c>
      <c r="AT929" s="197" t="s">
        <v>184</v>
      </c>
      <c r="AU929" s="197" t="s">
        <v>86</v>
      </c>
      <c r="AY929" s="17" t="s">
        <v>182</v>
      </c>
      <c r="BE929" s="198">
        <f>IF(N929="základní",J929,0)</f>
        <v>0</v>
      </c>
      <c r="BF929" s="198">
        <f>IF(N929="snížená",J929,0)</f>
        <v>0</v>
      </c>
      <c r="BG929" s="198">
        <f>IF(N929="zákl. přenesená",J929,0)</f>
        <v>0</v>
      </c>
      <c r="BH929" s="198">
        <f>IF(N929="sníž. přenesená",J929,0)</f>
        <v>0</v>
      </c>
      <c r="BI929" s="198">
        <f>IF(N929="nulová",J929,0)</f>
        <v>0</v>
      </c>
      <c r="BJ929" s="17" t="s">
        <v>84</v>
      </c>
      <c r="BK929" s="198">
        <f>ROUND(I929*H929,2)</f>
        <v>0</v>
      </c>
      <c r="BL929" s="17" t="s">
        <v>258</v>
      </c>
      <c r="BM929" s="197" t="s">
        <v>1787</v>
      </c>
    </row>
    <row r="930" spans="1:65" s="2" customFormat="1" ht="24">
      <c r="A930" s="34"/>
      <c r="B930" s="35"/>
      <c r="C930" s="186" t="s">
        <v>1788</v>
      </c>
      <c r="D930" s="186" t="s">
        <v>184</v>
      </c>
      <c r="E930" s="187" t="s">
        <v>1789</v>
      </c>
      <c r="F930" s="188" t="s">
        <v>1790</v>
      </c>
      <c r="G930" s="189" t="s">
        <v>187</v>
      </c>
      <c r="H930" s="190">
        <v>902.78099999999995</v>
      </c>
      <c r="I930" s="191"/>
      <c r="J930" s="192">
        <f>ROUND(I930*H930,2)</f>
        <v>0</v>
      </c>
      <c r="K930" s="188" t="s">
        <v>188</v>
      </c>
      <c r="L930" s="39"/>
      <c r="M930" s="193" t="s">
        <v>1</v>
      </c>
      <c r="N930" s="194" t="s">
        <v>41</v>
      </c>
      <c r="O930" s="71"/>
      <c r="P930" s="195">
        <f>O930*H930</f>
        <v>0</v>
      </c>
      <c r="Q930" s="195">
        <v>2.9999999999999997E-4</v>
      </c>
      <c r="R930" s="195">
        <f>Q930*H930</f>
        <v>0.27083429999999997</v>
      </c>
      <c r="S930" s="195">
        <v>0</v>
      </c>
      <c r="T930" s="196">
        <f>S930*H930</f>
        <v>0</v>
      </c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R930" s="197" t="s">
        <v>258</v>
      </c>
      <c r="AT930" s="197" t="s">
        <v>184</v>
      </c>
      <c r="AU930" s="197" t="s">
        <v>86</v>
      </c>
      <c r="AY930" s="17" t="s">
        <v>182</v>
      </c>
      <c r="BE930" s="198">
        <f>IF(N930="základní",J930,0)</f>
        <v>0</v>
      </c>
      <c r="BF930" s="198">
        <f>IF(N930="snížená",J930,0)</f>
        <v>0</v>
      </c>
      <c r="BG930" s="198">
        <f>IF(N930="zákl. přenesená",J930,0)</f>
        <v>0</v>
      </c>
      <c r="BH930" s="198">
        <f>IF(N930="sníž. přenesená",J930,0)</f>
        <v>0</v>
      </c>
      <c r="BI930" s="198">
        <f>IF(N930="nulová",J930,0)</f>
        <v>0</v>
      </c>
      <c r="BJ930" s="17" t="s">
        <v>84</v>
      </c>
      <c r="BK930" s="198">
        <f>ROUND(I930*H930,2)</f>
        <v>0</v>
      </c>
      <c r="BL930" s="17" t="s">
        <v>258</v>
      </c>
      <c r="BM930" s="197" t="s">
        <v>1791</v>
      </c>
    </row>
    <row r="931" spans="1:65" s="13" customFormat="1" ht="22.5">
      <c r="B931" s="199"/>
      <c r="C931" s="200"/>
      <c r="D931" s="201" t="s">
        <v>199</v>
      </c>
      <c r="E931" s="202" t="s">
        <v>1</v>
      </c>
      <c r="F931" s="203" t="s">
        <v>1792</v>
      </c>
      <c r="G931" s="200"/>
      <c r="H931" s="204">
        <v>84.314999999999998</v>
      </c>
      <c r="I931" s="205"/>
      <c r="J931" s="200"/>
      <c r="K931" s="200"/>
      <c r="L931" s="206"/>
      <c r="M931" s="207"/>
      <c r="N931" s="208"/>
      <c r="O931" s="208"/>
      <c r="P931" s="208"/>
      <c r="Q931" s="208"/>
      <c r="R931" s="208"/>
      <c r="S931" s="208"/>
      <c r="T931" s="209"/>
      <c r="AT931" s="210" t="s">
        <v>199</v>
      </c>
      <c r="AU931" s="210" t="s">
        <v>86</v>
      </c>
      <c r="AV931" s="13" t="s">
        <v>86</v>
      </c>
      <c r="AW931" s="13" t="s">
        <v>32</v>
      </c>
      <c r="AX931" s="13" t="s">
        <v>76</v>
      </c>
      <c r="AY931" s="210" t="s">
        <v>182</v>
      </c>
    </row>
    <row r="932" spans="1:65" s="13" customFormat="1" ht="11.25">
      <c r="B932" s="199"/>
      <c r="C932" s="200"/>
      <c r="D932" s="201" t="s">
        <v>199</v>
      </c>
      <c r="E932" s="202" t="s">
        <v>1</v>
      </c>
      <c r="F932" s="203" t="s">
        <v>1793</v>
      </c>
      <c r="G932" s="200"/>
      <c r="H932" s="204">
        <v>51.337000000000003</v>
      </c>
      <c r="I932" s="205"/>
      <c r="J932" s="200"/>
      <c r="K932" s="200"/>
      <c r="L932" s="206"/>
      <c r="M932" s="207"/>
      <c r="N932" s="208"/>
      <c r="O932" s="208"/>
      <c r="P932" s="208"/>
      <c r="Q932" s="208"/>
      <c r="R932" s="208"/>
      <c r="S932" s="208"/>
      <c r="T932" s="209"/>
      <c r="AT932" s="210" t="s">
        <v>199</v>
      </c>
      <c r="AU932" s="210" t="s">
        <v>86</v>
      </c>
      <c r="AV932" s="13" t="s">
        <v>86</v>
      </c>
      <c r="AW932" s="13" t="s">
        <v>32</v>
      </c>
      <c r="AX932" s="13" t="s">
        <v>76</v>
      </c>
      <c r="AY932" s="210" t="s">
        <v>182</v>
      </c>
    </row>
    <row r="933" spans="1:65" s="13" customFormat="1" ht="22.5">
      <c r="B933" s="199"/>
      <c r="C933" s="200"/>
      <c r="D933" s="201" t="s">
        <v>199</v>
      </c>
      <c r="E933" s="202" t="s">
        <v>1</v>
      </c>
      <c r="F933" s="203" t="s">
        <v>1794</v>
      </c>
      <c r="G933" s="200"/>
      <c r="H933" s="204">
        <v>176.011</v>
      </c>
      <c r="I933" s="205"/>
      <c r="J933" s="200"/>
      <c r="K933" s="200"/>
      <c r="L933" s="206"/>
      <c r="M933" s="207"/>
      <c r="N933" s="208"/>
      <c r="O933" s="208"/>
      <c r="P933" s="208"/>
      <c r="Q933" s="208"/>
      <c r="R933" s="208"/>
      <c r="S933" s="208"/>
      <c r="T933" s="209"/>
      <c r="AT933" s="210" t="s">
        <v>199</v>
      </c>
      <c r="AU933" s="210" t="s">
        <v>86</v>
      </c>
      <c r="AV933" s="13" t="s">
        <v>86</v>
      </c>
      <c r="AW933" s="13" t="s">
        <v>32</v>
      </c>
      <c r="AX933" s="13" t="s">
        <v>76</v>
      </c>
      <c r="AY933" s="210" t="s">
        <v>182</v>
      </c>
    </row>
    <row r="934" spans="1:65" s="13" customFormat="1" ht="22.5">
      <c r="B934" s="199"/>
      <c r="C934" s="200"/>
      <c r="D934" s="201" t="s">
        <v>199</v>
      </c>
      <c r="E934" s="202" t="s">
        <v>1</v>
      </c>
      <c r="F934" s="203" t="s">
        <v>1795</v>
      </c>
      <c r="G934" s="200"/>
      <c r="H934" s="204">
        <v>591.11800000000005</v>
      </c>
      <c r="I934" s="205"/>
      <c r="J934" s="200"/>
      <c r="K934" s="200"/>
      <c r="L934" s="206"/>
      <c r="M934" s="207"/>
      <c r="N934" s="208"/>
      <c r="O934" s="208"/>
      <c r="P934" s="208"/>
      <c r="Q934" s="208"/>
      <c r="R934" s="208"/>
      <c r="S934" s="208"/>
      <c r="T934" s="209"/>
      <c r="AT934" s="210" t="s">
        <v>199</v>
      </c>
      <c r="AU934" s="210" t="s">
        <v>86</v>
      </c>
      <c r="AV934" s="13" t="s">
        <v>86</v>
      </c>
      <c r="AW934" s="13" t="s">
        <v>32</v>
      </c>
      <c r="AX934" s="13" t="s">
        <v>76</v>
      </c>
      <c r="AY934" s="210" t="s">
        <v>182</v>
      </c>
    </row>
    <row r="935" spans="1:65" s="14" customFormat="1" ht="11.25">
      <c r="B935" s="211"/>
      <c r="C935" s="212"/>
      <c r="D935" s="201" t="s">
        <v>199</v>
      </c>
      <c r="E935" s="213" t="s">
        <v>1</v>
      </c>
      <c r="F935" s="214" t="s">
        <v>244</v>
      </c>
      <c r="G935" s="212"/>
      <c r="H935" s="215">
        <v>902.78100000000006</v>
      </c>
      <c r="I935" s="216"/>
      <c r="J935" s="212"/>
      <c r="K935" s="212"/>
      <c r="L935" s="217"/>
      <c r="M935" s="218"/>
      <c r="N935" s="219"/>
      <c r="O935" s="219"/>
      <c r="P935" s="219"/>
      <c r="Q935" s="219"/>
      <c r="R935" s="219"/>
      <c r="S935" s="219"/>
      <c r="T935" s="220"/>
      <c r="AT935" s="221" t="s">
        <v>199</v>
      </c>
      <c r="AU935" s="221" t="s">
        <v>86</v>
      </c>
      <c r="AV935" s="14" t="s">
        <v>189</v>
      </c>
      <c r="AW935" s="14" t="s">
        <v>32</v>
      </c>
      <c r="AX935" s="14" t="s">
        <v>84</v>
      </c>
      <c r="AY935" s="221" t="s">
        <v>182</v>
      </c>
    </row>
    <row r="936" spans="1:65" s="2" customFormat="1" ht="24">
      <c r="A936" s="34"/>
      <c r="B936" s="35"/>
      <c r="C936" s="186" t="s">
        <v>1796</v>
      </c>
      <c r="D936" s="186" t="s">
        <v>184</v>
      </c>
      <c r="E936" s="187" t="s">
        <v>1797</v>
      </c>
      <c r="F936" s="188" t="s">
        <v>1798</v>
      </c>
      <c r="G936" s="189" t="s">
        <v>187</v>
      </c>
      <c r="H936" s="190">
        <v>44.539000000000001</v>
      </c>
      <c r="I936" s="191"/>
      <c r="J936" s="192">
        <f>ROUND(I936*H936,2)</f>
        <v>0</v>
      </c>
      <c r="K936" s="188" t="s">
        <v>188</v>
      </c>
      <c r="L936" s="39"/>
      <c r="M936" s="193" t="s">
        <v>1</v>
      </c>
      <c r="N936" s="194" t="s">
        <v>41</v>
      </c>
      <c r="O936" s="71"/>
      <c r="P936" s="195">
        <f>O936*H936</f>
        <v>0</v>
      </c>
      <c r="Q936" s="195">
        <v>2.9999999999999997E-4</v>
      </c>
      <c r="R936" s="195">
        <f>Q936*H936</f>
        <v>1.3361699999999999E-2</v>
      </c>
      <c r="S936" s="195">
        <v>0</v>
      </c>
      <c r="T936" s="196">
        <f>S936*H936</f>
        <v>0</v>
      </c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R936" s="197" t="s">
        <v>189</v>
      </c>
      <c r="AT936" s="197" t="s">
        <v>184</v>
      </c>
      <c r="AU936" s="197" t="s">
        <v>86</v>
      </c>
      <c r="AY936" s="17" t="s">
        <v>182</v>
      </c>
      <c r="BE936" s="198">
        <f>IF(N936="základní",J936,0)</f>
        <v>0</v>
      </c>
      <c r="BF936" s="198">
        <f>IF(N936="snížená",J936,0)</f>
        <v>0</v>
      </c>
      <c r="BG936" s="198">
        <f>IF(N936="zákl. přenesená",J936,0)</f>
        <v>0</v>
      </c>
      <c r="BH936" s="198">
        <f>IF(N936="sníž. přenesená",J936,0)</f>
        <v>0</v>
      </c>
      <c r="BI936" s="198">
        <f>IF(N936="nulová",J936,0)</f>
        <v>0</v>
      </c>
      <c r="BJ936" s="17" t="s">
        <v>84</v>
      </c>
      <c r="BK936" s="198">
        <f>ROUND(I936*H936,2)</f>
        <v>0</v>
      </c>
      <c r="BL936" s="17" t="s">
        <v>189</v>
      </c>
      <c r="BM936" s="197" t="s">
        <v>1799</v>
      </c>
    </row>
    <row r="937" spans="1:65" s="13" customFormat="1" ht="11.25">
      <c r="B937" s="199"/>
      <c r="C937" s="200"/>
      <c r="D937" s="201" t="s">
        <v>199</v>
      </c>
      <c r="E937" s="202" t="s">
        <v>1</v>
      </c>
      <c r="F937" s="203" t="s">
        <v>1800</v>
      </c>
      <c r="G937" s="200"/>
      <c r="H937" s="204">
        <v>44.539000000000001</v>
      </c>
      <c r="I937" s="205"/>
      <c r="J937" s="200"/>
      <c r="K937" s="200"/>
      <c r="L937" s="206"/>
      <c r="M937" s="207"/>
      <c r="N937" s="208"/>
      <c r="O937" s="208"/>
      <c r="P937" s="208"/>
      <c r="Q937" s="208"/>
      <c r="R937" s="208"/>
      <c r="S937" s="208"/>
      <c r="T937" s="209"/>
      <c r="AT937" s="210" t="s">
        <v>199</v>
      </c>
      <c r="AU937" s="210" t="s">
        <v>86</v>
      </c>
      <c r="AV937" s="13" t="s">
        <v>86</v>
      </c>
      <c r="AW937" s="13" t="s">
        <v>32</v>
      </c>
      <c r="AX937" s="13" t="s">
        <v>84</v>
      </c>
      <c r="AY937" s="210" t="s">
        <v>182</v>
      </c>
    </row>
    <row r="938" spans="1:65" s="2" customFormat="1" ht="36">
      <c r="A938" s="34"/>
      <c r="B938" s="35"/>
      <c r="C938" s="232" t="s">
        <v>1801</v>
      </c>
      <c r="D938" s="232" t="s">
        <v>611</v>
      </c>
      <c r="E938" s="233" t="s">
        <v>1802</v>
      </c>
      <c r="F938" s="234" t="s">
        <v>1803</v>
      </c>
      <c r="G938" s="235" t="s">
        <v>187</v>
      </c>
      <c r="H938" s="236">
        <v>48.993000000000002</v>
      </c>
      <c r="I938" s="237"/>
      <c r="J938" s="238">
        <f>ROUND(I938*H938,2)</f>
        <v>0</v>
      </c>
      <c r="K938" s="234" t="s">
        <v>188</v>
      </c>
      <c r="L938" s="239"/>
      <c r="M938" s="240" t="s">
        <v>1</v>
      </c>
      <c r="N938" s="241" t="s">
        <v>41</v>
      </c>
      <c r="O938" s="71"/>
      <c r="P938" s="195">
        <f>O938*H938</f>
        <v>0</v>
      </c>
      <c r="Q938" s="195">
        <v>1.8E-3</v>
      </c>
      <c r="R938" s="195">
        <f>Q938*H938</f>
        <v>8.8187399999999999E-2</v>
      </c>
      <c r="S938" s="195">
        <v>0</v>
      </c>
      <c r="T938" s="196">
        <f>S938*H938</f>
        <v>0</v>
      </c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R938" s="197" t="s">
        <v>219</v>
      </c>
      <c r="AT938" s="197" t="s">
        <v>611</v>
      </c>
      <c r="AU938" s="197" t="s">
        <v>86</v>
      </c>
      <c r="AY938" s="17" t="s">
        <v>182</v>
      </c>
      <c r="BE938" s="198">
        <f>IF(N938="základní",J938,0)</f>
        <v>0</v>
      </c>
      <c r="BF938" s="198">
        <f>IF(N938="snížená",J938,0)</f>
        <v>0</v>
      </c>
      <c r="BG938" s="198">
        <f>IF(N938="zákl. přenesená",J938,0)</f>
        <v>0</v>
      </c>
      <c r="BH938" s="198">
        <f>IF(N938="sníž. přenesená",J938,0)</f>
        <v>0</v>
      </c>
      <c r="BI938" s="198">
        <f>IF(N938="nulová",J938,0)</f>
        <v>0</v>
      </c>
      <c r="BJ938" s="17" t="s">
        <v>84</v>
      </c>
      <c r="BK938" s="198">
        <f>ROUND(I938*H938,2)</f>
        <v>0</v>
      </c>
      <c r="BL938" s="17" t="s">
        <v>189</v>
      </c>
      <c r="BM938" s="197" t="s">
        <v>1804</v>
      </c>
    </row>
    <row r="939" spans="1:65" s="13" customFormat="1" ht="11.25">
      <c r="B939" s="199"/>
      <c r="C939" s="200"/>
      <c r="D939" s="201" t="s">
        <v>199</v>
      </c>
      <c r="E939" s="200"/>
      <c r="F939" s="203" t="s">
        <v>1805</v>
      </c>
      <c r="G939" s="200"/>
      <c r="H939" s="204">
        <v>48.993000000000002</v>
      </c>
      <c r="I939" s="205"/>
      <c r="J939" s="200"/>
      <c r="K939" s="200"/>
      <c r="L939" s="206"/>
      <c r="M939" s="207"/>
      <c r="N939" s="208"/>
      <c r="O939" s="208"/>
      <c r="P939" s="208"/>
      <c r="Q939" s="208"/>
      <c r="R939" s="208"/>
      <c r="S939" s="208"/>
      <c r="T939" s="209"/>
      <c r="AT939" s="210" t="s">
        <v>199</v>
      </c>
      <c r="AU939" s="210" t="s">
        <v>86</v>
      </c>
      <c r="AV939" s="13" t="s">
        <v>86</v>
      </c>
      <c r="AW939" s="13" t="s">
        <v>4</v>
      </c>
      <c r="AX939" s="13" t="s">
        <v>84</v>
      </c>
      <c r="AY939" s="210" t="s">
        <v>182</v>
      </c>
    </row>
    <row r="940" spans="1:65" s="2" customFormat="1" ht="24">
      <c r="A940" s="34"/>
      <c r="B940" s="35"/>
      <c r="C940" s="186" t="s">
        <v>1806</v>
      </c>
      <c r="D940" s="186" t="s">
        <v>184</v>
      </c>
      <c r="E940" s="187" t="s">
        <v>1807</v>
      </c>
      <c r="F940" s="188" t="s">
        <v>1808</v>
      </c>
      <c r="G940" s="189" t="s">
        <v>187</v>
      </c>
      <c r="H940" s="190">
        <v>120.84</v>
      </c>
      <c r="I940" s="191"/>
      <c r="J940" s="192">
        <f>ROUND(I940*H940,2)</f>
        <v>0</v>
      </c>
      <c r="K940" s="188" t="s">
        <v>188</v>
      </c>
      <c r="L940" s="39"/>
      <c r="M940" s="193" t="s">
        <v>1</v>
      </c>
      <c r="N940" s="194" t="s">
        <v>41</v>
      </c>
      <c r="O940" s="71"/>
      <c r="P940" s="195">
        <f>O940*H940</f>
        <v>0</v>
      </c>
      <c r="Q940" s="195">
        <v>4.0000000000000002E-4</v>
      </c>
      <c r="R940" s="195">
        <f>Q940*H940</f>
        <v>4.8336000000000004E-2</v>
      </c>
      <c r="S940" s="195">
        <v>0</v>
      </c>
      <c r="T940" s="196">
        <f>S940*H940</f>
        <v>0</v>
      </c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R940" s="197" t="s">
        <v>258</v>
      </c>
      <c r="AT940" s="197" t="s">
        <v>184</v>
      </c>
      <c r="AU940" s="197" t="s">
        <v>86</v>
      </c>
      <c r="AY940" s="17" t="s">
        <v>182</v>
      </c>
      <c r="BE940" s="198">
        <f>IF(N940="základní",J940,0)</f>
        <v>0</v>
      </c>
      <c r="BF940" s="198">
        <f>IF(N940="snížená",J940,0)</f>
        <v>0</v>
      </c>
      <c r="BG940" s="198">
        <f>IF(N940="zákl. přenesená",J940,0)</f>
        <v>0</v>
      </c>
      <c r="BH940" s="198">
        <f>IF(N940="sníž. přenesená",J940,0)</f>
        <v>0</v>
      </c>
      <c r="BI940" s="198">
        <f>IF(N940="nulová",J940,0)</f>
        <v>0</v>
      </c>
      <c r="BJ940" s="17" t="s">
        <v>84</v>
      </c>
      <c r="BK940" s="198">
        <f>ROUND(I940*H940,2)</f>
        <v>0</v>
      </c>
      <c r="BL940" s="17" t="s">
        <v>258</v>
      </c>
      <c r="BM940" s="197" t="s">
        <v>1809</v>
      </c>
    </row>
    <row r="941" spans="1:65" s="13" customFormat="1" ht="11.25">
      <c r="B941" s="199"/>
      <c r="C941" s="200"/>
      <c r="D941" s="201" t="s">
        <v>199</v>
      </c>
      <c r="E941" s="202" t="s">
        <v>1</v>
      </c>
      <c r="F941" s="203" t="s">
        <v>1810</v>
      </c>
      <c r="G941" s="200"/>
      <c r="H941" s="204">
        <v>120.84</v>
      </c>
      <c r="I941" s="205"/>
      <c r="J941" s="200"/>
      <c r="K941" s="200"/>
      <c r="L941" s="206"/>
      <c r="M941" s="207"/>
      <c r="N941" s="208"/>
      <c r="O941" s="208"/>
      <c r="P941" s="208"/>
      <c r="Q941" s="208"/>
      <c r="R941" s="208"/>
      <c r="S941" s="208"/>
      <c r="T941" s="209"/>
      <c r="AT941" s="210" t="s">
        <v>199</v>
      </c>
      <c r="AU941" s="210" t="s">
        <v>86</v>
      </c>
      <c r="AV941" s="13" t="s">
        <v>86</v>
      </c>
      <c r="AW941" s="13" t="s">
        <v>32</v>
      </c>
      <c r="AX941" s="13" t="s">
        <v>84</v>
      </c>
      <c r="AY941" s="210" t="s">
        <v>182</v>
      </c>
    </row>
    <row r="942" spans="1:65" s="2" customFormat="1" ht="24">
      <c r="A942" s="34"/>
      <c r="B942" s="35"/>
      <c r="C942" s="232" t="s">
        <v>1811</v>
      </c>
      <c r="D942" s="232" t="s">
        <v>611</v>
      </c>
      <c r="E942" s="233" t="s">
        <v>1812</v>
      </c>
      <c r="F942" s="234" t="s">
        <v>1813</v>
      </c>
      <c r="G942" s="235" t="s">
        <v>187</v>
      </c>
      <c r="H942" s="236">
        <v>132.92400000000001</v>
      </c>
      <c r="I942" s="237"/>
      <c r="J942" s="238">
        <f>ROUND(I942*H942,2)</f>
        <v>0</v>
      </c>
      <c r="K942" s="234" t="s">
        <v>188</v>
      </c>
      <c r="L942" s="239"/>
      <c r="M942" s="240" t="s">
        <v>1</v>
      </c>
      <c r="N942" s="241" t="s">
        <v>41</v>
      </c>
      <c r="O942" s="71"/>
      <c r="P942" s="195">
        <f>O942*H942</f>
        <v>0</v>
      </c>
      <c r="Q942" s="195">
        <v>2.64E-3</v>
      </c>
      <c r="R942" s="195">
        <f>Q942*H942</f>
        <v>0.35091936000000001</v>
      </c>
      <c r="S942" s="195">
        <v>0</v>
      </c>
      <c r="T942" s="196">
        <f>S942*H942</f>
        <v>0</v>
      </c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R942" s="197" t="s">
        <v>359</v>
      </c>
      <c r="AT942" s="197" t="s">
        <v>611</v>
      </c>
      <c r="AU942" s="197" t="s">
        <v>86</v>
      </c>
      <c r="AY942" s="17" t="s">
        <v>182</v>
      </c>
      <c r="BE942" s="198">
        <f>IF(N942="základní",J942,0)</f>
        <v>0</v>
      </c>
      <c r="BF942" s="198">
        <f>IF(N942="snížená",J942,0)</f>
        <v>0</v>
      </c>
      <c r="BG942" s="198">
        <f>IF(N942="zákl. přenesená",J942,0)</f>
        <v>0</v>
      </c>
      <c r="BH942" s="198">
        <f>IF(N942="sníž. přenesená",J942,0)</f>
        <v>0</v>
      </c>
      <c r="BI942" s="198">
        <f>IF(N942="nulová",J942,0)</f>
        <v>0</v>
      </c>
      <c r="BJ942" s="17" t="s">
        <v>84</v>
      </c>
      <c r="BK942" s="198">
        <f>ROUND(I942*H942,2)</f>
        <v>0</v>
      </c>
      <c r="BL942" s="17" t="s">
        <v>258</v>
      </c>
      <c r="BM942" s="197" t="s">
        <v>1814</v>
      </c>
    </row>
    <row r="943" spans="1:65" s="13" customFormat="1" ht="11.25">
      <c r="B943" s="199"/>
      <c r="C943" s="200"/>
      <c r="D943" s="201" t="s">
        <v>199</v>
      </c>
      <c r="E943" s="200"/>
      <c r="F943" s="203" t="s">
        <v>1815</v>
      </c>
      <c r="G943" s="200"/>
      <c r="H943" s="204">
        <v>132.92400000000001</v>
      </c>
      <c r="I943" s="205"/>
      <c r="J943" s="200"/>
      <c r="K943" s="200"/>
      <c r="L943" s="206"/>
      <c r="M943" s="207"/>
      <c r="N943" s="208"/>
      <c r="O943" s="208"/>
      <c r="P943" s="208"/>
      <c r="Q943" s="208"/>
      <c r="R943" s="208"/>
      <c r="S943" s="208"/>
      <c r="T943" s="209"/>
      <c r="AT943" s="210" t="s">
        <v>199</v>
      </c>
      <c r="AU943" s="210" t="s">
        <v>86</v>
      </c>
      <c r="AV943" s="13" t="s">
        <v>86</v>
      </c>
      <c r="AW943" s="13" t="s">
        <v>4</v>
      </c>
      <c r="AX943" s="13" t="s">
        <v>84</v>
      </c>
      <c r="AY943" s="210" t="s">
        <v>182</v>
      </c>
    </row>
    <row r="944" spans="1:65" s="2" customFormat="1" ht="24">
      <c r="A944" s="34"/>
      <c r="B944" s="35"/>
      <c r="C944" s="186" t="s">
        <v>1816</v>
      </c>
      <c r="D944" s="186" t="s">
        <v>184</v>
      </c>
      <c r="E944" s="187" t="s">
        <v>1817</v>
      </c>
      <c r="F944" s="188" t="s">
        <v>1818</v>
      </c>
      <c r="G944" s="189" t="s">
        <v>1001</v>
      </c>
      <c r="H944" s="242"/>
      <c r="I944" s="191"/>
      <c r="J944" s="192">
        <f>ROUND(I944*H944,2)</f>
        <v>0</v>
      </c>
      <c r="K944" s="188" t="s">
        <v>188</v>
      </c>
      <c r="L944" s="39"/>
      <c r="M944" s="193" t="s">
        <v>1</v>
      </c>
      <c r="N944" s="194" t="s">
        <v>41</v>
      </c>
      <c r="O944" s="71"/>
      <c r="P944" s="195">
        <f>O944*H944</f>
        <v>0</v>
      </c>
      <c r="Q944" s="195">
        <v>0</v>
      </c>
      <c r="R944" s="195">
        <f>Q944*H944</f>
        <v>0</v>
      </c>
      <c r="S944" s="195">
        <v>0</v>
      </c>
      <c r="T944" s="196">
        <f>S944*H944</f>
        <v>0</v>
      </c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R944" s="197" t="s">
        <v>258</v>
      </c>
      <c r="AT944" s="197" t="s">
        <v>184</v>
      </c>
      <c r="AU944" s="197" t="s">
        <v>86</v>
      </c>
      <c r="AY944" s="17" t="s">
        <v>182</v>
      </c>
      <c r="BE944" s="198">
        <f>IF(N944="základní",J944,0)</f>
        <v>0</v>
      </c>
      <c r="BF944" s="198">
        <f>IF(N944="snížená",J944,0)</f>
        <v>0</v>
      </c>
      <c r="BG944" s="198">
        <f>IF(N944="zákl. přenesená",J944,0)</f>
        <v>0</v>
      </c>
      <c r="BH944" s="198">
        <f>IF(N944="sníž. přenesená",J944,0)</f>
        <v>0</v>
      </c>
      <c r="BI944" s="198">
        <f>IF(N944="nulová",J944,0)</f>
        <v>0</v>
      </c>
      <c r="BJ944" s="17" t="s">
        <v>84</v>
      </c>
      <c r="BK944" s="198">
        <f>ROUND(I944*H944,2)</f>
        <v>0</v>
      </c>
      <c r="BL944" s="17" t="s">
        <v>258</v>
      </c>
      <c r="BM944" s="197" t="s">
        <v>1819</v>
      </c>
    </row>
    <row r="945" spans="1:65" s="12" customFormat="1" ht="22.9" customHeight="1">
      <c r="B945" s="170"/>
      <c r="C945" s="171"/>
      <c r="D945" s="172" t="s">
        <v>75</v>
      </c>
      <c r="E945" s="184" t="s">
        <v>1820</v>
      </c>
      <c r="F945" s="184" t="s">
        <v>1821</v>
      </c>
      <c r="G945" s="171"/>
      <c r="H945" s="171"/>
      <c r="I945" s="174"/>
      <c r="J945" s="185">
        <f>BK945</f>
        <v>0</v>
      </c>
      <c r="K945" s="171"/>
      <c r="L945" s="176"/>
      <c r="M945" s="177"/>
      <c r="N945" s="178"/>
      <c r="O945" s="178"/>
      <c r="P945" s="179">
        <f>SUM(P946:P951)</f>
        <v>0</v>
      </c>
      <c r="Q945" s="178"/>
      <c r="R945" s="179">
        <f>SUM(R946:R951)</f>
        <v>9.4057838999999994</v>
      </c>
      <c r="S945" s="178"/>
      <c r="T945" s="180">
        <f>SUM(T946:T951)</f>
        <v>0</v>
      </c>
      <c r="AR945" s="181" t="s">
        <v>86</v>
      </c>
      <c r="AT945" s="182" t="s">
        <v>75</v>
      </c>
      <c r="AU945" s="182" t="s">
        <v>84</v>
      </c>
      <c r="AY945" s="181" t="s">
        <v>182</v>
      </c>
      <c r="BK945" s="183">
        <f>SUM(BK946:BK951)</f>
        <v>0</v>
      </c>
    </row>
    <row r="946" spans="1:65" s="2" customFormat="1" ht="16.5" customHeight="1">
      <c r="A946" s="34"/>
      <c r="B946" s="35"/>
      <c r="C946" s="186" t="s">
        <v>1822</v>
      </c>
      <c r="D946" s="186" t="s">
        <v>184</v>
      </c>
      <c r="E946" s="187" t="s">
        <v>1823</v>
      </c>
      <c r="F946" s="188" t="s">
        <v>1824</v>
      </c>
      <c r="G946" s="189" t="s">
        <v>187</v>
      </c>
      <c r="H946" s="190">
        <v>485.17500000000001</v>
      </c>
      <c r="I946" s="191"/>
      <c r="J946" s="192">
        <f>ROUND(I946*H946,2)</f>
        <v>0</v>
      </c>
      <c r="K946" s="188" t="s">
        <v>188</v>
      </c>
      <c r="L946" s="39"/>
      <c r="M946" s="193" t="s">
        <v>1</v>
      </c>
      <c r="N946" s="194" t="s">
        <v>41</v>
      </c>
      <c r="O946" s="71"/>
      <c r="P946" s="195">
        <f>O946*H946</f>
        <v>0</v>
      </c>
      <c r="Q946" s="195">
        <v>2.9999999999999997E-4</v>
      </c>
      <c r="R946" s="195">
        <f>Q946*H946</f>
        <v>0.1455525</v>
      </c>
      <c r="S946" s="195">
        <v>0</v>
      </c>
      <c r="T946" s="196">
        <f>S946*H946</f>
        <v>0</v>
      </c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R946" s="197" t="s">
        <v>258</v>
      </c>
      <c r="AT946" s="197" t="s">
        <v>184</v>
      </c>
      <c r="AU946" s="197" t="s">
        <v>86</v>
      </c>
      <c r="AY946" s="17" t="s">
        <v>182</v>
      </c>
      <c r="BE946" s="198">
        <f>IF(N946="základní",J946,0)</f>
        <v>0</v>
      </c>
      <c r="BF946" s="198">
        <f>IF(N946="snížená",J946,0)</f>
        <v>0</v>
      </c>
      <c r="BG946" s="198">
        <f>IF(N946="zákl. přenesená",J946,0)</f>
        <v>0</v>
      </c>
      <c r="BH946" s="198">
        <f>IF(N946="sníž. přenesená",J946,0)</f>
        <v>0</v>
      </c>
      <c r="BI946" s="198">
        <f>IF(N946="nulová",J946,0)</f>
        <v>0</v>
      </c>
      <c r="BJ946" s="17" t="s">
        <v>84</v>
      </c>
      <c r="BK946" s="198">
        <f>ROUND(I946*H946,2)</f>
        <v>0</v>
      </c>
      <c r="BL946" s="17" t="s">
        <v>258</v>
      </c>
      <c r="BM946" s="197" t="s">
        <v>1825</v>
      </c>
    </row>
    <row r="947" spans="1:65" s="2" customFormat="1" ht="21.75" customHeight="1">
      <c r="A947" s="34"/>
      <c r="B947" s="35"/>
      <c r="C947" s="186" t="s">
        <v>1826</v>
      </c>
      <c r="D947" s="186" t="s">
        <v>184</v>
      </c>
      <c r="E947" s="187" t="s">
        <v>1827</v>
      </c>
      <c r="F947" s="188" t="s">
        <v>1828</v>
      </c>
      <c r="G947" s="189" t="s">
        <v>232</v>
      </c>
      <c r="H947" s="190">
        <v>184.3</v>
      </c>
      <c r="I947" s="191"/>
      <c r="J947" s="192">
        <f>ROUND(I947*H947,2)</f>
        <v>0</v>
      </c>
      <c r="K947" s="188" t="s">
        <v>188</v>
      </c>
      <c r="L947" s="39"/>
      <c r="M947" s="193" t="s">
        <v>1</v>
      </c>
      <c r="N947" s="194" t="s">
        <v>41</v>
      </c>
      <c r="O947" s="71"/>
      <c r="P947" s="195">
        <f>O947*H947</f>
        <v>0</v>
      </c>
      <c r="Q947" s="195">
        <v>2.7999999999999998E-4</v>
      </c>
      <c r="R947" s="195">
        <f>Q947*H947</f>
        <v>5.1603999999999997E-2</v>
      </c>
      <c r="S947" s="195">
        <v>0</v>
      </c>
      <c r="T947" s="196">
        <f>S947*H947</f>
        <v>0</v>
      </c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R947" s="197" t="s">
        <v>258</v>
      </c>
      <c r="AT947" s="197" t="s">
        <v>184</v>
      </c>
      <c r="AU947" s="197" t="s">
        <v>86</v>
      </c>
      <c r="AY947" s="17" t="s">
        <v>182</v>
      </c>
      <c r="BE947" s="198">
        <f>IF(N947="základní",J947,0)</f>
        <v>0</v>
      </c>
      <c r="BF947" s="198">
        <f>IF(N947="snížená",J947,0)</f>
        <v>0</v>
      </c>
      <c r="BG947" s="198">
        <f>IF(N947="zákl. přenesená",J947,0)</f>
        <v>0</v>
      </c>
      <c r="BH947" s="198">
        <f>IF(N947="sníž. přenesená",J947,0)</f>
        <v>0</v>
      </c>
      <c r="BI947" s="198">
        <f>IF(N947="nulová",J947,0)</f>
        <v>0</v>
      </c>
      <c r="BJ947" s="17" t="s">
        <v>84</v>
      </c>
      <c r="BK947" s="198">
        <f>ROUND(I947*H947,2)</f>
        <v>0</v>
      </c>
      <c r="BL947" s="17" t="s">
        <v>258</v>
      </c>
      <c r="BM947" s="197" t="s">
        <v>1829</v>
      </c>
    </row>
    <row r="948" spans="1:65" s="2" customFormat="1" ht="24">
      <c r="A948" s="34"/>
      <c r="B948" s="35"/>
      <c r="C948" s="186" t="s">
        <v>1830</v>
      </c>
      <c r="D948" s="186" t="s">
        <v>184</v>
      </c>
      <c r="E948" s="187" t="s">
        <v>1831</v>
      </c>
      <c r="F948" s="188" t="s">
        <v>1832</v>
      </c>
      <c r="G948" s="189" t="s">
        <v>187</v>
      </c>
      <c r="H948" s="190">
        <v>485.17500000000001</v>
      </c>
      <c r="I948" s="191"/>
      <c r="J948" s="192">
        <f>ROUND(I948*H948,2)</f>
        <v>0</v>
      </c>
      <c r="K948" s="188" t="s">
        <v>188</v>
      </c>
      <c r="L948" s="39"/>
      <c r="M948" s="193" t="s">
        <v>1</v>
      </c>
      <c r="N948" s="194" t="s">
        <v>41</v>
      </c>
      <c r="O948" s="71"/>
      <c r="P948" s="195">
        <f>O948*H948</f>
        <v>0</v>
      </c>
      <c r="Q948" s="195">
        <v>6.0000000000000001E-3</v>
      </c>
      <c r="R948" s="195">
        <f>Q948*H948</f>
        <v>2.9110499999999999</v>
      </c>
      <c r="S948" s="195">
        <v>0</v>
      </c>
      <c r="T948" s="196">
        <f>S948*H948</f>
        <v>0</v>
      </c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R948" s="197" t="s">
        <v>258</v>
      </c>
      <c r="AT948" s="197" t="s">
        <v>184</v>
      </c>
      <c r="AU948" s="197" t="s">
        <v>86</v>
      </c>
      <c r="AY948" s="17" t="s">
        <v>182</v>
      </c>
      <c r="BE948" s="198">
        <f>IF(N948="základní",J948,0)</f>
        <v>0</v>
      </c>
      <c r="BF948" s="198">
        <f>IF(N948="snížená",J948,0)</f>
        <v>0</v>
      </c>
      <c r="BG948" s="198">
        <f>IF(N948="zákl. přenesená",J948,0)</f>
        <v>0</v>
      </c>
      <c r="BH948" s="198">
        <f>IF(N948="sníž. přenesená",J948,0)</f>
        <v>0</v>
      </c>
      <c r="BI948" s="198">
        <f>IF(N948="nulová",J948,0)</f>
        <v>0</v>
      </c>
      <c r="BJ948" s="17" t="s">
        <v>84</v>
      </c>
      <c r="BK948" s="198">
        <f>ROUND(I948*H948,2)</f>
        <v>0</v>
      </c>
      <c r="BL948" s="17" t="s">
        <v>258</v>
      </c>
      <c r="BM948" s="197" t="s">
        <v>1833</v>
      </c>
    </row>
    <row r="949" spans="1:65" s="2" customFormat="1" ht="16.5" customHeight="1">
      <c r="A949" s="34"/>
      <c r="B949" s="35"/>
      <c r="C949" s="232" t="s">
        <v>1834</v>
      </c>
      <c r="D949" s="232" t="s">
        <v>611</v>
      </c>
      <c r="E949" s="233" t="s">
        <v>1835</v>
      </c>
      <c r="F949" s="234" t="s">
        <v>1836</v>
      </c>
      <c r="G949" s="235" t="s">
        <v>187</v>
      </c>
      <c r="H949" s="236">
        <v>533.69299999999998</v>
      </c>
      <c r="I949" s="237"/>
      <c r="J949" s="238">
        <f>ROUND(I949*H949,2)</f>
        <v>0</v>
      </c>
      <c r="K949" s="234" t="s">
        <v>188</v>
      </c>
      <c r="L949" s="239"/>
      <c r="M949" s="240" t="s">
        <v>1</v>
      </c>
      <c r="N949" s="241" t="s">
        <v>41</v>
      </c>
      <c r="O949" s="71"/>
      <c r="P949" s="195">
        <f>O949*H949</f>
        <v>0</v>
      </c>
      <c r="Q949" s="195">
        <v>1.18E-2</v>
      </c>
      <c r="R949" s="195">
        <f>Q949*H949</f>
        <v>6.2975773999999998</v>
      </c>
      <c r="S949" s="195">
        <v>0</v>
      </c>
      <c r="T949" s="196">
        <f>S949*H949</f>
        <v>0</v>
      </c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R949" s="197" t="s">
        <v>359</v>
      </c>
      <c r="AT949" s="197" t="s">
        <v>611</v>
      </c>
      <c r="AU949" s="197" t="s">
        <v>86</v>
      </c>
      <c r="AY949" s="17" t="s">
        <v>182</v>
      </c>
      <c r="BE949" s="198">
        <f>IF(N949="základní",J949,0)</f>
        <v>0</v>
      </c>
      <c r="BF949" s="198">
        <f>IF(N949="snížená",J949,0)</f>
        <v>0</v>
      </c>
      <c r="BG949" s="198">
        <f>IF(N949="zákl. přenesená",J949,0)</f>
        <v>0</v>
      </c>
      <c r="BH949" s="198">
        <f>IF(N949="sníž. přenesená",J949,0)</f>
        <v>0</v>
      </c>
      <c r="BI949" s="198">
        <f>IF(N949="nulová",J949,0)</f>
        <v>0</v>
      </c>
      <c r="BJ949" s="17" t="s">
        <v>84</v>
      </c>
      <c r="BK949" s="198">
        <f>ROUND(I949*H949,2)</f>
        <v>0</v>
      </c>
      <c r="BL949" s="17" t="s">
        <v>258</v>
      </c>
      <c r="BM949" s="197" t="s">
        <v>1837</v>
      </c>
    </row>
    <row r="950" spans="1:65" s="13" customFormat="1" ht="11.25">
      <c r="B950" s="199"/>
      <c r="C950" s="200"/>
      <c r="D950" s="201" t="s">
        <v>199</v>
      </c>
      <c r="E950" s="200"/>
      <c r="F950" s="203" t="s">
        <v>1838</v>
      </c>
      <c r="G950" s="200"/>
      <c r="H950" s="204">
        <v>533.69299999999998</v>
      </c>
      <c r="I950" s="205"/>
      <c r="J950" s="200"/>
      <c r="K950" s="200"/>
      <c r="L950" s="206"/>
      <c r="M950" s="207"/>
      <c r="N950" s="208"/>
      <c r="O950" s="208"/>
      <c r="P950" s="208"/>
      <c r="Q950" s="208"/>
      <c r="R950" s="208"/>
      <c r="S950" s="208"/>
      <c r="T950" s="209"/>
      <c r="AT950" s="210" t="s">
        <v>199</v>
      </c>
      <c r="AU950" s="210" t="s">
        <v>86</v>
      </c>
      <c r="AV950" s="13" t="s">
        <v>86</v>
      </c>
      <c r="AW950" s="13" t="s">
        <v>4</v>
      </c>
      <c r="AX950" s="13" t="s">
        <v>84</v>
      </c>
      <c r="AY950" s="210" t="s">
        <v>182</v>
      </c>
    </row>
    <row r="951" spans="1:65" s="2" customFormat="1" ht="24">
      <c r="A951" s="34"/>
      <c r="B951" s="35"/>
      <c r="C951" s="186" t="s">
        <v>1839</v>
      </c>
      <c r="D951" s="186" t="s">
        <v>184</v>
      </c>
      <c r="E951" s="187" t="s">
        <v>1840</v>
      </c>
      <c r="F951" s="188" t="s">
        <v>1841</v>
      </c>
      <c r="G951" s="189" t="s">
        <v>1001</v>
      </c>
      <c r="H951" s="242"/>
      <c r="I951" s="191"/>
      <c r="J951" s="192">
        <f>ROUND(I951*H951,2)</f>
        <v>0</v>
      </c>
      <c r="K951" s="188" t="s">
        <v>188</v>
      </c>
      <c r="L951" s="39"/>
      <c r="M951" s="193" t="s">
        <v>1</v>
      </c>
      <c r="N951" s="194" t="s">
        <v>41</v>
      </c>
      <c r="O951" s="71"/>
      <c r="P951" s="195">
        <f>O951*H951</f>
        <v>0</v>
      </c>
      <c r="Q951" s="195">
        <v>0</v>
      </c>
      <c r="R951" s="195">
        <f>Q951*H951</f>
        <v>0</v>
      </c>
      <c r="S951" s="195">
        <v>0</v>
      </c>
      <c r="T951" s="196">
        <f>S951*H951</f>
        <v>0</v>
      </c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R951" s="197" t="s">
        <v>258</v>
      </c>
      <c r="AT951" s="197" t="s">
        <v>184</v>
      </c>
      <c r="AU951" s="197" t="s">
        <v>86</v>
      </c>
      <c r="AY951" s="17" t="s">
        <v>182</v>
      </c>
      <c r="BE951" s="198">
        <f>IF(N951="základní",J951,0)</f>
        <v>0</v>
      </c>
      <c r="BF951" s="198">
        <f>IF(N951="snížená",J951,0)</f>
        <v>0</v>
      </c>
      <c r="BG951" s="198">
        <f>IF(N951="zákl. přenesená",J951,0)</f>
        <v>0</v>
      </c>
      <c r="BH951" s="198">
        <f>IF(N951="sníž. přenesená",J951,0)</f>
        <v>0</v>
      </c>
      <c r="BI951" s="198">
        <f>IF(N951="nulová",J951,0)</f>
        <v>0</v>
      </c>
      <c r="BJ951" s="17" t="s">
        <v>84</v>
      </c>
      <c r="BK951" s="198">
        <f>ROUND(I951*H951,2)</f>
        <v>0</v>
      </c>
      <c r="BL951" s="17" t="s">
        <v>258</v>
      </c>
      <c r="BM951" s="197" t="s">
        <v>1842</v>
      </c>
    </row>
    <row r="952" spans="1:65" s="12" customFormat="1" ht="22.9" customHeight="1">
      <c r="B952" s="170"/>
      <c r="C952" s="171"/>
      <c r="D952" s="172" t="s">
        <v>75</v>
      </c>
      <c r="E952" s="184" t="s">
        <v>1843</v>
      </c>
      <c r="F952" s="184" t="s">
        <v>1844</v>
      </c>
      <c r="G952" s="171"/>
      <c r="H952" s="171"/>
      <c r="I952" s="174"/>
      <c r="J952" s="185">
        <f>BK952</f>
        <v>0</v>
      </c>
      <c r="K952" s="171"/>
      <c r="L952" s="176"/>
      <c r="M952" s="177"/>
      <c r="N952" s="178"/>
      <c r="O952" s="178"/>
      <c r="P952" s="179">
        <f>SUM(P953:P955)</f>
        <v>0</v>
      </c>
      <c r="Q952" s="178"/>
      <c r="R952" s="179">
        <f>SUM(R953:R955)</f>
        <v>1.4861879999999999E-2</v>
      </c>
      <c r="S952" s="178"/>
      <c r="T952" s="180">
        <f>SUM(T953:T955)</f>
        <v>0</v>
      </c>
      <c r="AR952" s="181" t="s">
        <v>86</v>
      </c>
      <c r="AT952" s="182" t="s">
        <v>75</v>
      </c>
      <c r="AU952" s="182" t="s">
        <v>84</v>
      </c>
      <c r="AY952" s="181" t="s">
        <v>182</v>
      </c>
      <c r="BK952" s="183">
        <f>SUM(BK953:BK955)</f>
        <v>0</v>
      </c>
    </row>
    <row r="953" spans="1:65" s="2" customFormat="1" ht="24">
      <c r="A953" s="34"/>
      <c r="B953" s="35"/>
      <c r="C953" s="186" t="s">
        <v>1845</v>
      </c>
      <c r="D953" s="186" t="s">
        <v>184</v>
      </c>
      <c r="E953" s="187" t="s">
        <v>1846</v>
      </c>
      <c r="F953" s="188" t="s">
        <v>1847</v>
      </c>
      <c r="G953" s="189" t="s">
        <v>187</v>
      </c>
      <c r="H953" s="190">
        <v>27.521999999999998</v>
      </c>
      <c r="I953" s="191"/>
      <c r="J953" s="192">
        <f>ROUND(I953*H953,2)</f>
        <v>0</v>
      </c>
      <c r="K953" s="188" t="s">
        <v>188</v>
      </c>
      <c r="L953" s="39"/>
      <c r="M953" s="193" t="s">
        <v>1</v>
      </c>
      <c r="N953" s="194" t="s">
        <v>41</v>
      </c>
      <c r="O953" s="71"/>
      <c r="P953" s="195">
        <f>O953*H953</f>
        <v>0</v>
      </c>
      <c r="Q953" s="195">
        <v>2.9E-4</v>
      </c>
      <c r="R953" s="195">
        <f>Q953*H953</f>
        <v>7.9813799999999997E-3</v>
      </c>
      <c r="S953" s="195">
        <v>0</v>
      </c>
      <c r="T953" s="196">
        <f>S953*H953</f>
        <v>0</v>
      </c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R953" s="197" t="s">
        <v>258</v>
      </c>
      <c r="AT953" s="197" t="s">
        <v>184</v>
      </c>
      <c r="AU953" s="197" t="s">
        <v>86</v>
      </c>
      <c r="AY953" s="17" t="s">
        <v>182</v>
      </c>
      <c r="BE953" s="198">
        <f>IF(N953="základní",J953,0)</f>
        <v>0</v>
      </c>
      <c r="BF953" s="198">
        <f>IF(N953="snížená",J953,0)</f>
        <v>0</v>
      </c>
      <c r="BG953" s="198">
        <f>IF(N953="zákl. přenesená",J953,0)</f>
        <v>0</v>
      </c>
      <c r="BH953" s="198">
        <f>IF(N953="sníž. přenesená",J953,0)</f>
        <v>0</v>
      </c>
      <c r="BI953" s="198">
        <f>IF(N953="nulová",J953,0)</f>
        <v>0</v>
      </c>
      <c r="BJ953" s="17" t="s">
        <v>84</v>
      </c>
      <c r="BK953" s="198">
        <f>ROUND(I953*H953,2)</f>
        <v>0</v>
      </c>
      <c r="BL953" s="17" t="s">
        <v>258</v>
      </c>
      <c r="BM953" s="197" t="s">
        <v>1848</v>
      </c>
    </row>
    <row r="954" spans="1:65" s="13" customFormat="1" ht="11.25">
      <c r="B954" s="199"/>
      <c r="C954" s="200"/>
      <c r="D954" s="201" t="s">
        <v>199</v>
      </c>
      <c r="E954" s="202" t="s">
        <v>1</v>
      </c>
      <c r="F954" s="203" t="s">
        <v>1849</v>
      </c>
      <c r="G954" s="200"/>
      <c r="H954" s="204">
        <v>27.521999999999998</v>
      </c>
      <c r="I954" s="205"/>
      <c r="J954" s="200"/>
      <c r="K954" s="200"/>
      <c r="L954" s="206"/>
      <c r="M954" s="207"/>
      <c r="N954" s="208"/>
      <c r="O954" s="208"/>
      <c r="P954" s="208"/>
      <c r="Q954" s="208"/>
      <c r="R954" s="208"/>
      <c r="S954" s="208"/>
      <c r="T954" s="209"/>
      <c r="AT954" s="210" t="s">
        <v>199</v>
      </c>
      <c r="AU954" s="210" t="s">
        <v>86</v>
      </c>
      <c r="AV954" s="13" t="s">
        <v>86</v>
      </c>
      <c r="AW954" s="13" t="s">
        <v>32</v>
      </c>
      <c r="AX954" s="13" t="s">
        <v>84</v>
      </c>
      <c r="AY954" s="210" t="s">
        <v>182</v>
      </c>
    </row>
    <row r="955" spans="1:65" s="2" customFormat="1" ht="24">
      <c r="A955" s="34"/>
      <c r="B955" s="35"/>
      <c r="C955" s="186" t="s">
        <v>1850</v>
      </c>
      <c r="D955" s="186" t="s">
        <v>184</v>
      </c>
      <c r="E955" s="187" t="s">
        <v>1851</v>
      </c>
      <c r="F955" s="188" t="s">
        <v>1852</v>
      </c>
      <c r="G955" s="189" t="s">
        <v>187</v>
      </c>
      <c r="H955" s="190">
        <v>27.521999999999998</v>
      </c>
      <c r="I955" s="191"/>
      <c r="J955" s="192">
        <f>ROUND(I955*H955,2)</f>
        <v>0</v>
      </c>
      <c r="K955" s="188" t="s">
        <v>188</v>
      </c>
      <c r="L955" s="39"/>
      <c r="M955" s="193" t="s">
        <v>1</v>
      </c>
      <c r="N955" s="194" t="s">
        <v>41</v>
      </c>
      <c r="O955" s="71"/>
      <c r="P955" s="195">
        <f>O955*H955</f>
        <v>0</v>
      </c>
      <c r="Q955" s="195">
        <v>2.5000000000000001E-4</v>
      </c>
      <c r="R955" s="195">
        <f>Q955*H955</f>
        <v>6.8804999999999995E-3</v>
      </c>
      <c r="S955" s="195">
        <v>0</v>
      </c>
      <c r="T955" s="196">
        <f>S955*H955</f>
        <v>0</v>
      </c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R955" s="197" t="s">
        <v>258</v>
      </c>
      <c r="AT955" s="197" t="s">
        <v>184</v>
      </c>
      <c r="AU955" s="197" t="s">
        <v>86</v>
      </c>
      <c r="AY955" s="17" t="s">
        <v>182</v>
      </c>
      <c r="BE955" s="198">
        <f>IF(N955="základní",J955,0)</f>
        <v>0</v>
      </c>
      <c r="BF955" s="198">
        <f>IF(N955="snížená",J955,0)</f>
        <v>0</v>
      </c>
      <c r="BG955" s="198">
        <f>IF(N955="zákl. přenesená",J955,0)</f>
        <v>0</v>
      </c>
      <c r="BH955" s="198">
        <f>IF(N955="sníž. přenesená",J955,0)</f>
        <v>0</v>
      </c>
      <c r="BI955" s="198">
        <f>IF(N955="nulová",J955,0)</f>
        <v>0</v>
      </c>
      <c r="BJ955" s="17" t="s">
        <v>84</v>
      </c>
      <c r="BK955" s="198">
        <f>ROUND(I955*H955,2)</f>
        <v>0</v>
      </c>
      <c r="BL955" s="17" t="s">
        <v>258</v>
      </c>
      <c r="BM955" s="197" t="s">
        <v>1853</v>
      </c>
    </row>
    <row r="956" spans="1:65" s="12" customFormat="1" ht="22.9" customHeight="1">
      <c r="B956" s="170"/>
      <c r="C956" s="171"/>
      <c r="D956" s="172" t="s">
        <v>75</v>
      </c>
      <c r="E956" s="184" t="s">
        <v>1854</v>
      </c>
      <c r="F956" s="184" t="s">
        <v>1855</v>
      </c>
      <c r="G956" s="171"/>
      <c r="H956" s="171"/>
      <c r="I956" s="174"/>
      <c r="J956" s="185">
        <f>BK956</f>
        <v>0</v>
      </c>
      <c r="K956" s="171"/>
      <c r="L956" s="176"/>
      <c r="M956" s="177"/>
      <c r="N956" s="178"/>
      <c r="O956" s="178"/>
      <c r="P956" s="179">
        <f>SUM(P957:P959)</f>
        <v>0</v>
      </c>
      <c r="Q956" s="178"/>
      <c r="R956" s="179">
        <f>SUM(R957:R959)</f>
        <v>2.28727152</v>
      </c>
      <c r="S956" s="178"/>
      <c r="T956" s="180">
        <f>SUM(T957:T959)</f>
        <v>0</v>
      </c>
      <c r="AR956" s="181" t="s">
        <v>86</v>
      </c>
      <c r="AT956" s="182" t="s">
        <v>75</v>
      </c>
      <c r="AU956" s="182" t="s">
        <v>84</v>
      </c>
      <c r="AY956" s="181" t="s">
        <v>182</v>
      </c>
      <c r="BK956" s="183">
        <f>SUM(BK957:BK959)</f>
        <v>0</v>
      </c>
    </row>
    <row r="957" spans="1:65" s="2" customFormat="1" ht="24">
      <c r="A957" s="34"/>
      <c r="B957" s="35"/>
      <c r="C957" s="186" t="s">
        <v>1856</v>
      </c>
      <c r="D957" s="186" t="s">
        <v>184</v>
      </c>
      <c r="E957" s="187" t="s">
        <v>1857</v>
      </c>
      <c r="F957" s="188" t="s">
        <v>1858</v>
      </c>
      <c r="G957" s="189" t="s">
        <v>187</v>
      </c>
      <c r="H957" s="190">
        <v>4765.1490000000003</v>
      </c>
      <c r="I957" s="191"/>
      <c r="J957" s="192">
        <f>ROUND(I957*H957,2)</f>
        <v>0</v>
      </c>
      <c r="K957" s="188" t="s">
        <v>188</v>
      </c>
      <c r="L957" s="39"/>
      <c r="M957" s="193" t="s">
        <v>1</v>
      </c>
      <c r="N957" s="194" t="s">
        <v>41</v>
      </c>
      <c r="O957" s="71"/>
      <c r="P957" s="195">
        <f>O957*H957</f>
        <v>0</v>
      </c>
      <c r="Q957" s="195">
        <v>2.0000000000000001E-4</v>
      </c>
      <c r="R957" s="195">
        <f>Q957*H957</f>
        <v>0.95302980000000015</v>
      </c>
      <c r="S957" s="195">
        <v>0</v>
      </c>
      <c r="T957" s="196">
        <f>S957*H957</f>
        <v>0</v>
      </c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R957" s="197" t="s">
        <v>258</v>
      </c>
      <c r="AT957" s="197" t="s">
        <v>184</v>
      </c>
      <c r="AU957" s="197" t="s">
        <v>86</v>
      </c>
      <c r="AY957" s="17" t="s">
        <v>182</v>
      </c>
      <c r="BE957" s="198">
        <f>IF(N957="základní",J957,0)</f>
        <v>0</v>
      </c>
      <c r="BF957" s="198">
        <f>IF(N957="snížená",J957,0)</f>
        <v>0</v>
      </c>
      <c r="BG957" s="198">
        <f>IF(N957="zákl. přenesená",J957,0)</f>
        <v>0</v>
      </c>
      <c r="BH957" s="198">
        <f>IF(N957="sníž. přenesená",J957,0)</f>
        <v>0</v>
      </c>
      <c r="BI957" s="198">
        <f>IF(N957="nulová",J957,0)</f>
        <v>0</v>
      </c>
      <c r="BJ957" s="17" t="s">
        <v>84</v>
      </c>
      <c r="BK957" s="198">
        <f>ROUND(I957*H957,2)</f>
        <v>0</v>
      </c>
      <c r="BL957" s="17" t="s">
        <v>258</v>
      </c>
      <c r="BM957" s="197" t="s">
        <v>1859</v>
      </c>
    </row>
    <row r="958" spans="1:65" s="13" customFormat="1" ht="11.25">
      <c r="B958" s="199"/>
      <c r="C958" s="200"/>
      <c r="D958" s="201" t="s">
        <v>199</v>
      </c>
      <c r="E958" s="202" t="s">
        <v>1</v>
      </c>
      <c r="F958" s="203" t="s">
        <v>1860</v>
      </c>
      <c r="G958" s="200"/>
      <c r="H958" s="204">
        <v>4765.1490000000003</v>
      </c>
      <c r="I958" s="205"/>
      <c r="J958" s="200"/>
      <c r="K958" s="200"/>
      <c r="L958" s="206"/>
      <c r="M958" s="207"/>
      <c r="N958" s="208"/>
      <c r="O958" s="208"/>
      <c r="P958" s="208"/>
      <c r="Q958" s="208"/>
      <c r="R958" s="208"/>
      <c r="S958" s="208"/>
      <c r="T958" s="209"/>
      <c r="AT958" s="210" t="s">
        <v>199</v>
      </c>
      <c r="AU958" s="210" t="s">
        <v>86</v>
      </c>
      <c r="AV958" s="13" t="s">
        <v>86</v>
      </c>
      <c r="AW958" s="13" t="s">
        <v>32</v>
      </c>
      <c r="AX958" s="13" t="s">
        <v>84</v>
      </c>
      <c r="AY958" s="210" t="s">
        <v>182</v>
      </c>
    </row>
    <row r="959" spans="1:65" s="2" customFormat="1" ht="33" customHeight="1">
      <c r="A959" s="34"/>
      <c r="B959" s="35"/>
      <c r="C959" s="186" t="s">
        <v>1861</v>
      </c>
      <c r="D959" s="186" t="s">
        <v>184</v>
      </c>
      <c r="E959" s="187" t="s">
        <v>1862</v>
      </c>
      <c r="F959" s="188" t="s">
        <v>1863</v>
      </c>
      <c r="G959" s="189" t="s">
        <v>187</v>
      </c>
      <c r="H959" s="190">
        <v>4765.1490000000003</v>
      </c>
      <c r="I959" s="191"/>
      <c r="J959" s="192">
        <f>ROUND(I959*H959,2)</f>
        <v>0</v>
      </c>
      <c r="K959" s="188" t="s">
        <v>188</v>
      </c>
      <c r="L959" s="39"/>
      <c r="M959" s="193" t="s">
        <v>1</v>
      </c>
      <c r="N959" s="194" t="s">
        <v>41</v>
      </c>
      <c r="O959" s="71"/>
      <c r="P959" s="195">
        <f>O959*H959</f>
        <v>0</v>
      </c>
      <c r="Q959" s="195">
        <v>2.7999999999999998E-4</v>
      </c>
      <c r="R959" s="195">
        <f>Q959*H959</f>
        <v>1.3342417200000001</v>
      </c>
      <c r="S959" s="195">
        <v>0</v>
      </c>
      <c r="T959" s="196">
        <f>S959*H959</f>
        <v>0</v>
      </c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R959" s="197" t="s">
        <v>258</v>
      </c>
      <c r="AT959" s="197" t="s">
        <v>184</v>
      </c>
      <c r="AU959" s="197" t="s">
        <v>86</v>
      </c>
      <c r="AY959" s="17" t="s">
        <v>182</v>
      </c>
      <c r="BE959" s="198">
        <f>IF(N959="základní",J959,0)</f>
        <v>0</v>
      </c>
      <c r="BF959" s="198">
        <f>IF(N959="snížená",J959,0)</f>
        <v>0</v>
      </c>
      <c r="BG959" s="198">
        <f>IF(N959="zákl. přenesená",J959,0)</f>
        <v>0</v>
      </c>
      <c r="BH959" s="198">
        <f>IF(N959="sníž. přenesená",J959,0)</f>
        <v>0</v>
      </c>
      <c r="BI959" s="198">
        <f>IF(N959="nulová",J959,0)</f>
        <v>0</v>
      </c>
      <c r="BJ959" s="17" t="s">
        <v>84</v>
      </c>
      <c r="BK959" s="198">
        <f>ROUND(I959*H959,2)</f>
        <v>0</v>
      </c>
      <c r="BL959" s="17" t="s">
        <v>258</v>
      </c>
      <c r="BM959" s="197" t="s">
        <v>1864</v>
      </c>
    </row>
    <row r="960" spans="1:65" s="12" customFormat="1" ht="22.9" customHeight="1">
      <c r="B960" s="170"/>
      <c r="C960" s="171"/>
      <c r="D960" s="172" t="s">
        <v>75</v>
      </c>
      <c r="E960" s="184" t="s">
        <v>1865</v>
      </c>
      <c r="F960" s="184" t="s">
        <v>1866</v>
      </c>
      <c r="G960" s="171"/>
      <c r="H960" s="171"/>
      <c r="I960" s="174"/>
      <c r="J960" s="185">
        <f>BK960</f>
        <v>0</v>
      </c>
      <c r="K960" s="171"/>
      <c r="L960" s="176"/>
      <c r="M960" s="177"/>
      <c r="N960" s="178"/>
      <c r="O960" s="178"/>
      <c r="P960" s="179">
        <f>P961</f>
        <v>0</v>
      </c>
      <c r="Q960" s="178"/>
      <c r="R960" s="179">
        <f>R961</f>
        <v>0</v>
      </c>
      <c r="S960" s="178"/>
      <c r="T960" s="180">
        <f>T961</f>
        <v>0</v>
      </c>
      <c r="AR960" s="181" t="s">
        <v>86</v>
      </c>
      <c r="AT960" s="182" t="s">
        <v>75</v>
      </c>
      <c r="AU960" s="182" t="s">
        <v>84</v>
      </c>
      <c r="AY960" s="181" t="s">
        <v>182</v>
      </c>
      <c r="BK960" s="183">
        <f>BK961</f>
        <v>0</v>
      </c>
    </row>
    <row r="961" spans="1:65" s="2" customFormat="1" ht="16.5" customHeight="1">
      <c r="A961" s="34"/>
      <c r="B961" s="35"/>
      <c r="C961" s="186" t="s">
        <v>1867</v>
      </c>
      <c r="D961" s="186" t="s">
        <v>184</v>
      </c>
      <c r="E961" s="187" t="s">
        <v>1868</v>
      </c>
      <c r="F961" s="188" t="s">
        <v>1869</v>
      </c>
      <c r="G961" s="189" t="s">
        <v>1252</v>
      </c>
      <c r="H961" s="190">
        <v>1</v>
      </c>
      <c r="I961" s="191"/>
      <c r="J961" s="192">
        <f>ROUND(I961*H961,2)</f>
        <v>0</v>
      </c>
      <c r="K961" s="188" t="s">
        <v>1</v>
      </c>
      <c r="L961" s="39"/>
      <c r="M961" s="193" t="s">
        <v>1</v>
      </c>
      <c r="N961" s="194" t="s">
        <v>41</v>
      </c>
      <c r="O961" s="71"/>
      <c r="P961" s="195">
        <f>O961*H961</f>
        <v>0</v>
      </c>
      <c r="Q961" s="195">
        <v>0</v>
      </c>
      <c r="R961" s="195">
        <f>Q961*H961</f>
        <v>0</v>
      </c>
      <c r="S961" s="195">
        <v>0</v>
      </c>
      <c r="T961" s="196">
        <f>S961*H961</f>
        <v>0</v>
      </c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R961" s="197" t="s">
        <v>258</v>
      </c>
      <c r="AT961" s="197" t="s">
        <v>184</v>
      </c>
      <c r="AU961" s="197" t="s">
        <v>86</v>
      </c>
      <c r="AY961" s="17" t="s">
        <v>182</v>
      </c>
      <c r="BE961" s="198">
        <f>IF(N961="základní",J961,0)</f>
        <v>0</v>
      </c>
      <c r="BF961" s="198">
        <f>IF(N961="snížená",J961,0)</f>
        <v>0</v>
      </c>
      <c r="BG961" s="198">
        <f>IF(N961="zákl. přenesená",J961,0)</f>
        <v>0</v>
      </c>
      <c r="BH961" s="198">
        <f>IF(N961="sníž. přenesená",J961,0)</f>
        <v>0</v>
      </c>
      <c r="BI961" s="198">
        <f>IF(N961="nulová",J961,0)</f>
        <v>0</v>
      </c>
      <c r="BJ961" s="17" t="s">
        <v>84</v>
      </c>
      <c r="BK961" s="198">
        <f>ROUND(I961*H961,2)</f>
        <v>0</v>
      </c>
      <c r="BL961" s="17" t="s">
        <v>258</v>
      </c>
      <c r="BM961" s="197" t="s">
        <v>1870</v>
      </c>
    </row>
    <row r="962" spans="1:65" s="12" customFormat="1" ht="25.9" customHeight="1">
      <c r="B962" s="170"/>
      <c r="C962" s="171"/>
      <c r="D962" s="172" t="s">
        <v>75</v>
      </c>
      <c r="E962" s="173" t="s">
        <v>611</v>
      </c>
      <c r="F962" s="173" t="s">
        <v>1871</v>
      </c>
      <c r="G962" s="171"/>
      <c r="H962" s="171"/>
      <c r="I962" s="174"/>
      <c r="J962" s="175">
        <f>BK962</f>
        <v>0</v>
      </c>
      <c r="K962" s="171"/>
      <c r="L962" s="176"/>
      <c r="M962" s="177"/>
      <c r="N962" s="178"/>
      <c r="O962" s="178"/>
      <c r="P962" s="179">
        <f>P963</f>
        <v>0</v>
      </c>
      <c r="Q962" s="178"/>
      <c r="R962" s="179">
        <f>R963</f>
        <v>0</v>
      </c>
      <c r="S962" s="178"/>
      <c r="T962" s="180">
        <f>T963</f>
        <v>0</v>
      </c>
      <c r="AR962" s="181" t="s">
        <v>195</v>
      </c>
      <c r="AT962" s="182" t="s">
        <v>75</v>
      </c>
      <c r="AU962" s="182" t="s">
        <v>76</v>
      </c>
      <c r="AY962" s="181" t="s">
        <v>182</v>
      </c>
      <c r="BK962" s="183">
        <f>BK963</f>
        <v>0</v>
      </c>
    </row>
    <row r="963" spans="1:65" s="12" customFormat="1" ht="22.9" customHeight="1">
      <c r="B963" s="170"/>
      <c r="C963" s="171"/>
      <c r="D963" s="172" t="s">
        <v>75</v>
      </c>
      <c r="E963" s="184" t="s">
        <v>1872</v>
      </c>
      <c r="F963" s="184" t="s">
        <v>1873</v>
      </c>
      <c r="G963" s="171"/>
      <c r="H963" s="171"/>
      <c r="I963" s="174"/>
      <c r="J963" s="185">
        <f>BK963</f>
        <v>0</v>
      </c>
      <c r="K963" s="171"/>
      <c r="L963" s="176"/>
      <c r="M963" s="177"/>
      <c r="N963" s="178"/>
      <c r="O963" s="178"/>
      <c r="P963" s="179">
        <f>SUM(P964:P965)</f>
        <v>0</v>
      </c>
      <c r="Q963" s="178"/>
      <c r="R963" s="179">
        <f>SUM(R964:R965)</f>
        <v>0</v>
      </c>
      <c r="S963" s="178"/>
      <c r="T963" s="180">
        <f>SUM(T964:T965)</f>
        <v>0</v>
      </c>
      <c r="AR963" s="181" t="s">
        <v>195</v>
      </c>
      <c r="AT963" s="182" t="s">
        <v>75</v>
      </c>
      <c r="AU963" s="182" t="s">
        <v>84</v>
      </c>
      <c r="AY963" s="181" t="s">
        <v>182</v>
      </c>
      <c r="BK963" s="183">
        <f>SUM(BK964:BK965)</f>
        <v>0</v>
      </c>
    </row>
    <row r="964" spans="1:65" s="2" customFormat="1" ht="24">
      <c r="A964" s="34"/>
      <c r="B964" s="35"/>
      <c r="C964" s="186" t="s">
        <v>1874</v>
      </c>
      <c r="D964" s="186" t="s">
        <v>184</v>
      </c>
      <c r="E964" s="187" t="s">
        <v>1875</v>
      </c>
      <c r="F964" s="188" t="s">
        <v>1876</v>
      </c>
      <c r="G964" s="189" t="s">
        <v>1458</v>
      </c>
      <c r="H964" s="190">
        <v>1</v>
      </c>
      <c r="I964" s="191"/>
      <c r="J964" s="192">
        <f>ROUND(I964*H964,2)</f>
        <v>0</v>
      </c>
      <c r="K964" s="188" t="s">
        <v>1</v>
      </c>
      <c r="L964" s="39"/>
      <c r="M964" s="193" t="s">
        <v>1</v>
      </c>
      <c r="N964" s="194" t="s">
        <v>41</v>
      </c>
      <c r="O964" s="71"/>
      <c r="P964" s="195">
        <f>O964*H964</f>
        <v>0</v>
      </c>
      <c r="Q964" s="195">
        <v>0</v>
      </c>
      <c r="R964" s="195">
        <f>Q964*H964</f>
        <v>0</v>
      </c>
      <c r="S964" s="195">
        <v>0</v>
      </c>
      <c r="T964" s="196">
        <f>S964*H964</f>
        <v>0</v>
      </c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R964" s="197" t="s">
        <v>514</v>
      </c>
      <c r="AT964" s="197" t="s">
        <v>184</v>
      </c>
      <c r="AU964" s="197" t="s">
        <v>86</v>
      </c>
      <c r="AY964" s="17" t="s">
        <v>182</v>
      </c>
      <c r="BE964" s="198">
        <f>IF(N964="základní",J964,0)</f>
        <v>0</v>
      </c>
      <c r="BF964" s="198">
        <f>IF(N964="snížená",J964,0)</f>
        <v>0</v>
      </c>
      <c r="BG964" s="198">
        <f>IF(N964="zákl. přenesená",J964,0)</f>
        <v>0</v>
      </c>
      <c r="BH964" s="198">
        <f>IF(N964="sníž. přenesená",J964,0)</f>
        <v>0</v>
      </c>
      <c r="BI964" s="198">
        <f>IF(N964="nulová",J964,0)</f>
        <v>0</v>
      </c>
      <c r="BJ964" s="17" t="s">
        <v>84</v>
      </c>
      <c r="BK964" s="198">
        <f>ROUND(I964*H964,2)</f>
        <v>0</v>
      </c>
      <c r="BL964" s="17" t="s">
        <v>514</v>
      </c>
      <c r="BM964" s="197" t="s">
        <v>1877</v>
      </c>
    </row>
    <row r="965" spans="1:65" s="13" customFormat="1" ht="11.25">
      <c r="B965" s="199"/>
      <c r="C965" s="200"/>
      <c r="D965" s="201" t="s">
        <v>199</v>
      </c>
      <c r="E965" s="202" t="s">
        <v>1</v>
      </c>
      <c r="F965" s="203" t="s">
        <v>1878</v>
      </c>
      <c r="G965" s="200"/>
      <c r="H965" s="204">
        <v>1</v>
      </c>
      <c r="I965" s="205"/>
      <c r="J965" s="200"/>
      <c r="K965" s="200"/>
      <c r="L965" s="206"/>
      <c r="M965" s="207"/>
      <c r="N965" s="208"/>
      <c r="O965" s="208"/>
      <c r="P965" s="208"/>
      <c r="Q965" s="208"/>
      <c r="R965" s="208"/>
      <c r="S965" s="208"/>
      <c r="T965" s="209"/>
      <c r="AT965" s="210" t="s">
        <v>199</v>
      </c>
      <c r="AU965" s="210" t="s">
        <v>86</v>
      </c>
      <c r="AV965" s="13" t="s">
        <v>86</v>
      </c>
      <c r="AW965" s="13" t="s">
        <v>32</v>
      </c>
      <c r="AX965" s="13" t="s">
        <v>84</v>
      </c>
      <c r="AY965" s="210" t="s">
        <v>182</v>
      </c>
    </row>
    <row r="966" spans="1:65" s="12" customFormat="1" ht="25.9" customHeight="1">
      <c r="B966" s="170"/>
      <c r="C966" s="171"/>
      <c r="D966" s="172" t="s">
        <v>75</v>
      </c>
      <c r="E966" s="173" t="s">
        <v>1879</v>
      </c>
      <c r="F966" s="173" t="s">
        <v>1880</v>
      </c>
      <c r="G966" s="171"/>
      <c r="H966" s="171"/>
      <c r="I966" s="174"/>
      <c r="J966" s="175">
        <f>BK966</f>
        <v>0</v>
      </c>
      <c r="K966" s="171"/>
      <c r="L966" s="176"/>
      <c r="M966" s="177"/>
      <c r="N966" s="178"/>
      <c r="O966" s="178"/>
      <c r="P966" s="179">
        <f>P967</f>
        <v>0</v>
      </c>
      <c r="Q966" s="178"/>
      <c r="R966" s="179">
        <f>R967</f>
        <v>0</v>
      </c>
      <c r="S966" s="178"/>
      <c r="T966" s="180">
        <f>T967</f>
        <v>0</v>
      </c>
      <c r="AR966" s="181" t="s">
        <v>189</v>
      </c>
      <c r="AT966" s="182" t="s">
        <v>75</v>
      </c>
      <c r="AU966" s="182" t="s">
        <v>76</v>
      </c>
      <c r="AY966" s="181" t="s">
        <v>182</v>
      </c>
      <c r="BK966" s="183">
        <f>BK967</f>
        <v>0</v>
      </c>
    </row>
    <row r="967" spans="1:65" s="2" customFormat="1" ht="24">
      <c r="A967" s="34"/>
      <c r="B967" s="35"/>
      <c r="C967" s="186" t="s">
        <v>1881</v>
      </c>
      <c r="D967" s="186" t="s">
        <v>184</v>
      </c>
      <c r="E967" s="187" t="s">
        <v>1882</v>
      </c>
      <c r="F967" s="188" t="s">
        <v>1883</v>
      </c>
      <c r="G967" s="189" t="s">
        <v>1884</v>
      </c>
      <c r="H967" s="190">
        <v>180</v>
      </c>
      <c r="I967" s="191"/>
      <c r="J967" s="192">
        <f>ROUND(I967*H967,2)</f>
        <v>0</v>
      </c>
      <c r="K967" s="188" t="s">
        <v>188</v>
      </c>
      <c r="L967" s="39"/>
      <c r="M967" s="193" t="s">
        <v>1</v>
      </c>
      <c r="N967" s="194" t="s">
        <v>41</v>
      </c>
      <c r="O967" s="71"/>
      <c r="P967" s="195">
        <f>O967*H967</f>
        <v>0</v>
      </c>
      <c r="Q967" s="195">
        <v>0</v>
      </c>
      <c r="R967" s="195">
        <f>Q967*H967</f>
        <v>0</v>
      </c>
      <c r="S967" s="195">
        <v>0</v>
      </c>
      <c r="T967" s="196">
        <f>S967*H967</f>
        <v>0</v>
      </c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R967" s="197" t="s">
        <v>1885</v>
      </c>
      <c r="AT967" s="197" t="s">
        <v>184</v>
      </c>
      <c r="AU967" s="197" t="s">
        <v>84</v>
      </c>
      <c r="AY967" s="17" t="s">
        <v>182</v>
      </c>
      <c r="BE967" s="198">
        <f>IF(N967="základní",J967,0)</f>
        <v>0</v>
      </c>
      <c r="BF967" s="198">
        <f>IF(N967="snížená",J967,0)</f>
        <v>0</v>
      </c>
      <c r="BG967" s="198">
        <f>IF(N967="zákl. přenesená",J967,0)</f>
        <v>0</v>
      </c>
      <c r="BH967" s="198">
        <f>IF(N967="sníž. přenesená",J967,0)</f>
        <v>0</v>
      </c>
      <c r="BI967" s="198">
        <f>IF(N967="nulová",J967,0)</f>
        <v>0</v>
      </c>
      <c r="BJ967" s="17" t="s">
        <v>84</v>
      </c>
      <c r="BK967" s="198">
        <f>ROUND(I967*H967,2)</f>
        <v>0</v>
      </c>
      <c r="BL967" s="17" t="s">
        <v>1885</v>
      </c>
      <c r="BM967" s="197" t="s">
        <v>1886</v>
      </c>
    </row>
    <row r="968" spans="1:65" s="12" customFormat="1" ht="25.9" customHeight="1">
      <c r="B968" s="170"/>
      <c r="C968" s="171"/>
      <c r="D968" s="172" t="s">
        <v>75</v>
      </c>
      <c r="E968" s="173" t="s">
        <v>1887</v>
      </c>
      <c r="F968" s="173" t="s">
        <v>1888</v>
      </c>
      <c r="G968" s="171"/>
      <c r="H968" s="171"/>
      <c r="I968" s="174"/>
      <c r="J968" s="175">
        <f>BK968</f>
        <v>0</v>
      </c>
      <c r="K968" s="171"/>
      <c r="L968" s="176"/>
      <c r="M968" s="177"/>
      <c r="N968" s="178"/>
      <c r="O968" s="178"/>
      <c r="P968" s="179">
        <f>P969+P977+P987+P997+P999+P1001+P1004</f>
        <v>0</v>
      </c>
      <c r="Q968" s="178"/>
      <c r="R968" s="179">
        <f>R969+R977+R987+R997+R999+R1001+R1004</f>
        <v>0</v>
      </c>
      <c r="S968" s="178"/>
      <c r="T968" s="180">
        <f>T969+T977+T987+T997+T999+T1001+T1004</f>
        <v>0</v>
      </c>
      <c r="AR968" s="181" t="s">
        <v>204</v>
      </c>
      <c r="AT968" s="182" t="s">
        <v>75</v>
      </c>
      <c r="AU968" s="182" t="s">
        <v>76</v>
      </c>
      <c r="AY968" s="181" t="s">
        <v>182</v>
      </c>
      <c r="BK968" s="183">
        <f>BK969+BK977+BK987+BK997+BK999+BK1001+BK1004</f>
        <v>0</v>
      </c>
    </row>
    <row r="969" spans="1:65" s="12" customFormat="1" ht="22.9" customHeight="1">
      <c r="B969" s="170"/>
      <c r="C969" s="171"/>
      <c r="D969" s="172" t="s">
        <v>75</v>
      </c>
      <c r="E969" s="184" t="s">
        <v>1889</v>
      </c>
      <c r="F969" s="184" t="s">
        <v>1890</v>
      </c>
      <c r="G969" s="171"/>
      <c r="H969" s="171"/>
      <c r="I969" s="174"/>
      <c r="J969" s="185">
        <f>BK969</f>
        <v>0</v>
      </c>
      <c r="K969" s="171"/>
      <c r="L969" s="176"/>
      <c r="M969" s="177"/>
      <c r="N969" s="178"/>
      <c r="O969" s="178"/>
      <c r="P969" s="179">
        <f>SUM(P970:P976)</f>
        <v>0</v>
      </c>
      <c r="Q969" s="178"/>
      <c r="R969" s="179">
        <f>SUM(R970:R976)</f>
        <v>0</v>
      </c>
      <c r="S969" s="178"/>
      <c r="T969" s="180">
        <f>SUM(T970:T976)</f>
        <v>0</v>
      </c>
      <c r="AR969" s="181" t="s">
        <v>204</v>
      </c>
      <c r="AT969" s="182" t="s">
        <v>75</v>
      </c>
      <c r="AU969" s="182" t="s">
        <v>84</v>
      </c>
      <c r="AY969" s="181" t="s">
        <v>182</v>
      </c>
      <c r="BK969" s="183">
        <f>SUM(BK970:BK976)</f>
        <v>0</v>
      </c>
    </row>
    <row r="970" spans="1:65" s="2" customFormat="1" ht="16.5" customHeight="1">
      <c r="A970" s="34"/>
      <c r="B970" s="35"/>
      <c r="C970" s="186" t="s">
        <v>1891</v>
      </c>
      <c r="D970" s="186" t="s">
        <v>184</v>
      </c>
      <c r="E970" s="187" t="s">
        <v>1892</v>
      </c>
      <c r="F970" s="188" t="s">
        <v>1893</v>
      </c>
      <c r="G970" s="189" t="s">
        <v>1894</v>
      </c>
      <c r="H970" s="190">
        <v>1</v>
      </c>
      <c r="I970" s="191"/>
      <c r="J970" s="192">
        <f t="shared" ref="J970:J976" si="10">ROUND(I970*H970,2)</f>
        <v>0</v>
      </c>
      <c r="K970" s="188" t="s">
        <v>188</v>
      </c>
      <c r="L970" s="39"/>
      <c r="M970" s="193" t="s">
        <v>1</v>
      </c>
      <c r="N970" s="194" t="s">
        <v>41</v>
      </c>
      <c r="O970" s="71"/>
      <c r="P970" s="195">
        <f t="shared" ref="P970:P976" si="11">O970*H970</f>
        <v>0</v>
      </c>
      <c r="Q970" s="195">
        <v>0</v>
      </c>
      <c r="R970" s="195">
        <f t="shared" ref="R970:R976" si="12">Q970*H970</f>
        <v>0</v>
      </c>
      <c r="S970" s="195">
        <v>0</v>
      </c>
      <c r="T970" s="196">
        <f t="shared" ref="T970:T976" si="13">S970*H970</f>
        <v>0</v>
      </c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R970" s="197" t="s">
        <v>1895</v>
      </c>
      <c r="AT970" s="197" t="s">
        <v>184</v>
      </c>
      <c r="AU970" s="197" t="s">
        <v>86</v>
      </c>
      <c r="AY970" s="17" t="s">
        <v>182</v>
      </c>
      <c r="BE970" s="198">
        <f t="shared" ref="BE970:BE976" si="14">IF(N970="základní",J970,0)</f>
        <v>0</v>
      </c>
      <c r="BF970" s="198">
        <f t="shared" ref="BF970:BF976" si="15">IF(N970="snížená",J970,0)</f>
        <v>0</v>
      </c>
      <c r="BG970" s="198">
        <f t="shared" ref="BG970:BG976" si="16">IF(N970="zákl. přenesená",J970,0)</f>
        <v>0</v>
      </c>
      <c r="BH970" s="198">
        <f t="shared" ref="BH970:BH976" si="17">IF(N970="sníž. přenesená",J970,0)</f>
        <v>0</v>
      </c>
      <c r="BI970" s="198">
        <f t="shared" ref="BI970:BI976" si="18">IF(N970="nulová",J970,0)</f>
        <v>0</v>
      </c>
      <c r="BJ970" s="17" t="s">
        <v>84</v>
      </c>
      <c r="BK970" s="198">
        <f t="shared" ref="BK970:BK976" si="19">ROUND(I970*H970,2)</f>
        <v>0</v>
      </c>
      <c r="BL970" s="17" t="s">
        <v>1895</v>
      </c>
      <c r="BM970" s="197" t="s">
        <v>1896</v>
      </c>
    </row>
    <row r="971" spans="1:65" s="2" customFormat="1" ht="24">
      <c r="A971" s="34"/>
      <c r="B971" s="35"/>
      <c r="C971" s="186" t="s">
        <v>1897</v>
      </c>
      <c r="D971" s="186" t="s">
        <v>184</v>
      </c>
      <c r="E971" s="187" t="s">
        <v>1898</v>
      </c>
      <c r="F971" s="188" t="s">
        <v>1899</v>
      </c>
      <c r="G971" s="189" t="s">
        <v>1894</v>
      </c>
      <c r="H971" s="190">
        <v>1</v>
      </c>
      <c r="I971" s="191"/>
      <c r="J971" s="192">
        <f t="shared" si="10"/>
        <v>0</v>
      </c>
      <c r="K971" s="188" t="s">
        <v>188</v>
      </c>
      <c r="L971" s="39"/>
      <c r="M971" s="193" t="s">
        <v>1</v>
      </c>
      <c r="N971" s="194" t="s">
        <v>41</v>
      </c>
      <c r="O971" s="71"/>
      <c r="P971" s="195">
        <f t="shared" si="11"/>
        <v>0</v>
      </c>
      <c r="Q971" s="195">
        <v>0</v>
      </c>
      <c r="R971" s="195">
        <f t="shared" si="12"/>
        <v>0</v>
      </c>
      <c r="S971" s="195">
        <v>0</v>
      </c>
      <c r="T971" s="196">
        <f t="shared" si="13"/>
        <v>0</v>
      </c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R971" s="197" t="s">
        <v>1895</v>
      </c>
      <c r="AT971" s="197" t="s">
        <v>184</v>
      </c>
      <c r="AU971" s="197" t="s">
        <v>86</v>
      </c>
      <c r="AY971" s="17" t="s">
        <v>182</v>
      </c>
      <c r="BE971" s="198">
        <f t="shared" si="14"/>
        <v>0</v>
      </c>
      <c r="BF971" s="198">
        <f t="shared" si="15"/>
        <v>0</v>
      </c>
      <c r="BG971" s="198">
        <f t="shared" si="16"/>
        <v>0</v>
      </c>
      <c r="BH971" s="198">
        <f t="shared" si="17"/>
        <v>0</v>
      </c>
      <c r="BI971" s="198">
        <f t="shared" si="18"/>
        <v>0</v>
      </c>
      <c r="BJ971" s="17" t="s">
        <v>84</v>
      </c>
      <c r="BK971" s="198">
        <f t="shared" si="19"/>
        <v>0</v>
      </c>
      <c r="BL971" s="17" t="s">
        <v>1895</v>
      </c>
      <c r="BM971" s="197" t="s">
        <v>1900</v>
      </c>
    </row>
    <row r="972" spans="1:65" s="2" customFormat="1" ht="16.5" customHeight="1">
      <c r="A972" s="34"/>
      <c r="B972" s="35"/>
      <c r="C972" s="186" t="s">
        <v>1901</v>
      </c>
      <c r="D972" s="186" t="s">
        <v>184</v>
      </c>
      <c r="E972" s="187" t="s">
        <v>1902</v>
      </c>
      <c r="F972" s="188" t="s">
        <v>1903</v>
      </c>
      <c r="G972" s="189" t="s">
        <v>1894</v>
      </c>
      <c r="H972" s="190">
        <v>1</v>
      </c>
      <c r="I972" s="191"/>
      <c r="J972" s="192">
        <f t="shared" si="10"/>
        <v>0</v>
      </c>
      <c r="K972" s="188" t="s">
        <v>188</v>
      </c>
      <c r="L972" s="39"/>
      <c r="M972" s="193" t="s">
        <v>1</v>
      </c>
      <c r="N972" s="194" t="s">
        <v>41</v>
      </c>
      <c r="O972" s="71"/>
      <c r="P972" s="195">
        <f t="shared" si="11"/>
        <v>0</v>
      </c>
      <c r="Q972" s="195">
        <v>0</v>
      </c>
      <c r="R972" s="195">
        <f t="shared" si="12"/>
        <v>0</v>
      </c>
      <c r="S972" s="195">
        <v>0</v>
      </c>
      <c r="T972" s="196">
        <f t="shared" si="13"/>
        <v>0</v>
      </c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R972" s="197" t="s">
        <v>1895</v>
      </c>
      <c r="AT972" s="197" t="s">
        <v>184</v>
      </c>
      <c r="AU972" s="197" t="s">
        <v>86</v>
      </c>
      <c r="AY972" s="17" t="s">
        <v>182</v>
      </c>
      <c r="BE972" s="198">
        <f t="shared" si="14"/>
        <v>0</v>
      </c>
      <c r="BF972" s="198">
        <f t="shared" si="15"/>
        <v>0</v>
      </c>
      <c r="BG972" s="198">
        <f t="shared" si="16"/>
        <v>0</v>
      </c>
      <c r="BH972" s="198">
        <f t="shared" si="17"/>
        <v>0</v>
      </c>
      <c r="BI972" s="198">
        <f t="shared" si="18"/>
        <v>0</v>
      </c>
      <c r="BJ972" s="17" t="s">
        <v>84</v>
      </c>
      <c r="BK972" s="198">
        <f t="shared" si="19"/>
        <v>0</v>
      </c>
      <c r="BL972" s="17" t="s">
        <v>1895</v>
      </c>
      <c r="BM972" s="197" t="s">
        <v>1904</v>
      </c>
    </row>
    <row r="973" spans="1:65" s="2" customFormat="1" ht="21.75" customHeight="1">
      <c r="A973" s="34"/>
      <c r="B973" s="35"/>
      <c r="C973" s="186" t="s">
        <v>1905</v>
      </c>
      <c r="D973" s="186" t="s">
        <v>184</v>
      </c>
      <c r="E973" s="187" t="s">
        <v>1906</v>
      </c>
      <c r="F973" s="188" t="s">
        <v>1907</v>
      </c>
      <c r="G973" s="189" t="s">
        <v>1894</v>
      </c>
      <c r="H973" s="190">
        <v>1</v>
      </c>
      <c r="I973" s="191"/>
      <c r="J973" s="192">
        <f t="shared" si="10"/>
        <v>0</v>
      </c>
      <c r="K973" s="188" t="s">
        <v>188</v>
      </c>
      <c r="L973" s="39"/>
      <c r="M973" s="193" t="s">
        <v>1</v>
      </c>
      <c r="N973" s="194" t="s">
        <v>41</v>
      </c>
      <c r="O973" s="71"/>
      <c r="P973" s="195">
        <f t="shared" si="11"/>
        <v>0</v>
      </c>
      <c r="Q973" s="195">
        <v>0</v>
      </c>
      <c r="R973" s="195">
        <f t="shared" si="12"/>
        <v>0</v>
      </c>
      <c r="S973" s="195">
        <v>0</v>
      </c>
      <c r="T973" s="196">
        <f t="shared" si="13"/>
        <v>0</v>
      </c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R973" s="197" t="s">
        <v>1895</v>
      </c>
      <c r="AT973" s="197" t="s">
        <v>184</v>
      </c>
      <c r="AU973" s="197" t="s">
        <v>86</v>
      </c>
      <c r="AY973" s="17" t="s">
        <v>182</v>
      </c>
      <c r="BE973" s="198">
        <f t="shared" si="14"/>
        <v>0</v>
      </c>
      <c r="BF973" s="198">
        <f t="shared" si="15"/>
        <v>0</v>
      </c>
      <c r="BG973" s="198">
        <f t="shared" si="16"/>
        <v>0</v>
      </c>
      <c r="BH973" s="198">
        <f t="shared" si="17"/>
        <v>0</v>
      </c>
      <c r="BI973" s="198">
        <f t="shared" si="18"/>
        <v>0</v>
      </c>
      <c r="BJ973" s="17" t="s">
        <v>84</v>
      </c>
      <c r="BK973" s="198">
        <f t="shared" si="19"/>
        <v>0</v>
      </c>
      <c r="BL973" s="17" t="s">
        <v>1895</v>
      </c>
      <c r="BM973" s="197" t="s">
        <v>1908</v>
      </c>
    </row>
    <row r="974" spans="1:65" s="2" customFormat="1" ht="16.5" customHeight="1">
      <c r="A974" s="34"/>
      <c r="B974" s="35"/>
      <c r="C974" s="186" t="s">
        <v>1909</v>
      </c>
      <c r="D974" s="186" t="s">
        <v>184</v>
      </c>
      <c r="E974" s="187" t="s">
        <v>1910</v>
      </c>
      <c r="F974" s="188" t="s">
        <v>1911</v>
      </c>
      <c r="G974" s="189" t="s">
        <v>1894</v>
      </c>
      <c r="H974" s="190">
        <v>1</v>
      </c>
      <c r="I974" s="191"/>
      <c r="J974" s="192">
        <f t="shared" si="10"/>
        <v>0</v>
      </c>
      <c r="K974" s="188" t="s">
        <v>188</v>
      </c>
      <c r="L974" s="39"/>
      <c r="M974" s="193" t="s">
        <v>1</v>
      </c>
      <c r="N974" s="194" t="s">
        <v>41</v>
      </c>
      <c r="O974" s="71"/>
      <c r="P974" s="195">
        <f t="shared" si="11"/>
        <v>0</v>
      </c>
      <c r="Q974" s="195">
        <v>0</v>
      </c>
      <c r="R974" s="195">
        <f t="shared" si="12"/>
        <v>0</v>
      </c>
      <c r="S974" s="195">
        <v>0</v>
      </c>
      <c r="T974" s="196">
        <f t="shared" si="13"/>
        <v>0</v>
      </c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R974" s="197" t="s">
        <v>1895</v>
      </c>
      <c r="AT974" s="197" t="s">
        <v>184</v>
      </c>
      <c r="AU974" s="197" t="s">
        <v>86</v>
      </c>
      <c r="AY974" s="17" t="s">
        <v>182</v>
      </c>
      <c r="BE974" s="198">
        <f t="shared" si="14"/>
        <v>0</v>
      </c>
      <c r="BF974" s="198">
        <f t="shared" si="15"/>
        <v>0</v>
      </c>
      <c r="BG974" s="198">
        <f t="shared" si="16"/>
        <v>0</v>
      </c>
      <c r="BH974" s="198">
        <f t="shared" si="17"/>
        <v>0</v>
      </c>
      <c r="BI974" s="198">
        <f t="shared" si="18"/>
        <v>0</v>
      </c>
      <c r="BJ974" s="17" t="s">
        <v>84</v>
      </c>
      <c r="BK974" s="198">
        <f t="shared" si="19"/>
        <v>0</v>
      </c>
      <c r="BL974" s="17" t="s">
        <v>1895</v>
      </c>
      <c r="BM974" s="197" t="s">
        <v>1912</v>
      </c>
    </row>
    <row r="975" spans="1:65" s="2" customFormat="1" ht="33" customHeight="1">
      <c r="A975" s="34"/>
      <c r="B975" s="35"/>
      <c r="C975" s="186" t="s">
        <v>1913</v>
      </c>
      <c r="D975" s="186" t="s">
        <v>184</v>
      </c>
      <c r="E975" s="187" t="s">
        <v>1914</v>
      </c>
      <c r="F975" s="188" t="s">
        <v>1915</v>
      </c>
      <c r="G975" s="189" t="s">
        <v>1894</v>
      </c>
      <c r="H975" s="190">
        <v>1</v>
      </c>
      <c r="I975" s="191"/>
      <c r="J975" s="192">
        <f t="shared" si="10"/>
        <v>0</v>
      </c>
      <c r="K975" s="188" t="s">
        <v>188</v>
      </c>
      <c r="L975" s="39"/>
      <c r="M975" s="193" t="s">
        <v>1</v>
      </c>
      <c r="N975" s="194" t="s">
        <v>41</v>
      </c>
      <c r="O975" s="71"/>
      <c r="P975" s="195">
        <f t="shared" si="11"/>
        <v>0</v>
      </c>
      <c r="Q975" s="195">
        <v>0</v>
      </c>
      <c r="R975" s="195">
        <f t="shared" si="12"/>
        <v>0</v>
      </c>
      <c r="S975" s="195">
        <v>0</v>
      </c>
      <c r="T975" s="196">
        <f t="shared" si="13"/>
        <v>0</v>
      </c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R975" s="197" t="s">
        <v>1895</v>
      </c>
      <c r="AT975" s="197" t="s">
        <v>184</v>
      </c>
      <c r="AU975" s="197" t="s">
        <v>86</v>
      </c>
      <c r="AY975" s="17" t="s">
        <v>182</v>
      </c>
      <c r="BE975" s="198">
        <f t="shared" si="14"/>
        <v>0</v>
      </c>
      <c r="BF975" s="198">
        <f t="shared" si="15"/>
        <v>0</v>
      </c>
      <c r="BG975" s="198">
        <f t="shared" si="16"/>
        <v>0</v>
      </c>
      <c r="BH975" s="198">
        <f t="shared" si="17"/>
        <v>0</v>
      </c>
      <c r="BI975" s="198">
        <f t="shared" si="18"/>
        <v>0</v>
      </c>
      <c r="BJ975" s="17" t="s">
        <v>84</v>
      </c>
      <c r="BK975" s="198">
        <f t="shared" si="19"/>
        <v>0</v>
      </c>
      <c r="BL975" s="17" t="s">
        <v>1895</v>
      </c>
      <c r="BM975" s="197" t="s">
        <v>1916</v>
      </c>
    </row>
    <row r="976" spans="1:65" s="2" customFormat="1" ht="24">
      <c r="A976" s="34"/>
      <c r="B976" s="35"/>
      <c r="C976" s="186" t="s">
        <v>1917</v>
      </c>
      <c r="D976" s="186" t="s">
        <v>184</v>
      </c>
      <c r="E976" s="187" t="s">
        <v>1918</v>
      </c>
      <c r="F976" s="188" t="s">
        <v>1919</v>
      </c>
      <c r="G976" s="189" t="s">
        <v>1894</v>
      </c>
      <c r="H976" s="190">
        <v>1</v>
      </c>
      <c r="I976" s="191"/>
      <c r="J976" s="192">
        <f t="shared" si="10"/>
        <v>0</v>
      </c>
      <c r="K976" s="188" t="s">
        <v>188</v>
      </c>
      <c r="L976" s="39"/>
      <c r="M976" s="193" t="s">
        <v>1</v>
      </c>
      <c r="N976" s="194" t="s">
        <v>41</v>
      </c>
      <c r="O976" s="71"/>
      <c r="P976" s="195">
        <f t="shared" si="11"/>
        <v>0</v>
      </c>
      <c r="Q976" s="195">
        <v>0</v>
      </c>
      <c r="R976" s="195">
        <f t="shared" si="12"/>
        <v>0</v>
      </c>
      <c r="S976" s="195">
        <v>0</v>
      </c>
      <c r="T976" s="196">
        <f t="shared" si="13"/>
        <v>0</v>
      </c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R976" s="197" t="s">
        <v>1895</v>
      </c>
      <c r="AT976" s="197" t="s">
        <v>184</v>
      </c>
      <c r="AU976" s="197" t="s">
        <v>86</v>
      </c>
      <c r="AY976" s="17" t="s">
        <v>182</v>
      </c>
      <c r="BE976" s="198">
        <f t="shared" si="14"/>
        <v>0</v>
      </c>
      <c r="BF976" s="198">
        <f t="shared" si="15"/>
        <v>0</v>
      </c>
      <c r="BG976" s="198">
        <f t="shared" si="16"/>
        <v>0</v>
      </c>
      <c r="BH976" s="198">
        <f t="shared" si="17"/>
        <v>0</v>
      </c>
      <c r="BI976" s="198">
        <f t="shared" si="18"/>
        <v>0</v>
      </c>
      <c r="BJ976" s="17" t="s">
        <v>84</v>
      </c>
      <c r="BK976" s="198">
        <f t="shared" si="19"/>
        <v>0</v>
      </c>
      <c r="BL976" s="17" t="s">
        <v>1895</v>
      </c>
      <c r="BM976" s="197" t="s">
        <v>1920</v>
      </c>
    </row>
    <row r="977" spans="1:65" s="12" customFormat="1" ht="22.9" customHeight="1">
      <c r="B977" s="170"/>
      <c r="C977" s="171"/>
      <c r="D977" s="172" t="s">
        <v>75</v>
      </c>
      <c r="E977" s="184" t="s">
        <v>1921</v>
      </c>
      <c r="F977" s="184" t="s">
        <v>1922</v>
      </c>
      <c r="G977" s="171"/>
      <c r="H977" s="171"/>
      <c r="I977" s="174"/>
      <c r="J977" s="185">
        <f>BK977</f>
        <v>0</v>
      </c>
      <c r="K977" s="171"/>
      <c r="L977" s="176"/>
      <c r="M977" s="177"/>
      <c r="N977" s="178"/>
      <c r="O977" s="178"/>
      <c r="P977" s="179">
        <f>SUM(P978:P986)</f>
        <v>0</v>
      </c>
      <c r="Q977" s="178"/>
      <c r="R977" s="179">
        <f>SUM(R978:R986)</f>
        <v>0</v>
      </c>
      <c r="S977" s="178"/>
      <c r="T977" s="180">
        <f>SUM(T978:T986)</f>
        <v>0</v>
      </c>
      <c r="AR977" s="181" t="s">
        <v>204</v>
      </c>
      <c r="AT977" s="182" t="s">
        <v>75</v>
      </c>
      <c r="AU977" s="182" t="s">
        <v>84</v>
      </c>
      <c r="AY977" s="181" t="s">
        <v>182</v>
      </c>
      <c r="BK977" s="183">
        <f>SUM(BK978:BK986)</f>
        <v>0</v>
      </c>
    </row>
    <row r="978" spans="1:65" s="2" customFormat="1" ht="24">
      <c r="A978" s="34"/>
      <c r="B978" s="35"/>
      <c r="C978" s="186" t="s">
        <v>1923</v>
      </c>
      <c r="D978" s="186" t="s">
        <v>184</v>
      </c>
      <c r="E978" s="187" t="s">
        <v>1924</v>
      </c>
      <c r="F978" s="188" t="s">
        <v>1925</v>
      </c>
      <c r="G978" s="189" t="s">
        <v>1894</v>
      </c>
      <c r="H978" s="190">
        <v>1</v>
      </c>
      <c r="I978" s="191"/>
      <c r="J978" s="192">
        <f t="shared" ref="J978:J986" si="20">ROUND(I978*H978,2)</f>
        <v>0</v>
      </c>
      <c r="K978" s="188" t="s">
        <v>188</v>
      </c>
      <c r="L978" s="39"/>
      <c r="M978" s="193" t="s">
        <v>1</v>
      </c>
      <c r="N978" s="194" t="s">
        <v>41</v>
      </c>
      <c r="O978" s="71"/>
      <c r="P978" s="195">
        <f t="shared" ref="P978:P986" si="21">O978*H978</f>
        <v>0</v>
      </c>
      <c r="Q978" s="195">
        <v>0</v>
      </c>
      <c r="R978" s="195">
        <f t="shared" ref="R978:R986" si="22">Q978*H978</f>
        <v>0</v>
      </c>
      <c r="S978" s="195">
        <v>0</v>
      </c>
      <c r="T978" s="196">
        <f t="shared" ref="T978:T986" si="23">S978*H978</f>
        <v>0</v>
      </c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R978" s="197" t="s">
        <v>1895</v>
      </c>
      <c r="AT978" s="197" t="s">
        <v>184</v>
      </c>
      <c r="AU978" s="197" t="s">
        <v>86</v>
      </c>
      <c r="AY978" s="17" t="s">
        <v>182</v>
      </c>
      <c r="BE978" s="198">
        <f t="shared" ref="BE978:BE986" si="24">IF(N978="základní",J978,0)</f>
        <v>0</v>
      </c>
      <c r="BF978" s="198">
        <f t="shared" ref="BF978:BF986" si="25">IF(N978="snížená",J978,0)</f>
        <v>0</v>
      </c>
      <c r="BG978" s="198">
        <f t="shared" ref="BG978:BG986" si="26">IF(N978="zákl. přenesená",J978,0)</f>
        <v>0</v>
      </c>
      <c r="BH978" s="198">
        <f t="shared" ref="BH978:BH986" si="27">IF(N978="sníž. přenesená",J978,0)</f>
        <v>0</v>
      </c>
      <c r="BI978" s="198">
        <f t="shared" ref="BI978:BI986" si="28">IF(N978="nulová",J978,0)</f>
        <v>0</v>
      </c>
      <c r="BJ978" s="17" t="s">
        <v>84</v>
      </c>
      <c r="BK978" s="198">
        <f t="shared" ref="BK978:BK986" si="29">ROUND(I978*H978,2)</f>
        <v>0</v>
      </c>
      <c r="BL978" s="17" t="s">
        <v>1895</v>
      </c>
      <c r="BM978" s="197" t="s">
        <v>1926</v>
      </c>
    </row>
    <row r="979" spans="1:65" s="2" customFormat="1" ht="24">
      <c r="A979" s="34"/>
      <c r="B979" s="35"/>
      <c r="C979" s="186" t="s">
        <v>1927</v>
      </c>
      <c r="D979" s="186" t="s">
        <v>184</v>
      </c>
      <c r="E979" s="187" t="s">
        <v>1928</v>
      </c>
      <c r="F979" s="188" t="s">
        <v>1929</v>
      </c>
      <c r="G979" s="189" t="s">
        <v>1894</v>
      </c>
      <c r="H979" s="190">
        <v>1</v>
      </c>
      <c r="I979" s="191"/>
      <c r="J979" s="192">
        <f t="shared" si="20"/>
        <v>0</v>
      </c>
      <c r="K979" s="188" t="s">
        <v>188</v>
      </c>
      <c r="L979" s="39"/>
      <c r="M979" s="193" t="s">
        <v>1</v>
      </c>
      <c r="N979" s="194" t="s">
        <v>41</v>
      </c>
      <c r="O979" s="71"/>
      <c r="P979" s="195">
        <f t="shared" si="21"/>
        <v>0</v>
      </c>
      <c r="Q979" s="195">
        <v>0</v>
      </c>
      <c r="R979" s="195">
        <f t="shared" si="22"/>
        <v>0</v>
      </c>
      <c r="S979" s="195">
        <v>0</v>
      </c>
      <c r="T979" s="196">
        <f t="shared" si="23"/>
        <v>0</v>
      </c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R979" s="197" t="s">
        <v>1895</v>
      </c>
      <c r="AT979" s="197" t="s">
        <v>184</v>
      </c>
      <c r="AU979" s="197" t="s">
        <v>86</v>
      </c>
      <c r="AY979" s="17" t="s">
        <v>182</v>
      </c>
      <c r="BE979" s="198">
        <f t="shared" si="24"/>
        <v>0</v>
      </c>
      <c r="BF979" s="198">
        <f t="shared" si="25"/>
        <v>0</v>
      </c>
      <c r="BG979" s="198">
        <f t="shared" si="26"/>
        <v>0</v>
      </c>
      <c r="BH979" s="198">
        <f t="shared" si="27"/>
        <v>0</v>
      </c>
      <c r="BI979" s="198">
        <f t="shared" si="28"/>
        <v>0</v>
      </c>
      <c r="BJ979" s="17" t="s">
        <v>84</v>
      </c>
      <c r="BK979" s="198">
        <f t="shared" si="29"/>
        <v>0</v>
      </c>
      <c r="BL979" s="17" t="s">
        <v>1895</v>
      </c>
      <c r="BM979" s="197" t="s">
        <v>1930</v>
      </c>
    </row>
    <row r="980" spans="1:65" s="2" customFormat="1" ht="16.5" customHeight="1">
      <c r="A980" s="34"/>
      <c r="B980" s="35"/>
      <c r="C980" s="186" t="s">
        <v>1931</v>
      </c>
      <c r="D980" s="186" t="s">
        <v>184</v>
      </c>
      <c r="E980" s="187" t="s">
        <v>1932</v>
      </c>
      <c r="F980" s="188" t="s">
        <v>1933</v>
      </c>
      <c r="G980" s="189" t="s">
        <v>1894</v>
      </c>
      <c r="H980" s="190">
        <v>1</v>
      </c>
      <c r="I980" s="191"/>
      <c r="J980" s="192">
        <f t="shared" si="20"/>
        <v>0</v>
      </c>
      <c r="K980" s="188" t="s">
        <v>188</v>
      </c>
      <c r="L980" s="39"/>
      <c r="M980" s="193" t="s">
        <v>1</v>
      </c>
      <c r="N980" s="194" t="s">
        <v>41</v>
      </c>
      <c r="O980" s="71"/>
      <c r="P980" s="195">
        <f t="shared" si="21"/>
        <v>0</v>
      </c>
      <c r="Q980" s="195">
        <v>0</v>
      </c>
      <c r="R980" s="195">
        <f t="shared" si="22"/>
        <v>0</v>
      </c>
      <c r="S980" s="195">
        <v>0</v>
      </c>
      <c r="T980" s="196">
        <f t="shared" si="23"/>
        <v>0</v>
      </c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R980" s="197" t="s">
        <v>1895</v>
      </c>
      <c r="AT980" s="197" t="s">
        <v>184</v>
      </c>
      <c r="AU980" s="197" t="s">
        <v>86</v>
      </c>
      <c r="AY980" s="17" t="s">
        <v>182</v>
      </c>
      <c r="BE980" s="198">
        <f t="shared" si="24"/>
        <v>0</v>
      </c>
      <c r="BF980" s="198">
        <f t="shared" si="25"/>
        <v>0</v>
      </c>
      <c r="BG980" s="198">
        <f t="shared" si="26"/>
        <v>0</v>
      </c>
      <c r="BH980" s="198">
        <f t="shared" si="27"/>
        <v>0</v>
      </c>
      <c r="BI980" s="198">
        <f t="shared" si="28"/>
        <v>0</v>
      </c>
      <c r="BJ980" s="17" t="s">
        <v>84</v>
      </c>
      <c r="BK980" s="198">
        <f t="shared" si="29"/>
        <v>0</v>
      </c>
      <c r="BL980" s="17" t="s">
        <v>1895</v>
      </c>
      <c r="BM980" s="197" t="s">
        <v>1934</v>
      </c>
    </row>
    <row r="981" spans="1:65" s="2" customFormat="1" ht="24.2" customHeight="1">
      <c r="A981" s="34"/>
      <c r="B981" s="35"/>
      <c r="C981" s="186" t="s">
        <v>1935</v>
      </c>
      <c r="D981" s="186" t="s">
        <v>184</v>
      </c>
      <c r="E981" s="187" t="s">
        <v>1936</v>
      </c>
      <c r="F981" s="188" t="s">
        <v>1937</v>
      </c>
      <c r="G981" s="189" t="s">
        <v>1938</v>
      </c>
      <c r="H981" s="190">
        <v>1</v>
      </c>
      <c r="I981" s="191"/>
      <c r="J981" s="192">
        <f t="shared" si="20"/>
        <v>0</v>
      </c>
      <c r="K981" s="188" t="s">
        <v>188</v>
      </c>
      <c r="L981" s="39"/>
      <c r="M981" s="193" t="s">
        <v>1</v>
      </c>
      <c r="N981" s="194" t="s">
        <v>41</v>
      </c>
      <c r="O981" s="71"/>
      <c r="P981" s="195">
        <f t="shared" si="21"/>
        <v>0</v>
      </c>
      <c r="Q981" s="195">
        <v>0</v>
      </c>
      <c r="R981" s="195">
        <f t="shared" si="22"/>
        <v>0</v>
      </c>
      <c r="S981" s="195">
        <v>0</v>
      </c>
      <c r="T981" s="196">
        <f t="shared" si="23"/>
        <v>0</v>
      </c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R981" s="197" t="s">
        <v>1895</v>
      </c>
      <c r="AT981" s="197" t="s">
        <v>184</v>
      </c>
      <c r="AU981" s="197" t="s">
        <v>86</v>
      </c>
      <c r="AY981" s="17" t="s">
        <v>182</v>
      </c>
      <c r="BE981" s="198">
        <f t="shared" si="24"/>
        <v>0</v>
      </c>
      <c r="BF981" s="198">
        <f t="shared" si="25"/>
        <v>0</v>
      </c>
      <c r="BG981" s="198">
        <f t="shared" si="26"/>
        <v>0</v>
      </c>
      <c r="BH981" s="198">
        <f t="shared" si="27"/>
        <v>0</v>
      </c>
      <c r="BI981" s="198">
        <f t="shared" si="28"/>
        <v>0</v>
      </c>
      <c r="BJ981" s="17" t="s">
        <v>84</v>
      </c>
      <c r="BK981" s="198">
        <f t="shared" si="29"/>
        <v>0</v>
      </c>
      <c r="BL981" s="17" t="s">
        <v>1895</v>
      </c>
      <c r="BM981" s="197" t="s">
        <v>1939</v>
      </c>
    </row>
    <row r="982" spans="1:65" s="2" customFormat="1" ht="24">
      <c r="A982" s="34"/>
      <c r="B982" s="35"/>
      <c r="C982" s="186" t="s">
        <v>1940</v>
      </c>
      <c r="D982" s="186" t="s">
        <v>184</v>
      </c>
      <c r="E982" s="187" t="s">
        <v>1941</v>
      </c>
      <c r="F982" s="188" t="s">
        <v>1942</v>
      </c>
      <c r="G982" s="189" t="s">
        <v>1894</v>
      </c>
      <c r="H982" s="190">
        <v>1</v>
      </c>
      <c r="I982" s="191"/>
      <c r="J982" s="192">
        <f t="shared" si="20"/>
        <v>0</v>
      </c>
      <c r="K982" s="188" t="s">
        <v>188</v>
      </c>
      <c r="L982" s="39"/>
      <c r="M982" s="193" t="s">
        <v>1</v>
      </c>
      <c r="N982" s="194" t="s">
        <v>41</v>
      </c>
      <c r="O982" s="71"/>
      <c r="P982" s="195">
        <f t="shared" si="21"/>
        <v>0</v>
      </c>
      <c r="Q982" s="195">
        <v>0</v>
      </c>
      <c r="R982" s="195">
        <f t="shared" si="22"/>
        <v>0</v>
      </c>
      <c r="S982" s="195">
        <v>0</v>
      </c>
      <c r="T982" s="196">
        <f t="shared" si="23"/>
        <v>0</v>
      </c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R982" s="197" t="s">
        <v>1895</v>
      </c>
      <c r="AT982" s="197" t="s">
        <v>184</v>
      </c>
      <c r="AU982" s="197" t="s">
        <v>86</v>
      </c>
      <c r="AY982" s="17" t="s">
        <v>182</v>
      </c>
      <c r="BE982" s="198">
        <f t="shared" si="24"/>
        <v>0</v>
      </c>
      <c r="BF982" s="198">
        <f t="shared" si="25"/>
        <v>0</v>
      </c>
      <c r="BG982" s="198">
        <f t="shared" si="26"/>
        <v>0</v>
      </c>
      <c r="BH982" s="198">
        <f t="shared" si="27"/>
        <v>0</v>
      </c>
      <c r="BI982" s="198">
        <f t="shared" si="28"/>
        <v>0</v>
      </c>
      <c r="BJ982" s="17" t="s">
        <v>84</v>
      </c>
      <c r="BK982" s="198">
        <f t="shared" si="29"/>
        <v>0</v>
      </c>
      <c r="BL982" s="17" t="s">
        <v>1895</v>
      </c>
      <c r="BM982" s="197" t="s">
        <v>1943</v>
      </c>
    </row>
    <row r="983" spans="1:65" s="2" customFormat="1" ht="16.5" customHeight="1">
      <c r="A983" s="34"/>
      <c r="B983" s="35"/>
      <c r="C983" s="186" t="s">
        <v>1944</v>
      </c>
      <c r="D983" s="186" t="s">
        <v>184</v>
      </c>
      <c r="E983" s="187" t="s">
        <v>1945</v>
      </c>
      <c r="F983" s="188" t="s">
        <v>1946</v>
      </c>
      <c r="G983" s="189" t="s">
        <v>1894</v>
      </c>
      <c r="H983" s="190">
        <v>1</v>
      </c>
      <c r="I983" s="191"/>
      <c r="J983" s="192">
        <f t="shared" si="20"/>
        <v>0</v>
      </c>
      <c r="K983" s="188" t="s">
        <v>188</v>
      </c>
      <c r="L983" s="39"/>
      <c r="M983" s="193" t="s">
        <v>1</v>
      </c>
      <c r="N983" s="194" t="s">
        <v>41</v>
      </c>
      <c r="O983" s="71"/>
      <c r="P983" s="195">
        <f t="shared" si="21"/>
        <v>0</v>
      </c>
      <c r="Q983" s="195">
        <v>0</v>
      </c>
      <c r="R983" s="195">
        <f t="shared" si="22"/>
        <v>0</v>
      </c>
      <c r="S983" s="195">
        <v>0</v>
      </c>
      <c r="T983" s="196">
        <f t="shared" si="23"/>
        <v>0</v>
      </c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R983" s="197" t="s">
        <v>1895</v>
      </c>
      <c r="AT983" s="197" t="s">
        <v>184</v>
      </c>
      <c r="AU983" s="197" t="s">
        <v>86</v>
      </c>
      <c r="AY983" s="17" t="s">
        <v>182</v>
      </c>
      <c r="BE983" s="198">
        <f t="shared" si="24"/>
        <v>0</v>
      </c>
      <c r="BF983" s="198">
        <f t="shared" si="25"/>
        <v>0</v>
      </c>
      <c r="BG983" s="198">
        <f t="shared" si="26"/>
        <v>0</v>
      </c>
      <c r="BH983" s="198">
        <f t="shared" si="27"/>
        <v>0</v>
      </c>
      <c r="BI983" s="198">
        <f t="shared" si="28"/>
        <v>0</v>
      </c>
      <c r="BJ983" s="17" t="s">
        <v>84</v>
      </c>
      <c r="BK983" s="198">
        <f t="shared" si="29"/>
        <v>0</v>
      </c>
      <c r="BL983" s="17" t="s">
        <v>1895</v>
      </c>
      <c r="BM983" s="197" t="s">
        <v>1947</v>
      </c>
    </row>
    <row r="984" spans="1:65" s="2" customFormat="1" ht="16.5" customHeight="1">
      <c r="A984" s="34"/>
      <c r="B984" s="35"/>
      <c r="C984" s="186" t="s">
        <v>1948</v>
      </c>
      <c r="D984" s="186" t="s">
        <v>184</v>
      </c>
      <c r="E984" s="187" t="s">
        <v>1949</v>
      </c>
      <c r="F984" s="188" t="s">
        <v>1950</v>
      </c>
      <c r="G984" s="189" t="s">
        <v>1894</v>
      </c>
      <c r="H984" s="190">
        <v>1</v>
      </c>
      <c r="I984" s="191"/>
      <c r="J984" s="192">
        <f t="shared" si="20"/>
        <v>0</v>
      </c>
      <c r="K984" s="188" t="s">
        <v>188</v>
      </c>
      <c r="L984" s="39"/>
      <c r="M984" s="193" t="s">
        <v>1</v>
      </c>
      <c r="N984" s="194" t="s">
        <v>41</v>
      </c>
      <c r="O984" s="71"/>
      <c r="P984" s="195">
        <f t="shared" si="21"/>
        <v>0</v>
      </c>
      <c r="Q984" s="195">
        <v>0</v>
      </c>
      <c r="R984" s="195">
        <f t="shared" si="22"/>
        <v>0</v>
      </c>
      <c r="S984" s="195">
        <v>0</v>
      </c>
      <c r="T984" s="196">
        <f t="shared" si="23"/>
        <v>0</v>
      </c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R984" s="197" t="s">
        <v>1895</v>
      </c>
      <c r="AT984" s="197" t="s">
        <v>184</v>
      </c>
      <c r="AU984" s="197" t="s">
        <v>86</v>
      </c>
      <c r="AY984" s="17" t="s">
        <v>182</v>
      </c>
      <c r="BE984" s="198">
        <f t="shared" si="24"/>
        <v>0</v>
      </c>
      <c r="BF984" s="198">
        <f t="shared" si="25"/>
        <v>0</v>
      </c>
      <c r="BG984" s="198">
        <f t="shared" si="26"/>
        <v>0</v>
      </c>
      <c r="BH984" s="198">
        <f t="shared" si="27"/>
        <v>0</v>
      </c>
      <c r="BI984" s="198">
        <f t="shared" si="28"/>
        <v>0</v>
      </c>
      <c r="BJ984" s="17" t="s">
        <v>84</v>
      </c>
      <c r="BK984" s="198">
        <f t="shared" si="29"/>
        <v>0</v>
      </c>
      <c r="BL984" s="17" t="s">
        <v>1895</v>
      </c>
      <c r="BM984" s="197" t="s">
        <v>1951</v>
      </c>
    </row>
    <row r="985" spans="1:65" s="2" customFormat="1" ht="16.5" customHeight="1">
      <c r="A985" s="34"/>
      <c r="B985" s="35"/>
      <c r="C985" s="186" t="s">
        <v>1952</v>
      </c>
      <c r="D985" s="186" t="s">
        <v>184</v>
      </c>
      <c r="E985" s="187" t="s">
        <v>1953</v>
      </c>
      <c r="F985" s="188" t="s">
        <v>1954</v>
      </c>
      <c r="G985" s="189" t="s">
        <v>1894</v>
      </c>
      <c r="H985" s="190">
        <v>1</v>
      </c>
      <c r="I985" s="191"/>
      <c r="J985" s="192">
        <f t="shared" si="20"/>
        <v>0</v>
      </c>
      <c r="K985" s="188" t="s">
        <v>188</v>
      </c>
      <c r="L985" s="39"/>
      <c r="M985" s="193" t="s">
        <v>1</v>
      </c>
      <c r="N985" s="194" t="s">
        <v>41</v>
      </c>
      <c r="O985" s="71"/>
      <c r="P985" s="195">
        <f t="shared" si="21"/>
        <v>0</v>
      </c>
      <c r="Q985" s="195">
        <v>0</v>
      </c>
      <c r="R985" s="195">
        <f t="shared" si="22"/>
        <v>0</v>
      </c>
      <c r="S985" s="195">
        <v>0</v>
      </c>
      <c r="T985" s="196">
        <f t="shared" si="23"/>
        <v>0</v>
      </c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R985" s="197" t="s">
        <v>1895</v>
      </c>
      <c r="AT985" s="197" t="s">
        <v>184</v>
      </c>
      <c r="AU985" s="197" t="s">
        <v>86</v>
      </c>
      <c r="AY985" s="17" t="s">
        <v>182</v>
      </c>
      <c r="BE985" s="198">
        <f t="shared" si="24"/>
        <v>0</v>
      </c>
      <c r="BF985" s="198">
        <f t="shared" si="25"/>
        <v>0</v>
      </c>
      <c r="BG985" s="198">
        <f t="shared" si="26"/>
        <v>0</v>
      </c>
      <c r="BH985" s="198">
        <f t="shared" si="27"/>
        <v>0</v>
      </c>
      <c r="BI985" s="198">
        <f t="shared" si="28"/>
        <v>0</v>
      </c>
      <c r="BJ985" s="17" t="s">
        <v>84</v>
      </c>
      <c r="BK985" s="198">
        <f t="shared" si="29"/>
        <v>0</v>
      </c>
      <c r="BL985" s="17" t="s">
        <v>1895</v>
      </c>
      <c r="BM985" s="197" t="s">
        <v>1955</v>
      </c>
    </row>
    <row r="986" spans="1:65" s="2" customFormat="1" ht="16.5" customHeight="1">
      <c r="A986" s="34"/>
      <c r="B986" s="35"/>
      <c r="C986" s="186" t="s">
        <v>1956</v>
      </c>
      <c r="D986" s="186" t="s">
        <v>184</v>
      </c>
      <c r="E986" s="187" t="s">
        <v>1957</v>
      </c>
      <c r="F986" s="188" t="s">
        <v>1958</v>
      </c>
      <c r="G986" s="189" t="s">
        <v>1894</v>
      </c>
      <c r="H986" s="190">
        <v>1</v>
      </c>
      <c r="I986" s="191"/>
      <c r="J986" s="192">
        <f t="shared" si="20"/>
        <v>0</v>
      </c>
      <c r="K986" s="188" t="s">
        <v>188</v>
      </c>
      <c r="L986" s="39"/>
      <c r="M986" s="193" t="s">
        <v>1</v>
      </c>
      <c r="N986" s="194" t="s">
        <v>41</v>
      </c>
      <c r="O986" s="71"/>
      <c r="P986" s="195">
        <f t="shared" si="21"/>
        <v>0</v>
      </c>
      <c r="Q986" s="195">
        <v>0</v>
      </c>
      <c r="R986" s="195">
        <f t="shared" si="22"/>
        <v>0</v>
      </c>
      <c r="S986" s="195">
        <v>0</v>
      </c>
      <c r="T986" s="196">
        <f t="shared" si="23"/>
        <v>0</v>
      </c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R986" s="197" t="s">
        <v>1895</v>
      </c>
      <c r="AT986" s="197" t="s">
        <v>184</v>
      </c>
      <c r="AU986" s="197" t="s">
        <v>86</v>
      </c>
      <c r="AY986" s="17" t="s">
        <v>182</v>
      </c>
      <c r="BE986" s="198">
        <f t="shared" si="24"/>
        <v>0</v>
      </c>
      <c r="BF986" s="198">
        <f t="shared" si="25"/>
        <v>0</v>
      </c>
      <c r="BG986" s="198">
        <f t="shared" si="26"/>
        <v>0</v>
      </c>
      <c r="BH986" s="198">
        <f t="shared" si="27"/>
        <v>0</v>
      </c>
      <c r="BI986" s="198">
        <f t="shared" si="28"/>
        <v>0</v>
      </c>
      <c r="BJ986" s="17" t="s">
        <v>84</v>
      </c>
      <c r="BK986" s="198">
        <f t="shared" si="29"/>
        <v>0</v>
      </c>
      <c r="BL986" s="17" t="s">
        <v>1895</v>
      </c>
      <c r="BM986" s="197" t="s">
        <v>1959</v>
      </c>
    </row>
    <row r="987" spans="1:65" s="12" customFormat="1" ht="22.9" customHeight="1">
      <c r="B987" s="170"/>
      <c r="C987" s="171"/>
      <c r="D987" s="172" t="s">
        <v>75</v>
      </c>
      <c r="E987" s="184" t="s">
        <v>1960</v>
      </c>
      <c r="F987" s="184" t="s">
        <v>1961</v>
      </c>
      <c r="G987" s="171"/>
      <c r="H987" s="171"/>
      <c r="I987" s="174"/>
      <c r="J987" s="185">
        <f>BK987</f>
        <v>0</v>
      </c>
      <c r="K987" s="171"/>
      <c r="L987" s="176"/>
      <c r="M987" s="177"/>
      <c r="N987" s="178"/>
      <c r="O987" s="178"/>
      <c r="P987" s="179">
        <f>SUM(P988:P996)</f>
        <v>0</v>
      </c>
      <c r="Q987" s="178"/>
      <c r="R987" s="179">
        <f>SUM(R988:R996)</f>
        <v>0</v>
      </c>
      <c r="S987" s="178"/>
      <c r="T987" s="180">
        <f>SUM(T988:T996)</f>
        <v>0</v>
      </c>
      <c r="AR987" s="181" t="s">
        <v>204</v>
      </c>
      <c r="AT987" s="182" t="s">
        <v>75</v>
      </c>
      <c r="AU987" s="182" t="s">
        <v>84</v>
      </c>
      <c r="AY987" s="181" t="s">
        <v>182</v>
      </c>
      <c r="BK987" s="183">
        <f>SUM(BK988:BK996)</f>
        <v>0</v>
      </c>
    </row>
    <row r="988" spans="1:65" s="2" customFormat="1" ht="16.5" customHeight="1">
      <c r="A988" s="34"/>
      <c r="B988" s="35"/>
      <c r="C988" s="186" t="s">
        <v>1962</v>
      </c>
      <c r="D988" s="186" t="s">
        <v>184</v>
      </c>
      <c r="E988" s="187" t="s">
        <v>1963</v>
      </c>
      <c r="F988" s="188" t="s">
        <v>1964</v>
      </c>
      <c r="G988" s="189" t="s">
        <v>1894</v>
      </c>
      <c r="H988" s="190">
        <v>1</v>
      </c>
      <c r="I988" s="191"/>
      <c r="J988" s="192">
        <f t="shared" ref="J988:J993" si="30">ROUND(I988*H988,2)</f>
        <v>0</v>
      </c>
      <c r="K988" s="188" t="s">
        <v>188</v>
      </c>
      <c r="L988" s="39"/>
      <c r="M988" s="193" t="s">
        <v>1</v>
      </c>
      <c r="N988" s="194" t="s">
        <v>41</v>
      </c>
      <c r="O988" s="71"/>
      <c r="P988" s="195">
        <f t="shared" ref="P988:P993" si="31">O988*H988</f>
        <v>0</v>
      </c>
      <c r="Q988" s="195">
        <v>0</v>
      </c>
      <c r="R988" s="195">
        <f t="shared" ref="R988:R993" si="32">Q988*H988</f>
        <v>0</v>
      </c>
      <c r="S988" s="195">
        <v>0</v>
      </c>
      <c r="T988" s="196">
        <f t="shared" ref="T988:T993" si="33">S988*H988</f>
        <v>0</v>
      </c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R988" s="197" t="s">
        <v>1895</v>
      </c>
      <c r="AT988" s="197" t="s">
        <v>184</v>
      </c>
      <c r="AU988" s="197" t="s">
        <v>86</v>
      </c>
      <c r="AY988" s="17" t="s">
        <v>182</v>
      </c>
      <c r="BE988" s="198">
        <f t="shared" ref="BE988:BE993" si="34">IF(N988="základní",J988,0)</f>
        <v>0</v>
      </c>
      <c r="BF988" s="198">
        <f t="shared" ref="BF988:BF993" si="35">IF(N988="snížená",J988,0)</f>
        <v>0</v>
      </c>
      <c r="BG988" s="198">
        <f t="shared" ref="BG988:BG993" si="36">IF(N988="zákl. přenesená",J988,0)</f>
        <v>0</v>
      </c>
      <c r="BH988" s="198">
        <f t="shared" ref="BH988:BH993" si="37">IF(N988="sníž. přenesená",J988,0)</f>
        <v>0</v>
      </c>
      <c r="BI988" s="198">
        <f t="shared" ref="BI988:BI993" si="38">IF(N988="nulová",J988,0)</f>
        <v>0</v>
      </c>
      <c r="BJ988" s="17" t="s">
        <v>84</v>
      </c>
      <c r="BK988" s="198">
        <f t="shared" ref="BK988:BK993" si="39">ROUND(I988*H988,2)</f>
        <v>0</v>
      </c>
      <c r="BL988" s="17" t="s">
        <v>1895</v>
      </c>
      <c r="BM988" s="197" t="s">
        <v>1965</v>
      </c>
    </row>
    <row r="989" spans="1:65" s="2" customFormat="1" ht="16.5" customHeight="1">
      <c r="A989" s="34"/>
      <c r="B989" s="35"/>
      <c r="C989" s="186" t="s">
        <v>1966</v>
      </c>
      <c r="D989" s="186" t="s">
        <v>184</v>
      </c>
      <c r="E989" s="187" t="s">
        <v>1967</v>
      </c>
      <c r="F989" s="188" t="s">
        <v>1968</v>
      </c>
      <c r="G989" s="189" t="s">
        <v>1894</v>
      </c>
      <c r="H989" s="190">
        <v>1</v>
      </c>
      <c r="I989" s="191"/>
      <c r="J989" s="192">
        <f t="shared" si="30"/>
        <v>0</v>
      </c>
      <c r="K989" s="188" t="s">
        <v>188</v>
      </c>
      <c r="L989" s="39"/>
      <c r="M989" s="193" t="s">
        <v>1</v>
      </c>
      <c r="N989" s="194" t="s">
        <v>41</v>
      </c>
      <c r="O989" s="71"/>
      <c r="P989" s="195">
        <f t="shared" si="31"/>
        <v>0</v>
      </c>
      <c r="Q989" s="195">
        <v>0</v>
      </c>
      <c r="R989" s="195">
        <f t="shared" si="32"/>
        <v>0</v>
      </c>
      <c r="S989" s="195">
        <v>0</v>
      </c>
      <c r="T989" s="196">
        <f t="shared" si="33"/>
        <v>0</v>
      </c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R989" s="197" t="s">
        <v>1895</v>
      </c>
      <c r="AT989" s="197" t="s">
        <v>184</v>
      </c>
      <c r="AU989" s="197" t="s">
        <v>86</v>
      </c>
      <c r="AY989" s="17" t="s">
        <v>182</v>
      </c>
      <c r="BE989" s="198">
        <f t="shared" si="34"/>
        <v>0</v>
      </c>
      <c r="BF989" s="198">
        <f t="shared" si="35"/>
        <v>0</v>
      </c>
      <c r="BG989" s="198">
        <f t="shared" si="36"/>
        <v>0</v>
      </c>
      <c r="BH989" s="198">
        <f t="shared" si="37"/>
        <v>0</v>
      </c>
      <c r="BI989" s="198">
        <f t="shared" si="38"/>
        <v>0</v>
      </c>
      <c r="BJ989" s="17" t="s">
        <v>84</v>
      </c>
      <c r="BK989" s="198">
        <f t="shared" si="39"/>
        <v>0</v>
      </c>
      <c r="BL989" s="17" t="s">
        <v>1895</v>
      </c>
      <c r="BM989" s="197" t="s">
        <v>1969</v>
      </c>
    </row>
    <row r="990" spans="1:65" s="2" customFormat="1" ht="16.5" customHeight="1">
      <c r="A990" s="34"/>
      <c r="B990" s="35"/>
      <c r="C990" s="186" t="s">
        <v>1970</v>
      </c>
      <c r="D990" s="186" t="s">
        <v>184</v>
      </c>
      <c r="E990" s="187" t="s">
        <v>1971</v>
      </c>
      <c r="F990" s="188" t="s">
        <v>1972</v>
      </c>
      <c r="G990" s="189" t="s">
        <v>1894</v>
      </c>
      <c r="H990" s="190">
        <v>1</v>
      </c>
      <c r="I990" s="191"/>
      <c r="J990" s="192">
        <f t="shared" si="30"/>
        <v>0</v>
      </c>
      <c r="K990" s="188" t="s">
        <v>188</v>
      </c>
      <c r="L990" s="39"/>
      <c r="M990" s="193" t="s">
        <v>1</v>
      </c>
      <c r="N990" s="194" t="s">
        <v>41</v>
      </c>
      <c r="O990" s="71"/>
      <c r="P990" s="195">
        <f t="shared" si="31"/>
        <v>0</v>
      </c>
      <c r="Q990" s="195">
        <v>0</v>
      </c>
      <c r="R990" s="195">
        <f t="shared" si="32"/>
        <v>0</v>
      </c>
      <c r="S990" s="195">
        <v>0</v>
      </c>
      <c r="T990" s="196">
        <f t="shared" si="33"/>
        <v>0</v>
      </c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R990" s="197" t="s">
        <v>1895</v>
      </c>
      <c r="AT990" s="197" t="s">
        <v>184</v>
      </c>
      <c r="AU990" s="197" t="s">
        <v>86</v>
      </c>
      <c r="AY990" s="17" t="s">
        <v>182</v>
      </c>
      <c r="BE990" s="198">
        <f t="shared" si="34"/>
        <v>0</v>
      </c>
      <c r="BF990" s="198">
        <f t="shared" si="35"/>
        <v>0</v>
      </c>
      <c r="BG990" s="198">
        <f t="shared" si="36"/>
        <v>0</v>
      </c>
      <c r="BH990" s="198">
        <f t="shared" si="37"/>
        <v>0</v>
      </c>
      <c r="BI990" s="198">
        <f t="shared" si="38"/>
        <v>0</v>
      </c>
      <c r="BJ990" s="17" t="s">
        <v>84</v>
      </c>
      <c r="BK990" s="198">
        <f t="shared" si="39"/>
        <v>0</v>
      </c>
      <c r="BL990" s="17" t="s">
        <v>1895</v>
      </c>
      <c r="BM990" s="197" t="s">
        <v>1973</v>
      </c>
    </row>
    <row r="991" spans="1:65" s="2" customFormat="1" ht="16.5" customHeight="1">
      <c r="A991" s="34"/>
      <c r="B991" s="35"/>
      <c r="C991" s="186" t="s">
        <v>1974</v>
      </c>
      <c r="D991" s="186" t="s">
        <v>184</v>
      </c>
      <c r="E991" s="187" t="s">
        <v>1975</v>
      </c>
      <c r="F991" s="188" t="s">
        <v>1976</v>
      </c>
      <c r="G991" s="189" t="s">
        <v>1894</v>
      </c>
      <c r="H991" s="190">
        <v>1</v>
      </c>
      <c r="I991" s="191"/>
      <c r="J991" s="192">
        <f t="shared" si="30"/>
        <v>0</v>
      </c>
      <c r="K991" s="188" t="s">
        <v>188</v>
      </c>
      <c r="L991" s="39"/>
      <c r="M991" s="193" t="s">
        <v>1</v>
      </c>
      <c r="N991" s="194" t="s">
        <v>41</v>
      </c>
      <c r="O991" s="71"/>
      <c r="P991" s="195">
        <f t="shared" si="31"/>
        <v>0</v>
      </c>
      <c r="Q991" s="195">
        <v>0</v>
      </c>
      <c r="R991" s="195">
        <f t="shared" si="32"/>
        <v>0</v>
      </c>
      <c r="S991" s="195">
        <v>0</v>
      </c>
      <c r="T991" s="196">
        <f t="shared" si="33"/>
        <v>0</v>
      </c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R991" s="197" t="s">
        <v>1895</v>
      </c>
      <c r="AT991" s="197" t="s">
        <v>184</v>
      </c>
      <c r="AU991" s="197" t="s">
        <v>86</v>
      </c>
      <c r="AY991" s="17" t="s">
        <v>182</v>
      </c>
      <c r="BE991" s="198">
        <f t="shared" si="34"/>
        <v>0</v>
      </c>
      <c r="BF991" s="198">
        <f t="shared" si="35"/>
        <v>0</v>
      </c>
      <c r="BG991" s="198">
        <f t="shared" si="36"/>
        <v>0</v>
      </c>
      <c r="BH991" s="198">
        <f t="shared" si="37"/>
        <v>0</v>
      </c>
      <c r="BI991" s="198">
        <f t="shared" si="38"/>
        <v>0</v>
      </c>
      <c r="BJ991" s="17" t="s">
        <v>84</v>
      </c>
      <c r="BK991" s="198">
        <f t="shared" si="39"/>
        <v>0</v>
      </c>
      <c r="BL991" s="17" t="s">
        <v>1895</v>
      </c>
      <c r="BM991" s="197" t="s">
        <v>1977</v>
      </c>
    </row>
    <row r="992" spans="1:65" s="2" customFormat="1" ht="24">
      <c r="A992" s="34"/>
      <c r="B992" s="35"/>
      <c r="C992" s="186" t="s">
        <v>1978</v>
      </c>
      <c r="D992" s="186" t="s">
        <v>184</v>
      </c>
      <c r="E992" s="187" t="s">
        <v>1979</v>
      </c>
      <c r="F992" s="188" t="s">
        <v>1980</v>
      </c>
      <c r="G992" s="189" t="s">
        <v>1894</v>
      </c>
      <c r="H992" s="190">
        <v>1</v>
      </c>
      <c r="I992" s="191"/>
      <c r="J992" s="192">
        <f t="shared" si="30"/>
        <v>0</v>
      </c>
      <c r="K992" s="188" t="s">
        <v>188</v>
      </c>
      <c r="L992" s="39"/>
      <c r="M992" s="193" t="s">
        <v>1</v>
      </c>
      <c r="N992" s="194" t="s">
        <v>41</v>
      </c>
      <c r="O992" s="71"/>
      <c r="P992" s="195">
        <f t="shared" si="31"/>
        <v>0</v>
      </c>
      <c r="Q992" s="195">
        <v>0</v>
      </c>
      <c r="R992" s="195">
        <f t="shared" si="32"/>
        <v>0</v>
      </c>
      <c r="S992" s="195">
        <v>0</v>
      </c>
      <c r="T992" s="196">
        <f t="shared" si="33"/>
        <v>0</v>
      </c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R992" s="197" t="s">
        <v>1895</v>
      </c>
      <c r="AT992" s="197" t="s">
        <v>184</v>
      </c>
      <c r="AU992" s="197" t="s">
        <v>86</v>
      </c>
      <c r="AY992" s="17" t="s">
        <v>182</v>
      </c>
      <c r="BE992" s="198">
        <f t="shared" si="34"/>
        <v>0</v>
      </c>
      <c r="BF992" s="198">
        <f t="shared" si="35"/>
        <v>0</v>
      </c>
      <c r="BG992" s="198">
        <f t="shared" si="36"/>
        <v>0</v>
      </c>
      <c r="BH992" s="198">
        <f t="shared" si="37"/>
        <v>0</v>
      </c>
      <c r="BI992" s="198">
        <f t="shared" si="38"/>
        <v>0</v>
      </c>
      <c r="BJ992" s="17" t="s">
        <v>84</v>
      </c>
      <c r="BK992" s="198">
        <f t="shared" si="39"/>
        <v>0</v>
      </c>
      <c r="BL992" s="17" t="s">
        <v>1895</v>
      </c>
      <c r="BM992" s="197" t="s">
        <v>1981</v>
      </c>
    </row>
    <row r="993" spans="1:65" s="2" customFormat="1" ht="16.5" customHeight="1">
      <c r="A993" s="34"/>
      <c r="B993" s="35"/>
      <c r="C993" s="186" t="s">
        <v>1982</v>
      </c>
      <c r="D993" s="186" t="s">
        <v>184</v>
      </c>
      <c r="E993" s="187" t="s">
        <v>1983</v>
      </c>
      <c r="F993" s="188" t="s">
        <v>1984</v>
      </c>
      <c r="G993" s="189" t="s">
        <v>1894</v>
      </c>
      <c r="H993" s="190">
        <v>1</v>
      </c>
      <c r="I993" s="191"/>
      <c r="J993" s="192">
        <f t="shared" si="30"/>
        <v>0</v>
      </c>
      <c r="K993" s="188" t="s">
        <v>188</v>
      </c>
      <c r="L993" s="39"/>
      <c r="M993" s="193" t="s">
        <v>1</v>
      </c>
      <c r="N993" s="194" t="s">
        <v>41</v>
      </c>
      <c r="O993" s="71"/>
      <c r="P993" s="195">
        <f t="shared" si="31"/>
        <v>0</v>
      </c>
      <c r="Q993" s="195">
        <v>0</v>
      </c>
      <c r="R993" s="195">
        <f t="shared" si="32"/>
        <v>0</v>
      </c>
      <c r="S993" s="195">
        <v>0</v>
      </c>
      <c r="T993" s="196">
        <f t="shared" si="33"/>
        <v>0</v>
      </c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R993" s="197" t="s">
        <v>1895</v>
      </c>
      <c r="AT993" s="197" t="s">
        <v>184</v>
      </c>
      <c r="AU993" s="197" t="s">
        <v>86</v>
      </c>
      <c r="AY993" s="17" t="s">
        <v>182</v>
      </c>
      <c r="BE993" s="198">
        <f t="shared" si="34"/>
        <v>0</v>
      </c>
      <c r="BF993" s="198">
        <f t="shared" si="35"/>
        <v>0</v>
      </c>
      <c r="BG993" s="198">
        <f t="shared" si="36"/>
        <v>0</v>
      </c>
      <c r="BH993" s="198">
        <f t="shared" si="37"/>
        <v>0</v>
      </c>
      <c r="BI993" s="198">
        <f t="shared" si="38"/>
        <v>0</v>
      </c>
      <c r="BJ993" s="17" t="s">
        <v>84</v>
      </c>
      <c r="BK993" s="198">
        <f t="shared" si="39"/>
        <v>0</v>
      </c>
      <c r="BL993" s="17" t="s">
        <v>1895</v>
      </c>
      <c r="BM993" s="197" t="s">
        <v>1985</v>
      </c>
    </row>
    <row r="994" spans="1:65" s="13" customFormat="1" ht="11.25">
      <c r="B994" s="199"/>
      <c r="C994" s="200"/>
      <c r="D994" s="201" t="s">
        <v>199</v>
      </c>
      <c r="E994" s="202" t="s">
        <v>1</v>
      </c>
      <c r="F994" s="203" t="s">
        <v>84</v>
      </c>
      <c r="G994" s="200"/>
      <c r="H994" s="204">
        <v>1</v>
      </c>
      <c r="I994" s="205"/>
      <c r="J994" s="200"/>
      <c r="K994" s="200"/>
      <c r="L994" s="206"/>
      <c r="M994" s="207"/>
      <c r="N994" s="208"/>
      <c r="O994" s="208"/>
      <c r="P994" s="208"/>
      <c r="Q994" s="208"/>
      <c r="R994" s="208"/>
      <c r="S994" s="208"/>
      <c r="T994" s="209"/>
      <c r="AT994" s="210" t="s">
        <v>199</v>
      </c>
      <c r="AU994" s="210" t="s">
        <v>86</v>
      </c>
      <c r="AV994" s="13" t="s">
        <v>86</v>
      </c>
      <c r="AW994" s="13" t="s">
        <v>32</v>
      </c>
      <c r="AX994" s="13" t="s">
        <v>84</v>
      </c>
      <c r="AY994" s="210" t="s">
        <v>182</v>
      </c>
    </row>
    <row r="995" spans="1:65" s="2" customFormat="1" ht="16.5" customHeight="1">
      <c r="A995" s="34"/>
      <c r="B995" s="35"/>
      <c r="C995" s="186" t="s">
        <v>1986</v>
      </c>
      <c r="D995" s="186" t="s">
        <v>184</v>
      </c>
      <c r="E995" s="187" t="s">
        <v>1987</v>
      </c>
      <c r="F995" s="188" t="s">
        <v>1988</v>
      </c>
      <c r="G995" s="189" t="s">
        <v>1894</v>
      </c>
      <c r="H995" s="190">
        <v>1</v>
      </c>
      <c r="I995" s="191"/>
      <c r="J995" s="192">
        <f>ROUND(I995*H995,2)</f>
        <v>0</v>
      </c>
      <c r="K995" s="188" t="s">
        <v>188</v>
      </c>
      <c r="L995" s="39"/>
      <c r="M995" s="193" t="s">
        <v>1</v>
      </c>
      <c r="N995" s="194" t="s">
        <v>41</v>
      </c>
      <c r="O995" s="71"/>
      <c r="P995" s="195">
        <f>O995*H995</f>
        <v>0</v>
      </c>
      <c r="Q995" s="195">
        <v>0</v>
      </c>
      <c r="R995" s="195">
        <f>Q995*H995</f>
        <v>0</v>
      </c>
      <c r="S995" s="195">
        <v>0</v>
      </c>
      <c r="T995" s="196">
        <f>S995*H995</f>
        <v>0</v>
      </c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R995" s="197" t="s">
        <v>1895</v>
      </c>
      <c r="AT995" s="197" t="s">
        <v>184</v>
      </c>
      <c r="AU995" s="197" t="s">
        <v>86</v>
      </c>
      <c r="AY995" s="17" t="s">
        <v>182</v>
      </c>
      <c r="BE995" s="198">
        <f>IF(N995="základní",J995,0)</f>
        <v>0</v>
      </c>
      <c r="BF995" s="198">
        <f>IF(N995="snížená",J995,0)</f>
        <v>0</v>
      </c>
      <c r="BG995" s="198">
        <f>IF(N995="zákl. přenesená",J995,0)</f>
        <v>0</v>
      </c>
      <c r="BH995" s="198">
        <f>IF(N995="sníž. přenesená",J995,0)</f>
        <v>0</v>
      </c>
      <c r="BI995" s="198">
        <f>IF(N995="nulová",J995,0)</f>
        <v>0</v>
      </c>
      <c r="BJ995" s="17" t="s">
        <v>84</v>
      </c>
      <c r="BK995" s="198">
        <f>ROUND(I995*H995,2)</f>
        <v>0</v>
      </c>
      <c r="BL995" s="17" t="s">
        <v>1895</v>
      </c>
      <c r="BM995" s="197" t="s">
        <v>1989</v>
      </c>
    </row>
    <row r="996" spans="1:65" s="2" customFormat="1" ht="16.5" customHeight="1">
      <c r="A996" s="34"/>
      <c r="B996" s="35"/>
      <c r="C996" s="186" t="s">
        <v>1990</v>
      </c>
      <c r="D996" s="186" t="s">
        <v>184</v>
      </c>
      <c r="E996" s="187" t="s">
        <v>1991</v>
      </c>
      <c r="F996" s="188" t="s">
        <v>1992</v>
      </c>
      <c r="G996" s="189" t="s">
        <v>1894</v>
      </c>
      <c r="H996" s="190">
        <v>1</v>
      </c>
      <c r="I996" s="191"/>
      <c r="J996" s="192">
        <f>ROUND(I996*H996,2)</f>
        <v>0</v>
      </c>
      <c r="K996" s="188" t="s">
        <v>188</v>
      </c>
      <c r="L996" s="39"/>
      <c r="M996" s="193" t="s">
        <v>1</v>
      </c>
      <c r="N996" s="194" t="s">
        <v>41</v>
      </c>
      <c r="O996" s="71"/>
      <c r="P996" s="195">
        <f>O996*H996</f>
        <v>0</v>
      </c>
      <c r="Q996" s="195">
        <v>0</v>
      </c>
      <c r="R996" s="195">
        <f>Q996*H996</f>
        <v>0</v>
      </c>
      <c r="S996" s="195">
        <v>0</v>
      </c>
      <c r="T996" s="196">
        <f>S996*H996</f>
        <v>0</v>
      </c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R996" s="197" t="s">
        <v>1895</v>
      </c>
      <c r="AT996" s="197" t="s">
        <v>184</v>
      </c>
      <c r="AU996" s="197" t="s">
        <v>86</v>
      </c>
      <c r="AY996" s="17" t="s">
        <v>182</v>
      </c>
      <c r="BE996" s="198">
        <f>IF(N996="základní",J996,0)</f>
        <v>0</v>
      </c>
      <c r="BF996" s="198">
        <f>IF(N996="snížená",J996,0)</f>
        <v>0</v>
      </c>
      <c r="BG996" s="198">
        <f>IF(N996="zákl. přenesená",J996,0)</f>
        <v>0</v>
      </c>
      <c r="BH996" s="198">
        <f>IF(N996="sníž. přenesená",J996,0)</f>
        <v>0</v>
      </c>
      <c r="BI996" s="198">
        <f>IF(N996="nulová",J996,0)</f>
        <v>0</v>
      </c>
      <c r="BJ996" s="17" t="s">
        <v>84</v>
      </c>
      <c r="BK996" s="198">
        <f>ROUND(I996*H996,2)</f>
        <v>0</v>
      </c>
      <c r="BL996" s="17" t="s">
        <v>1895</v>
      </c>
      <c r="BM996" s="197" t="s">
        <v>1993</v>
      </c>
    </row>
    <row r="997" spans="1:65" s="12" customFormat="1" ht="22.9" customHeight="1">
      <c r="B997" s="170"/>
      <c r="C997" s="171"/>
      <c r="D997" s="172" t="s">
        <v>75</v>
      </c>
      <c r="E997" s="184" t="s">
        <v>1994</v>
      </c>
      <c r="F997" s="184" t="s">
        <v>1995</v>
      </c>
      <c r="G997" s="171"/>
      <c r="H997" s="171"/>
      <c r="I997" s="174"/>
      <c r="J997" s="185">
        <f>BK997</f>
        <v>0</v>
      </c>
      <c r="K997" s="171"/>
      <c r="L997" s="176"/>
      <c r="M997" s="177"/>
      <c r="N997" s="178"/>
      <c r="O997" s="178"/>
      <c r="P997" s="179">
        <f>P998</f>
        <v>0</v>
      </c>
      <c r="Q997" s="178"/>
      <c r="R997" s="179">
        <f>R998</f>
        <v>0</v>
      </c>
      <c r="S997" s="178"/>
      <c r="T997" s="180">
        <f>T998</f>
        <v>0</v>
      </c>
      <c r="AR997" s="181" t="s">
        <v>204</v>
      </c>
      <c r="AT997" s="182" t="s">
        <v>75</v>
      </c>
      <c r="AU997" s="182" t="s">
        <v>84</v>
      </c>
      <c r="AY997" s="181" t="s">
        <v>182</v>
      </c>
      <c r="BK997" s="183">
        <f>BK998</f>
        <v>0</v>
      </c>
    </row>
    <row r="998" spans="1:65" s="2" customFormat="1" ht="16.5" customHeight="1">
      <c r="A998" s="34"/>
      <c r="B998" s="35"/>
      <c r="C998" s="186" t="s">
        <v>1996</v>
      </c>
      <c r="D998" s="186" t="s">
        <v>184</v>
      </c>
      <c r="E998" s="187" t="s">
        <v>1997</v>
      </c>
      <c r="F998" s="188" t="s">
        <v>1998</v>
      </c>
      <c r="G998" s="189" t="s">
        <v>1894</v>
      </c>
      <c r="H998" s="190">
        <v>1</v>
      </c>
      <c r="I998" s="191"/>
      <c r="J998" s="192">
        <f>ROUND(I998*H998,2)</f>
        <v>0</v>
      </c>
      <c r="K998" s="188" t="s">
        <v>188</v>
      </c>
      <c r="L998" s="39"/>
      <c r="M998" s="193" t="s">
        <v>1</v>
      </c>
      <c r="N998" s="194" t="s">
        <v>41</v>
      </c>
      <c r="O998" s="71"/>
      <c r="P998" s="195">
        <f>O998*H998</f>
        <v>0</v>
      </c>
      <c r="Q998" s="195">
        <v>0</v>
      </c>
      <c r="R998" s="195">
        <f>Q998*H998</f>
        <v>0</v>
      </c>
      <c r="S998" s="195">
        <v>0</v>
      </c>
      <c r="T998" s="196">
        <f>S998*H998</f>
        <v>0</v>
      </c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R998" s="197" t="s">
        <v>1895</v>
      </c>
      <c r="AT998" s="197" t="s">
        <v>184</v>
      </c>
      <c r="AU998" s="197" t="s">
        <v>86</v>
      </c>
      <c r="AY998" s="17" t="s">
        <v>182</v>
      </c>
      <c r="BE998" s="198">
        <f>IF(N998="základní",J998,0)</f>
        <v>0</v>
      </c>
      <c r="BF998" s="198">
        <f>IF(N998="snížená",J998,0)</f>
        <v>0</v>
      </c>
      <c r="BG998" s="198">
        <f>IF(N998="zákl. přenesená",J998,0)</f>
        <v>0</v>
      </c>
      <c r="BH998" s="198">
        <f>IF(N998="sníž. přenesená",J998,0)</f>
        <v>0</v>
      </c>
      <c r="BI998" s="198">
        <f>IF(N998="nulová",J998,0)</f>
        <v>0</v>
      </c>
      <c r="BJ998" s="17" t="s">
        <v>84</v>
      </c>
      <c r="BK998" s="198">
        <f>ROUND(I998*H998,2)</f>
        <v>0</v>
      </c>
      <c r="BL998" s="17" t="s">
        <v>1895</v>
      </c>
      <c r="BM998" s="197" t="s">
        <v>1999</v>
      </c>
    </row>
    <row r="999" spans="1:65" s="12" customFormat="1" ht="22.9" customHeight="1">
      <c r="B999" s="170"/>
      <c r="C999" s="171"/>
      <c r="D999" s="172" t="s">
        <v>75</v>
      </c>
      <c r="E999" s="184" t="s">
        <v>2000</v>
      </c>
      <c r="F999" s="184" t="s">
        <v>2001</v>
      </c>
      <c r="G999" s="171"/>
      <c r="H999" s="171"/>
      <c r="I999" s="174"/>
      <c r="J999" s="185">
        <f>BK999</f>
        <v>0</v>
      </c>
      <c r="K999" s="171"/>
      <c r="L999" s="176"/>
      <c r="M999" s="177"/>
      <c r="N999" s="178"/>
      <c r="O999" s="178"/>
      <c r="P999" s="179">
        <f>P1000</f>
        <v>0</v>
      </c>
      <c r="Q999" s="178"/>
      <c r="R999" s="179">
        <f>R1000</f>
        <v>0</v>
      </c>
      <c r="S999" s="178"/>
      <c r="T999" s="180">
        <f>T1000</f>
        <v>0</v>
      </c>
      <c r="AR999" s="181" t="s">
        <v>204</v>
      </c>
      <c r="AT999" s="182" t="s">
        <v>75</v>
      </c>
      <c r="AU999" s="182" t="s">
        <v>84</v>
      </c>
      <c r="AY999" s="181" t="s">
        <v>182</v>
      </c>
      <c r="BK999" s="183">
        <f>BK1000</f>
        <v>0</v>
      </c>
    </row>
    <row r="1000" spans="1:65" s="2" customFormat="1" ht="16.5" customHeight="1">
      <c r="A1000" s="34"/>
      <c r="B1000" s="35"/>
      <c r="C1000" s="186" t="s">
        <v>2002</v>
      </c>
      <c r="D1000" s="186" t="s">
        <v>184</v>
      </c>
      <c r="E1000" s="187" t="s">
        <v>2003</v>
      </c>
      <c r="F1000" s="188" t="s">
        <v>2004</v>
      </c>
      <c r="G1000" s="189" t="s">
        <v>1894</v>
      </c>
      <c r="H1000" s="190">
        <v>1</v>
      </c>
      <c r="I1000" s="191"/>
      <c r="J1000" s="192">
        <f>ROUND(I1000*H1000,2)</f>
        <v>0</v>
      </c>
      <c r="K1000" s="188" t="s">
        <v>188</v>
      </c>
      <c r="L1000" s="39"/>
      <c r="M1000" s="193" t="s">
        <v>1</v>
      </c>
      <c r="N1000" s="194" t="s">
        <v>41</v>
      </c>
      <c r="O1000" s="71"/>
      <c r="P1000" s="195">
        <f>O1000*H1000</f>
        <v>0</v>
      </c>
      <c r="Q1000" s="195">
        <v>0</v>
      </c>
      <c r="R1000" s="195">
        <f>Q1000*H1000</f>
        <v>0</v>
      </c>
      <c r="S1000" s="195">
        <v>0</v>
      </c>
      <c r="T1000" s="196">
        <f>S1000*H1000</f>
        <v>0</v>
      </c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R1000" s="197" t="s">
        <v>1895</v>
      </c>
      <c r="AT1000" s="197" t="s">
        <v>184</v>
      </c>
      <c r="AU1000" s="197" t="s">
        <v>86</v>
      </c>
      <c r="AY1000" s="17" t="s">
        <v>182</v>
      </c>
      <c r="BE1000" s="198">
        <f>IF(N1000="základní",J1000,0)</f>
        <v>0</v>
      </c>
      <c r="BF1000" s="198">
        <f>IF(N1000="snížená",J1000,0)</f>
        <v>0</v>
      </c>
      <c r="BG1000" s="198">
        <f>IF(N1000="zákl. přenesená",J1000,0)</f>
        <v>0</v>
      </c>
      <c r="BH1000" s="198">
        <f>IF(N1000="sníž. přenesená",J1000,0)</f>
        <v>0</v>
      </c>
      <c r="BI1000" s="198">
        <f>IF(N1000="nulová",J1000,0)</f>
        <v>0</v>
      </c>
      <c r="BJ1000" s="17" t="s">
        <v>84</v>
      </c>
      <c r="BK1000" s="198">
        <f>ROUND(I1000*H1000,2)</f>
        <v>0</v>
      </c>
      <c r="BL1000" s="17" t="s">
        <v>1895</v>
      </c>
      <c r="BM1000" s="197" t="s">
        <v>2005</v>
      </c>
    </row>
    <row r="1001" spans="1:65" s="12" customFormat="1" ht="22.9" customHeight="1">
      <c r="B1001" s="170"/>
      <c r="C1001" s="171"/>
      <c r="D1001" s="172" t="s">
        <v>75</v>
      </c>
      <c r="E1001" s="184" t="s">
        <v>2006</v>
      </c>
      <c r="F1001" s="184" t="s">
        <v>2007</v>
      </c>
      <c r="G1001" s="171"/>
      <c r="H1001" s="171"/>
      <c r="I1001" s="174"/>
      <c r="J1001" s="185">
        <f>BK1001</f>
        <v>0</v>
      </c>
      <c r="K1001" s="171"/>
      <c r="L1001" s="176"/>
      <c r="M1001" s="177"/>
      <c r="N1001" s="178"/>
      <c r="O1001" s="178"/>
      <c r="P1001" s="179">
        <f>SUM(P1002:P1003)</f>
        <v>0</v>
      </c>
      <c r="Q1001" s="178"/>
      <c r="R1001" s="179">
        <f>SUM(R1002:R1003)</f>
        <v>0</v>
      </c>
      <c r="S1001" s="178"/>
      <c r="T1001" s="180">
        <f>SUM(T1002:T1003)</f>
        <v>0</v>
      </c>
      <c r="AR1001" s="181" t="s">
        <v>204</v>
      </c>
      <c r="AT1001" s="182" t="s">
        <v>75</v>
      </c>
      <c r="AU1001" s="182" t="s">
        <v>84</v>
      </c>
      <c r="AY1001" s="181" t="s">
        <v>182</v>
      </c>
      <c r="BK1001" s="183">
        <f>SUM(BK1002:BK1003)</f>
        <v>0</v>
      </c>
    </row>
    <row r="1002" spans="1:65" s="2" customFormat="1" ht="16.5" customHeight="1">
      <c r="A1002" s="34"/>
      <c r="B1002" s="35"/>
      <c r="C1002" s="186" t="s">
        <v>2008</v>
      </c>
      <c r="D1002" s="186" t="s">
        <v>184</v>
      </c>
      <c r="E1002" s="187" t="s">
        <v>2009</v>
      </c>
      <c r="F1002" s="188" t="s">
        <v>2010</v>
      </c>
      <c r="G1002" s="189" t="s">
        <v>1894</v>
      </c>
      <c r="H1002" s="190">
        <v>1</v>
      </c>
      <c r="I1002" s="191"/>
      <c r="J1002" s="192">
        <f>ROUND(I1002*H1002,2)</f>
        <v>0</v>
      </c>
      <c r="K1002" s="188" t="s">
        <v>188</v>
      </c>
      <c r="L1002" s="39"/>
      <c r="M1002" s="193" t="s">
        <v>1</v>
      </c>
      <c r="N1002" s="194" t="s">
        <v>41</v>
      </c>
      <c r="O1002" s="71"/>
      <c r="P1002" s="195">
        <f>O1002*H1002</f>
        <v>0</v>
      </c>
      <c r="Q1002" s="195">
        <v>0</v>
      </c>
      <c r="R1002" s="195">
        <f>Q1002*H1002</f>
        <v>0</v>
      </c>
      <c r="S1002" s="195">
        <v>0</v>
      </c>
      <c r="T1002" s="196">
        <f>S1002*H1002</f>
        <v>0</v>
      </c>
      <c r="U1002" s="34"/>
      <c r="V1002" s="34"/>
      <c r="W1002" s="34"/>
      <c r="X1002" s="34"/>
      <c r="Y1002" s="34"/>
      <c r="Z1002" s="34"/>
      <c r="AA1002" s="34"/>
      <c r="AB1002" s="34"/>
      <c r="AC1002" s="34"/>
      <c r="AD1002" s="34"/>
      <c r="AE1002" s="34"/>
      <c r="AR1002" s="197" t="s">
        <v>1895</v>
      </c>
      <c r="AT1002" s="197" t="s">
        <v>184</v>
      </c>
      <c r="AU1002" s="197" t="s">
        <v>86</v>
      </c>
      <c r="AY1002" s="17" t="s">
        <v>182</v>
      </c>
      <c r="BE1002" s="198">
        <f>IF(N1002="základní",J1002,0)</f>
        <v>0</v>
      </c>
      <c r="BF1002" s="198">
        <f>IF(N1002="snížená",J1002,0)</f>
        <v>0</v>
      </c>
      <c r="BG1002" s="198">
        <f>IF(N1002="zákl. přenesená",J1002,0)</f>
        <v>0</v>
      </c>
      <c r="BH1002" s="198">
        <f>IF(N1002="sníž. přenesená",J1002,0)</f>
        <v>0</v>
      </c>
      <c r="BI1002" s="198">
        <f>IF(N1002="nulová",J1002,0)</f>
        <v>0</v>
      </c>
      <c r="BJ1002" s="17" t="s">
        <v>84</v>
      </c>
      <c r="BK1002" s="198">
        <f>ROUND(I1002*H1002,2)</f>
        <v>0</v>
      </c>
      <c r="BL1002" s="17" t="s">
        <v>1895</v>
      </c>
      <c r="BM1002" s="197" t="s">
        <v>2011</v>
      </c>
    </row>
    <row r="1003" spans="1:65" s="2" customFormat="1" ht="24">
      <c r="A1003" s="34"/>
      <c r="B1003" s="35"/>
      <c r="C1003" s="186" t="s">
        <v>2012</v>
      </c>
      <c r="D1003" s="186" t="s">
        <v>184</v>
      </c>
      <c r="E1003" s="187" t="s">
        <v>2013</v>
      </c>
      <c r="F1003" s="188" t="s">
        <v>2014</v>
      </c>
      <c r="G1003" s="189" t="s">
        <v>1894</v>
      </c>
      <c r="H1003" s="190">
        <v>1</v>
      </c>
      <c r="I1003" s="191"/>
      <c r="J1003" s="192">
        <f>ROUND(I1003*H1003,2)</f>
        <v>0</v>
      </c>
      <c r="K1003" s="188" t="s">
        <v>188</v>
      </c>
      <c r="L1003" s="39"/>
      <c r="M1003" s="193" t="s">
        <v>1</v>
      </c>
      <c r="N1003" s="194" t="s">
        <v>41</v>
      </c>
      <c r="O1003" s="71"/>
      <c r="P1003" s="195">
        <f>O1003*H1003</f>
        <v>0</v>
      </c>
      <c r="Q1003" s="195">
        <v>0</v>
      </c>
      <c r="R1003" s="195">
        <f>Q1003*H1003</f>
        <v>0</v>
      </c>
      <c r="S1003" s="195">
        <v>0</v>
      </c>
      <c r="T1003" s="196">
        <f>S1003*H1003</f>
        <v>0</v>
      </c>
      <c r="U1003" s="34"/>
      <c r="V1003" s="34"/>
      <c r="W1003" s="34"/>
      <c r="X1003" s="34"/>
      <c r="Y1003" s="34"/>
      <c r="Z1003" s="34"/>
      <c r="AA1003" s="34"/>
      <c r="AB1003" s="34"/>
      <c r="AC1003" s="34"/>
      <c r="AD1003" s="34"/>
      <c r="AE1003" s="34"/>
      <c r="AR1003" s="197" t="s">
        <v>1895</v>
      </c>
      <c r="AT1003" s="197" t="s">
        <v>184</v>
      </c>
      <c r="AU1003" s="197" t="s">
        <v>86</v>
      </c>
      <c r="AY1003" s="17" t="s">
        <v>182</v>
      </c>
      <c r="BE1003" s="198">
        <f>IF(N1003="základní",J1003,0)</f>
        <v>0</v>
      </c>
      <c r="BF1003" s="198">
        <f>IF(N1003="snížená",J1003,0)</f>
        <v>0</v>
      </c>
      <c r="BG1003" s="198">
        <f>IF(N1003="zákl. přenesená",J1003,0)</f>
        <v>0</v>
      </c>
      <c r="BH1003" s="198">
        <f>IF(N1003="sníž. přenesená",J1003,0)</f>
        <v>0</v>
      </c>
      <c r="BI1003" s="198">
        <f>IF(N1003="nulová",J1003,0)</f>
        <v>0</v>
      </c>
      <c r="BJ1003" s="17" t="s">
        <v>84</v>
      </c>
      <c r="BK1003" s="198">
        <f>ROUND(I1003*H1003,2)</f>
        <v>0</v>
      </c>
      <c r="BL1003" s="17" t="s">
        <v>1895</v>
      </c>
      <c r="BM1003" s="197" t="s">
        <v>2015</v>
      </c>
    </row>
    <row r="1004" spans="1:65" s="12" customFormat="1" ht="22.9" customHeight="1">
      <c r="B1004" s="170"/>
      <c r="C1004" s="171"/>
      <c r="D1004" s="172" t="s">
        <v>75</v>
      </c>
      <c r="E1004" s="184" t="s">
        <v>2016</v>
      </c>
      <c r="F1004" s="184" t="s">
        <v>2017</v>
      </c>
      <c r="G1004" s="171"/>
      <c r="H1004" s="171"/>
      <c r="I1004" s="174"/>
      <c r="J1004" s="185">
        <f>BK1004</f>
        <v>0</v>
      </c>
      <c r="K1004" s="171"/>
      <c r="L1004" s="176"/>
      <c r="M1004" s="177"/>
      <c r="N1004" s="178"/>
      <c r="O1004" s="178"/>
      <c r="P1004" s="179">
        <f>SUM(P1005:P1007)</f>
        <v>0</v>
      </c>
      <c r="Q1004" s="178"/>
      <c r="R1004" s="179">
        <f>SUM(R1005:R1007)</f>
        <v>0</v>
      </c>
      <c r="S1004" s="178"/>
      <c r="T1004" s="180">
        <f>SUM(T1005:T1007)</f>
        <v>0</v>
      </c>
      <c r="AR1004" s="181" t="s">
        <v>204</v>
      </c>
      <c r="AT1004" s="182" t="s">
        <v>75</v>
      </c>
      <c r="AU1004" s="182" t="s">
        <v>84</v>
      </c>
      <c r="AY1004" s="181" t="s">
        <v>182</v>
      </c>
      <c r="BK1004" s="183">
        <f>SUM(BK1005:BK1007)</f>
        <v>0</v>
      </c>
    </row>
    <row r="1005" spans="1:65" s="2" customFormat="1" ht="24">
      <c r="A1005" s="34"/>
      <c r="B1005" s="35"/>
      <c r="C1005" s="186" t="s">
        <v>2018</v>
      </c>
      <c r="D1005" s="186" t="s">
        <v>184</v>
      </c>
      <c r="E1005" s="187" t="s">
        <v>2019</v>
      </c>
      <c r="F1005" s="188" t="s">
        <v>2020</v>
      </c>
      <c r="G1005" s="189" t="s">
        <v>1894</v>
      </c>
      <c r="H1005" s="190">
        <v>1</v>
      </c>
      <c r="I1005" s="191"/>
      <c r="J1005" s="192">
        <f>ROUND(I1005*H1005,2)</f>
        <v>0</v>
      </c>
      <c r="K1005" s="188" t="s">
        <v>188</v>
      </c>
      <c r="L1005" s="39"/>
      <c r="M1005" s="193" t="s">
        <v>1</v>
      </c>
      <c r="N1005" s="194" t="s">
        <v>41</v>
      </c>
      <c r="O1005" s="71"/>
      <c r="P1005" s="195">
        <f>O1005*H1005</f>
        <v>0</v>
      </c>
      <c r="Q1005" s="195">
        <v>0</v>
      </c>
      <c r="R1005" s="195">
        <f>Q1005*H1005</f>
        <v>0</v>
      </c>
      <c r="S1005" s="195">
        <v>0</v>
      </c>
      <c r="T1005" s="196">
        <f>S1005*H1005</f>
        <v>0</v>
      </c>
      <c r="U1005" s="34"/>
      <c r="V1005" s="34"/>
      <c r="W1005" s="34"/>
      <c r="X1005" s="34"/>
      <c r="Y1005" s="34"/>
      <c r="Z1005" s="34"/>
      <c r="AA1005" s="34"/>
      <c r="AB1005" s="34"/>
      <c r="AC1005" s="34"/>
      <c r="AD1005" s="34"/>
      <c r="AE1005" s="34"/>
      <c r="AR1005" s="197" t="s">
        <v>1895</v>
      </c>
      <c r="AT1005" s="197" t="s">
        <v>184</v>
      </c>
      <c r="AU1005" s="197" t="s">
        <v>86</v>
      </c>
      <c r="AY1005" s="17" t="s">
        <v>182</v>
      </c>
      <c r="BE1005" s="198">
        <f>IF(N1005="základní",J1005,0)</f>
        <v>0</v>
      </c>
      <c r="BF1005" s="198">
        <f>IF(N1005="snížená",J1005,0)</f>
        <v>0</v>
      </c>
      <c r="BG1005" s="198">
        <f>IF(N1005="zákl. přenesená",J1005,0)</f>
        <v>0</v>
      </c>
      <c r="BH1005" s="198">
        <f>IF(N1005="sníž. přenesená",J1005,0)</f>
        <v>0</v>
      </c>
      <c r="BI1005" s="198">
        <f>IF(N1005="nulová",J1005,0)</f>
        <v>0</v>
      </c>
      <c r="BJ1005" s="17" t="s">
        <v>84</v>
      </c>
      <c r="BK1005" s="198">
        <f>ROUND(I1005*H1005,2)</f>
        <v>0</v>
      </c>
      <c r="BL1005" s="17" t="s">
        <v>1895</v>
      </c>
      <c r="BM1005" s="197" t="s">
        <v>2021</v>
      </c>
    </row>
    <row r="1006" spans="1:65" s="2" customFormat="1" ht="24">
      <c r="A1006" s="34"/>
      <c r="B1006" s="35"/>
      <c r="C1006" s="186" t="s">
        <v>2022</v>
      </c>
      <c r="D1006" s="186" t="s">
        <v>184</v>
      </c>
      <c r="E1006" s="187" t="s">
        <v>2023</v>
      </c>
      <c r="F1006" s="188" t="s">
        <v>2024</v>
      </c>
      <c r="G1006" s="189" t="s">
        <v>1894</v>
      </c>
      <c r="H1006" s="190">
        <v>1</v>
      </c>
      <c r="I1006" s="191"/>
      <c r="J1006" s="192">
        <f>ROUND(I1006*H1006,2)</f>
        <v>0</v>
      </c>
      <c r="K1006" s="188" t="s">
        <v>188</v>
      </c>
      <c r="L1006" s="39"/>
      <c r="M1006" s="193" t="s">
        <v>1</v>
      </c>
      <c r="N1006" s="194" t="s">
        <v>41</v>
      </c>
      <c r="O1006" s="71"/>
      <c r="P1006" s="195">
        <f>O1006*H1006</f>
        <v>0</v>
      </c>
      <c r="Q1006" s="195">
        <v>0</v>
      </c>
      <c r="R1006" s="195">
        <f>Q1006*H1006</f>
        <v>0</v>
      </c>
      <c r="S1006" s="195">
        <v>0</v>
      </c>
      <c r="T1006" s="196">
        <f>S1006*H1006</f>
        <v>0</v>
      </c>
      <c r="U1006" s="34"/>
      <c r="V1006" s="34"/>
      <c r="W1006" s="34"/>
      <c r="X1006" s="34"/>
      <c r="Y1006" s="34"/>
      <c r="Z1006" s="34"/>
      <c r="AA1006" s="34"/>
      <c r="AB1006" s="34"/>
      <c r="AC1006" s="34"/>
      <c r="AD1006" s="34"/>
      <c r="AE1006" s="34"/>
      <c r="AR1006" s="197" t="s">
        <v>1895</v>
      </c>
      <c r="AT1006" s="197" t="s">
        <v>184</v>
      </c>
      <c r="AU1006" s="197" t="s">
        <v>86</v>
      </c>
      <c r="AY1006" s="17" t="s">
        <v>182</v>
      </c>
      <c r="BE1006" s="198">
        <f>IF(N1006="základní",J1006,0)</f>
        <v>0</v>
      </c>
      <c r="BF1006" s="198">
        <f>IF(N1006="snížená",J1006,0)</f>
        <v>0</v>
      </c>
      <c r="BG1006" s="198">
        <f>IF(N1006="zákl. přenesená",J1006,0)</f>
        <v>0</v>
      </c>
      <c r="BH1006" s="198">
        <f>IF(N1006="sníž. přenesená",J1006,0)</f>
        <v>0</v>
      </c>
      <c r="BI1006" s="198">
        <f>IF(N1006="nulová",J1006,0)</f>
        <v>0</v>
      </c>
      <c r="BJ1006" s="17" t="s">
        <v>84</v>
      </c>
      <c r="BK1006" s="198">
        <f>ROUND(I1006*H1006,2)</f>
        <v>0</v>
      </c>
      <c r="BL1006" s="17" t="s">
        <v>1895</v>
      </c>
      <c r="BM1006" s="197" t="s">
        <v>2025</v>
      </c>
    </row>
    <row r="1007" spans="1:65" s="2" customFormat="1" ht="16.5" customHeight="1">
      <c r="A1007" s="34"/>
      <c r="B1007" s="35"/>
      <c r="C1007" s="186" t="s">
        <v>2026</v>
      </c>
      <c r="D1007" s="186" t="s">
        <v>184</v>
      </c>
      <c r="E1007" s="187" t="s">
        <v>2027</v>
      </c>
      <c r="F1007" s="188" t="s">
        <v>2028</v>
      </c>
      <c r="G1007" s="189" t="s">
        <v>1894</v>
      </c>
      <c r="H1007" s="190">
        <v>1</v>
      </c>
      <c r="I1007" s="191"/>
      <c r="J1007" s="192">
        <f>ROUND(I1007*H1007,2)</f>
        <v>0</v>
      </c>
      <c r="K1007" s="188" t="s">
        <v>188</v>
      </c>
      <c r="L1007" s="39"/>
      <c r="M1007" s="243" t="s">
        <v>1</v>
      </c>
      <c r="N1007" s="244" t="s">
        <v>41</v>
      </c>
      <c r="O1007" s="245"/>
      <c r="P1007" s="246">
        <f>O1007*H1007</f>
        <v>0</v>
      </c>
      <c r="Q1007" s="246">
        <v>0</v>
      </c>
      <c r="R1007" s="246">
        <f>Q1007*H1007</f>
        <v>0</v>
      </c>
      <c r="S1007" s="246">
        <v>0</v>
      </c>
      <c r="T1007" s="247">
        <f>S1007*H1007</f>
        <v>0</v>
      </c>
      <c r="U1007" s="34"/>
      <c r="V1007" s="34"/>
      <c r="W1007" s="34"/>
      <c r="X1007" s="34"/>
      <c r="Y1007" s="34"/>
      <c r="Z1007" s="34"/>
      <c r="AA1007" s="34"/>
      <c r="AB1007" s="34"/>
      <c r="AC1007" s="34"/>
      <c r="AD1007" s="34"/>
      <c r="AE1007" s="34"/>
      <c r="AR1007" s="197" t="s">
        <v>1895</v>
      </c>
      <c r="AT1007" s="197" t="s">
        <v>184</v>
      </c>
      <c r="AU1007" s="197" t="s">
        <v>86</v>
      </c>
      <c r="AY1007" s="17" t="s">
        <v>182</v>
      </c>
      <c r="BE1007" s="198">
        <f>IF(N1007="základní",J1007,0)</f>
        <v>0</v>
      </c>
      <c r="BF1007" s="198">
        <f>IF(N1007="snížená",J1007,0)</f>
        <v>0</v>
      </c>
      <c r="BG1007" s="198">
        <f>IF(N1007="zákl. přenesená",J1007,0)</f>
        <v>0</v>
      </c>
      <c r="BH1007" s="198">
        <f>IF(N1007="sníž. přenesená",J1007,0)</f>
        <v>0</v>
      </c>
      <c r="BI1007" s="198">
        <f>IF(N1007="nulová",J1007,0)</f>
        <v>0</v>
      </c>
      <c r="BJ1007" s="17" t="s">
        <v>84</v>
      </c>
      <c r="BK1007" s="198">
        <f>ROUND(I1007*H1007,2)</f>
        <v>0</v>
      </c>
      <c r="BL1007" s="17" t="s">
        <v>1895</v>
      </c>
      <c r="BM1007" s="197" t="s">
        <v>2029</v>
      </c>
    </row>
    <row r="1008" spans="1:65" s="2" customFormat="1" ht="6.95" customHeight="1">
      <c r="A1008" s="34"/>
      <c r="B1008" s="54"/>
      <c r="C1008" s="55"/>
      <c r="D1008" s="55"/>
      <c r="E1008" s="55"/>
      <c r="F1008" s="55"/>
      <c r="G1008" s="55"/>
      <c r="H1008" s="55"/>
      <c r="I1008" s="55"/>
      <c r="J1008" s="55"/>
      <c r="K1008" s="55"/>
      <c r="L1008" s="39"/>
      <c r="M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  <c r="AA1008" s="34"/>
      <c r="AB1008" s="34"/>
      <c r="AC1008" s="34"/>
      <c r="AD1008" s="34"/>
      <c r="AE1008" s="34"/>
    </row>
  </sheetData>
  <sheetProtection algorithmName="SHA-512" hashValue="LHU2mkhQkoqYAPvNyCwZpwcWCZ6xO7aTj6lurRhZXKemA3HQR9CCjVtAk4h6L4Cg5exdP/9ao0I6EYkDTusK9Q==" saltValue="B8RNSBw+LzbDigftlMt8dg==" spinCount="100000" sheet="1" objects="1" scenarios="1"/>
  <autoFilter ref="C157:K1007" xr:uid="{00000000-0009-0000-0000-000001000000}"/>
  <mergeCells count="9">
    <mergeCell ref="E87:H87"/>
    <mergeCell ref="E148:H148"/>
    <mergeCell ref="E150:H15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22"/>
  <sheetViews>
    <sheetView showGridLines="0" workbookViewId="0">
      <selection activeCell="J26" sqref="J2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89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2030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ROUND((SUM(BE118:BE121)),  2)</f>
        <v>0</v>
      </c>
      <c r="G33" s="34"/>
      <c r="H33" s="34"/>
      <c r="I33" s="124">
        <v>0.21</v>
      </c>
      <c r="J33" s="123">
        <f>ROUND(((SUM(BE118:BE121))*I33),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ROUND((SUM(BF118:BF121)),  2)</f>
        <v>0</v>
      </c>
      <c r="G34" s="34"/>
      <c r="H34" s="34"/>
      <c r="I34" s="124">
        <v>0.15</v>
      </c>
      <c r="J34" s="123">
        <f>ROUND(((SUM(BF118:BF121))*I34),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ROUND((SUM(BG118:BG121)),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ROUND((SUM(BH118:BH121)),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ROUND((SUM(BI118:BI121)),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>LYSA 02 - SO-02-Zpevněné plochy a HTU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1:31" s="9" customFormat="1" ht="24.95" customHeight="1">
      <c r="B97" s="147"/>
      <c r="C97" s="148"/>
      <c r="D97" s="149" t="s">
        <v>125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130</v>
      </c>
      <c r="E98" s="156"/>
      <c r="F98" s="156"/>
      <c r="G98" s="156"/>
      <c r="H98" s="156"/>
      <c r="I98" s="156"/>
      <c r="J98" s="157">
        <f>J120</f>
        <v>0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167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99" t="str">
        <f>E7</f>
        <v>Sprtovní hala</v>
      </c>
      <c r="F108" s="300"/>
      <c r="G108" s="300"/>
      <c r="H108" s="300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118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5" t="str">
        <f>E9</f>
        <v>LYSA 02 - SO-02-Zpevněné plochy a HTU</v>
      </c>
      <c r="F110" s="301"/>
      <c r="G110" s="301"/>
      <c r="H110" s="301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Lysá nad Labem</v>
      </c>
      <c r="G112" s="36"/>
      <c r="H112" s="36"/>
      <c r="I112" s="29" t="s">
        <v>22</v>
      </c>
      <c r="J112" s="66" t="str">
        <f>IF(J12="","",J12)</f>
        <v>12. 5. 2020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Město Lysá nad Labem</v>
      </c>
      <c r="G114" s="36"/>
      <c r="H114" s="36"/>
      <c r="I114" s="29" t="s">
        <v>30</v>
      </c>
      <c r="J114" s="32" t="str">
        <f>E21</f>
        <v>JIKA CZ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>Ing.Pavel Michálek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168</v>
      </c>
      <c r="D117" s="162" t="s">
        <v>61</v>
      </c>
      <c r="E117" s="162" t="s">
        <v>57</v>
      </c>
      <c r="F117" s="162" t="s">
        <v>58</v>
      </c>
      <c r="G117" s="162" t="s">
        <v>169</v>
      </c>
      <c r="H117" s="162" t="s">
        <v>170</v>
      </c>
      <c r="I117" s="162" t="s">
        <v>171</v>
      </c>
      <c r="J117" s="162" t="s">
        <v>122</v>
      </c>
      <c r="K117" s="163" t="s">
        <v>172</v>
      </c>
      <c r="L117" s="164"/>
      <c r="M117" s="75" t="s">
        <v>1</v>
      </c>
      <c r="N117" s="76" t="s">
        <v>40</v>
      </c>
      <c r="O117" s="76" t="s">
        <v>173</v>
      </c>
      <c r="P117" s="76" t="s">
        <v>174</v>
      </c>
      <c r="Q117" s="76" t="s">
        <v>175</v>
      </c>
      <c r="R117" s="76" t="s">
        <v>176</v>
      </c>
      <c r="S117" s="76" t="s">
        <v>177</v>
      </c>
      <c r="T117" s="77" t="s">
        <v>178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179</v>
      </c>
      <c r="D118" s="36"/>
      <c r="E118" s="36"/>
      <c r="F118" s="36"/>
      <c r="G118" s="36"/>
      <c r="H118" s="36"/>
      <c r="I118" s="36"/>
      <c r="J118" s="165">
        <f>BK118</f>
        <v>0</v>
      </c>
      <c r="K118" s="36"/>
      <c r="L118" s="39"/>
      <c r="M118" s="78"/>
      <c r="N118" s="166"/>
      <c r="O118" s="79"/>
      <c r="P118" s="167">
        <f>P119</f>
        <v>0</v>
      </c>
      <c r="Q118" s="79"/>
      <c r="R118" s="167">
        <f>R119</f>
        <v>0.10362</v>
      </c>
      <c r="S118" s="79"/>
      <c r="T118" s="168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124</v>
      </c>
      <c r="BK118" s="169">
        <f>BK119</f>
        <v>0</v>
      </c>
    </row>
    <row r="119" spans="1:65" s="12" customFormat="1" ht="25.9" customHeight="1">
      <c r="B119" s="170"/>
      <c r="C119" s="171"/>
      <c r="D119" s="172" t="s">
        <v>75</v>
      </c>
      <c r="E119" s="173" t="s">
        <v>180</v>
      </c>
      <c r="F119" s="173" t="s">
        <v>181</v>
      </c>
      <c r="G119" s="171"/>
      <c r="H119" s="171"/>
      <c r="I119" s="174"/>
      <c r="J119" s="175">
        <f>BK119</f>
        <v>0</v>
      </c>
      <c r="K119" s="171"/>
      <c r="L119" s="176"/>
      <c r="M119" s="177"/>
      <c r="N119" s="178"/>
      <c r="O119" s="178"/>
      <c r="P119" s="179">
        <f>P120</f>
        <v>0</v>
      </c>
      <c r="Q119" s="178"/>
      <c r="R119" s="179">
        <f>R120</f>
        <v>0.10362</v>
      </c>
      <c r="S119" s="178"/>
      <c r="T119" s="180">
        <f>T120</f>
        <v>0</v>
      </c>
      <c r="AR119" s="181" t="s">
        <v>84</v>
      </c>
      <c r="AT119" s="182" t="s">
        <v>75</v>
      </c>
      <c r="AU119" s="182" t="s">
        <v>76</v>
      </c>
      <c r="AY119" s="181" t="s">
        <v>182</v>
      </c>
      <c r="BK119" s="183">
        <f>BK120</f>
        <v>0</v>
      </c>
    </row>
    <row r="120" spans="1:65" s="12" customFormat="1" ht="22.9" customHeight="1">
      <c r="B120" s="170"/>
      <c r="C120" s="171"/>
      <c r="D120" s="172" t="s">
        <v>75</v>
      </c>
      <c r="E120" s="184" t="s">
        <v>204</v>
      </c>
      <c r="F120" s="184" t="s">
        <v>596</v>
      </c>
      <c r="G120" s="171"/>
      <c r="H120" s="171"/>
      <c r="I120" s="174"/>
      <c r="J120" s="185">
        <f>BK120</f>
        <v>0</v>
      </c>
      <c r="K120" s="171"/>
      <c r="L120" s="176"/>
      <c r="M120" s="177"/>
      <c r="N120" s="178"/>
      <c r="O120" s="178"/>
      <c r="P120" s="179">
        <f>P121</f>
        <v>0</v>
      </c>
      <c r="Q120" s="178"/>
      <c r="R120" s="179">
        <f>R121</f>
        <v>0.10362</v>
      </c>
      <c r="S120" s="178"/>
      <c r="T120" s="180">
        <f>T121</f>
        <v>0</v>
      </c>
      <c r="AR120" s="181" t="s">
        <v>84</v>
      </c>
      <c r="AT120" s="182" t="s">
        <v>75</v>
      </c>
      <c r="AU120" s="182" t="s">
        <v>84</v>
      </c>
      <c r="AY120" s="181" t="s">
        <v>182</v>
      </c>
      <c r="BK120" s="183">
        <f>BK121</f>
        <v>0</v>
      </c>
    </row>
    <row r="121" spans="1:65" s="2" customFormat="1" ht="24">
      <c r="A121" s="34"/>
      <c r="B121" s="35"/>
      <c r="C121" s="186" t="s">
        <v>84</v>
      </c>
      <c r="D121" s="186" t="s">
        <v>184</v>
      </c>
      <c r="E121" s="187" t="s">
        <v>2031</v>
      </c>
      <c r="F121" s="188" t="s">
        <v>2032</v>
      </c>
      <c r="G121" s="189" t="s">
        <v>1252</v>
      </c>
      <c r="H121" s="190">
        <v>1</v>
      </c>
      <c r="I121" s="191"/>
      <c r="J121" s="192">
        <f>ROUND(I121*H121,2)</f>
        <v>0</v>
      </c>
      <c r="K121" s="188" t="s">
        <v>188</v>
      </c>
      <c r="L121" s="39"/>
      <c r="M121" s="243" t="s">
        <v>1</v>
      </c>
      <c r="N121" s="244" t="s">
        <v>41</v>
      </c>
      <c r="O121" s="245"/>
      <c r="P121" s="246">
        <f>O121*H121</f>
        <v>0</v>
      </c>
      <c r="Q121" s="246">
        <v>0.10362</v>
      </c>
      <c r="R121" s="246">
        <f>Q121*H121</f>
        <v>0.10362</v>
      </c>
      <c r="S121" s="246">
        <v>0</v>
      </c>
      <c r="T121" s="24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189</v>
      </c>
      <c r="AT121" s="197" t="s">
        <v>184</v>
      </c>
      <c r="AU121" s="197" t="s">
        <v>86</v>
      </c>
      <c r="AY121" s="17" t="s">
        <v>182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7" t="s">
        <v>84</v>
      </c>
      <c r="BK121" s="198">
        <f>ROUND(I121*H121,2)</f>
        <v>0</v>
      </c>
      <c r="BL121" s="17" t="s">
        <v>189</v>
      </c>
      <c r="BM121" s="197" t="s">
        <v>2033</v>
      </c>
    </row>
    <row r="122" spans="1:65" s="2" customFormat="1" ht="6.95" customHeight="1">
      <c r="A122" s="3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39"/>
      <c r="M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</sheetData>
  <sheetProtection algorithmName="SHA-512" hashValue="X2s8h9Xqjpk/DiGTKe6chMBDm5gFVRh/MVmpnW//qtJKAxu+I8ku0Vg9a/xzNfVsmdcLcLbpSZ8sEyNL80OVwg==" saltValue="/Mk6BpA4jW5uKLDLviMurDP9xWWnQ3VSId3HEh8qke3pk0AtjSjuO386Ish+ZKACWEKEGHu963zTnFLmwIeOTA==" spinCount="100000" sheet="1" objects="1" scenarios="1" formatColumns="0" formatRows="0" autoFilter="0"/>
  <autoFilter ref="C117:K121" xr:uid="{00000000-0009-0000-0000-00000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2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92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2034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ROUND((SUM(BE118:BE121)),  2)</f>
        <v>0</v>
      </c>
      <c r="G33" s="34"/>
      <c r="H33" s="34"/>
      <c r="I33" s="124">
        <v>0.21</v>
      </c>
      <c r="J33" s="123">
        <f>ROUND(((SUM(BE118:BE121))*I33),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ROUND((SUM(BF118:BF121)),  2)</f>
        <v>0</v>
      </c>
      <c r="G34" s="34"/>
      <c r="H34" s="34"/>
      <c r="I34" s="124">
        <v>0.15</v>
      </c>
      <c r="J34" s="123">
        <f>ROUND(((SUM(BF118:BF121))*I34),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ROUND((SUM(BG118:BG121)),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ROUND((SUM(BH118:BH121)),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ROUND((SUM(BI118:BI121)),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 xml:space="preserve">LYSA 03 - SO-03-Venkovní vodovod a kanalizace 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1:31" s="9" customFormat="1" ht="24.95" customHeight="1">
      <c r="B97" s="147"/>
      <c r="C97" s="148"/>
      <c r="D97" s="149" t="s">
        <v>2035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2036</v>
      </c>
      <c r="E98" s="156"/>
      <c r="F98" s="156"/>
      <c r="G98" s="156"/>
      <c r="H98" s="156"/>
      <c r="I98" s="156"/>
      <c r="J98" s="157">
        <f>J120</f>
        <v>0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167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99" t="str">
        <f>E7</f>
        <v>Sprtovní hala</v>
      </c>
      <c r="F108" s="300"/>
      <c r="G108" s="300"/>
      <c r="H108" s="300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118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5" t="str">
        <f>E9</f>
        <v xml:space="preserve">LYSA 03 - SO-03-Venkovní vodovod a kanalizace </v>
      </c>
      <c r="F110" s="301"/>
      <c r="G110" s="301"/>
      <c r="H110" s="301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Lysá nad Labem</v>
      </c>
      <c r="G112" s="36"/>
      <c r="H112" s="36"/>
      <c r="I112" s="29" t="s">
        <v>22</v>
      </c>
      <c r="J112" s="66" t="str">
        <f>IF(J12="","",J12)</f>
        <v>12. 5. 2020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Město Lysá nad Labem</v>
      </c>
      <c r="G114" s="36"/>
      <c r="H114" s="36"/>
      <c r="I114" s="29" t="s">
        <v>30</v>
      </c>
      <c r="J114" s="32" t="str">
        <f>E21</f>
        <v>JIKA CZ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>Ing.Pavel Michálek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168</v>
      </c>
      <c r="D117" s="162" t="s">
        <v>61</v>
      </c>
      <c r="E117" s="162" t="s">
        <v>57</v>
      </c>
      <c r="F117" s="162" t="s">
        <v>58</v>
      </c>
      <c r="G117" s="162" t="s">
        <v>169</v>
      </c>
      <c r="H117" s="162" t="s">
        <v>170</v>
      </c>
      <c r="I117" s="162" t="s">
        <v>171</v>
      </c>
      <c r="J117" s="162" t="s">
        <v>122</v>
      </c>
      <c r="K117" s="163" t="s">
        <v>172</v>
      </c>
      <c r="L117" s="164"/>
      <c r="M117" s="75" t="s">
        <v>1</v>
      </c>
      <c r="N117" s="76" t="s">
        <v>40</v>
      </c>
      <c r="O117" s="76" t="s">
        <v>173</v>
      </c>
      <c r="P117" s="76" t="s">
        <v>174</v>
      </c>
      <c r="Q117" s="76" t="s">
        <v>175</v>
      </c>
      <c r="R117" s="76" t="s">
        <v>176</v>
      </c>
      <c r="S117" s="76" t="s">
        <v>177</v>
      </c>
      <c r="T117" s="77" t="s">
        <v>178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179</v>
      </c>
      <c r="D118" s="36"/>
      <c r="E118" s="36"/>
      <c r="F118" s="36"/>
      <c r="G118" s="36"/>
      <c r="H118" s="36"/>
      <c r="I118" s="36"/>
      <c r="J118" s="165">
        <f>BK118</f>
        <v>0</v>
      </c>
      <c r="K118" s="36"/>
      <c r="L118" s="39"/>
      <c r="M118" s="78"/>
      <c r="N118" s="166"/>
      <c r="O118" s="79"/>
      <c r="P118" s="167">
        <f>P119</f>
        <v>0</v>
      </c>
      <c r="Q118" s="79"/>
      <c r="R118" s="167">
        <f>R119</f>
        <v>0</v>
      </c>
      <c r="S118" s="79"/>
      <c r="T118" s="168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124</v>
      </c>
      <c r="BK118" s="169">
        <f>BK119</f>
        <v>0</v>
      </c>
    </row>
    <row r="119" spans="1:65" s="12" customFormat="1" ht="25.9" customHeight="1">
      <c r="B119" s="170"/>
      <c r="C119" s="171"/>
      <c r="D119" s="172" t="s">
        <v>75</v>
      </c>
      <c r="E119" s="173" t="s">
        <v>180</v>
      </c>
      <c r="F119" s="173" t="s">
        <v>180</v>
      </c>
      <c r="G119" s="171"/>
      <c r="H119" s="171"/>
      <c r="I119" s="174"/>
      <c r="J119" s="175">
        <f>BK119</f>
        <v>0</v>
      </c>
      <c r="K119" s="171"/>
      <c r="L119" s="176"/>
      <c r="M119" s="177"/>
      <c r="N119" s="178"/>
      <c r="O119" s="178"/>
      <c r="P119" s="179">
        <f>P120</f>
        <v>0</v>
      </c>
      <c r="Q119" s="178"/>
      <c r="R119" s="179">
        <f>R120</f>
        <v>0</v>
      </c>
      <c r="S119" s="178"/>
      <c r="T119" s="180">
        <f>T120</f>
        <v>0</v>
      </c>
      <c r="AR119" s="181" t="s">
        <v>84</v>
      </c>
      <c r="AT119" s="182" t="s">
        <v>75</v>
      </c>
      <c r="AU119" s="182" t="s">
        <v>76</v>
      </c>
      <c r="AY119" s="181" t="s">
        <v>182</v>
      </c>
      <c r="BK119" s="183">
        <f>BK120</f>
        <v>0</v>
      </c>
    </row>
    <row r="120" spans="1:65" s="12" customFormat="1" ht="22.9" customHeight="1">
      <c r="B120" s="170"/>
      <c r="C120" s="171"/>
      <c r="D120" s="172" t="s">
        <v>75</v>
      </c>
      <c r="E120" s="184" t="s">
        <v>2037</v>
      </c>
      <c r="F120" s="184" t="s">
        <v>2038</v>
      </c>
      <c r="G120" s="171"/>
      <c r="H120" s="171"/>
      <c r="I120" s="174"/>
      <c r="J120" s="185">
        <f>BK120</f>
        <v>0</v>
      </c>
      <c r="K120" s="171"/>
      <c r="L120" s="176"/>
      <c r="M120" s="177"/>
      <c r="N120" s="178"/>
      <c r="O120" s="178"/>
      <c r="P120" s="179">
        <f>P121</f>
        <v>0</v>
      </c>
      <c r="Q120" s="178"/>
      <c r="R120" s="179">
        <f>R121</f>
        <v>0</v>
      </c>
      <c r="S120" s="178"/>
      <c r="T120" s="180">
        <f>T121</f>
        <v>0</v>
      </c>
      <c r="AR120" s="181" t="s">
        <v>84</v>
      </c>
      <c r="AT120" s="182" t="s">
        <v>75</v>
      </c>
      <c r="AU120" s="182" t="s">
        <v>84</v>
      </c>
      <c r="AY120" s="181" t="s">
        <v>182</v>
      </c>
      <c r="BK120" s="183">
        <f>BK121</f>
        <v>0</v>
      </c>
    </row>
    <row r="121" spans="1:65" s="2" customFormat="1" ht="24">
      <c r="A121" s="34"/>
      <c r="B121" s="35"/>
      <c r="C121" s="186" t="s">
        <v>84</v>
      </c>
      <c r="D121" s="186" t="s">
        <v>184</v>
      </c>
      <c r="E121" s="187" t="s">
        <v>2039</v>
      </c>
      <c r="F121" s="188" t="s">
        <v>2040</v>
      </c>
      <c r="G121" s="189" t="s">
        <v>1252</v>
      </c>
      <c r="H121" s="190">
        <v>1</v>
      </c>
      <c r="I121" s="191"/>
      <c r="J121" s="192">
        <f>ROUND(I121*H121,2)</f>
        <v>0</v>
      </c>
      <c r="K121" s="188" t="s">
        <v>1</v>
      </c>
      <c r="L121" s="39"/>
      <c r="M121" s="243" t="s">
        <v>1</v>
      </c>
      <c r="N121" s="244" t="s">
        <v>41</v>
      </c>
      <c r="O121" s="245"/>
      <c r="P121" s="246">
        <f>O121*H121</f>
        <v>0</v>
      </c>
      <c r="Q121" s="246">
        <v>0</v>
      </c>
      <c r="R121" s="246">
        <f>Q121*H121</f>
        <v>0</v>
      </c>
      <c r="S121" s="246">
        <v>0</v>
      </c>
      <c r="T121" s="24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189</v>
      </c>
      <c r="AT121" s="197" t="s">
        <v>184</v>
      </c>
      <c r="AU121" s="197" t="s">
        <v>86</v>
      </c>
      <c r="AY121" s="17" t="s">
        <v>182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7" t="s">
        <v>84</v>
      </c>
      <c r="BK121" s="198">
        <f>ROUND(I121*H121,2)</f>
        <v>0</v>
      </c>
      <c r="BL121" s="17" t="s">
        <v>189</v>
      </c>
      <c r="BM121" s="197" t="s">
        <v>2041</v>
      </c>
    </row>
    <row r="122" spans="1:65" s="2" customFormat="1" ht="6.95" customHeight="1">
      <c r="A122" s="3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39"/>
      <c r="M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</sheetData>
  <sheetProtection algorithmName="SHA-512" hashValue="ZWoa128YU+TdBjIHLmP/iEp/mwMduAtmdXi/HL70Brd+2gbNLTpAX/6MTsqjWO5eG10VZo7pSeuTDFTnuXDXcg==" saltValue="6WL901KNd8vdGPUdC+K2J0h0zA+zI9/WbmdnkYUXttKm2iKLDYWRUgYYgb0sl0AJ6cvRg47r3r8tT9VJ77OdRw==" spinCount="100000" sheet="1" objects="1" scenarios="1" formatColumns="0" formatRows="0" autoFilter="0"/>
  <autoFilter ref="C117:K121" xr:uid="{00000000-0009-0000-0000-000003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2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95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2042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ROUND((SUM(BE118:BE121)),  2)</f>
        <v>0</v>
      </c>
      <c r="G33" s="34"/>
      <c r="H33" s="34"/>
      <c r="I33" s="124">
        <v>0.21</v>
      </c>
      <c r="J33" s="123">
        <f>ROUND(((SUM(BE118:BE121))*I33),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ROUND((SUM(BF118:BF121)),  2)</f>
        <v>0</v>
      </c>
      <c r="G34" s="34"/>
      <c r="H34" s="34"/>
      <c r="I34" s="124">
        <v>0.15</v>
      </c>
      <c r="J34" s="123">
        <f>ROUND(((SUM(BF118:BF121))*I34),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ROUND((SUM(BG118:BG121)),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ROUND((SUM(BH118:BH121)),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ROUND((SUM(BI118:BI121)),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>LYSA 04 - SO-04-Venkovní rozvody EI-NN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1:31" s="9" customFormat="1" ht="24.95" customHeight="1">
      <c r="B97" s="147"/>
      <c r="C97" s="148"/>
      <c r="D97" s="149" t="s">
        <v>134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141</v>
      </c>
      <c r="E98" s="156"/>
      <c r="F98" s="156"/>
      <c r="G98" s="156"/>
      <c r="H98" s="156"/>
      <c r="I98" s="156"/>
      <c r="J98" s="157">
        <f>J120</f>
        <v>0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167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99" t="str">
        <f>E7</f>
        <v>Sprtovní hala</v>
      </c>
      <c r="F108" s="300"/>
      <c r="G108" s="300"/>
      <c r="H108" s="300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118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5" t="str">
        <f>E9</f>
        <v>LYSA 04 - SO-04-Venkovní rozvody EI-NN</v>
      </c>
      <c r="F110" s="301"/>
      <c r="G110" s="301"/>
      <c r="H110" s="301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Lysá nad Labem</v>
      </c>
      <c r="G112" s="36"/>
      <c r="H112" s="36"/>
      <c r="I112" s="29" t="s">
        <v>22</v>
      </c>
      <c r="J112" s="66" t="str">
        <f>IF(J12="","",J12)</f>
        <v>12. 5. 2020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Město Lysá nad Labem</v>
      </c>
      <c r="G114" s="36"/>
      <c r="H114" s="36"/>
      <c r="I114" s="29" t="s">
        <v>30</v>
      </c>
      <c r="J114" s="32" t="str">
        <f>E21</f>
        <v>JIKA CZ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>Ing.Pavel Michálek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168</v>
      </c>
      <c r="D117" s="162" t="s">
        <v>61</v>
      </c>
      <c r="E117" s="162" t="s">
        <v>57</v>
      </c>
      <c r="F117" s="162" t="s">
        <v>58</v>
      </c>
      <c r="G117" s="162" t="s">
        <v>169</v>
      </c>
      <c r="H117" s="162" t="s">
        <v>170</v>
      </c>
      <c r="I117" s="162" t="s">
        <v>171</v>
      </c>
      <c r="J117" s="162" t="s">
        <v>122</v>
      </c>
      <c r="K117" s="163" t="s">
        <v>172</v>
      </c>
      <c r="L117" s="164"/>
      <c r="M117" s="75" t="s">
        <v>1</v>
      </c>
      <c r="N117" s="76" t="s">
        <v>40</v>
      </c>
      <c r="O117" s="76" t="s">
        <v>173</v>
      </c>
      <c r="P117" s="76" t="s">
        <v>174</v>
      </c>
      <c r="Q117" s="76" t="s">
        <v>175</v>
      </c>
      <c r="R117" s="76" t="s">
        <v>176</v>
      </c>
      <c r="S117" s="76" t="s">
        <v>177</v>
      </c>
      <c r="T117" s="77" t="s">
        <v>178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179</v>
      </c>
      <c r="D118" s="36"/>
      <c r="E118" s="36"/>
      <c r="F118" s="36"/>
      <c r="G118" s="36"/>
      <c r="H118" s="36"/>
      <c r="I118" s="36"/>
      <c r="J118" s="165">
        <f>BK118</f>
        <v>0</v>
      </c>
      <c r="K118" s="36"/>
      <c r="L118" s="39"/>
      <c r="M118" s="78"/>
      <c r="N118" s="166"/>
      <c r="O118" s="79"/>
      <c r="P118" s="167">
        <f>P119</f>
        <v>0</v>
      </c>
      <c r="Q118" s="79"/>
      <c r="R118" s="167">
        <f>R119</f>
        <v>0</v>
      </c>
      <c r="S118" s="79"/>
      <c r="T118" s="168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124</v>
      </c>
      <c r="BK118" s="169">
        <f>BK119</f>
        <v>0</v>
      </c>
    </row>
    <row r="119" spans="1:65" s="12" customFormat="1" ht="25.9" customHeight="1">
      <c r="B119" s="170"/>
      <c r="C119" s="171"/>
      <c r="D119" s="172" t="s">
        <v>75</v>
      </c>
      <c r="E119" s="173" t="s">
        <v>941</v>
      </c>
      <c r="F119" s="173" t="s">
        <v>942</v>
      </c>
      <c r="G119" s="171"/>
      <c r="H119" s="171"/>
      <c r="I119" s="174"/>
      <c r="J119" s="175">
        <f>BK119</f>
        <v>0</v>
      </c>
      <c r="K119" s="171"/>
      <c r="L119" s="176"/>
      <c r="M119" s="177"/>
      <c r="N119" s="178"/>
      <c r="O119" s="178"/>
      <c r="P119" s="179">
        <f>P120</f>
        <v>0</v>
      </c>
      <c r="Q119" s="178"/>
      <c r="R119" s="179">
        <f>R120</f>
        <v>0</v>
      </c>
      <c r="S119" s="178"/>
      <c r="T119" s="180">
        <f>T120</f>
        <v>0</v>
      </c>
      <c r="AR119" s="181" t="s">
        <v>86</v>
      </c>
      <c r="AT119" s="182" t="s">
        <v>75</v>
      </c>
      <c r="AU119" s="182" t="s">
        <v>76</v>
      </c>
      <c r="AY119" s="181" t="s">
        <v>182</v>
      </c>
      <c r="BK119" s="183">
        <f>BK120</f>
        <v>0</v>
      </c>
    </row>
    <row r="120" spans="1:65" s="12" customFormat="1" ht="22.9" customHeight="1">
      <c r="B120" s="170"/>
      <c r="C120" s="171"/>
      <c r="D120" s="172" t="s">
        <v>75</v>
      </c>
      <c r="E120" s="184" t="s">
        <v>1268</v>
      </c>
      <c r="F120" s="184" t="s">
        <v>1269</v>
      </c>
      <c r="G120" s="171"/>
      <c r="H120" s="171"/>
      <c r="I120" s="174"/>
      <c r="J120" s="185">
        <f>BK120</f>
        <v>0</v>
      </c>
      <c r="K120" s="171"/>
      <c r="L120" s="176"/>
      <c r="M120" s="177"/>
      <c r="N120" s="178"/>
      <c r="O120" s="178"/>
      <c r="P120" s="179">
        <f>P121</f>
        <v>0</v>
      </c>
      <c r="Q120" s="178"/>
      <c r="R120" s="179">
        <f>R121</f>
        <v>0</v>
      </c>
      <c r="S120" s="178"/>
      <c r="T120" s="180">
        <f>T121</f>
        <v>0</v>
      </c>
      <c r="AR120" s="181" t="s">
        <v>86</v>
      </c>
      <c r="AT120" s="182" t="s">
        <v>75</v>
      </c>
      <c r="AU120" s="182" t="s">
        <v>84</v>
      </c>
      <c r="AY120" s="181" t="s">
        <v>182</v>
      </c>
      <c r="BK120" s="183">
        <f>BK121</f>
        <v>0</v>
      </c>
    </row>
    <row r="121" spans="1:65" s="2" customFormat="1" ht="16.5" customHeight="1">
      <c r="A121" s="34"/>
      <c r="B121" s="35"/>
      <c r="C121" s="186" t="s">
        <v>84</v>
      </c>
      <c r="D121" s="186" t="s">
        <v>184</v>
      </c>
      <c r="E121" s="187" t="s">
        <v>1271</v>
      </c>
      <c r="F121" s="188" t="s">
        <v>2043</v>
      </c>
      <c r="G121" s="189" t="s">
        <v>1252</v>
      </c>
      <c r="H121" s="190">
        <v>1</v>
      </c>
      <c r="I121" s="191"/>
      <c r="J121" s="192">
        <f>ROUND(I121*H121,2)</f>
        <v>0</v>
      </c>
      <c r="K121" s="188" t="s">
        <v>1</v>
      </c>
      <c r="L121" s="39"/>
      <c r="M121" s="243" t="s">
        <v>1</v>
      </c>
      <c r="N121" s="244" t="s">
        <v>41</v>
      </c>
      <c r="O121" s="245"/>
      <c r="P121" s="246">
        <f>O121*H121</f>
        <v>0</v>
      </c>
      <c r="Q121" s="246">
        <v>0</v>
      </c>
      <c r="R121" s="246">
        <f>Q121*H121</f>
        <v>0</v>
      </c>
      <c r="S121" s="246">
        <v>0</v>
      </c>
      <c r="T121" s="24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258</v>
      </c>
      <c r="AT121" s="197" t="s">
        <v>184</v>
      </c>
      <c r="AU121" s="197" t="s">
        <v>86</v>
      </c>
      <c r="AY121" s="17" t="s">
        <v>182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7" t="s">
        <v>84</v>
      </c>
      <c r="BK121" s="198">
        <f>ROUND(I121*H121,2)</f>
        <v>0</v>
      </c>
      <c r="BL121" s="17" t="s">
        <v>258</v>
      </c>
      <c r="BM121" s="197" t="s">
        <v>2044</v>
      </c>
    </row>
    <row r="122" spans="1:65" s="2" customFormat="1" ht="6.95" customHeight="1">
      <c r="A122" s="3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39"/>
      <c r="M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</sheetData>
  <sheetProtection algorithmName="SHA-512" hashValue="18dTEHzbDD0uV9krdp5kznsc+Hr5zPq+5qDLKzYrAblFMTaaDPPiHomngakI9poHSSZer4kumij0S3J4rPinLw==" saltValue="AthFNvfba3hI8gMklI69xk5ztgJSRWNPERLS9lb7zyHu8PVUiWF/4jm9Rj6PRIA/dvsdbjObAiNnO3sd1IrsUQ==" spinCount="100000" sheet="1" objects="1" scenarios="1" formatColumns="0" formatRows="0" autoFilter="0"/>
  <autoFilter ref="C117:K121" xr:uid="{00000000-0009-0000-0000-00000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2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98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2045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ROUND((SUM(BE118:BE121)),  2)</f>
        <v>0</v>
      </c>
      <c r="G33" s="34"/>
      <c r="H33" s="34"/>
      <c r="I33" s="124">
        <v>0.21</v>
      </c>
      <c r="J33" s="123">
        <f>ROUND(((SUM(BE118:BE121))*I33),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ROUND((SUM(BF118:BF121)),  2)</f>
        <v>0</v>
      </c>
      <c r="G34" s="34"/>
      <c r="H34" s="34"/>
      <c r="I34" s="124">
        <v>0.15</v>
      </c>
      <c r="J34" s="123">
        <f>ROUND(((SUM(BF118:BF121))*I34),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ROUND((SUM(BG118:BG121)),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ROUND((SUM(BH118:BH121)),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ROUND((SUM(BI118:BI121)),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>LYSA 05 - SO-05-Trafostanice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1:31" s="9" customFormat="1" ht="24.95" customHeight="1">
      <c r="B97" s="147"/>
      <c r="C97" s="148"/>
      <c r="D97" s="149" t="s">
        <v>134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141</v>
      </c>
      <c r="E98" s="156"/>
      <c r="F98" s="156"/>
      <c r="G98" s="156"/>
      <c r="H98" s="156"/>
      <c r="I98" s="156"/>
      <c r="J98" s="157">
        <f>J120</f>
        <v>0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167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99" t="str">
        <f>E7</f>
        <v>Sprtovní hala</v>
      </c>
      <c r="F108" s="300"/>
      <c r="G108" s="300"/>
      <c r="H108" s="300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118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5" t="str">
        <f>E9</f>
        <v>LYSA 05 - SO-05-Trafostanice</v>
      </c>
      <c r="F110" s="301"/>
      <c r="G110" s="301"/>
      <c r="H110" s="301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Lysá nad Labem</v>
      </c>
      <c r="G112" s="36"/>
      <c r="H112" s="36"/>
      <c r="I112" s="29" t="s">
        <v>22</v>
      </c>
      <c r="J112" s="66" t="str">
        <f>IF(J12="","",J12)</f>
        <v>12. 5. 2020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Město Lysá nad Labem</v>
      </c>
      <c r="G114" s="36"/>
      <c r="H114" s="36"/>
      <c r="I114" s="29" t="s">
        <v>30</v>
      </c>
      <c r="J114" s="32" t="str">
        <f>E21</f>
        <v>JIKA CZ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>Ing.Pavel Michálek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168</v>
      </c>
      <c r="D117" s="162" t="s">
        <v>61</v>
      </c>
      <c r="E117" s="162" t="s">
        <v>57</v>
      </c>
      <c r="F117" s="162" t="s">
        <v>58</v>
      </c>
      <c r="G117" s="162" t="s">
        <v>169</v>
      </c>
      <c r="H117" s="162" t="s">
        <v>170</v>
      </c>
      <c r="I117" s="162" t="s">
        <v>171</v>
      </c>
      <c r="J117" s="162" t="s">
        <v>122</v>
      </c>
      <c r="K117" s="163" t="s">
        <v>172</v>
      </c>
      <c r="L117" s="164"/>
      <c r="M117" s="75" t="s">
        <v>1</v>
      </c>
      <c r="N117" s="76" t="s">
        <v>40</v>
      </c>
      <c r="O117" s="76" t="s">
        <v>173</v>
      </c>
      <c r="P117" s="76" t="s">
        <v>174</v>
      </c>
      <c r="Q117" s="76" t="s">
        <v>175</v>
      </c>
      <c r="R117" s="76" t="s">
        <v>176</v>
      </c>
      <c r="S117" s="76" t="s">
        <v>177</v>
      </c>
      <c r="T117" s="77" t="s">
        <v>178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179</v>
      </c>
      <c r="D118" s="36"/>
      <c r="E118" s="36"/>
      <c r="F118" s="36"/>
      <c r="G118" s="36"/>
      <c r="H118" s="36"/>
      <c r="I118" s="36"/>
      <c r="J118" s="165">
        <f>BK118</f>
        <v>0</v>
      </c>
      <c r="K118" s="36"/>
      <c r="L118" s="39"/>
      <c r="M118" s="78"/>
      <c r="N118" s="166"/>
      <c r="O118" s="79"/>
      <c r="P118" s="167">
        <f>P119</f>
        <v>0</v>
      </c>
      <c r="Q118" s="79"/>
      <c r="R118" s="167">
        <f>R119</f>
        <v>0</v>
      </c>
      <c r="S118" s="79"/>
      <c r="T118" s="168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124</v>
      </c>
      <c r="BK118" s="169">
        <f>BK119</f>
        <v>0</v>
      </c>
    </row>
    <row r="119" spans="1:65" s="12" customFormat="1" ht="25.9" customHeight="1">
      <c r="B119" s="170"/>
      <c r="C119" s="171"/>
      <c r="D119" s="172" t="s">
        <v>75</v>
      </c>
      <c r="E119" s="173" t="s">
        <v>941</v>
      </c>
      <c r="F119" s="173" t="s">
        <v>942</v>
      </c>
      <c r="G119" s="171"/>
      <c r="H119" s="171"/>
      <c r="I119" s="174"/>
      <c r="J119" s="175">
        <f>BK119</f>
        <v>0</v>
      </c>
      <c r="K119" s="171"/>
      <c r="L119" s="176"/>
      <c r="M119" s="177"/>
      <c r="N119" s="178"/>
      <c r="O119" s="178"/>
      <c r="P119" s="179">
        <f>P120</f>
        <v>0</v>
      </c>
      <c r="Q119" s="178"/>
      <c r="R119" s="179">
        <f>R120</f>
        <v>0</v>
      </c>
      <c r="S119" s="178"/>
      <c r="T119" s="180">
        <f>T120</f>
        <v>0</v>
      </c>
      <c r="AR119" s="181" t="s">
        <v>86</v>
      </c>
      <c r="AT119" s="182" t="s">
        <v>75</v>
      </c>
      <c r="AU119" s="182" t="s">
        <v>76</v>
      </c>
      <c r="AY119" s="181" t="s">
        <v>182</v>
      </c>
      <c r="BK119" s="183">
        <f>BK120</f>
        <v>0</v>
      </c>
    </row>
    <row r="120" spans="1:65" s="12" customFormat="1" ht="22.9" customHeight="1">
      <c r="B120" s="170"/>
      <c r="C120" s="171"/>
      <c r="D120" s="172" t="s">
        <v>75</v>
      </c>
      <c r="E120" s="184" t="s">
        <v>1268</v>
      </c>
      <c r="F120" s="184" t="s">
        <v>1269</v>
      </c>
      <c r="G120" s="171"/>
      <c r="H120" s="171"/>
      <c r="I120" s="174"/>
      <c r="J120" s="185">
        <f>BK120</f>
        <v>0</v>
      </c>
      <c r="K120" s="171"/>
      <c r="L120" s="176"/>
      <c r="M120" s="177"/>
      <c r="N120" s="178"/>
      <c r="O120" s="178"/>
      <c r="P120" s="179">
        <f>P121</f>
        <v>0</v>
      </c>
      <c r="Q120" s="178"/>
      <c r="R120" s="179">
        <f>R121</f>
        <v>0</v>
      </c>
      <c r="S120" s="178"/>
      <c r="T120" s="180">
        <f>T121</f>
        <v>0</v>
      </c>
      <c r="AR120" s="181" t="s">
        <v>86</v>
      </c>
      <c r="AT120" s="182" t="s">
        <v>75</v>
      </c>
      <c r="AU120" s="182" t="s">
        <v>84</v>
      </c>
      <c r="AY120" s="181" t="s">
        <v>182</v>
      </c>
      <c r="BK120" s="183">
        <f>BK121</f>
        <v>0</v>
      </c>
    </row>
    <row r="121" spans="1:65" s="2" customFormat="1" ht="16.5" customHeight="1">
      <c r="A121" s="34"/>
      <c r="B121" s="35"/>
      <c r="C121" s="186" t="s">
        <v>84</v>
      </c>
      <c r="D121" s="186" t="s">
        <v>184</v>
      </c>
      <c r="E121" s="187" t="s">
        <v>1271</v>
      </c>
      <c r="F121" s="188" t="s">
        <v>2046</v>
      </c>
      <c r="G121" s="189" t="s">
        <v>1252</v>
      </c>
      <c r="H121" s="190">
        <v>1</v>
      </c>
      <c r="I121" s="191"/>
      <c r="J121" s="192">
        <f>ROUND(I121*H121,2)</f>
        <v>0</v>
      </c>
      <c r="K121" s="188" t="s">
        <v>1</v>
      </c>
      <c r="L121" s="39"/>
      <c r="M121" s="243" t="s">
        <v>1</v>
      </c>
      <c r="N121" s="244" t="s">
        <v>41</v>
      </c>
      <c r="O121" s="245"/>
      <c r="P121" s="246">
        <f>O121*H121</f>
        <v>0</v>
      </c>
      <c r="Q121" s="246">
        <v>0</v>
      </c>
      <c r="R121" s="246">
        <f>Q121*H121</f>
        <v>0</v>
      </c>
      <c r="S121" s="246">
        <v>0</v>
      </c>
      <c r="T121" s="24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258</v>
      </c>
      <c r="AT121" s="197" t="s">
        <v>184</v>
      </c>
      <c r="AU121" s="197" t="s">
        <v>86</v>
      </c>
      <c r="AY121" s="17" t="s">
        <v>182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7" t="s">
        <v>84</v>
      </c>
      <c r="BK121" s="198">
        <f>ROUND(I121*H121,2)</f>
        <v>0</v>
      </c>
      <c r="BL121" s="17" t="s">
        <v>258</v>
      </c>
      <c r="BM121" s="197" t="s">
        <v>2047</v>
      </c>
    </row>
    <row r="122" spans="1:65" s="2" customFormat="1" ht="6.95" customHeight="1">
      <c r="A122" s="3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39"/>
      <c r="M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</sheetData>
  <sheetProtection algorithmName="SHA-512" hashValue="6Won+kgTlkUu5zQZRvNFUado9fen6Vk3CSEgP5eknnB83vz9SDIQPwS3g8q/T6GTwZbx+e653U2A3yOkFiptpA==" saltValue="o2SkpV94aMMHsKfG+soe1mfdo0db3Br2WBTDH2GWyk6FROo+pTfIAUV2YoRsRTiCm0l+OcP6uwZOimFnLSAcgg==" spinCount="100000" sheet="1" objects="1" scenarios="1" formatColumns="0" formatRows="0" autoFilter="0"/>
  <autoFilter ref="C117:K121" xr:uid="{00000000-0009-0000-0000-000005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2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101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2048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ROUND((SUM(BE118:BE121)),  2)</f>
        <v>0</v>
      </c>
      <c r="G33" s="34"/>
      <c r="H33" s="34"/>
      <c r="I33" s="124">
        <v>0.21</v>
      </c>
      <c r="J33" s="123">
        <f>ROUND(((SUM(BE118:BE121))*I33),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ROUND((SUM(BF118:BF121)),  2)</f>
        <v>0</v>
      </c>
      <c r="G34" s="34"/>
      <c r="H34" s="34"/>
      <c r="I34" s="124">
        <v>0.15</v>
      </c>
      <c r="J34" s="123">
        <f>ROUND(((SUM(BF118:BF121))*I34),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ROUND((SUM(BG118:BG121)),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ROUND((SUM(BH118:BH121)),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ROUND((SUM(BI118:BI121)),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>LYSA 06 - SO-06-Vedení plynu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1:31" s="9" customFormat="1" ht="24.95" customHeight="1">
      <c r="B97" s="147"/>
      <c r="C97" s="148"/>
      <c r="D97" s="149" t="s">
        <v>134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2049</v>
      </c>
      <c r="E98" s="156"/>
      <c r="F98" s="156"/>
      <c r="G98" s="156"/>
      <c r="H98" s="156"/>
      <c r="I98" s="156"/>
      <c r="J98" s="157">
        <f>J120</f>
        <v>0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167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99" t="str">
        <f>E7</f>
        <v>Sprtovní hala</v>
      </c>
      <c r="F108" s="300"/>
      <c r="G108" s="300"/>
      <c r="H108" s="300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118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5" t="str">
        <f>E9</f>
        <v>LYSA 06 - SO-06-Vedení plynu</v>
      </c>
      <c r="F110" s="301"/>
      <c r="G110" s="301"/>
      <c r="H110" s="301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Lysá nad Labem</v>
      </c>
      <c r="G112" s="36"/>
      <c r="H112" s="36"/>
      <c r="I112" s="29" t="s">
        <v>22</v>
      </c>
      <c r="J112" s="66" t="str">
        <f>IF(J12="","",J12)</f>
        <v>12. 5. 2020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Město Lysá nad Labem</v>
      </c>
      <c r="G114" s="36"/>
      <c r="H114" s="36"/>
      <c r="I114" s="29" t="s">
        <v>30</v>
      </c>
      <c r="J114" s="32" t="str">
        <f>E21</f>
        <v>JIKA CZ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>Ing.Pavel Michálek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168</v>
      </c>
      <c r="D117" s="162" t="s">
        <v>61</v>
      </c>
      <c r="E117" s="162" t="s">
        <v>57</v>
      </c>
      <c r="F117" s="162" t="s">
        <v>58</v>
      </c>
      <c r="G117" s="162" t="s">
        <v>169</v>
      </c>
      <c r="H117" s="162" t="s">
        <v>170</v>
      </c>
      <c r="I117" s="162" t="s">
        <v>171</v>
      </c>
      <c r="J117" s="162" t="s">
        <v>122</v>
      </c>
      <c r="K117" s="163" t="s">
        <v>172</v>
      </c>
      <c r="L117" s="164"/>
      <c r="M117" s="75" t="s">
        <v>1</v>
      </c>
      <c r="N117" s="76" t="s">
        <v>40</v>
      </c>
      <c r="O117" s="76" t="s">
        <v>173</v>
      </c>
      <c r="P117" s="76" t="s">
        <v>174</v>
      </c>
      <c r="Q117" s="76" t="s">
        <v>175</v>
      </c>
      <c r="R117" s="76" t="s">
        <v>176</v>
      </c>
      <c r="S117" s="76" t="s">
        <v>177</v>
      </c>
      <c r="T117" s="77" t="s">
        <v>178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179</v>
      </c>
      <c r="D118" s="36"/>
      <c r="E118" s="36"/>
      <c r="F118" s="36"/>
      <c r="G118" s="36"/>
      <c r="H118" s="36"/>
      <c r="I118" s="36"/>
      <c r="J118" s="165">
        <f>BK118</f>
        <v>0</v>
      </c>
      <c r="K118" s="36"/>
      <c r="L118" s="39"/>
      <c r="M118" s="78"/>
      <c r="N118" s="166"/>
      <c r="O118" s="79"/>
      <c r="P118" s="167">
        <f>P119</f>
        <v>0</v>
      </c>
      <c r="Q118" s="79"/>
      <c r="R118" s="167">
        <f>R119</f>
        <v>0</v>
      </c>
      <c r="S118" s="79"/>
      <c r="T118" s="168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124</v>
      </c>
      <c r="BK118" s="169">
        <f>BK119</f>
        <v>0</v>
      </c>
    </row>
    <row r="119" spans="1:65" s="12" customFormat="1" ht="25.9" customHeight="1">
      <c r="B119" s="170"/>
      <c r="C119" s="171"/>
      <c r="D119" s="172" t="s">
        <v>75</v>
      </c>
      <c r="E119" s="173" t="s">
        <v>941</v>
      </c>
      <c r="F119" s="173" t="s">
        <v>942</v>
      </c>
      <c r="G119" s="171"/>
      <c r="H119" s="171"/>
      <c r="I119" s="174"/>
      <c r="J119" s="175">
        <f>BK119</f>
        <v>0</v>
      </c>
      <c r="K119" s="171"/>
      <c r="L119" s="176"/>
      <c r="M119" s="177"/>
      <c r="N119" s="178"/>
      <c r="O119" s="178"/>
      <c r="P119" s="179">
        <f>P120</f>
        <v>0</v>
      </c>
      <c r="Q119" s="178"/>
      <c r="R119" s="179">
        <f>R120</f>
        <v>0</v>
      </c>
      <c r="S119" s="178"/>
      <c r="T119" s="180">
        <f>T120</f>
        <v>0</v>
      </c>
      <c r="AR119" s="181" t="s">
        <v>86</v>
      </c>
      <c r="AT119" s="182" t="s">
        <v>75</v>
      </c>
      <c r="AU119" s="182" t="s">
        <v>76</v>
      </c>
      <c r="AY119" s="181" t="s">
        <v>182</v>
      </c>
      <c r="BK119" s="183">
        <f>BK120</f>
        <v>0</v>
      </c>
    </row>
    <row r="120" spans="1:65" s="12" customFormat="1" ht="22.9" customHeight="1">
      <c r="B120" s="170"/>
      <c r="C120" s="171"/>
      <c r="D120" s="172" t="s">
        <v>75</v>
      </c>
      <c r="E120" s="184" t="s">
        <v>2050</v>
      </c>
      <c r="F120" s="184" t="s">
        <v>2051</v>
      </c>
      <c r="G120" s="171"/>
      <c r="H120" s="171"/>
      <c r="I120" s="174"/>
      <c r="J120" s="185">
        <f>BK120</f>
        <v>0</v>
      </c>
      <c r="K120" s="171"/>
      <c r="L120" s="176"/>
      <c r="M120" s="177"/>
      <c r="N120" s="178"/>
      <c r="O120" s="178"/>
      <c r="P120" s="179">
        <f>P121</f>
        <v>0</v>
      </c>
      <c r="Q120" s="178"/>
      <c r="R120" s="179">
        <f>R121</f>
        <v>0</v>
      </c>
      <c r="S120" s="178"/>
      <c r="T120" s="180">
        <f>T121</f>
        <v>0</v>
      </c>
      <c r="AR120" s="181" t="s">
        <v>86</v>
      </c>
      <c r="AT120" s="182" t="s">
        <v>75</v>
      </c>
      <c r="AU120" s="182" t="s">
        <v>84</v>
      </c>
      <c r="AY120" s="181" t="s">
        <v>182</v>
      </c>
      <c r="BK120" s="183">
        <f>BK121</f>
        <v>0</v>
      </c>
    </row>
    <row r="121" spans="1:65" s="2" customFormat="1" ht="16.5" customHeight="1">
      <c r="A121" s="34"/>
      <c r="B121" s="35"/>
      <c r="C121" s="186" t="s">
        <v>84</v>
      </c>
      <c r="D121" s="186" t="s">
        <v>184</v>
      </c>
      <c r="E121" s="187" t="s">
        <v>2052</v>
      </c>
      <c r="F121" s="188" t="s">
        <v>2053</v>
      </c>
      <c r="G121" s="189" t="s">
        <v>1252</v>
      </c>
      <c r="H121" s="190">
        <v>1</v>
      </c>
      <c r="I121" s="191"/>
      <c r="J121" s="192">
        <f>ROUND(I121*H121,2)</f>
        <v>0</v>
      </c>
      <c r="K121" s="188" t="s">
        <v>1</v>
      </c>
      <c r="L121" s="39"/>
      <c r="M121" s="243" t="s">
        <v>1</v>
      </c>
      <c r="N121" s="244" t="s">
        <v>41</v>
      </c>
      <c r="O121" s="245"/>
      <c r="P121" s="246">
        <f>O121*H121</f>
        <v>0</v>
      </c>
      <c r="Q121" s="246">
        <v>0</v>
      </c>
      <c r="R121" s="246">
        <f>Q121*H121</f>
        <v>0</v>
      </c>
      <c r="S121" s="246">
        <v>0</v>
      </c>
      <c r="T121" s="24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258</v>
      </c>
      <c r="AT121" s="197" t="s">
        <v>184</v>
      </c>
      <c r="AU121" s="197" t="s">
        <v>86</v>
      </c>
      <c r="AY121" s="17" t="s">
        <v>182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7" t="s">
        <v>84</v>
      </c>
      <c r="BK121" s="198">
        <f>ROUND(I121*H121,2)</f>
        <v>0</v>
      </c>
      <c r="BL121" s="17" t="s">
        <v>258</v>
      </c>
      <c r="BM121" s="197" t="s">
        <v>2054</v>
      </c>
    </row>
    <row r="122" spans="1:65" s="2" customFormat="1" ht="6.95" customHeight="1">
      <c r="A122" s="3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39"/>
      <c r="M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</sheetData>
  <sheetProtection algorithmName="SHA-512" hashValue="+YowdjD9z8ucY+mIWI95S5b6ULm3IBGek+lz4X8KXD0/mHtot0EiRwg7sL0PQZzVvpX9LuJXidd6bNxtVXgfbw==" saltValue="wzlFpED6hoWa+06PCVre2iVTfiKyotThEhZLqeFUidsnQ/qPMMv5srlJrnhjj1V+yDfnskwbCrn4jTJk2GsZ8Q==" spinCount="100000" sheet="1" objects="1" scenarios="1" formatColumns="0" formatRows="0" autoFilter="0"/>
  <autoFilter ref="C117:K121" xr:uid="{00000000-0009-0000-0000-000006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2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104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2055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ROUND((SUM(BE118:BE121)),  2)</f>
        <v>0</v>
      </c>
      <c r="G33" s="34"/>
      <c r="H33" s="34"/>
      <c r="I33" s="124">
        <v>0.21</v>
      </c>
      <c r="J33" s="123">
        <f>ROUND(((SUM(BE118:BE121))*I33),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ROUND((SUM(BF118:BF121)),  2)</f>
        <v>0</v>
      </c>
      <c r="G34" s="34"/>
      <c r="H34" s="34"/>
      <c r="I34" s="124">
        <v>0.15</v>
      </c>
      <c r="J34" s="123">
        <f>ROUND(((SUM(BF118:BF121))*I34),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ROUND((SUM(BG118:BG121)),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ROUND((SUM(BH118:BH121)),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ROUND((SUM(BI118:BI121)),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>LYSA 07 - SO-07-Vedení slaboproudu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1:31" s="9" customFormat="1" ht="24.95" customHeight="1">
      <c r="B97" s="147"/>
      <c r="C97" s="148"/>
      <c r="D97" s="149" t="s">
        <v>134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142</v>
      </c>
      <c r="E98" s="156"/>
      <c r="F98" s="156"/>
      <c r="G98" s="156"/>
      <c r="H98" s="156"/>
      <c r="I98" s="156"/>
      <c r="J98" s="157">
        <f>J120</f>
        <v>0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167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99" t="str">
        <f>E7</f>
        <v>Sprtovní hala</v>
      </c>
      <c r="F108" s="300"/>
      <c r="G108" s="300"/>
      <c r="H108" s="300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118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5" t="str">
        <f>E9</f>
        <v>LYSA 07 - SO-07-Vedení slaboproudu</v>
      </c>
      <c r="F110" s="301"/>
      <c r="G110" s="301"/>
      <c r="H110" s="301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Lysá nad Labem</v>
      </c>
      <c r="G112" s="36"/>
      <c r="H112" s="36"/>
      <c r="I112" s="29" t="s">
        <v>22</v>
      </c>
      <c r="J112" s="66" t="str">
        <f>IF(J12="","",J12)</f>
        <v>12. 5. 2020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Město Lysá nad Labem</v>
      </c>
      <c r="G114" s="36"/>
      <c r="H114" s="36"/>
      <c r="I114" s="29" t="s">
        <v>30</v>
      </c>
      <c r="J114" s="32" t="str">
        <f>E21</f>
        <v>JIKA CZ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>Ing.Pavel Michálek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168</v>
      </c>
      <c r="D117" s="162" t="s">
        <v>61</v>
      </c>
      <c r="E117" s="162" t="s">
        <v>57</v>
      </c>
      <c r="F117" s="162" t="s">
        <v>58</v>
      </c>
      <c r="G117" s="162" t="s">
        <v>169</v>
      </c>
      <c r="H117" s="162" t="s">
        <v>170</v>
      </c>
      <c r="I117" s="162" t="s">
        <v>171</v>
      </c>
      <c r="J117" s="162" t="s">
        <v>122</v>
      </c>
      <c r="K117" s="163" t="s">
        <v>172</v>
      </c>
      <c r="L117" s="164"/>
      <c r="M117" s="75" t="s">
        <v>1</v>
      </c>
      <c r="N117" s="76" t="s">
        <v>40</v>
      </c>
      <c r="O117" s="76" t="s">
        <v>173</v>
      </c>
      <c r="P117" s="76" t="s">
        <v>174</v>
      </c>
      <c r="Q117" s="76" t="s">
        <v>175</v>
      </c>
      <c r="R117" s="76" t="s">
        <v>176</v>
      </c>
      <c r="S117" s="76" t="s">
        <v>177</v>
      </c>
      <c r="T117" s="77" t="s">
        <v>178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179</v>
      </c>
      <c r="D118" s="36"/>
      <c r="E118" s="36"/>
      <c r="F118" s="36"/>
      <c r="G118" s="36"/>
      <c r="H118" s="36"/>
      <c r="I118" s="36"/>
      <c r="J118" s="165">
        <f>BK118</f>
        <v>0</v>
      </c>
      <c r="K118" s="36"/>
      <c r="L118" s="39"/>
      <c r="M118" s="78"/>
      <c r="N118" s="166"/>
      <c r="O118" s="79"/>
      <c r="P118" s="167">
        <f>P119</f>
        <v>0</v>
      </c>
      <c r="Q118" s="79"/>
      <c r="R118" s="167">
        <f>R119</f>
        <v>0</v>
      </c>
      <c r="S118" s="79"/>
      <c r="T118" s="168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124</v>
      </c>
      <c r="BK118" s="169">
        <f>BK119</f>
        <v>0</v>
      </c>
    </row>
    <row r="119" spans="1:65" s="12" customFormat="1" ht="25.9" customHeight="1">
      <c r="B119" s="170"/>
      <c r="C119" s="171"/>
      <c r="D119" s="172" t="s">
        <v>75</v>
      </c>
      <c r="E119" s="173" t="s">
        <v>941</v>
      </c>
      <c r="F119" s="173" t="s">
        <v>942</v>
      </c>
      <c r="G119" s="171"/>
      <c r="H119" s="171"/>
      <c r="I119" s="174"/>
      <c r="J119" s="175">
        <f>BK119</f>
        <v>0</v>
      </c>
      <c r="K119" s="171"/>
      <c r="L119" s="176"/>
      <c r="M119" s="177"/>
      <c r="N119" s="178"/>
      <c r="O119" s="178"/>
      <c r="P119" s="179">
        <f>P120</f>
        <v>0</v>
      </c>
      <c r="Q119" s="178"/>
      <c r="R119" s="179">
        <f>R120</f>
        <v>0</v>
      </c>
      <c r="S119" s="178"/>
      <c r="T119" s="180">
        <f>T120</f>
        <v>0</v>
      </c>
      <c r="AR119" s="181" t="s">
        <v>86</v>
      </c>
      <c r="AT119" s="182" t="s">
        <v>75</v>
      </c>
      <c r="AU119" s="182" t="s">
        <v>76</v>
      </c>
      <c r="AY119" s="181" t="s">
        <v>182</v>
      </c>
      <c r="BK119" s="183">
        <f>BK120</f>
        <v>0</v>
      </c>
    </row>
    <row r="120" spans="1:65" s="12" customFormat="1" ht="22.9" customHeight="1">
      <c r="B120" s="170"/>
      <c r="C120" s="171"/>
      <c r="D120" s="172" t="s">
        <v>75</v>
      </c>
      <c r="E120" s="184" t="s">
        <v>1274</v>
      </c>
      <c r="F120" s="184" t="s">
        <v>1275</v>
      </c>
      <c r="G120" s="171"/>
      <c r="H120" s="171"/>
      <c r="I120" s="174"/>
      <c r="J120" s="185">
        <f>BK120</f>
        <v>0</v>
      </c>
      <c r="K120" s="171"/>
      <c r="L120" s="176"/>
      <c r="M120" s="177"/>
      <c r="N120" s="178"/>
      <c r="O120" s="178"/>
      <c r="P120" s="179">
        <f>P121</f>
        <v>0</v>
      </c>
      <c r="Q120" s="178"/>
      <c r="R120" s="179">
        <f>R121</f>
        <v>0</v>
      </c>
      <c r="S120" s="178"/>
      <c r="T120" s="180">
        <f>T121</f>
        <v>0</v>
      </c>
      <c r="AR120" s="181" t="s">
        <v>86</v>
      </c>
      <c r="AT120" s="182" t="s">
        <v>75</v>
      </c>
      <c r="AU120" s="182" t="s">
        <v>84</v>
      </c>
      <c r="AY120" s="181" t="s">
        <v>182</v>
      </c>
      <c r="BK120" s="183">
        <f>BK121</f>
        <v>0</v>
      </c>
    </row>
    <row r="121" spans="1:65" s="2" customFormat="1" ht="16.5" customHeight="1">
      <c r="A121" s="34"/>
      <c r="B121" s="35"/>
      <c r="C121" s="186" t="s">
        <v>84</v>
      </c>
      <c r="D121" s="186" t="s">
        <v>184</v>
      </c>
      <c r="E121" s="187" t="s">
        <v>1277</v>
      </c>
      <c r="F121" s="188" t="s">
        <v>2056</v>
      </c>
      <c r="G121" s="189" t="s">
        <v>1252</v>
      </c>
      <c r="H121" s="190">
        <v>1</v>
      </c>
      <c r="I121" s="191"/>
      <c r="J121" s="192">
        <f>ROUND(I121*H121,2)</f>
        <v>0</v>
      </c>
      <c r="K121" s="188" t="s">
        <v>1</v>
      </c>
      <c r="L121" s="39"/>
      <c r="M121" s="243" t="s">
        <v>1</v>
      </c>
      <c r="N121" s="244" t="s">
        <v>41</v>
      </c>
      <c r="O121" s="245"/>
      <c r="P121" s="246">
        <f>O121*H121</f>
        <v>0</v>
      </c>
      <c r="Q121" s="246">
        <v>0</v>
      </c>
      <c r="R121" s="246">
        <f>Q121*H121</f>
        <v>0</v>
      </c>
      <c r="S121" s="246">
        <v>0</v>
      </c>
      <c r="T121" s="24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258</v>
      </c>
      <c r="AT121" s="197" t="s">
        <v>184</v>
      </c>
      <c r="AU121" s="197" t="s">
        <v>86</v>
      </c>
      <c r="AY121" s="17" t="s">
        <v>182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7" t="s">
        <v>84</v>
      </c>
      <c r="BK121" s="198">
        <f>ROUND(I121*H121,2)</f>
        <v>0</v>
      </c>
      <c r="BL121" s="17" t="s">
        <v>258</v>
      </c>
      <c r="BM121" s="197" t="s">
        <v>2057</v>
      </c>
    </row>
    <row r="122" spans="1:65" s="2" customFormat="1" ht="6.95" customHeight="1">
      <c r="A122" s="3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39"/>
      <c r="M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</sheetData>
  <sheetProtection algorithmName="SHA-512" hashValue="vlz7VVvoRscfkVS7Bz1FFFZRvQxmhR7ZvxiIqL5gANA74YWne+L4CWD3iIEGuLRNMp1mibs9XJh0hzTEGaSuHQ==" saltValue="uFUNUBsXVk1Utmr++mw2tRPoqyA8u8qO7m3C+ZCjSTtw1EE7yeqXWBJ3lJCG7QKj4WRGB39jJ6U3ZodJ0iWD9Q==" spinCount="100000" sheet="1" objects="1" scenarios="1" formatColumns="0" formatRows="0" autoFilter="0"/>
  <autoFilter ref="C117:K121" xr:uid="{00000000-0009-0000-0000-000007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2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AT2" s="17" t="s">
        <v>107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117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Sprtovní hala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118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2058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12. 5. 2020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">
        <v>1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34</v>
      </c>
      <c r="F24" s="34"/>
      <c r="G24" s="34"/>
      <c r="H24" s="34"/>
      <c r="I24" s="112" t="s">
        <v>27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ROUND((SUM(BE118:BE121)),  2)</f>
        <v>0</v>
      </c>
      <c r="G33" s="34"/>
      <c r="H33" s="34"/>
      <c r="I33" s="124">
        <v>0.21</v>
      </c>
      <c r="J33" s="123">
        <f>ROUND(((SUM(BE118:BE121))*I33),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ROUND((SUM(BF118:BF121)),  2)</f>
        <v>0</v>
      </c>
      <c r="G34" s="34"/>
      <c r="H34" s="34"/>
      <c r="I34" s="124">
        <v>0.15</v>
      </c>
      <c r="J34" s="123">
        <f>ROUND(((SUM(BF118:BF121))*I34),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ROUND((SUM(BG118:BG121)),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ROUND((SUM(BH118:BH121)),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ROUND((SUM(BI118:BI121)),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120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Sprtovní hala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118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5" t="str">
        <f>E9</f>
        <v>LYSA 08 - SO-08-Sadové úpravy vč. mobiliáře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Lysá nad Labem</v>
      </c>
      <c r="G89" s="36"/>
      <c r="H89" s="36"/>
      <c r="I89" s="29" t="s">
        <v>22</v>
      </c>
      <c r="J89" s="66" t="str">
        <f>IF(J12="","",J12)</f>
        <v>12. 5. 2020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Město Lysá nad Labem</v>
      </c>
      <c r="G91" s="36"/>
      <c r="H91" s="36"/>
      <c r="I91" s="29" t="s">
        <v>30</v>
      </c>
      <c r="J91" s="32" t="str">
        <f>E21</f>
        <v>JIKA CZ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>Ing.Pavel Michálek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121</v>
      </c>
      <c r="D94" s="144"/>
      <c r="E94" s="144"/>
      <c r="F94" s="144"/>
      <c r="G94" s="144"/>
      <c r="H94" s="144"/>
      <c r="I94" s="144"/>
      <c r="J94" s="145" t="s">
        <v>122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123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124</v>
      </c>
    </row>
    <row r="97" spans="1:31" s="9" customFormat="1" ht="24.95" customHeight="1">
      <c r="B97" s="147"/>
      <c r="C97" s="148"/>
      <c r="D97" s="149" t="s">
        <v>2035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2059</v>
      </c>
      <c r="E98" s="156"/>
      <c r="F98" s="156"/>
      <c r="G98" s="156"/>
      <c r="H98" s="156"/>
      <c r="I98" s="156"/>
      <c r="J98" s="157">
        <f>J120</f>
        <v>0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167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299" t="str">
        <f>E7</f>
        <v>Sprtovní hala</v>
      </c>
      <c r="F108" s="300"/>
      <c r="G108" s="300"/>
      <c r="H108" s="300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118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55" t="str">
        <f>E9</f>
        <v>LYSA 08 - SO-08-Sadové úpravy vč. mobiliáře</v>
      </c>
      <c r="F110" s="301"/>
      <c r="G110" s="301"/>
      <c r="H110" s="301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Lysá nad Labem</v>
      </c>
      <c r="G112" s="36"/>
      <c r="H112" s="36"/>
      <c r="I112" s="29" t="s">
        <v>22</v>
      </c>
      <c r="J112" s="66" t="str">
        <f>IF(J12="","",J12)</f>
        <v>12. 5. 2020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Město Lysá nad Labem</v>
      </c>
      <c r="G114" s="36"/>
      <c r="H114" s="36"/>
      <c r="I114" s="29" t="s">
        <v>30</v>
      </c>
      <c r="J114" s="32" t="str">
        <f>E21</f>
        <v>JIKA CZ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>Ing.Pavel Michálek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168</v>
      </c>
      <c r="D117" s="162" t="s">
        <v>61</v>
      </c>
      <c r="E117" s="162" t="s">
        <v>57</v>
      </c>
      <c r="F117" s="162" t="s">
        <v>58</v>
      </c>
      <c r="G117" s="162" t="s">
        <v>169</v>
      </c>
      <c r="H117" s="162" t="s">
        <v>170</v>
      </c>
      <c r="I117" s="162" t="s">
        <v>171</v>
      </c>
      <c r="J117" s="162" t="s">
        <v>122</v>
      </c>
      <c r="K117" s="163" t="s">
        <v>172</v>
      </c>
      <c r="L117" s="164"/>
      <c r="M117" s="75" t="s">
        <v>1</v>
      </c>
      <c r="N117" s="76" t="s">
        <v>40</v>
      </c>
      <c r="O117" s="76" t="s">
        <v>173</v>
      </c>
      <c r="P117" s="76" t="s">
        <v>174</v>
      </c>
      <c r="Q117" s="76" t="s">
        <v>175</v>
      </c>
      <c r="R117" s="76" t="s">
        <v>176</v>
      </c>
      <c r="S117" s="76" t="s">
        <v>177</v>
      </c>
      <c r="T117" s="77" t="s">
        <v>178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179</v>
      </c>
      <c r="D118" s="36"/>
      <c r="E118" s="36"/>
      <c r="F118" s="36"/>
      <c r="G118" s="36"/>
      <c r="H118" s="36"/>
      <c r="I118" s="36"/>
      <c r="J118" s="165">
        <f>BK118</f>
        <v>0</v>
      </c>
      <c r="K118" s="36"/>
      <c r="L118" s="39"/>
      <c r="M118" s="78"/>
      <c r="N118" s="166"/>
      <c r="O118" s="79"/>
      <c r="P118" s="167">
        <f>P119</f>
        <v>0</v>
      </c>
      <c r="Q118" s="79"/>
      <c r="R118" s="167">
        <f>R119</f>
        <v>0</v>
      </c>
      <c r="S118" s="79"/>
      <c r="T118" s="168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124</v>
      </c>
      <c r="BK118" s="169">
        <f>BK119</f>
        <v>0</v>
      </c>
    </row>
    <row r="119" spans="1:65" s="12" customFormat="1" ht="25.9" customHeight="1">
      <c r="B119" s="170"/>
      <c r="C119" s="171"/>
      <c r="D119" s="172" t="s">
        <v>75</v>
      </c>
      <c r="E119" s="173" t="s">
        <v>180</v>
      </c>
      <c r="F119" s="173" t="s">
        <v>180</v>
      </c>
      <c r="G119" s="171"/>
      <c r="H119" s="171"/>
      <c r="I119" s="174"/>
      <c r="J119" s="175">
        <f>BK119</f>
        <v>0</v>
      </c>
      <c r="K119" s="171"/>
      <c r="L119" s="176"/>
      <c r="M119" s="177"/>
      <c r="N119" s="178"/>
      <c r="O119" s="178"/>
      <c r="P119" s="179">
        <f>P120</f>
        <v>0</v>
      </c>
      <c r="Q119" s="178"/>
      <c r="R119" s="179">
        <f>R120</f>
        <v>0</v>
      </c>
      <c r="S119" s="178"/>
      <c r="T119" s="180">
        <f>T120</f>
        <v>0</v>
      </c>
      <c r="AR119" s="181" t="s">
        <v>84</v>
      </c>
      <c r="AT119" s="182" t="s">
        <v>75</v>
      </c>
      <c r="AU119" s="182" t="s">
        <v>76</v>
      </c>
      <c r="AY119" s="181" t="s">
        <v>182</v>
      </c>
      <c r="BK119" s="183">
        <f>BK120</f>
        <v>0</v>
      </c>
    </row>
    <row r="120" spans="1:65" s="12" customFormat="1" ht="22.9" customHeight="1">
      <c r="B120" s="170"/>
      <c r="C120" s="171"/>
      <c r="D120" s="172" t="s">
        <v>75</v>
      </c>
      <c r="E120" s="184" t="s">
        <v>2060</v>
      </c>
      <c r="F120" s="184" t="s">
        <v>1</v>
      </c>
      <c r="G120" s="171"/>
      <c r="H120" s="171"/>
      <c r="I120" s="174"/>
      <c r="J120" s="185">
        <f>BK120</f>
        <v>0</v>
      </c>
      <c r="K120" s="171"/>
      <c r="L120" s="176"/>
      <c r="M120" s="177"/>
      <c r="N120" s="178"/>
      <c r="O120" s="178"/>
      <c r="P120" s="179">
        <f>P121</f>
        <v>0</v>
      </c>
      <c r="Q120" s="178"/>
      <c r="R120" s="179">
        <f>R121</f>
        <v>0</v>
      </c>
      <c r="S120" s="178"/>
      <c r="T120" s="180">
        <f>T121</f>
        <v>0</v>
      </c>
      <c r="AR120" s="181" t="s">
        <v>84</v>
      </c>
      <c r="AT120" s="182" t="s">
        <v>75</v>
      </c>
      <c r="AU120" s="182" t="s">
        <v>84</v>
      </c>
      <c r="AY120" s="181" t="s">
        <v>182</v>
      </c>
      <c r="BK120" s="183">
        <f>BK121</f>
        <v>0</v>
      </c>
    </row>
    <row r="121" spans="1:65" s="2" customFormat="1" ht="16.5" customHeight="1">
      <c r="A121" s="34"/>
      <c r="B121" s="35"/>
      <c r="C121" s="186" t="s">
        <v>84</v>
      </c>
      <c r="D121" s="186" t="s">
        <v>184</v>
      </c>
      <c r="E121" s="187" t="s">
        <v>2061</v>
      </c>
      <c r="F121" s="188" t="s">
        <v>2062</v>
      </c>
      <c r="G121" s="189" t="s">
        <v>1252</v>
      </c>
      <c r="H121" s="190">
        <v>1</v>
      </c>
      <c r="I121" s="191"/>
      <c r="J121" s="192">
        <f>ROUND(I121*H121,2)</f>
        <v>0</v>
      </c>
      <c r="K121" s="188" t="s">
        <v>1</v>
      </c>
      <c r="L121" s="39"/>
      <c r="M121" s="243" t="s">
        <v>1</v>
      </c>
      <c r="N121" s="244" t="s">
        <v>41</v>
      </c>
      <c r="O121" s="245"/>
      <c r="P121" s="246">
        <f>O121*H121</f>
        <v>0</v>
      </c>
      <c r="Q121" s="246">
        <v>0</v>
      </c>
      <c r="R121" s="246">
        <f>Q121*H121</f>
        <v>0</v>
      </c>
      <c r="S121" s="246">
        <v>0</v>
      </c>
      <c r="T121" s="247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189</v>
      </c>
      <c r="AT121" s="197" t="s">
        <v>184</v>
      </c>
      <c r="AU121" s="197" t="s">
        <v>86</v>
      </c>
      <c r="AY121" s="17" t="s">
        <v>182</v>
      </c>
      <c r="BE121" s="198">
        <f>IF(N121="základní",J121,0)</f>
        <v>0</v>
      </c>
      <c r="BF121" s="198">
        <f>IF(N121="snížená",J121,0)</f>
        <v>0</v>
      </c>
      <c r="BG121" s="198">
        <f>IF(N121="zákl. přenesená",J121,0)</f>
        <v>0</v>
      </c>
      <c r="BH121" s="198">
        <f>IF(N121="sníž. přenesená",J121,0)</f>
        <v>0</v>
      </c>
      <c r="BI121" s="198">
        <f>IF(N121="nulová",J121,0)</f>
        <v>0</v>
      </c>
      <c r="BJ121" s="17" t="s">
        <v>84</v>
      </c>
      <c r="BK121" s="198">
        <f>ROUND(I121*H121,2)</f>
        <v>0</v>
      </c>
      <c r="BL121" s="17" t="s">
        <v>189</v>
      </c>
      <c r="BM121" s="197" t="s">
        <v>2063</v>
      </c>
    </row>
    <row r="122" spans="1:65" s="2" customFormat="1" ht="6.95" customHeight="1">
      <c r="A122" s="3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39"/>
      <c r="M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</sheetData>
  <sheetProtection algorithmName="SHA-512" hashValue="yaYF3cVjBanE1xdI81a7V+s1IVBPPCgq0ig3aacTa4qtgamcHR5GU3UanPUIdlRr2UlFXcYWGr9AN2/ricEE8w==" saltValue="Dc9QoydvSOi8QMTyy33j8VenWR37y3LlasiB60urgMZkFafJjHdYbVIH0UMZ+AXNQS9Yz5TVH/7SCVzyZPsz9Q==" spinCount="100000" sheet="1" objects="1" scenarios="1" formatColumns="0" formatRows="0" autoFilter="0"/>
  <autoFilter ref="C117:K121" xr:uid="{00000000-0009-0000-0000-000008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24</vt:i4>
      </vt:variant>
    </vt:vector>
  </HeadingPairs>
  <TitlesOfParts>
    <vt:vector size="36" baseType="lpstr">
      <vt:lpstr>Rekapitulace stavby</vt:lpstr>
      <vt:lpstr>LYSA 01 - SO-01-Vlastní b...</vt:lpstr>
      <vt:lpstr>LYSA 02 - SO-02-Zpevněné ...</vt:lpstr>
      <vt:lpstr>LYSA 03 - SO-03-Venkovní ...</vt:lpstr>
      <vt:lpstr>LYSA 04 - SO-04-Venkovní ...</vt:lpstr>
      <vt:lpstr>LYSA 05 - SO-05-Trafostanice</vt:lpstr>
      <vt:lpstr>LYSA 06 - SO-06-Vedení plynu</vt:lpstr>
      <vt:lpstr>LYSA 07 - SO-07-Vedení sl...</vt:lpstr>
      <vt:lpstr>LYSA 08 - SO-08-Sadové úp...</vt:lpstr>
      <vt:lpstr>LYSA 09 - SO-09-Demolice</vt:lpstr>
      <vt:lpstr>LYSA 10 - SO-10-Veřejné o...</vt:lpstr>
      <vt:lpstr>LYSA 12 - SO-12-Interiero...</vt:lpstr>
      <vt:lpstr>'LYSA 01 - SO-01-Vlastní b...'!Názvy_tisku</vt:lpstr>
      <vt:lpstr>'LYSA 02 - SO-02-Zpevněné ...'!Názvy_tisku</vt:lpstr>
      <vt:lpstr>'LYSA 03 - SO-03-Venkovní ...'!Názvy_tisku</vt:lpstr>
      <vt:lpstr>'LYSA 04 - SO-04-Venkovní ...'!Názvy_tisku</vt:lpstr>
      <vt:lpstr>'LYSA 05 - SO-05-Trafostanice'!Názvy_tisku</vt:lpstr>
      <vt:lpstr>'LYSA 06 - SO-06-Vedení plynu'!Názvy_tisku</vt:lpstr>
      <vt:lpstr>'LYSA 07 - SO-07-Vedení sl...'!Názvy_tisku</vt:lpstr>
      <vt:lpstr>'LYSA 08 - SO-08-Sadové úp...'!Názvy_tisku</vt:lpstr>
      <vt:lpstr>'LYSA 09 - SO-09-Demolice'!Názvy_tisku</vt:lpstr>
      <vt:lpstr>'LYSA 10 - SO-10-Veřejné o...'!Názvy_tisku</vt:lpstr>
      <vt:lpstr>'LYSA 12 - SO-12-Interiero...'!Názvy_tisku</vt:lpstr>
      <vt:lpstr>'Rekapitulace stavby'!Názvy_tisku</vt:lpstr>
      <vt:lpstr>'LYSA 01 - SO-01-Vlastní b...'!Oblast_tisku</vt:lpstr>
      <vt:lpstr>'LYSA 02 - SO-02-Zpevněné ...'!Oblast_tisku</vt:lpstr>
      <vt:lpstr>'LYSA 03 - SO-03-Venkovní ...'!Oblast_tisku</vt:lpstr>
      <vt:lpstr>'LYSA 04 - SO-04-Venkovní ...'!Oblast_tisku</vt:lpstr>
      <vt:lpstr>'LYSA 05 - SO-05-Trafostanice'!Oblast_tisku</vt:lpstr>
      <vt:lpstr>'LYSA 06 - SO-06-Vedení plynu'!Oblast_tisku</vt:lpstr>
      <vt:lpstr>'LYSA 07 - SO-07-Vedení sl...'!Oblast_tisku</vt:lpstr>
      <vt:lpstr>'LYSA 08 - SO-08-Sadové úp...'!Oblast_tisku</vt:lpstr>
      <vt:lpstr>'LYSA 09 - SO-09-Demolice'!Oblast_tisku</vt:lpstr>
      <vt:lpstr>'LYSA 10 - SO-10-Veřejné o...'!Oblast_tisku</vt:lpstr>
      <vt:lpstr>'LYSA 12 - SO-12-Interiero...'!Oblast_tisku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MICHÁLEK\Michálek</dc:creator>
  <cp:lastModifiedBy>dominik.jares</cp:lastModifiedBy>
  <dcterms:created xsi:type="dcterms:W3CDTF">2021-01-25T07:45:21Z</dcterms:created>
  <dcterms:modified xsi:type="dcterms:W3CDTF">2021-02-12T10:06:23Z</dcterms:modified>
</cp:coreProperties>
</file>